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65521" windowWidth="14505" windowHeight="12840" tabRatio="754" activeTab="0"/>
  </bookViews>
  <sheets>
    <sheet name="Rekapitulace stavby" sheetId="1" r:id="rId1"/>
    <sheet name="01 - Bourání a přípravné ..." sheetId="2" r:id="rId2"/>
    <sheet name="02 - Stavebně konstrukční..." sheetId="3" r:id="rId3"/>
    <sheet name="03 - Architektonicko stav..." sheetId="4" r:id="rId4"/>
    <sheet name="04 - Specializovaná řemesla" sheetId="5" r:id="rId5"/>
    <sheet name="VRN - Vedlejší rozpočtové..." sheetId="6" r:id="rId6"/>
    <sheet name="Pokyny pro vyplnění" sheetId="7" r:id="rId7"/>
  </sheets>
  <definedNames>
    <definedName name="_xlnm._FilterDatabase" localSheetId="1" hidden="1">'01 - Bourání a přípravné ...'!$C$91:$K$877</definedName>
    <definedName name="_xlnm._FilterDatabase" localSheetId="2" hidden="1">'02 - Stavebně konstrukční...'!$C$86:$K$726</definedName>
    <definedName name="_xlnm._FilterDatabase" localSheetId="3" hidden="1">'03 - Architektonicko stav...'!$C$110:$K$4343</definedName>
    <definedName name="_xlnm._FilterDatabase" localSheetId="4" hidden="1">'04 - Specializovaná řemesla'!$C$87:$K$179</definedName>
    <definedName name="_xlnm._FilterDatabase" localSheetId="5" hidden="1">'VRN - Vedlejší rozpočtové...'!$C$83:$K$149</definedName>
    <definedName name="_xlnm.Print_Area" localSheetId="1">'01 - Bourání a přípravné ...'!$C$4:$J$36,'01 - Bourání a přípravné ...'!$C$42:$J$73,'01 - Bourání a přípravné ...'!$C$79:$K$877</definedName>
    <definedName name="_xlnm.Print_Area" localSheetId="2">'02 - Stavebně konstrukční...'!$C$4:$J$36,'02 - Stavebně konstrukční...'!$C$42:$J$68,'02 - Stavebně konstrukční...'!$C$74:$K$726</definedName>
    <definedName name="_xlnm.Print_Area" localSheetId="3">'03 - Architektonicko stav...'!$C$4:$J$36,'03 - Architektonicko stav...'!$C$42:$J$92,'03 - Architektonicko stav...'!$C$98:$K$4343</definedName>
    <definedName name="_xlnm.Print_Area" localSheetId="4">'04 - Specializovaná řemesla'!$C$4:$J$36,'04 - Specializovaná řemesla'!$C$42:$J$69,'04 - Specializovaná řemesla'!$C$75:$K$179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5">'VRN - Vedlejší rozpočtové...'!$C$4:$J$36,'VRN - Vedlejší rozpočtové...'!$C$42:$J$65,'VRN - Vedlejší rozpočtové...'!$C$71:$K$149</definedName>
    <definedName name="_xlnm.Print_Titles" localSheetId="0">'Rekapitulace stavby'!$49:$49</definedName>
    <definedName name="_xlnm.Print_Titles" localSheetId="1">'01 - Bourání a přípravné ...'!$91:$91</definedName>
    <definedName name="_xlnm.Print_Titles" localSheetId="2">'02 - Stavebně konstrukční...'!$86:$86</definedName>
    <definedName name="_xlnm.Print_Titles" localSheetId="3">'03 - Architektonicko stav...'!$110:$110</definedName>
    <definedName name="_xlnm.Print_Titles" localSheetId="4">'04 - Specializovaná řemesla'!$87:$87</definedName>
    <definedName name="_xlnm.Print_Titles" localSheetId="5">'VRN - Vedlejší rozpočtové...'!$83:$83</definedName>
  </definedNames>
  <calcPr calcId="124519"/>
</workbook>
</file>

<file path=xl/sharedStrings.xml><?xml version="1.0" encoding="utf-8"?>
<sst xmlns="http://schemas.openxmlformats.org/spreadsheetml/2006/main" count="59916" uniqueCount="4774">
  <si>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</si>
  <si>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</si>
  <si>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</si>
  <si>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</si>
  <si>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</si>
  <si>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</si>
  <si>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</si>
  <si>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{a4032a79-b8fa-4332-90d7-78a47d6e76ef}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</si>
  <si>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</si>
  <si>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</si>
  <si>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</si>
  <si>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</si>
  <si>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</si>
  <si>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</si>
  <si>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</si>
  <si>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</si>
  <si>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</si>
  <si>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16086Z9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</si>
  <si>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</si>
  <si>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</si>
  <si>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</si>
  <si>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KSO:</t>
  </si>
  <si>
    <t>801 35 12</t>
  </si>
  <si>
    <t>CC-CZ:</t>
  </si>
  <si>
    <t>12631</t>
  </si>
  <si>
    <t>1</t>
  </si>
  <si>
    <t>Místo:</t>
  </si>
  <si>
    <t>Praha 1</t>
  </si>
  <si>
    <t>Datum:</t>
  </si>
  <si>
    <t>CZ-CPV:</t>
  </si>
  <si>
    <t>45000000-7</t>
  </si>
  <si>
    <t>CZ-CPA:</t>
  </si>
  <si>
    <t>43.99.9</t>
  </si>
  <si>
    <t>Zadavatel:</t>
  </si>
  <si>
    <t>IČ:</t>
  </si>
  <si>
    <t>Univerzita Karlova v Praze</t>
  </si>
  <si>
    <t>DIČ:</t>
  </si>
  <si>
    <t>Uchazeč:</t>
  </si>
  <si>
    <t>Projektant:</t>
  </si>
  <si>
    <t>Projektový atelier pro arch.a poz. stavby s.r.o.</t>
  </si>
  <si>
    <t>True</t>
  </si>
  <si>
    <t>Poznámka:</t>
  </si>
  <si>
    <t xml:space="preserve">„ Uvedením konkrétního obchodního názvu nebo značkové specifikace výrobku není založena nutnost použití těchto konkrétních výrobků. Jedná se pouze o vymezení předpokládaného standardu dodávky z hlediska fyzických, technických a provozních  formou příkladu v souladu s § 89 odst. 5  a 6 zákona č. 134/2016 . Uchazeč je oprávněn dle své svobodné vůle navrhnout plnohodnotnou alternativu k uvedenému příkladu, kterou zadavatel neodmítne, splní-li tato požadované vlastnosti.“ 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</si>
  <si>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</si>
  <si>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</si>
  <si>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</si>
  <si>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</si>
  <si>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</si>
  <si>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</si>
  <si>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</si>
  <si>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</si>
  <si>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</si>
  <si>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</si>
  <si>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</si>
  <si>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</si>
  <si>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</si>
  <si>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</si>
  <si>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</si>
  <si>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</si>
  <si>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</si>
  <si>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</si>
  <si>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</si>
  <si>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</si>
  <si>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</si>
  <si>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</si>
  <si>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</si>
  <si>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</si>
  <si>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</si>
  <si>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</si>
  <si>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</si>
  <si>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</si>
  <si>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</si>
  <si>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</si>
  <si>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</si>
  <si>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</si>
  <si>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</si>
  <si>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</si>
  <si>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</si>
  <si>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</si>
  <si>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</si>
  <si>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</si>
  <si>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</si>
  <si>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</si>
  <si>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Bourání a přípravné práce</t>
  </si>
  <si>
    <t>STA</t>
  </si>
  <si>
    <t>{fbcad023-e507-4e6c-918b-2a4d58a33b0a}</t>
  </si>
  <si>
    <t>2</t>
  </si>
  <si>
    <t>02</t>
  </si>
  <si>
    <t>Stavebně konstrukční část</t>
  </si>
  <si>
    <t>{57300b3c-f2b0-4ee8-9395-d0192f1aa57a}</t>
  </si>
  <si>
    <t>03</t>
  </si>
  <si>
    <t>Architektonicko stavební část</t>
  </si>
  <si>
    <t>{fc11ad52-c085-46d5-8fda-67009580f651}</t>
  </si>
  <si>
    <t>04</t>
  </si>
  <si>
    <t>Specializovaná řemesla</t>
  </si>
  <si>
    <t>{da284b2d-9205-45a7-80e9-4d747e194a3a}</t>
  </si>
  <si>
    <t>VRN</t>
  </si>
  <si>
    <t>Vedlejší rozpočtové náklady</t>
  </si>
  <si>
    <t>{faaee267-dfc8-426d-a214-13949a8b83d1}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</si>
  <si>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</si>
  <si>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</si>
  <si>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</si>
  <si>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</si>
  <si>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</si>
  <si>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</si>
  <si>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</si>
  <si>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Bourání a přípravné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</si>
  <si>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</si>
  <si>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</si>
  <si>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</si>
  <si>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</si>
  <si>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</si>
  <si>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</si>
  <si>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</si>
  <si>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</si>
  <si>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</si>
  <si>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</si>
  <si>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</si>
  <si>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</si>
  <si>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</si>
  <si>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</si>
  <si>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</si>
  <si>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</si>
  <si>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</si>
  <si>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</si>
  <si>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</si>
  <si>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</si>
  <si>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</si>
  <si>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</si>
  <si>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</si>
  <si>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</si>
  <si>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</si>
  <si>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</si>
  <si>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</si>
  <si>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</si>
  <si>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</si>
  <si>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</si>
  <si>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</si>
  <si>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</si>
  <si>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</si>
  <si>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</si>
  <si>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</si>
  <si>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</si>
  <si>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</si>
  <si>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</si>
  <si>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</si>
  <si>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</si>
  <si>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139711101</t>
  </si>
  <si>
    <t>Vykopávka v uzavřených prostorách s naložením výkopku na dopravní prostředek v hornině tř. 1 až 4</t>
  </si>
  <si>
    <t>m3</t>
  </si>
  <si>
    <t>CS ÚRS 2016 01</t>
  </si>
  <si>
    <t>4</t>
  </si>
  <si>
    <t>1307275447</t>
  </si>
  <si>
    <t>VV</t>
  </si>
  <si>
    <t>skl.P3</t>
  </si>
  <si>
    <t>S/02/10</t>
  </si>
  <si>
    <t>(27,32+13,52)*(0,40-0,10-0,15)</t>
  </si>
  <si>
    <t>skl.P4</t>
  </si>
  <si>
    <t>S/12-14</t>
  </si>
  <si>
    <t>20,00*(0,40-0,10-0,15)</t>
  </si>
  <si>
    <t>skl.P9</t>
  </si>
  <si>
    <t>m 007/008/003</t>
  </si>
  <si>
    <t>(61,34+17,88+11,97+28,19)*(0,500-0,300-0,05-0,015)</t>
  </si>
  <si>
    <t>skl.P13</t>
  </si>
  <si>
    <t>m 012/025/014/015/011</t>
  </si>
  <si>
    <t>(156,49+55,20+51,93+48,98+36,70)*0,550</t>
  </si>
  <si>
    <t>přípočet výkopů pro kanalizaci</t>
  </si>
  <si>
    <t>(23,90+4,60+5,0+1,0)*0,5</t>
  </si>
  <si>
    <t xml:space="preserve">přípočet pro revizní šachty A,B,C,D, přečerpávací 2x </t>
  </si>
  <si>
    <t>0,60*0,90*1,00</t>
  </si>
  <si>
    <t>0,80*1,00*1,00</t>
  </si>
  <si>
    <t>1,20*1,20*1,00</t>
  </si>
  <si>
    <t>1,30*1,30*1,00</t>
  </si>
  <si>
    <t>1,00*1,00*1,00*2</t>
  </si>
  <si>
    <t>Součet</t>
  </si>
  <si>
    <t>161101501</t>
  </si>
  <si>
    <t>Svislé přemístění výkopku nošením bez naložení, avšak s vyprázdněním nádoby na hromady nebo do dopravního prostředku, na každých, třeba i započatých 3 m výšky z horniny tř. 1 až 4</t>
  </si>
  <si>
    <t>1230217339</t>
  </si>
  <si>
    <t>3</t>
  </si>
  <si>
    <t>162201211</t>
  </si>
  <si>
    <t>Vodorovné přemístění výkopku stavebním kolečkem s vyprázdněním kolečka na hromady nebo do dopravního prostředku na vzdálenost do 10 m z horniny tř. 1 až 4</t>
  </si>
  <si>
    <t>-908276846</t>
  </si>
  <si>
    <t>162201219</t>
  </si>
  <si>
    <t>Vodorovné přemístění výkopku stavebním kolečkem s vyprázdněním kolečka na hromady nebo do dopravního prostředku na vzdálenost do 10 m z horniny Příplatek k ceně za každých dalších 10 m</t>
  </si>
  <si>
    <t>-723244720</t>
  </si>
  <si>
    <t>241,077*4</t>
  </si>
  <si>
    <t>5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</si>
  <si>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</si>
  <si>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</si>
  <si>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2122489021</t>
  </si>
  <si>
    <t>6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</si>
  <si>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</si>
  <si>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</si>
  <si>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646815868</t>
  </si>
  <si>
    <t>241,077*15</t>
  </si>
  <si>
    <t>7</t>
  </si>
  <si>
    <t>171201211</t>
  </si>
  <si>
    <t>Uložení sypaniny poplatek za uložení sypaniny na skládce (skládkovné)</t>
  </si>
  <si>
    <t>t</t>
  </si>
  <si>
    <t>2100760460</t>
  </si>
  <si>
    <t>241,077*2</t>
  </si>
  <si>
    <t>Úpravy povrchů, podlahy a osazování výplní</t>
  </si>
  <si>
    <t>8</t>
  </si>
  <si>
    <t>633811119R</t>
  </si>
  <si>
    <t>Začištění a srovnání stávajícího povrchu</t>
  </si>
  <si>
    <t>m2</t>
  </si>
  <si>
    <t>-1326444610</t>
  </si>
  <si>
    <t>skl.P16b</t>
  </si>
  <si>
    <t>m 017</t>
  </si>
  <si>
    <t>5,48</t>
  </si>
  <si>
    <t>9</t>
  </si>
  <si>
    <t>Ostatní konstrukce a práce, bourání</t>
  </si>
  <si>
    <t>962031132</t>
  </si>
  <si>
    <t>Bourání příček z cihel, tvárnic nebo příčkovek z cihel pálených, plných nebo dutých na maltu vápennou nebo vápenocementovou, tl. do 100 mm</t>
  </si>
  <si>
    <t>722936674</t>
  </si>
  <si>
    <t>"01_suteren-1_50.pdf</t>
  </si>
  <si>
    <t>1,626*1,800</t>
  </si>
  <si>
    <t>4,082*1,800</t>
  </si>
  <si>
    <t>(1,691+1,108)*1,800</t>
  </si>
  <si>
    <t>1,045*1,800</t>
  </si>
  <si>
    <t>((1,289+1,990)+1,006+1,044)*1,800</t>
  </si>
  <si>
    <t>1,731*1,800</t>
  </si>
  <si>
    <t>"02_prizemi-1_50.pdf</t>
  </si>
  <si>
    <t>1,377*2,310</t>
  </si>
  <si>
    <t>2,040*2,640</t>
  </si>
  <si>
    <t>1,102*2,640</t>
  </si>
  <si>
    <t>3,513*3,460</t>
  </si>
  <si>
    <t>"03_1patro-1_50  1patro.pdf</t>
  </si>
  <si>
    <t>3,275*4,360*2</t>
  </si>
  <si>
    <t>"04_2patro-1_50.pdf</t>
  </si>
  <si>
    <t>5,252*2,600</t>
  </si>
  <si>
    <t>"05_podkroví-1_50.pdf</t>
  </si>
  <si>
    <t>(6,813+2,408*2)*2,660</t>
  </si>
  <si>
    <t>10</t>
  </si>
  <si>
    <t>962031133</t>
  </si>
  <si>
    <t>Bourání příček z cihel, tvárnic nebo příčkovek z cihel pálených, plných nebo dutých na maltu vápennou nebo vápenocementovou, tl. do 150 mm</t>
  </si>
  <si>
    <t>-1006613943</t>
  </si>
  <si>
    <t>(3,550+2,780)*3,500</t>
  </si>
  <si>
    <t>(1,627+2,313)*3,500</t>
  </si>
  <si>
    <t>1,560*3,500*2</t>
  </si>
  <si>
    <t>(2,65+2,425)*2,12</t>
  </si>
  <si>
    <t>1,24*2*3,840</t>
  </si>
  <si>
    <t>1,030*3,840</t>
  </si>
  <si>
    <t>2,487*2,640</t>
  </si>
  <si>
    <t>0,849*2,310</t>
  </si>
  <si>
    <t>1,125*2,310*3</t>
  </si>
  <si>
    <t>2,517*2,310</t>
  </si>
  <si>
    <t>3,040*2,200</t>
  </si>
  <si>
    <t>4,148*3,460</t>
  </si>
  <si>
    <t>(0,300+5,566+2,670*2)*2,600</t>
  </si>
  <si>
    <t>0,70*2*1,970</t>
  </si>
  <si>
    <t>6,038*3,600</t>
  </si>
  <si>
    <t>(4,782+4,593+5,252+2,703)*2,600</t>
  </si>
  <si>
    <t>(2,445+0,868+3,390+4,364+2,063+1,528+0,557+1,894+7,990+2,430+7,876+1,826*2)*2,660</t>
  </si>
  <si>
    <t>11</t>
  </si>
  <si>
    <t>962032231</t>
  </si>
  <si>
    <t>Bourání zdiva nadzákladového z cihel nebo tvárnic z cihel pálených nebo vápenopískových, na maltu vápennou nebo vápenocementovou, objemu přes 1 m3</t>
  </si>
  <si>
    <t>1243510402</t>
  </si>
  <si>
    <t>(7,075+7,075)*0,450*(4,300+1,500)/2</t>
  </si>
  <si>
    <t>(2,822+5,695)*0,450*3,800</t>
  </si>
  <si>
    <t>1,667*0,440*2,600</t>
  </si>
  <si>
    <t>1,350*1,165*2,800</t>
  </si>
  <si>
    <t>1,357*0,600*2,600</t>
  </si>
  <si>
    <t>(2,171+0,924)*0,300*2,660</t>
  </si>
  <si>
    <t>12</t>
  </si>
  <si>
    <t>962032239R</t>
  </si>
  <si>
    <t xml:space="preserve">Vybourán otvorů ve í zdivu z cihel pálených nebo vápenopískových na MV nebo MVC </t>
  </si>
  <si>
    <t>1233565288</t>
  </si>
  <si>
    <t>1,000*0,450*1,800</t>
  </si>
  <si>
    <t>1,300*0,450*2,120</t>
  </si>
  <si>
    <t>1,450*0,450*2,050</t>
  </si>
  <si>
    <t>1,870*0,600*2,050</t>
  </si>
  <si>
    <t>1,300*0,960*1,940</t>
  </si>
  <si>
    <t>1,200*1,000*2,400</t>
  </si>
  <si>
    <t>1,769*0,300*2,310</t>
  </si>
  <si>
    <t>0,863*0,300*2,310</t>
  </si>
  <si>
    <t>1,750*1,050*2,100</t>
  </si>
  <si>
    <t>13</t>
  </si>
  <si>
    <t>963051110</t>
  </si>
  <si>
    <t>Bourání železobetonových stropů deskových, tl. do 80 mm</t>
  </si>
  <si>
    <t>1395570432</t>
  </si>
  <si>
    <t>18,000*0,060</t>
  </si>
  <si>
    <t>pomocně pro podestu a část schodiště</t>
  </si>
  <si>
    <t>1,825*1,200*0,150</t>
  </si>
  <si>
    <t>0,800*0,800*0,150</t>
  </si>
  <si>
    <t>14</t>
  </si>
  <si>
    <t>963051113</t>
  </si>
  <si>
    <t>Bourání železobetonových stropů deskových, tl. přes 80 mm</t>
  </si>
  <si>
    <t>-399083758</t>
  </si>
  <si>
    <t>"06_Pudorys strechy-Strecha.pdf</t>
  </si>
  <si>
    <t>185,194*0,20</t>
  </si>
  <si>
    <t>odpočet světlíků</t>
  </si>
  <si>
    <t>-1,40*1,40*0,20*26</t>
  </si>
  <si>
    <t>-1,70*1,70*0,20*2</t>
  </si>
  <si>
    <t>965042141</t>
  </si>
  <si>
    <t>Bourání podkladů pod dlažby nebo litých celistvých podlah a mazanin betonových nebo z litého asfaltu tl. do 100 mm</t>
  </si>
  <si>
    <t>-489674506</t>
  </si>
  <si>
    <t>mazanina</t>
  </si>
  <si>
    <t>(27,32+13,52)*0,10</t>
  </si>
  <si>
    <t>maltové lože+základová deska</t>
  </si>
  <si>
    <t>20*0,115</t>
  </si>
  <si>
    <t>skl.P5</t>
  </si>
  <si>
    <t>S/11</t>
  </si>
  <si>
    <t>39,58*0,10</t>
  </si>
  <si>
    <t>skl.P6</t>
  </si>
  <si>
    <t>S/16-18/21/22/15</t>
  </si>
  <si>
    <t>(50,14+9,13+17,61+14,61+9,05+14,57)*0,10</t>
  </si>
  <si>
    <t>maltové lože + mazanina</t>
  </si>
  <si>
    <t>skl.P7</t>
  </si>
  <si>
    <t>S/19/23/24</t>
  </si>
  <si>
    <t>((26,71+4,93+1,04)/2)*0,095</t>
  </si>
  <si>
    <t>skl.P8</t>
  </si>
  <si>
    <t>m 001/002/009/101</t>
  </si>
  <si>
    <t>(4,81+48,60+67,97+96,69)*0,11</t>
  </si>
  <si>
    <t>m006</t>
  </si>
  <si>
    <t>(16,20+6,50)*0,11</t>
  </si>
  <si>
    <t>podkladní beton</t>
  </si>
  <si>
    <t>(4,81+48,60+67,97+96,69)*0,10</t>
  </si>
  <si>
    <t>(16,20+6,50)*0,10</t>
  </si>
  <si>
    <t>(61,34+17,88+11,97+28,19)*0,11</t>
  </si>
  <si>
    <t>skl.P10</t>
  </si>
  <si>
    <t>vyrovnávací mazanina</t>
  </si>
  <si>
    <t>m 019/020/021/022/023/024/027</t>
  </si>
  <si>
    <t>(5,02+6,57+4,30+3,55+6,34+7,24+6,98)*0,02</t>
  </si>
  <si>
    <t>skl.P12</t>
  </si>
  <si>
    <t>m 013/029/034</t>
  </si>
  <si>
    <t>(8,60+31,28+61,02+26,04)*0,02</t>
  </si>
  <si>
    <t>(48,60+31,28+61,02+26,04)*0,08</t>
  </si>
  <si>
    <t>(156,49+55,20+51,93+48,98+36,70)*0,02</t>
  </si>
  <si>
    <t>(156,49+55,20+51,93+48,98+36,70)*0,08</t>
  </si>
  <si>
    <t>skl.P14</t>
  </si>
  <si>
    <t>m032/028/031</t>
  </si>
  <si>
    <t>(33,99+6,42+11,87)*0,08</t>
  </si>
  <si>
    <t>skl.P15</t>
  </si>
  <si>
    <t>m 018/026</t>
  </si>
  <si>
    <t>vyovnávací mazanina</t>
  </si>
  <si>
    <t>(20,07+13,17)*0,02</t>
  </si>
  <si>
    <t xml:space="preserve"> mazanina</t>
  </si>
  <si>
    <t>(20,07+13,17)*0,08</t>
  </si>
  <si>
    <t>16</t>
  </si>
  <si>
    <t>965042241</t>
  </si>
  <si>
    <t>Bourání podkladů pod dlažby nebo litých celistvých podlah a mazanin betonových nebo z litého asfaltu tl. přes 100 mm</t>
  </si>
  <si>
    <t>1647225230</t>
  </si>
  <si>
    <t>(27,32+13,52)*0,15</t>
  </si>
  <si>
    <t>20*0,15</t>
  </si>
  <si>
    <t>39,58*0,15</t>
  </si>
  <si>
    <t>(50,14+9,13+17,61+14,61+9,05+14,57)*0,15</t>
  </si>
  <si>
    <t>(26,71+4,93+1,04)/2*0,15</t>
  </si>
  <si>
    <t>(5,02+6,57+4,30+3,55+6,34+7,24+6,98)*0,15</t>
  </si>
  <si>
    <t>(156,49+55,20+51,93+48,98+36,70)*0,15</t>
  </si>
  <si>
    <t>(20,07+13,17)*0,15</t>
  </si>
  <si>
    <t>pomocně pro odstranění souvrství stávajícího</t>
  </si>
  <si>
    <t>skl.P 33</t>
  </si>
  <si>
    <t>m 222</t>
  </si>
  <si>
    <t>9,50*0,15</t>
  </si>
  <si>
    <t>pomocně pro odstranění soklu v suterenu</t>
  </si>
  <si>
    <t>4,005*0,28*1,710</t>
  </si>
  <si>
    <t>betonová podlaha  v jižní části podkroví dle TZ</t>
  </si>
  <si>
    <t>158,00*0,250</t>
  </si>
  <si>
    <t>17</t>
  </si>
  <si>
    <t>965081219R</t>
  </si>
  <si>
    <t>Bourání podlah z dlaždic keramických nebo xylolitových tl do 10 mm plochy přes 1 m2</t>
  </si>
  <si>
    <t>-451934327</t>
  </si>
  <si>
    <t>pomocně pro dlažbu do maltového lože</t>
  </si>
  <si>
    <t>20,00</t>
  </si>
  <si>
    <t>(26,71+4,93+1,04)/2</t>
  </si>
  <si>
    <t>4,81+48,60+67,97+96,69</t>
  </si>
  <si>
    <t>16,20+6,50</t>
  </si>
  <si>
    <t>(61,34+17,88+11,97+28,19)*1,3 "příp.na sokl</t>
  </si>
  <si>
    <t>5,02+6,57+4,30+3,55+6,34+7,24+6,98</t>
  </si>
  <si>
    <t>33,99+6,42+11,87</t>
  </si>
  <si>
    <t>20,07+13,17</t>
  </si>
  <si>
    <t>18</t>
  </si>
  <si>
    <t>965082933</t>
  </si>
  <si>
    <t>Odstranění násypu pod podlahami nebo ochranného násypu na střechách tl. do 200 mm, plochy přes 2 m2</t>
  </si>
  <si>
    <t>-583310257</t>
  </si>
  <si>
    <t>m 013/029/034/030</t>
  </si>
  <si>
    <t>(48,60+31,28+61,02+26,04)*0,15</t>
  </si>
  <si>
    <t>m 032/028/031</t>
  </si>
  <si>
    <t>(33,99+6,42+11,87)*0,15</t>
  </si>
  <si>
    <t>strop nad atriem</t>
  </si>
  <si>
    <t>19</t>
  </si>
  <si>
    <t>965082941</t>
  </si>
  <si>
    <t>Odstranění násypu pod podlahami nebo ochranného násypu na střechách tl. přes 200 mm jakékoliv plochy</t>
  </si>
  <si>
    <t>-1309612689</t>
  </si>
  <si>
    <t>(61,34+17,88+11,97+28,19)*0,30</t>
  </si>
  <si>
    <t>"06_Pudorys strechy-Strecha.pdf skl. P40</t>
  </si>
  <si>
    <t>185,194*0,25</t>
  </si>
  <si>
    <t>-1,40*1,40*26*0,25</t>
  </si>
  <si>
    <t>-1,70*1,70*2*0,25</t>
  </si>
  <si>
    <t>20</t>
  </si>
  <si>
    <t>966079861</t>
  </si>
  <si>
    <t>Přerušení různých ocelových profilů průřezu do 200 mm2</t>
  </si>
  <si>
    <t>kus</t>
  </si>
  <si>
    <t>528043327</t>
  </si>
  <si>
    <t>pomocně pro vyřezání konstrukcí před vybouráním</t>
  </si>
  <si>
    <t>1104</t>
  </si>
  <si>
    <t>968062249R</t>
  </si>
  <si>
    <t xml:space="preserve">Vybourání dřevěných rámů oken jednoduchých včetně křídel </t>
  </si>
  <si>
    <t>-1447919363</t>
  </si>
  <si>
    <t>demontáže oken dle tab oken nových</t>
  </si>
  <si>
    <t>0,60*0,60*12</t>
  </si>
  <si>
    <t>2,255*2,10*1</t>
  </si>
  <si>
    <t>1,38*0,52*2</t>
  </si>
  <si>
    <t>1,20*0,95*2</t>
  </si>
  <si>
    <t>0,57*0,87*1</t>
  </si>
  <si>
    <t>2,30*1,16*1</t>
  </si>
  <si>
    <t>3,825*2,06*1</t>
  </si>
  <si>
    <t>2,21*2,07*1</t>
  </si>
  <si>
    <t>1,49*2,85*3</t>
  </si>
  <si>
    <t>1,00*0,40*2</t>
  </si>
  <si>
    <t>22</t>
  </si>
  <si>
    <t>968062455</t>
  </si>
  <si>
    <t>Vybourání dřevěných rámů oken s křídly, dveřních zárubní, vrat, stěn, ostění nebo obkladů dveřních zárubní, plochy do 2 m2</t>
  </si>
  <si>
    <t>2071549152</t>
  </si>
  <si>
    <t>1pp</t>
  </si>
  <si>
    <t>3*0,70*1,97</t>
  </si>
  <si>
    <t>1*0,80*1,97</t>
  </si>
  <si>
    <t>1*1,20*1,97</t>
  </si>
  <si>
    <t>3*0,80*1,97</t>
  </si>
  <si>
    <t>1np</t>
  </si>
  <si>
    <t>3*1,40*2,70</t>
  </si>
  <si>
    <t>2*1,20*1,97</t>
  </si>
  <si>
    <t>1*1,30*2,70</t>
  </si>
  <si>
    <t>1*0,60*1,97</t>
  </si>
  <si>
    <t>2*1,50*3,302*0,80*2,201*0,90*1,97</t>
  </si>
  <si>
    <t>0,80*1,97</t>
  </si>
  <si>
    <t>1*1,30*2,40</t>
  </si>
  <si>
    <t>1*1,60*2,00</t>
  </si>
  <si>
    <t>1*060*1,97</t>
  </si>
  <si>
    <t>1*0,80*2,20</t>
  </si>
  <si>
    <t>Wc pův</t>
  </si>
  <si>
    <t>8*0,60*1,97</t>
  </si>
  <si>
    <t>2np</t>
  </si>
  <si>
    <t>1,50*2,10</t>
  </si>
  <si>
    <t>4*0,8*1,97</t>
  </si>
  <si>
    <t>4*0,80*0,70</t>
  </si>
  <si>
    <t>1*0,90*1,90</t>
  </si>
  <si>
    <t>4*0,60*1,97</t>
  </si>
  <si>
    <t>3np</t>
  </si>
  <si>
    <t>2*1,15*2,15</t>
  </si>
  <si>
    <t>2*0,80*1,97</t>
  </si>
  <si>
    <t>4*0,80*1,97</t>
  </si>
  <si>
    <t>podkroví</t>
  </si>
  <si>
    <t>5*0,85*1,97</t>
  </si>
  <si>
    <t>2*0,8*1,97</t>
  </si>
  <si>
    <t>23</t>
  </si>
  <si>
    <t>969510152R</t>
  </si>
  <si>
    <t>Demontáž rozvaděče nebo stykačové skříně dle postupu specifikovaného v PD</t>
  </si>
  <si>
    <t>64</t>
  </si>
  <si>
    <t>-1354831702</t>
  </si>
  <si>
    <t>rozvaděče 4*900/600 (odpojit,odstrojit,odvoz)</t>
  </si>
  <si>
    <t>přízemí M.016+1np,2np,3np</t>
  </si>
  <si>
    <t>24</t>
  </si>
  <si>
    <t>969510159R</t>
  </si>
  <si>
    <t>Demontáž 4 kusů stáv. větracího potrubí dle specifikace v PD</t>
  </si>
  <si>
    <t>-342375814</t>
  </si>
  <si>
    <t>přízemí (600/500mmx 4kusy</t>
  </si>
  <si>
    <t>4*5,00</t>
  </si>
  <si>
    <t>25</t>
  </si>
  <si>
    <t>969510199R</t>
  </si>
  <si>
    <t>Doplnění 2,5 m2 krytiny dle specifikace v PD</t>
  </si>
  <si>
    <t>954595093</t>
  </si>
  <si>
    <t xml:space="preserve"> v místě okna nad schody v podkroví</t>
  </si>
  <si>
    <t>2,50</t>
  </si>
  <si>
    <t>26</t>
  </si>
  <si>
    <t>974031165</t>
  </si>
  <si>
    <t>Vysekání rýh ve zdivu cihelném na maltu vápennou nebo vápenocementovou do hl. 150 mm a šířky do 200 mm</t>
  </si>
  <si>
    <t>m</t>
  </si>
  <si>
    <t>-1543589683</t>
  </si>
  <si>
    <t>6,00</t>
  </si>
  <si>
    <t>27</t>
  </si>
  <si>
    <t>974031169</t>
  </si>
  <si>
    <t>Vysekání rýh ve zdivu cihelném na maltu vápennou nebo vápenocementovou do hl. 150 mm a šířky Příplatek k ceně -1167 za každých dalších 100 mm šířky rýhy hl. do 150 mm</t>
  </si>
  <si>
    <t>-1502331422</t>
  </si>
  <si>
    <t>6,000*5</t>
  </si>
  <si>
    <t>28</t>
  </si>
  <si>
    <t>977151123</t>
  </si>
  <si>
    <t>Jádrové vrty diamantovými korunkami do stavebních materiálů (železobetonu, betonu, cihel, obkladů, dlažeb, kamene) průměru přes 130 do 150 mm</t>
  </si>
  <si>
    <t>-275234666</t>
  </si>
  <si>
    <t>0,9+0,5</t>
  </si>
  <si>
    <t>29</t>
  </si>
  <si>
    <t>977151125</t>
  </si>
  <si>
    <t>Jádrové vrty diamantovými korunkami do stavebních materiálů (železobetonu, betonu, cihel, obkladů, dlažeb, kamene) průměru přes 180 do 200 mm</t>
  </si>
  <si>
    <t>-1522563283</t>
  </si>
  <si>
    <t>10,00</t>
  </si>
  <si>
    <t>30</t>
  </si>
  <si>
    <t>978012141</t>
  </si>
  <si>
    <t>Otlučení vápenných nebo vápenocementových omítek vnitřních ploch stropů rákosovaných, v rozsahu přes 10 do 30 %</t>
  </si>
  <si>
    <t>-1663601056</t>
  </si>
  <si>
    <t>dle výměry v arch. stav. čá (oprava)</t>
  </si>
  <si>
    <t>3385,39</t>
  </si>
  <si>
    <t>31</t>
  </si>
  <si>
    <t>978013161</t>
  </si>
  <si>
    <t>Otlučení vápenných nebo vápenocementových omítek vnitřních ploch stěn s vyškrabáním spar, s očištěním zdiva, v rozsahu přes 30 do 50 %</t>
  </si>
  <si>
    <t>749668062</t>
  </si>
  <si>
    <t>6822,155</t>
  </si>
  <si>
    <t>32</t>
  </si>
  <si>
    <t>978013191</t>
  </si>
  <si>
    <t>Otlučení vápenných nebo vápenocementových omítek vnitřních ploch stěn s vyškrabáním spar, s očištěním zdiva, v rozsahu přes 50 do 100 %</t>
  </si>
  <si>
    <t>24807175</t>
  </si>
  <si>
    <t>pro nové trass - vápenné omítky s vyšší pórovitostí dle technologického postupu specifikovaného v TZ</t>
  </si>
  <si>
    <t>((3,586+2,568+3,612+2,572)+(2,682+4,985+2,972+5,030)+(2,591+2,156+2,617+2,159)+(0,964+1,123+0,992))*1,250</t>
  </si>
  <si>
    <t>0,525*1,250</t>
  </si>
  <si>
    <t>((0,749+2,777+0,350+0,559+2,467+3,723+3,707+0,740+2,338+4,684+0,736+0,346+2,104+3,038)+(0,673+1,846+0,671+0,160+6,016+2,736+1,850+0,269))*1,250</t>
  </si>
  <si>
    <t>(2,326+0,477+6,540+4,173+2,553+0,762+0,298+0,355+1,007+0,401+0,322+0,834+0,140+1,679+1,918+0,403+1,064+1,804+4,037+2,435+2,082+1,329+1,336)*1,250</t>
  </si>
  <si>
    <t>((0,948+0,806+2,408+0,883+0,205+5,101+0,342+0,882+7,836+5,260+4,532+2,355)+(2,912+1,257+1,339+2,076+2,156+3,961+1,763+1,126+0,493+1,879+2,576))*1,250</t>
  </si>
  <si>
    <t>(0,313+0,409+0,936+0,313+0,402+0,859+1,051+0,241+1,208+4,259+6,565+0,441+2,342)*1,250</t>
  </si>
  <si>
    <t>((11,079+0,641+3,788+2,715+3,159+0,797+0,417+1,373+2,938+12,065+0,275+0,755+0,321+0,510+7,106+17,557+6,632+0,277+1,514+0,507+1,594)+1,163)*1,250</t>
  </si>
  <si>
    <t>((1,491+4,992+3,517+0,361+0,451+1,295+2,046+6,596+0,442+0,505+0,468+0,766+0,543+2,769+1,525+0,736+10,595)+(0,268+2,430+2,069+1,376+0,429+6,380))*1,250</t>
  </si>
  <si>
    <t>((1,148+4,556+0,866+1,005+0,943+0,746+1,202+2,728+1,145+0,284+1,404+0,838+2,267+2,589+0,683+0,302+0,662+0,235+2,326+10,352)+(6,076+5,579+1,950))*1,250</t>
  </si>
  <si>
    <t>((0,589+0,963+0,596+0,139+0,367+0,321+0,322+0,189+0,779+0,904+0,529+1,948+1,106+0,573+1,261+0,464+1,054+0,160+0,384+0,458+1,610+0,234)+1,554)*1,250</t>
  </si>
  <si>
    <t>(0,731+3,220+0,361+3,431+0,161+0,878+0,476+0,857+0,472+0,304)*1,250</t>
  </si>
  <si>
    <t>((1,805+1,811+1,771+1,790)+(7,204+1,518+5,112+0,325+0,646+0,255+1,464+1,604)+(1,378+0,279+0,935+2,914+2,021+3,245)+(1,593+1,592+1,378+0,199))*1,250</t>
  </si>
  <si>
    <t>((1,378+1,732+1,522+3,517)+(0,840+1,607+0,803+1,623)+(1,697+1,605+1,700+1,569)+(2,731+2,639+2,808+2,552)+(2,001+1,195+1,864+1,128)+1,619)*1,250</t>
  </si>
  <si>
    <t>(0,788+1,465+0,912)*1,250</t>
  </si>
  <si>
    <t>((1,357+0,247+2,717+5,450+1,229+0,756+1,195+2,422+0,573+0,461+0,919+0,923+3,626)+(2,801+1,021))*1,250</t>
  </si>
  <si>
    <t>komín 1</t>
  </si>
  <si>
    <t>(1,44*2+0,80*3)*1,52</t>
  </si>
  <si>
    <t>komín 2</t>
  </si>
  <si>
    <t>(0,80*2+0,90*2)*1,72</t>
  </si>
  <si>
    <t>33</t>
  </si>
  <si>
    <t>978019341</t>
  </si>
  <si>
    <t>Otlučení vápenných nebo vápenocementových omítek vnějších ploch s vyškrabáním spar a s očištěním zdiva stupně členitosti 3 až 5, v rozsahu přes 20 do 30 %</t>
  </si>
  <si>
    <t>-1481500927</t>
  </si>
  <si>
    <t>415,513+342,821+234,130</t>
  </si>
  <si>
    <t>997</t>
  </si>
  <si>
    <t>Přesun sutě</t>
  </si>
  <si>
    <t>34</t>
  </si>
  <si>
    <t>997013216</t>
  </si>
  <si>
    <t>Vnitrostaveništní doprava suti a vybouraných hmot vodorovně do 50 m svisle ručně (nošením po schodech) pro budovy a haly výšky přes 18 do 21 m</t>
  </si>
  <si>
    <t>-753844004</t>
  </si>
  <si>
    <t>35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</si>
  <si>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</si>
  <si>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</si>
  <si>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1477205632</t>
  </si>
  <si>
    <t>1474,179*5 'Přepočtené koeficientem množství</t>
  </si>
  <si>
    <t>36</t>
  </si>
  <si>
    <t>997013501</t>
  </si>
  <si>
    <t>Odvoz suti a vybouraných hmot na skládku nebo meziskládku se složením, na vzdálenost do 1 km</t>
  </si>
  <si>
    <t>1711707122</t>
  </si>
  <si>
    <t>37</t>
  </si>
  <si>
    <t>997013511</t>
  </si>
  <si>
    <t>Odvoz suti a vybouraných hmot z meziskládky na skládku s naložením a se složením, na vzdálenost do 1 km</t>
  </si>
  <si>
    <t>-181063584</t>
  </si>
  <si>
    <t>38</t>
  </si>
  <si>
    <t>997013509</t>
  </si>
  <si>
    <t>Odvoz suti a vybouraných hmot na skládku nebo meziskládku se složením, na vzdálenost Příplatek k ceně za každý další i započatý 1 km přes 1 km</t>
  </si>
  <si>
    <t>-1847278062</t>
  </si>
  <si>
    <t>1474,179*24 'Přepočtené koeficientem množství</t>
  </si>
  <si>
    <t>39</t>
  </si>
  <si>
    <t>997013801</t>
  </si>
  <si>
    <t>Poplatek za uložení stavebního odpadu na skládce (skládkovné) betonového</t>
  </si>
  <si>
    <t>209646928</t>
  </si>
  <si>
    <t>odhad</t>
  </si>
  <si>
    <t>1474,179*0,10</t>
  </si>
  <si>
    <t>40</t>
  </si>
  <si>
    <t>997013803</t>
  </si>
  <si>
    <t>Poplatek za uložení stavebního odpadu na skládce (skládkovné) z keramických materiálů</t>
  </si>
  <si>
    <t>-1648737667</t>
  </si>
  <si>
    <t>1474,179*0,25</t>
  </si>
  <si>
    <t>41</t>
  </si>
  <si>
    <t>997013831</t>
  </si>
  <si>
    <t>Poplatek za uložení stavebního odpadu na skládce (skládkovné) směsného</t>
  </si>
  <si>
    <t>-1558007172</t>
  </si>
  <si>
    <t>1474,179*0,65</t>
  </si>
  <si>
    <t>998</t>
  </si>
  <si>
    <t>Přesun hmot</t>
  </si>
  <si>
    <t>42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</si>
  <si>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</si>
  <si>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</si>
  <si>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-2043661956</t>
  </si>
  <si>
    <t>PSV</t>
  </si>
  <si>
    <t>Práce a dodávky PSV</t>
  </si>
  <si>
    <t>711</t>
  </si>
  <si>
    <t>Izolace proti vodě, vlhkosti a plynům</t>
  </si>
  <si>
    <t>43</t>
  </si>
  <si>
    <t>711131811</t>
  </si>
  <si>
    <t>Odstranění izolace proti zemní vlhkosti na ploše vodorovné V</t>
  </si>
  <si>
    <t>1328233842</t>
  </si>
  <si>
    <t>27,32+13,52</t>
  </si>
  <si>
    <t>10,36+36,48+8,81</t>
  </si>
  <si>
    <t>39,58</t>
  </si>
  <si>
    <t>50,14+9,13+17,61+14,61+9,05+14,57</t>
  </si>
  <si>
    <t>((26,71+4,93+1,04)/2)*0,50 "50% plochy"</t>
  </si>
  <si>
    <t>156,49+55,20+51,93+48,98+36,70</t>
  </si>
  <si>
    <t>přípočet dalších nespecifikovaných izolací (dveře, průchody)</t>
  </si>
  <si>
    <t>922,660*0,10</t>
  </si>
  <si>
    <t>přenos součtu zákl. izol.</t>
  </si>
  <si>
    <t>922,660</t>
  </si>
  <si>
    <t>712</t>
  </si>
  <si>
    <t>Povlakové krytiny</t>
  </si>
  <si>
    <t>44</t>
  </si>
  <si>
    <t>712300833</t>
  </si>
  <si>
    <t>Odstranění ze střech plochých do 10 st. krytiny povlakové třívrstvé</t>
  </si>
  <si>
    <t>-1560956951</t>
  </si>
  <si>
    <t>185,194</t>
  </si>
  <si>
    <t>-1,70*1,70*2</t>
  </si>
  <si>
    <t>přípočet vytežení na světlíky</t>
  </si>
  <si>
    <t>1,40*4*26*0,30+1,70*4*2*0,30</t>
  </si>
  <si>
    <t>dtto vytažení na stěnu po obvodu</t>
  </si>
  <si>
    <t>21,056*0,30</t>
  </si>
  <si>
    <t>45</t>
  </si>
  <si>
    <t>712400839R</t>
  </si>
  <si>
    <t>Odstranění hydroizolace střech do 30° dvouvrstvé</t>
  </si>
  <si>
    <t>-636191213</t>
  </si>
  <si>
    <t>"06_Pudorys strechy-Strecha.pdf skl.P40</t>
  </si>
  <si>
    <t>-1,40*1,40*26</t>
  </si>
  <si>
    <t>přípočet ostění světlíků</t>
  </si>
  <si>
    <t>56,74*0,50</t>
  </si>
  <si>
    <t>713</t>
  </si>
  <si>
    <t>Izolace tepelné</t>
  </si>
  <si>
    <t>46</t>
  </si>
  <si>
    <t>713120821</t>
  </si>
  <si>
    <t>Odstranění tepelné izolace běžných stavebních konstrukcí z rohoží, pásů, dílců, desek, bloků podlah volně kladených nebo mezi trámy z polystyrenu, tloušťka izolace do 100 mm</t>
  </si>
  <si>
    <t>-1675871565</t>
  </si>
  <si>
    <t>762</t>
  </si>
  <si>
    <t>Konstrukce tesařské</t>
  </si>
  <si>
    <t>47</t>
  </si>
  <si>
    <t>762111819R</t>
  </si>
  <si>
    <t>Demontáž kompletní dřevěné příčky</t>
  </si>
  <si>
    <t>-1892527229</t>
  </si>
  <si>
    <t>přízemí -dřevěný rám, výplně dřevotříska, nadsvětlík výplň pletivo</t>
  </si>
  <si>
    <t>9,679*3,210</t>
  </si>
  <si>
    <t>(2,382+1,909+0,830*2)*(3,89+1,65)/2</t>
  </si>
  <si>
    <t>48</t>
  </si>
  <si>
    <t>762354819R</t>
  </si>
  <si>
    <t>Demontáž kompletních střešních vikýřů pultových</t>
  </si>
  <si>
    <t>-2120038868</t>
  </si>
  <si>
    <t>půdorys střechy</t>
  </si>
  <si>
    <t>49</t>
  </si>
  <si>
    <t>762522811</t>
  </si>
  <si>
    <t>Demontáž podlah s polštáři z prken tloušťky do 32 mm</t>
  </si>
  <si>
    <t>-1860699453</t>
  </si>
  <si>
    <t>skl.P 17</t>
  </si>
  <si>
    <t>m 105-108</t>
  </si>
  <si>
    <t>65,09+32,70+51,78+54,04</t>
  </si>
  <si>
    <t>skl.P 18</t>
  </si>
  <si>
    <t>m 109-111</t>
  </si>
  <si>
    <t>43,51+43,82+39,81</t>
  </si>
  <si>
    <t>50</t>
  </si>
  <si>
    <t>762522819R</t>
  </si>
  <si>
    <t>Demontáž dřevěné konstrukce trámky - rošt (140/160)</t>
  </si>
  <si>
    <t>-943970514</t>
  </si>
  <si>
    <t>51</t>
  </si>
  <si>
    <t>762841812</t>
  </si>
  <si>
    <t>Demontáž podbíjení obkladů stropů a střech sklonu do 60 st. z hrubých prken tl. do 35 mm s omítkou</t>
  </si>
  <si>
    <t>1702165249</t>
  </si>
  <si>
    <t>52</t>
  </si>
  <si>
    <t>762991111R</t>
  </si>
  <si>
    <t>Trámový strop rozkrytí, komntrola doplnění 55%, obnova (oprava zhlaví a nátěr proti dřevokazu a plísním v ceně)</t>
  </si>
  <si>
    <t>-2119285086</t>
  </si>
  <si>
    <t xml:space="preserve">skl.P 25 </t>
  </si>
  <si>
    <t>m 202-205</t>
  </si>
  <si>
    <t>58,79+43,19+51,37+52,75+162,08</t>
  </si>
  <si>
    <t>skl.P 27</t>
  </si>
  <si>
    <t>m 217-219/221</t>
  </si>
  <si>
    <t>30,17+26,03+39,90+46,57</t>
  </si>
  <si>
    <t>53</t>
  </si>
  <si>
    <t>762991112R</t>
  </si>
  <si>
    <t>Trámový strop rozkrytí, komntrola doplnění 60%, obnova /oprava zhlaví a nátěr proti dřevokazu a plísním v ceně)</t>
  </si>
  <si>
    <t>405906578</t>
  </si>
  <si>
    <t>skl.P 26</t>
  </si>
  <si>
    <t>m 216/220</t>
  </si>
  <si>
    <t>43,76+18,22</t>
  </si>
  <si>
    <t>54</t>
  </si>
  <si>
    <t>762991113R</t>
  </si>
  <si>
    <t>Trámový strop rozkrytí, komntrola doplnění 70%, obnova (oprava zhlaví a nátěr proti dřevokazu a plísním v ceně)</t>
  </si>
  <si>
    <t>1714519762</t>
  </si>
  <si>
    <t>skl.P 28</t>
  </si>
  <si>
    <t>m 308-312</t>
  </si>
  <si>
    <t>50,72+13,81+25,15+26,67+60,06</t>
  </si>
  <si>
    <t>skl.P 30</t>
  </si>
  <si>
    <t>m 316</t>
  </si>
  <si>
    <t>316,42</t>
  </si>
  <si>
    <t>skl.P 30b</t>
  </si>
  <si>
    <t>m 314/317</t>
  </si>
  <si>
    <t>79,16+3,76</t>
  </si>
  <si>
    <t>766</t>
  </si>
  <si>
    <t>Konstrukce truhlářské</t>
  </si>
  <si>
    <t>55</t>
  </si>
  <si>
    <t>766673811</t>
  </si>
  <si>
    <t>Demontáž střešních oken na krytině vlnité a prejzové</t>
  </si>
  <si>
    <t>1357945768</t>
  </si>
  <si>
    <t>ON1</t>
  </si>
  <si>
    <t>56</t>
  </si>
  <si>
    <t>766691914</t>
  </si>
  <si>
    <t>Ostatní práce vyvěšení nebo zavěšení křídel s případným uložením a opětovným zavěšením po provedení stavebních změn dřevěných dveřních, plochy do 2 m2</t>
  </si>
  <si>
    <t>-1105749889</t>
  </si>
  <si>
    <t>767</t>
  </si>
  <si>
    <t>Konstrukce zámečnické</t>
  </si>
  <si>
    <t>57</t>
  </si>
  <si>
    <t>767161813</t>
  </si>
  <si>
    <t>Demontáž zábradlí rovného nerozebíratelný spoj hmotnosti 1 m zábradlí do 20 kg</t>
  </si>
  <si>
    <t>633212383</t>
  </si>
  <si>
    <t>suterén</t>
  </si>
  <si>
    <t>0,80*2</t>
  </si>
  <si>
    <t>58</t>
  </si>
  <si>
    <t>767311810</t>
  </si>
  <si>
    <t>Demontáž světlíků se zasklením</t>
  </si>
  <si>
    <t>2033054969</t>
  </si>
  <si>
    <t>1,40*1,40*26</t>
  </si>
  <si>
    <t>1,70*1,70*2</t>
  </si>
  <si>
    <t>59</t>
  </si>
  <si>
    <t>767311819R</t>
  </si>
  <si>
    <t>Demontáž kovových prvků z fasád a interiérů</t>
  </si>
  <si>
    <t>607355771</t>
  </si>
  <si>
    <t>fasáda 8 ks á 0,5m pásovina 60/6 mm, interiér po obnažení konstrukcí</t>
  </si>
  <si>
    <t>60</t>
  </si>
  <si>
    <t>767647939R</t>
  </si>
  <si>
    <t>Demontáž madla</t>
  </si>
  <si>
    <t>-1577543637</t>
  </si>
  <si>
    <t>m0,09,0.18,</t>
  </si>
  <si>
    <t>771</t>
  </si>
  <si>
    <t>Podlahy z dlaždic</t>
  </si>
  <si>
    <t>61</t>
  </si>
  <si>
    <t>771571810</t>
  </si>
  <si>
    <t>Demontáž podlah z dlaždic keramických kladených do malty</t>
  </si>
  <si>
    <t>1211767744</t>
  </si>
  <si>
    <t>10,36+36,48+20,00+8,81</t>
  </si>
  <si>
    <t>776</t>
  </si>
  <si>
    <t>Podlahy povlakové</t>
  </si>
  <si>
    <t>62</t>
  </si>
  <si>
    <t>776201811</t>
  </si>
  <si>
    <t>Demontáž povlakových podlahovin lepených ručně bez podložky</t>
  </si>
  <si>
    <t>-1400885080</t>
  </si>
  <si>
    <t>m 013/029/034/011/030</t>
  </si>
  <si>
    <t>48,60+31,28+61,02+36,70+26,04</t>
  </si>
  <si>
    <t>HZS</t>
  </si>
  <si>
    <t>Hodinové zúčtovací sazby</t>
  </si>
  <si>
    <t>63</t>
  </si>
  <si>
    <t>HZS1291</t>
  </si>
  <si>
    <t>Hodinové zúčtovací sazby profesí HSV zemní a pomocné práce pomocný stavební dělník</t>
  </si>
  <si>
    <t>hod</t>
  </si>
  <si>
    <t>512</t>
  </si>
  <si>
    <t>51799813</t>
  </si>
  <si>
    <t>demontáž rozvodů E,ES,ZTI vč zařiz. předmětů, koncových prvků, pomocných kcí s hrubým vyplněním rýh</t>
  </si>
  <si>
    <t>1*(5*30+5*31)</t>
  </si>
  <si>
    <t>bourání betonového podhledu</t>
  </si>
  <si>
    <t>2*36</t>
  </si>
  <si>
    <t>prostupy základy</t>
  </si>
  <si>
    <t>2*10</t>
  </si>
  <si>
    <t>bourání betonového chodníku</t>
  </si>
  <si>
    <t>rýhy pro ocelové překlady, plentování překladů (vyzdívky, pletivo …)</t>
  </si>
  <si>
    <t>bourání otvorů a jiných malých ploch (např. parapetů)</t>
  </si>
  <si>
    <t>2*40</t>
  </si>
  <si>
    <t>bourání keramických obkladů</t>
  </si>
  <si>
    <t>úpravy - přisekání / přizdívky – špalet (a např. nika u studny v 0.12)</t>
  </si>
  <si>
    <t>demontáž sklo-dřevěné příčky mezi 0.09 a 0.11 a dřevěné stěny v 0.01, v 0.25</t>
  </si>
  <si>
    <t>vybourání vyrovnávacího schodiště mezi 0.09 a 0.18, mezi 0.12 a 0.15</t>
  </si>
  <si>
    <t>HZS1301</t>
  </si>
  <si>
    <t>Hodinové zúčtovací sazby profesí HSV provádění konstrukcí zedník</t>
  </si>
  <si>
    <t>1852142207</t>
  </si>
  <si>
    <t>hrubé vyplněním rýh po demontáži rozvodů</t>
  </si>
  <si>
    <t>100</t>
  </si>
  <si>
    <t>65</t>
  </si>
  <si>
    <t>HZS2111</t>
  </si>
  <si>
    <t>Hodinové zúčtovací sazby profesí PSV provádění stavebních konstrukcí tesař</t>
  </si>
  <si>
    <t>-644290213</t>
  </si>
  <si>
    <t>podchycování konstrukcí při bourání</t>
  </si>
  <si>
    <t>vybourání dřevěných stupňů v mezipatrech</t>
  </si>
  <si>
    <t>66</t>
  </si>
  <si>
    <t>HZS2131</t>
  </si>
  <si>
    <t>Hodinové zúčtovací sazby profesí PSV provádění stavebních konstrukcí zámečník</t>
  </si>
  <si>
    <t>-459549060</t>
  </si>
  <si>
    <t>demontáž 8 kusů konzol á 5m, pásovina 60/6 mm, interiér konzoly L60/60mm 12,bm</t>
  </si>
  <si>
    <t>demontáž mříží - mříž mezi 0.09 a 0.10 …</t>
  </si>
  <si>
    <t xml:space="preserve"> rozměr mříže je: 1 ks  š1,8m, v 2,0m a půlkruhový nadsvětlík 1,8 -1,0m</t>
  </si>
  <si>
    <t>další mříž naproti na rušeném schodišti 1 ks  1,9 x 2,0, nadsvětlík 1,9x 1,0m</t>
  </si>
  <si>
    <t>67</t>
  </si>
  <si>
    <t>HZS2151</t>
  </si>
  <si>
    <t>Hodinové zúčtovací sazby profesí PSV provádění stavebních konstrukcí klempíř</t>
  </si>
  <si>
    <t>-718056225</t>
  </si>
  <si>
    <t>demontáž krytiny a klempířských prvků do suti</t>
  </si>
  <si>
    <t>86</t>
  </si>
  <si>
    <t>68</t>
  </si>
  <si>
    <t>HZS2171</t>
  </si>
  <si>
    <t>Hodinové zúčtovací sazby profesí PSV provádění stavebních konstrukcí sádrokartonář</t>
  </si>
  <si>
    <t>-601723273</t>
  </si>
  <si>
    <t>rozebrání a znovuzřízení opláštění instalací SDK (např. v 0.18) nebo rozebrání SDK steny mezi 0.15 a 0.34</t>
  </si>
  <si>
    <t>2*20</t>
  </si>
  <si>
    <t>69</t>
  </si>
  <si>
    <t>M</t>
  </si>
  <si>
    <t>333991111R</t>
  </si>
  <si>
    <t>Pomocný materiál k pracím v HZS</t>
  </si>
  <si>
    <t>-188433864</t>
  </si>
  <si>
    <t>02 - Stavebně konstrukční část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</si>
  <si>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</si>
  <si>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</si>
  <si>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</si>
  <si>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783 - Dokončovací práce - nátěry</t>
  </si>
  <si>
    <t>132301401</t>
  </si>
  <si>
    <t>Hloubená vykopávka pod základy ručně s přehozením výkopku na vzdálenost 3 m nebo s naložením na ruční dopravní prostředek v hornině tř. 4</t>
  </si>
  <si>
    <t>-1260707493</t>
  </si>
  <si>
    <t>dle D1.2/5</t>
  </si>
  <si>
    <t>(5,505-4,005-0,400)*2,060*(0,50+0,10*2)</t>
  </si>
  <si>
    <t>1375021431</t>
  </si>
  <si>
    <t>dle D1.2/3</t>
  </si>
  <si>
    <t>zákl.pás</t>
  </si>
  <si>
    <t>1,45*0,30*0,50</t>
  </si>
  <si>
    <t xml:space="preserve"> podezdívka</t>
  </si>
  <si>
    <t>1,561*0,30*0,50</t>
  </si>
  <si>
    <t>dle D2.1/5</t>
  </si>
  <si>
    <t>3,55*2,40*1,50</t>
  </si>
  <si>
    <t>přípočet naotevřený výkop</t>
  </si>
  <si>
    <t>13,232*2</t>
  </si>
  <si>
    <t>161101601</t>
  </si>
  <si>
    <t>Vytažení výkopku těženého z prostoru pod základy nebo z pracovních šachet při podchycování základového zdiva, bez naložení, avšak s vyprázdněním nádoby na hromady nebo do dopravního prostředku z horniny tř. 1 až 4 z hloubky přes 1 do 2 m</t>
  </si>
  <si>
    <t>436263113</t>
  </si>
  <si>
    <t>699570774</t>
  </si>
  <si>
    <t>z hloubení</t>
  </si>
  <si>
    <t>1,586</t>
  </si>
  <si>
    <t>z vykopávek</t>
  </si>
  <si>
    <t>13,232</t>
  </si>
  <si>
    <t>z otevření výkopu 1:1,5 tam a zpět do zásypu</t>
  </si>
  <si>
    <t>vývrtku z mikropilot</t>
  </si>
  <si>
    <t>3,14*0,06*0,06*18*2</t>
  </si>
  <si>
    <t>do zásypu</t>
  </si>
  <si>
    <t>-479832056</t>
  </si>
  <si>
    <t>28,457*4</t>
  </si>
  <si>
    <t>308162423</t>
  </si>
  <si>
    <t>-1609248222</t>
  </si>
  <si>
    <t>15,225*15</t>
  </si>
  <si>
    <t>-595628022</t>
  </si>
  <si>
    <t>15,225*2</t>
  </si>
  <si>
    <t>174101102</t>
  </si>
  <si>
    <t>Zásyp sypaninou z jakékoliv horniny s uložením výkopku ve vrstvách se zhutněním v uzavřených prostorách s urovnáním povrchu zásypu</t>
  </si>
  <si>
    <t>509891370</t>
  </si>
  <si>
    <t>Zakládání</t>
  </si>
  <si>
    <t>274321511</t>
  </si>
  <si>
    <t>Základy z betonu železového (bez výztuže) pasy z betonu bez zvýšených nároků na prostředí tř. C 25/30</t>
  </si>
  <si>
    <t>882036550</t>
  </si>
  <si>
    <t xml:space="preserve">dle D1.2/3 </t>
  </si>
  <si>
    <t>základ. pás schodiště</t>
  </si>
  <si>
    <t>1,45*0,30*0,50*1,035"betonáž do výkopu</t>
  </si>
  <si>
    <t>dle D1.2/6</t>
  </si>
  <si>
    <t xml:space="preserve">pod  podezdívku </t>
  </si>
  <si>
    <t>1,610*0,500*0,30</t>
  </si>
  <si>
    <t>0,242*1,035"betonáž do výkopu</t>
  </si>
  <si>
    <t>274361821</t>
  </si>
  <si>
    <t>Výztuž základů pasů z betonářské oceli 10 505 (R) nebo BSt 500</t>
  </si>
  <si>
    <t>-598367318</t>
  </si>
  <si>
    <t>0,467*0,150*1,15 "příp.na prořez, přízení, kotvení a propojení výztuže</t>
  </si>
  <si>
    <t>279232513</t>
  </si>
  <si>
    <t>Postupná podezdívka základového zdiva jakékoliv tloušťky, bez výkopu a zapažení na maltu cementovou, cihlami betonovými</t>
  </si>
  <si>
    <t>-81979899</t>
  </si>
  <si>
    <t>282603111</t>
  </si>
  <si>
    <t>Injektování vysokotlaké s dvojitým obturátorem vzestupné nebo sestupné, tlakem do 8,0 MPa</t>
  </si>
  <si>
    <t>-442042612</t>
  </si>
  <si>
    <t>585211130</t>
  </si>
  <si>
    <t>Cementy portlandské (ČSN P EN 197-1) CEM I 52.5 R   VL</t>
  </si>
  <si>
    <t>-1200518009</t>
  </si>
  <si>
    <t>P</t>
  </si>
  <si>
    <t>Poznámka k položce:
portlandský cement</t>
  </si>
  <si>
    <t>3,14*0,051*0,051*18*2,50</t>
  </si>
  <si>
    <t>282603119</t>
  </si>
  <si>
    <t>Injektování vysokotlaké s dvojitým obturátorem Příplatek k ceně za injektování v podzemí nebo uzavřeném prostoru</t>
  </si>
  <si>
    <t>-756373068</t>
  </si>
  <si>
    <t>283111113</t>
  </si>
  <si>
    <t>Zřízení ocelových, trubkových mikropilot tlakové i tahové svislé nebo odklon od svislice do 60 st. část hladká, průměru přes 105 do 115 mm</t>
  </si>
  <si>
    <t>-351228396</t>
  </si>
  <si>
    <t>pomocně pro trubku TR102x10</t>
  </si>
  <si>
    <t>3,00*4</t>
  </si>
  <si>
    <t>dle D 1.2/6</t>
  </si>
  <si>
    <t>3,00*2</t>
  </si>
  <si>
    <t>283111123</t>
  </si>
  <si>
    <t>Zřízení ocelových, trubkových mikropilot tlakové i tahové svislé nebo odklon od svislice do 60 st. část manžetová, průměru přes 105 do 115 mm</t>
  </si>
  <si>
    <t>-263544084</t>
  </si>
  <si>
    <t>140110720</t>
  </si>
  <si>
    <t>Trubky bezešvé hladké válcované za tepla v jakosti 11 353 vnější D x tloušťka stěny 102 x 12,5 mm</t>
  </si>
  <si>
    <t>698781764</t>
  </si>
  <si>
    <t>6,00*4</t>
  </si>
  <si>
    <t>6,00*2</t>
  </si>
  <si>
    <t>36,00*1,15</t>
  </si>
  <si>
    <t>283131113</t>
  </si>
  <si>
    <t>Zřízení hlav trubkových mikropilot namáhaných tlakem i tahem, průměru přes 105 do 115 mm</t>
  </si>
  <si>
    <t>-2041895277</t>
  </si>
  <si>
    <t>rozměr 0,50*0,50 odhad</t>
  </si>
  <si>
    <t>136112280R</t>
  </si>
  <si>
    <t>Plotna z plechu, plech tlustý hladký jakost S 235 JR, 10x1000x2000 mm</t>
  </si>
  <si>
    <t>-1739557434</t>
  </si>
  <si>
    <t>Poznámka k položce:
Hmotnost 160 kg/kus</t>
  </si>
  <si>
    <t>4*0,50*0,50*0,080</t>
  </si>
  <si>
    <t>2*0,50*0,50*0,080</t>
  </si>
  <si>
    <t>0,120*1,15</t>
  </si>
  <si>
    <t>Svislé a kompletní konstrukce</t>
  </si>
  <si>
    <t>311231116</t>
  </si>
  <si>
    <t>Zdivo z cihel pálených nosné z cihel plných dl. 290 mm P 7 až 15, na maltu MC-5 nebo MC-10</t>
  </si>
  <si>
    <t>-948395579</t>
  </si>
  <si>
    <t xml:space="preserve"> podezdívky</t>
  </si>
  <si>
    <t>1,610*1,092*0,30</t>
  </si>
  <si>
    <t>dle D1.2/4</t>
  </si>
  <si>
    <t>1,610*(1,847-0,15+2,723)*0,30</t>
  </si>
  <si>
    <t>dle D1.2/11</t>
  </si>
  <si>
    <t>1,230*0,684*0,30</t>
  </si>
  <si>
    <t>1,197*(0,684+1,300)*0,30</t>
  </si>
  <si>
    <t>311271299R</t>
  </si>
  <si>
    <t>Příplatek ke zdivu nosnému za vložení a zálivku výztuže v každé třetí řadě betonem</t>
  </si>
  <si>
    <t>760536341</t>
  </si>
  <si>
    <t>1,610*((1,092+0,500)/0,15)</t>
  </si>
  <si>
    <t>1,610*(1,847-0,15+2,723)/0,15</t>
  </si>
  <si>
    <t>317944323</t>
  </si>
  <si>
    <t>Válcované nosníky dodatečně osazované do připravených otvorů bez zazdění hlav č. 14 až 22</t>
  </si>
  <si>
    <t>-763250501</t>
  </si>
  <si>
    <t>dle D1.2/7</t>
  </si>
  <si>
    <t>IPE180</t>
  </si>
  <si>
    <t>2,16*0,0188*6*1,15 "příp.na prořez, přízení a kotvení</t>
  </si>
  <si>
    <t>IPE160</t>
  </si>
  <si>
    <t>2,52*0,0158*6*1,15"příp.na prořez, přízení a kotvení</t>
  </si>
  <si>
    <t>317944325</t>
  </si>
  <si>
    <t>Válcované nosníky dodatečně osazované do připravených otvorů bez zazdění hlav č. 24 a vyšší</t>
  </si>
  <si>
    <t>1690593801</t>
  </si>
  <si>
    <t>"D1.2_13.pdf</t>
  </si>
  <si>
    <t>HEB260</t>
  </si>
  <si>
    <t>(6,591+6,658+6,817)*0,095</t>
  </si>
  <si>
    <t>HEB 300</t>
  </si>
  <si>
    <t>(6,675*2+6,593*2)*0,120</t>
  </si>
  <si>
    <t>339941119R</t>
  </si>
  <si>
    <t>Sloup trubka TR100/100/5 s roznášecím plechem P10 200X200 mm</t>
  </si>
  <si>
    <t>2141834216</t>
  </si>
  <si>
    <t>dle D1.2/8</t>
  </si>
  <si>
    <t>380321442R</t>
  </si>
  <si>
    <t>Dojezd výtahu z vodostavebního betomu C25/30</t>
  </si>
  <si>
    <t>338535561</t>
  </si>
  <si>
    <t>dno</t>
  </si>
  <si>
    <t>3,55*2,40*0,30</t>
  </si>
  <si>
    <t>stěny</t>
  </si>
  <si>
    <t>3,550*0,30*1,20</t>
  </si>
  <si>
    <t>3,550*0,50*1,20</t>
  </si>
  <si>
    <t>(2,40-0,50-0,30)*0,30*1,20*2</t>
  </si>
  <si>
    <t>380356211</t>
  </si>
  <si>
    <t>Bednění kompletních konstrukcí čistíren odpadních vod, nádrží, vodojemů, kanálů konstrukcí omítaných z betonu prostého nebo železového ploch rovinných zřízení</t>
  </si>
  <si>
    <t>-1277310909</t>
  </si>
  <si>
    <t>(3,55-0,30*2)*1,20*2</t>
  </si>
  <si>
    <t>(2,40-0,50-0,30)*1,20*2</t>
  </si>
  <si>
    <t>380356212</t>
  </si>
  <si>
    <t>Bednění kompletních konstrukcí čistíren odpadních vod, nádrží, vodojemů, kanálů konstrukcí omítaných z betonu prostého nebo železového ploch rovinných odstranění</t>
  </si>
  <si>
    <t>-2144207951</t>
  </si>
  <si>
    <t>380361006</t>
  </si>
  <si>
    <t>Výztuž kompletních konstrukcí čistíren odpadních vod, nádrží, vodojemů, kanálů z oceli 10 505 (R) nebo BSt 500</t>
  </si>
  <si>
    <t>865420129</t>
  </si>
  <si>
    <t>dle D1.2/17</t>
  </si>
  <si>
    <t>386,23/1000*1,15 "příp.na kotvení a propojení výztuže</t>
  </si>
  <si>
    <t>Vodorovné konstrukce</t>
  </si>
  <si>
    <t>R</t>
  </si>
  <si>
    <t>410991302R</t>
  </si>
  <si>
    <t>Strop monolitický deskový ze ŽB tř. C 20/25 včetně výztuže 120 kg/m3</t>
  </si>
  <si>
    <t>-2047976887</t>
  </si>
  <si>
    <t>půd. podkroví, výtah. šachta</t>
  </si>
  <si>
    <t>1,575*3,020*0,15</t>
  </si>
  <si>
    <t>410993333R</t>
  </si>
  <si>
    <t>Bednění stropů ztracené ocelové žebrované pozinkované tl 1,00 mm včetně podpěrné konstrukce</t>
  </si>
  <si>
    <t>-687075234</t>
  </si>
  <si>
    <t>1,575*3,020</t>
  </si>
  <si>
    <t>410993101R</t>
  </si>
  <si>
    <t>Nosníky stropní ocelové válcované průřezu I, U, nebo L výšky do 120 mm</t>
  </si>
  <si>
    <t>35852954</t>
  </si>
  <si>
    <t>výtah strop</t>
  </si>
  <si>
    <t>1,10</t>
  </si>
  <si>
    <t>411321414</t>
  </si>
  <si>
    <t>Stropy z betonu železového (bez výztuže) stropů deskových, plochých střech, desek balkonových, desek hřibových stropů včetně hlavic hřibových sloupů tř. C 25/30</t>
  </si>
  <si>
    <t>-242157278</t>
  </si>
  <si>
    <t>"D1.2_8.pdf</t>
  </si>
  <si>
    <t>23,167*0,150</t>
  </si>
  <si>
    <t>"D1.2_12.pdf</t>
  </si>
  <si>
    <t>15,641*0,150</t>
  </si>
  <si>
    <t>411321616R</t>
  </si>
  <si>
    <t>Stropy deskové ze ŽB tř. C 30/37 s nízkou smrštitelností (dle TZ)</t>
  </si>
  <si>
    <t>1032903869</t>
  </si>
  <si>
    <t>"D1.2_14.pdf</t>
  </si>
  <si>
    <t>59,375*0,300</t>
  </si>
  <si>
    <t>411322424</t>
  </si>
  <si>
    <t>Stropy z betonu železového (bez výztuže) trámových, žebrových, kazetových nebo vložkových z tvárnic nebo z hraněných či zaoblených vln zabudovaného plechového bednění tř. C 25/30</t>
  </si>
  <si>
    <t>1613547196</t>
  </si>
  <si>
    <t>29,982*(0,05+0,05*0,10)</t>
  </si>
  <si>
    <t>411351101</t>
  </si>
  <si>
    <t>Bednění stropů, kleneb nebo skořepin bez podpěrné konstrukce stropů deskových, balkonových nebo plošných konzol plné, rovné, popř. s náběhy zřízení</t>
  </si>
  <si>
    <t>-610064063</t>
  </si>
  <si>
    <t>18,786</t>
  </si>
  <si>
    <t>15,153</t>
  </si>
  <si>
    <t>"D1.2_14.pdf (část v rýze 300mm = boku 300mm)</t>
  </si>
  <si>
    <t>59,375</t>
  </si>
  <si>
    <t>411351102</t>
  </si>
  <si>
    <t>Bednění stropů, kleneb nebo skořepin bez podpěrné konstrukce stropů deskových, balkonových nebo plošných konzol plné, rovné, popř. s náběhy odstranění</t>
  </si>
  <si>
    <t>2044435609</t>
  </si>
  <si>
    <t>411354171</t>
  </si>
  <si>
    <t>Podpěrná konstrukce stropů výšky do 4 m se zesílením dna bednění na výměru m2 půdorysu pro zatížení betonovou směsí a výztuží do 5 kPa zřízení</t>
  </si>
  <si>
    <t>212482780</t>
  </si>
  <si>
    <t>29,982</t>
  </si>
  <si>
    <t>"D1.2_14.pdf  (část v rýze 300mm = boku 300mm)</t>
  </si>
  <si>
    <t>411354172</t>
  </si>
  <si>
    <t>Podpěrná konstrukce stropů výšky do 4 m se zesílením dna bednění na výměru m2 půdorysu pro zatížení betonovou směsí a výztuží do 5 kPa odstranění</t>
  </si>
  <si>
    <t>981126389</t>
  </si>
  <si>
    <t>411354245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</si>
  <si>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-4271 s povrchem pozinkovaným, výšky vln 60 mm, tl. plechu 0,75 mm</t>
  </si>
  <si>
    <t>376945097</t>
  </si>
  <si>
    <t>pomocně pro plech tl.0,8 mm 50/260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</si>
  <si>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</si>
  <si>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</si>
  <si>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1516302342</t>
  </si>
  <si>
    <t>dle D1.2/18</t>
  </si>
  <si>
    <t>754,00/1000*1,15 "příp.na kotvení a propojení výztuže</t>
  </si>
  <si>
    <t>"D1.2/21</t>
  </si>
  <si>
    <t>558,00/1000*1,15 "příp.na kotvení a propojení výztuže</t>
  </si>
  <si>
    <t>dle 1.2/22</t>
  </si>
  <si>
    <t>328,00/1000*1,15  "příp.na kotvení a propojení výztuže</t>
  </si>
  <si>
    <t>dle D1.2/23,24</t>
  </si>
  <si>
    <t>2715,00/1000*1,15  "příp.na kotvení a propojení výztuže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</si>
  <si>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</si>
  <si>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</si>
  <si>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-434513896</t>
  </si>
  <si>
    <t>2*29,982*1,15*1,10*0,0079*1,15 "příp. kotvení a propojení výztuže</t>
  </si>
  <si>
    <t>413232221</t>
  </si>
  <si>
    <t>Zazdívka zhlaví stropních trámů nebo válcovaných nosníků pálenými cihlami válcovaných nosníků, výšky přes 150 do 300 mm</t>
  </si>
  <si>
    <t>986336579</t>
  </si>
  <si>
    <t>2*2</t>
  </si>
  <si>
    <t>6*2*2</t>
  </si>
  <si>
    <t>dle D1.2/9</t>
  </si>
  <si>
    <t>6*2</t>
  </si>
  <si>
    <t>dle D1.2/10</t>
  </si>
  <si>
    <t>dle D1.2/13</t>
  </si>
  <si>
    <t>7*2</t>
  </si>
  <si>
    <t>413321414</t>
  </si>
  <si>
    <t>Nosníky z betonu železového (bez výztuže) včetně stěnových i jeřábových drah, volných trámů, průvlaků, rámových příčlí, ztužidel, konzol, vodorovných táhel apod., tyčových konstrukcí tř. C 25/30</t>
  </si>
  <si>
    <t>-1008140478</t>
  </si>
  <si>
    <t>"D1.2_8.pdf a 1.2.19</t>
  </si>
  <si>
    <t>6,000*0,400*0,200</t>
  </si>
  <si>
    <t>413351107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</si>
  <si>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zřízení</t>
  </si>
  <si>
    <t>916059905</t>
  </si>
  <si>
    <t>"D1.2_8.pdf a D1.2.19</t>
  </si>
  <si>
    <t>6,000*0,200</t>
  </si>
  <si>
    <t>boky průvlaku</t>
  </si>
  <si>
    <t>6,000*0,400</t>
  </si>
  <si>
    <t>413351108</t>
  </si>
  <si>
    <t>Bednění nosníků včetně stěnových i jeřábových drah, volných trámů, průvlaků, rámových příčlí, ztužidel, konzol, vodorovných táhel apod., tyčových konstrukcí bez podpěrné konstrukce, neproměnného nebo proměnného průřezu tvaru zalomeného nebo půdorysně zakřiveného odstranění</t>
  </si>
  <si>
    <t>1339882164</t>
  </si>
  <si>
    <t>"D1.2_8.pdf D1.2.19</t>
  </si>
  <si>
    <t>413351211</t>
  </si>
  <si>
    <t>Podpěrná konstrukce nosníků a tyčových konstrukcí výšky do 4 m, se zesílením dna bednění, na výměru m2 půdorysu pro zatížení betonovou směsí a výztuží do 5 kPa zřízení</t>
  </si>
  <si>
    <t>-265174799</t>
  </si>
  <si>
    <t>413351212</t>
  </si>
  <si>
    <t>Podpěrná konstrukce nosníků a tyčových konstrukcí výšky do 4 m, se zesílením dna bednění, na výměru m2 půdorysu pro zatížení betonovou směsí a výztuží do 5 kPa odstranění</t>
  </si>
  <si>
    <t>-1424955011</t>
  </si>
  <si>
    <t>413361821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</si>
  <si>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</si>
  <si>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135508508</t>
  </si>
  <si>
    <t>dle D1.2/19</t>
  </si>
  <si>
    <t>48,00/1000*1,15 "příp.na kotvení a propojení výztuže</t>
  </si>
  <si>
    <t>430321414</t>
  </si>
  <si>
    <t>Schodišťové konstrukce a rampy z betonu železového (bez výztuže) stupně, schodnice, ramena, podesty s nosníky tř. C 25/30</t>
  </si>
  <si>
    <t>-841565454</t>
  </si>
  <si>
    <t>šikmé části</t>
  </si>
  <si>
    <t>2,10*1,45*0,15*1/0,882 "cos 28,10°</t>
  </si>
  <si>
    <t>1,80*1,40*0,15*1/0,882 "cos 28,10°</t>
  </si>
  <si>
    <t>rovné části</t>
  </si>
  <si>
    <t>(1,794+0,20)*1,402*0,15</t>
  </si>
  <si>
    <t>(1,850+0,20)*1,56*0,15</t>
  </si>
  <si>
    <t>podest. trámy</t>
  </si>
  <si>
    <t>(1,45+0,20)*0,300*0,200*2</t>
  </si>
  <si>
    <t>(1,45+0,20)*0,300*0,200*1</t>
  </si>
  <si>
    <t>šikmá část</t>
  </si>
  <si>
    <t>3,90*1,45*0,15*1/0,895 "cos 26,50°</t>
  </si>
  <si>
    <t>rovná část</t>
  </si>
  <si>
    <t>(2,041*1,45+1,610*0,40+(1,45+0,40)*0,20)*0,15</t>
  </si>
  <si>
    <t>podest. trám</t>
  </si>
  <si>
    <t>1,45*0,300*0,200*1</t>
  </si>
  <si>
    <t>1,16*1,24*0,15*1/0,864 "cos 30,19°</t>
  </si>
  <si>
    <t>2,03*1,20*0,15*1/0,864 "cos 30,19°</t>
  </si>
  <si>
    <t>2,61*1,20*0,15*1/0,864 "cos 30,19°</t>
  </si>
  <si>
    <t>1,446*1,20*0,15</t>
  </si>
  <si>
    <t>1,281*1,20*0,15</t>
  </si>
  <si>
    <t>"D1.2_11.pdf</t>
  </si>
  <si>
    <t>11,417*0,150</t>
  </si>
  <si>
    <t>podestový trám</t>
  </si>
  <si>
    <t>1,60*0,20*0,20</t>
  </si>
  <si>
    <t>430361821</t>
  </si>
  <si>
    <t>Výztuž schodišťových konstrukcí a ramp stupňů, schodnic, ramen, podest s nosníky z betonářské oceli 10 505 (R) nebo BSt 500</t>
  </si>
  <si>
    <t>-150672770</t>
  </si>
  <si>
    <t>dle D1.2/15</t>
  </si>
  <si>
    <t>259,00/1000*1,15  "příp.na kotvení a propojení výztuže</t>
  </si>
  <si>
    <t>dle D1.2/16</t>
  </si>
  <si>
    <t>193/1000*1,15 " příp.na kotvení a propojení výztuže</t>
  </si>
  <si>
    <t>dle D1.2/20</t>
  </si>
  <si>
    <t>245,50/1000*1,15 "příp.na kotvení a propojení výztuže</t>
  </si>
  <si>
    <t>431351121</t>
  </si>
  <si>
    <t>Bednění podest, podstupňových desek a ramp včetně podpěrné konstrukce výšky do 4 m půdorysně přímočarých zřízení</t>
  </si>
  <si>
    <t>-170388416</t>
  </si>
  <si>
    <t>dle D1.2/3 (S-P)</t>
  </si>
  <si>
    <t>spodem</t>
  </si>
  <si>
    <t>2,10*1,45*1/0,882 "cos 28,10°</t>
  </si>
  <si>
    <t>1,80*1,40*1/0,882 "cos 28,10°</t>
  </si>
  <si>
    <t>(1,794+0,20)*1,402</t>
  </si>
  <si>
    <t>(1,850+0,20)*1,56</t>
  </si>
  <si>
    <t>(1,45+0,20)*0,300*1*2</t>
  </si>
  <si>
    <t>(1,45+0,20)*0,300*1*1</t>
  </si>
  <si>
    <t>boky</t>
  </si>
  <si>
    <t>2,10*0,15*1/0,882 "cos 28,10°</t>
  </si>
  <si>
    <t>1,80*0,15*1/0,882 "cos 28,10°</t>
  </si>
  <si>
    <t>(0,60*0,15*0,45+0,45*0,15</t>
  </si>
  <si>
    <t>1,45*0,200*2*2</t>
  </si>
  <si>
    <t>1,45*0,200*2*1</t>
  </si>
  <si>
    <t>3,90*1,45*1/0,895 "cos 26,50°</t>
  </si>
  <si>
    <t>(2,041*1,45+1,610*0,40+(1,45+0,40)*0,20)</t>
  </si>
  <si>
    <t>1,45*0,300*1*1</t>
  </si>
  <si>
    <t>3,90*0,15</t>
  </si>
  <si>
    <t>rovná</t>
  </si>
  <si>
    <t>(0,35+0,40)*0,15</t>
  </si>
  <si>
    <t>1,16*1,24*1/0,864 "cos 30,19°</t>
  </si>
  <si>
    <t>2,03*1,20*1/0,864 "cos 30,19°</t>
  </si>
  <si>
    <t>2,61*1,20*1/0,864 "cos 30,19°</t>
  </si>
  <si>
    <t>1,446*1,20</t>
  </si>
  <si>
    <t>1,281*1,20</t>
  </si>
  <si>
    <t>11,417</t>
  </si>
  <si>
    <t>1,20*0,20*2</t>
  </si>
  <si>
    <t>431351122</t>
  </si>
  <si>
    <t>Bednění podest, podstupňových desek a ramp včetně podpěrné konstrukce výšky do 4 m půdorysně přímočarých odstranění</t>
  </si>
  <si>
    <t>1158608267</t>
  </si>
  <si>
    <t>434191421</t>
  </si>
  <si>
    <t>Osazování schodišťových stupňů kamenných s vyspárováním styčných spár, s provizorním dřevěným zábradlím a dočasným zakrytím stupnic prkny na desku, stupňů broušených nebo leštěných</t>
  </si>
  <si>
    <t>1004600342</t>
  </si>
  <si>
    <t>1,45*8</t>
  </si>
  <si>
    <t>1,40*7</t>
  </si>
  <si>
    <t>586991111R</t>
  </si>
  <si>
    <t>schodišťový stupeň žula, profilový</t>
  </si>
  <si>
    <t>434311113R</t>
  </si>
  <si>
    <t>Schodišťové stupně dusané na terén z betonu tř. C 25/30  bez potěru</t>
  </si>
  <si>
    <t>1825340873</t>
  </si>
  <si>
    <t>dle 1.2/4</t>
  </si>
  <si>
    <t>434351141</t>
  </si>
  <si>
    <t>Bednění stupňů betonovaných na podstupňové desce nebo na terénu půdorysně přímočarých zřízení</t>
  </si>
  <si>
    <t>1624921191</t>
  </si>
  <si>
    <t>1,45*14*0,1548</t>
  </si>
  <si>
    <t>1,24*5*0,1687</t>
  </si>
  <si>
    <t>1,20*8*0,1687</t>
  </si>
  <si>
    <t>1,20*10*0,1687</t>
  </si>
  <si>
    <t>434351142</t>
  </si>
  <si>
    <t>Bednění stupňů betonovaných na podstupňové desce nebo na terénu půdorysně přímočarých odstranění</t>
  </si>
  <si>
    <t>-391112923</t>
  </si>
  <si>
    <t>974031285R</t>
  </si>
  <si>
    <t>Frézování rýh ve zdivu cihelném u stropu hl do 300 mm š do 200 mm</t>
  </si>
  <si>
    <t>-144644084</t>
  </si>
  <si>
    <t>podesty</t>
  </si>
  <si>
    <t>1,402+1,560</t>
  </si>
  <si>
    <t>podesta</t>
  </si>
  <si>
    <t>1,450+0,200</t>
  </si>
  <si>
    <t>(2,140+0,500+1,270)+2,999+(0,980+1,450+3,484)</t>
  </si>
  <si>
    <t>3,555</t>
  </si>
  <si>
    <t>(6,958+0,134+7,332+0,105+6,928+8,514+7,154+0,203+7,766+0,111+7,090+10,531)</t>
  </si>
  <si>
    <t>974031666</t>
  </si>
  <si>
    <t>Vysekání rýh ve zdivu cihelném na maltu vápennou nebo vápenocementovou pro vtahování nosníků do zdí, před vybouráním otvoru do hl. 150 mm, při v. nosníku do 250 mm</t>
  </si>
  <si>
    <t>-1986236211</t>
  </si>
  <si>
    <t>59,00*0,50</t>
  </si>
  <si>
    <t>985331112</t>
  </si>
  <si>
    <t>Dodatečné vlepování betonářské výztuže včetně vyvrtání a vyčištění otvoru cementovou aktivovanou maltou průměr výztuže 10 mm</t>
  </si>
  <si>
    <t>2007038924</t>
  </si>
  <si>
    <t>dle PD statika</t>
  </si>
  <si>
    <t>0,250*12</t>
  </si>
  <si>
    <t>-1707333648</t>
  </si>
  <si>
    <t>485332374</t>
  </si>
  <si>
    <t>12,981*5 'Přepočtené koeficientem množství</t>
  </si>
  <si>
    <t>271094735</t>
  </si>
  <si>
    <t>-2121109832</t>
  </si>
  <si>
    <t>-198419341</t>
  </si>
  <si>
    <t>12,981*24 'Přepočtené koeficientem množství</t>
  </si>
  <si>
    <t>-711943394</t>
  </si>
  <si>
    <t xml:space="preserve">odhad </t>
  </si>
  <si>
    <t>12,981*0,10</t>
  </si>
  <si>
    <t>-337117808</t>
  </si>
  <si>
    <t>12,981*0,25</t>
  </si>
  <si>
    <t>-1846566177</t>
  </si>
  <si>
    <t>12,981*0,65</t>
  </si>
  <si>
    <t>70</t>
  </si>
  <si>
    <t>351462627</t>
  </si>
  <si>
    <t>71</t>
  </si>
  <si>
    <t>767995117</t>
  </si>
  <si>
    <t>Montáž ostatních atypických zámečnických konstrukcí hmotnosti přes 250 do 500 kg</t>
  </si>
  <si>
    <t>kg</t>
  </si>
  <si>
    <t>-1183790301</t>
  </si>
  <si>
    <t>IPE140</t>
  </si>
  <si>
    <t>(4,965+0,20*2)*2*12,90</t>
  </si>
  <si>
    <t xml:space="preserve"> TR50/50/4</t>
  </si>
  <si>
    <t xml:space="preserve">(0,45)*6*2*5,45 </t>
  </si>
  <si>
    <t xml:space="preserve"> U100</t>
  </si>
  <si>
    <t>(2,20*2+1,30*2)*10,60</t>
  </si>
  <si>
    <t>72</t>
  </si>
  <si>
    <t>130107460R</t>
  </si>
  <si>
    <t>ocel profilová, v jakosti 11 375, do h=140 mm</t>
  </si>
  <si>
    <t>1705904555</t>
  </si>
  <si>
    <t>Poznámka k položce:
Hmotnost: 13,40 kg/m</t>
  </si>
  <si>
    <t>242,047/1000*1,15</t>
  </si>
  <si>
    <t>73</t>
  </si>
  <si>
    <t>767995118R</t>
  </si>
  <si>
    <t>Montáž atypických zámečnických konstrukcí hmotnosti přes 500 kg</t>
  </si>
  <si>
    <t>-133845210</t>
  </si>
  <si>
    <t>IPE200</t>
  </si>
  <si>
    <t xml:space="preserve">(8,39+0,20*2)*6*22,40 </t>
  </si>
  <si>
    <t>(0,45)*5*2*2*5,45</t>
  </si>
  <si>
    <t xml:space="preserve"> (4,40*2+1,65*2)*2*10,60</t>
  </si>
  <si>
    <t>74</t>
  </si>
  <si>
    <t>130107520R</t>
  </si>
  <si>
    <t>ocel profilová, v jakosti 11 375, do h=200 mm</t>
  </si>
  <si>
    <t>900004280</t>
  </si>
  <si>
    <t>Poznámka k položce:
Hmotnost: 23,00 kg/m</t>
  </si>
  <si>
    <t>1486,946/1000*1,15</t>
  </si>
  <si>
    <t>75</t>
  </si>
  <si>
    <t>998767203</t>
  </si>
  <si>
    <t>Přesun hmot pro zámečnické konstrukce stanovený procentní sazbou z ceny vodorovná dopravní vzdálenost do 50 m v objektech výšky přes 12 do 24 m</t>
  </si>
  <si>
    <t>%</t>
  </si>
  <si>
    <t>1586701219</t>
  </si>
  <si>
    <t>783</t>
  </si>
  <si>
    <t>Dokončovací práce - nátěry</t>
  </si>
  <si>
    <t>76</t>
  </si>
  <si>
    <t>783314201</t>
  </si>
  <si>
    <t>Základní antikorozní nátěr zámečnických konstrukcí jednonásobný syntetický standardní</t>
  </si>
  <si>
    <t>2138806348</t>
  </si>
  <si>
    <t>IPE140 -  + TR50/50/4 - + U100 -</t>
  </si>
  <si>
    <t>(4,965+0,20*2)*2*(0,14*2+0,07*4)</t>
  </si>
  <si>
    <t xml:space="preserve"> (0,45)*6*2*(0,05*4)</t>
  </si>
  <si>
    <t>(2,20*2+1,30*2)*(0,10*2+0,05*4)</t>
  </si>
  <si>
    <t xml:space="preserve">IPE200 -  + TR50/50/4 -  + U100 - </t>
  </si>
  <si>
    <t>(8,39+0,20*2)*6*(0,20*2+0,10*4)</t>
  </si>
  <si>
    <t>(0,45)*5*2*2*(0,05*4)</t>
  </si>
  <si>
    <t>(4,40*2+1,65*2)*2*(0,10*2+0,05*4)</t>
  </si>
  <si>
    <t>03 - Architektonicko stavební část</t>
  </si>
  <si>
    <t>PSV - PSV</t>
  </si>
  <si>
    <t xml:space="preserve">    714 - Akustická a protiotřesová opatření</t>
  </si>
  <si>
    <t xml:space="preserve">    728 - Informační systém</t>
  </si>
  <si>
    <t xml:space="preserve">    729 - Systém centrálního klíče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</si>
  <si>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</si>
  <si>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</si>
  <si>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</si>
  <si>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772 - Podlahy z kamene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</si>
  <si>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</si>
  <si>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</si>
  <si>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</si>
  <si>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</si>
  <si>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 xml:space="preserve">    787 - Dokončovací práce - zasklívání</t>
  </si>
  <si>
    <t xml:space="preserve">    796 - Vestavěný mobiliář</t>
  </si>
  <si>
    <t xml:space="preserve">    798 - Repase</t>
  </si>
  <si>
    <t xml:space="preserve">    799 - Restaurování, odborné opravy, opravy umělecko řemeslných prvků</t>
  </si>
  <si>
    <t xml:space="preserve">      799.1 - Exteriérové prvky</t>
  </si>
  <si>
    <t xml:space="preserve">      799.2 - Interiérové prky</t>
  </si>
  <si>
    <t>181951199R</t>
  </si>
  <si>
    <t>Hutnění podloží</t>
  </si>
  <si>
    <t>342893533</t>
  </si>
  <si>
    <t>odp.skl.</t>
  </si>
  <si>
    <t>skl.P8b</t>
  </si>
  <si>
    <t>m 009(před výtahem)</t>
  </si>
  <si>
    <t>-1,89*(5,29+0,435)</t>
  </si>
  <si>
    <t>skl.P 34</t>
  </si>
  <si>
    <t>výtah dno</t>
  </si>
  <si>
    <t>3,55*2,40</t>
  </si>
  <si>
    <t>274271129</t>
  </si>
  <si>
    <t>Zdivo základové z cihel betonových pasů z cihel dl. 290 mm, na maltu MC-15</t>
  </si>
  <si>
    <t>-1452085069</t>
  </si>
  <si>
    <t>skl.P1</t>
  </si>
  <si>
    <t>S/04/06/25</t>
  </si>
  <si>
    <t>19,55+3,87+107,64</t>
  </si>
  <si>
    <t>skl.P2</t>
  </si>
  <si>
    <t>S/05/07-09</t>
  </si>
  <si>
    <t>6,94+2,49+7,55+11,59+1,76</t>
  </si>
  <si>
    <t>161,390/1,20*0,45*0,30</t>
  </si>
  <si>
    <t>Součet pro GT</t>
  </si>
  <si>
    <t>55,65/1,20*0,30*0,30</t>
  </si>
  <si>
    <t>18,156+4,174</t>
  </si>
  <si>
    <t>Součet  GT</t>
  </si>
  <si>
    <t>279311911</t>
  </si>
  <si>
    <t>Základové zdi z betonu prostého bez zvláštních nároků na vliv prostředí (X0, XC) tř. C 16/20</t>
  </si>
  <si>
    <t>-962291226</t>
  </si>
  <si>
    <t>ochranný beton</t>
  </si>
  <si>
    <t>výtah dojezd</t>
  </si>
  <si>
    <t>3,60*1,20*2+2,10*1,20*2</t>
  </si>
  <si>
    <t>13,68*0,15*1,035 "betonáž do výkopu</t>
  </si>
  <si>
    <t>279351105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</si>
  <si>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</si>
  <si>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>556415576</t>
  </si>
  <si>
    <t>279351106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</si>
  <si>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</si>
  <si>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-909060333</t>
  </si>
  <si>
    <t>311231117</t>
  </si>
  <si>
    <t>Zdivo z cihel pálených nosné z cihel plných dl. 290 mm P 7 až 15, na maltu ze suché směsi 10 MPa</t>
  </si>
  <si>
    <t>1832829756</t>
  </si>
  <si>
    <t>pomocně pro dozdívky</t>
  </si>
  <si>
    <t>(0,500+0,500+0,200+0,750+0,750+0,538+0,290+0,450+0,530+0,200+0,450+0,450)*0,140*3,500</t>
  </si>
  <si>
    <t>1,000*0,450*3,500</t>
  </si>
  <si>
    <t>0,200*0,150*3,500</t>
  </si>
  <si>
    <t>(0,340+0,340+0,812+0,406+0,630+1,000)*0,200*4,000</t>
  </si>
  <si>
    <t>(1,015+0,300+0,150+0,800+0,300)*0,140*4,000</t>
  </si>
  <si>
    <t>(0,600+0,600+0,300+0,300+1,000+0,200+0,200+1,200+0,200+0,200+1,200)*0,140*2,005</t>
  </si>
  <si>
    <t>0,200*0,140*2,005</t>
  </si>
  <si>
    <t>1,000*0,140*2,050</t>
  </si>
  <si>
    <t>0,600*0,300*4,000</t>
  </si>
  <si>
    <t>(0,200+0,200)*0,300*4,000</t>
  </si>
  <si>
    <t>1,472*0,560*2,050</t>
  </si>
  <si>
    <t>1,300*0,300*2,420</t>
  </si>
  <si>
    <t>Mezisoučet</t>
  </si>
  <si>
    <t>1,310*0,250*4,400</t>
  </si>
  <si>
    <t>0,860*0,400*4,400</t>
  </si>
  <si>
    <t>1,145*0,140*4,000</t>
  </si>
  <si>
    <t>0,892*0,685*4,400</t>
  </si>
  <si>
    <t>1,278*0,600*4,400</t>
  </si>
  <si>
    <t>1,825*0,800*4,400</t>
  </si>
  <si>
    <t>(1,144+0,200+0,200+1,200+0,800)*0,140*4,400</t>
  </si>
  <si>
    <t>(0,200+0,200+1,200+0,400+0,400+0,400+1,200+0,200+1,200+0,200+0,300+0,300+1,100)*0,140*3,600</t>
  </si>
  <si>
    <t>1,463*0,140*3,600</t>
  </si>
  <si>
    <t>1,126*0,250*3,600</t>
  </si>
  <si>
    <t>0,150*0,150*3,600</t>
  </si>
  <si>
    <t>(0,830+0,465)*0,450*3,600</t>
  </si>
  <si>
    <t>0,840*0,365*2,420</t>
  </si>
  <si>
    <t>311238130</t>
  </si>
  <si>
    <t>Zdivo nosné jednovrstvé z cihel děrovaných  vnitřní zvukově izolační spojené na pero a drážku P10, P 15 na maltu MVC tl. zdiva 190 mm, pevnost cihel</t>
  </si>
  <si>
    <t>1228349153</t>
  </si>
  <si>
    <t>sytémové překlady v ceně</t>
  </si>
  <si>
    <t>6,352*2,600</t>
  </si>
  <si>
    <t>5,401*2,600</t>
  </si>
  <si>
    <t>(2,357+2,645+2,324+2,659)*2,600</t>
  </si>
  <si>
    <t>8,576*3,590</t>
  </si>
  <si>
    <t>"05_podkrovi-1_50 podkrovi.pdf</t>
  </si>
  <si>
    <t>2,569*2,600</t>
  </si>
  <si>
    <t>311238142</t>
  </si>
  <si>
    <t>Zdivo nosné jednovrstvé z cihel děrovanýchvnitřní broušené, spojené na pero a drážku, lepené tenkovrstvou maltou, pevnost cihel P10, tl. zdiva 175 mm</t>
  </si>
  <si>
    <t>529057155</t>
  </si>
  <si>
    <t>systémové překlady v ceně</t>
  </si>
  <si>
    <t>4,610*2,600</t>
  </si>
  <si>
    <t>4,074*2,310</t>
  </si>
  <si>
    <t>2,908*0,310</t>
  </si>
  <si>
    <t>2,313*2,640</t>
  </si>
  <si>
    <t>2,151*2,640</t>
  </si>
  <si>
    <t>2,699*4,360</t>
  </si>
  <si>
    <t>2,657*4,360</t>
  </si>
  <si>
    <t>1,787*2,600</t>
  </si>
  <si>
    <t>2,861*2,600</t>
  </si>
  <si>
    <t>317168122</t>
  </si>
  <si>
    <t>Překlady keramické (POROTHERM, HELUZ) ploché osazené do maltového lože, výšky překladu 7,1 cm šířky 14,5 cm, délky 125 cm</t>
  </si>
  <si>
    <t>-831367068</t>
  </si>
  <si>
    <t>01_suteren</t>
  </si>
  <si>
    <t>02_přízemí</t>
  </si>
  <si>
    <t>03_1patro</t>
  </si>
  <si>
    <t>04_2patro</t>
  </si>
  <si>
    <t>05_podkroví</t>
  </si>
  <si>
    <t>317168123</t>
  </si>
  <si>
    <t>Překlady keramické (POROTHERM, HELUZ) ploché osazené do maltového lože, výšky překladu 7,1 cm šířky 14,5 cm, délky 150 cm</t>
  </si>
  <si>
    <t>-1326500458</t>
  </si>
  <si>
    <t>317168124</t>
  </si>
  <si>
    <t>Překlady keramické (POROTHERM, HELUZ) ploché osazené do maltového lože, výšky překladu 7,1 cm šířky 14,5 cm, délky 175 cm</t>
  </si>
  <si>
    <t>-2114575729</t>
  </si>
  <si>
    <t>317168131</t>
  </si>
  <si>
    <t>Překlady keramické (POROTHERM, HELUZ) vysoké osazené do maltového lože, šířky překladu 7 cm výšky 23,8 cm, délky 125 cm</t>
  </si>
  <si>
    <t>-663353777</t>
  </si>
  <si>
    <t>317168133</t>
  </si>
  <si>
    <t>Překlady keramické (POROTHERM, HELUZ) vysoké osazené do maltového lože, šířky překladu 7 cm výšky 23,8 cm, délky 175 cm</t>
  </si>
  <si>
    <t>17550937</t>
  </si>
  <si>
    <t>2*1</t>
  </si>
  <si>
    <t>317941121</t>
  </si>
  <si>
    <t>Osazování ocelových válcovaných nosníků na zdivu I nebo IE nebo U nebo UE nebo L do č. 12 nebo výšky do 120 mm</t>
  </si>
  <si>
    <t>542032389</t>
  </si>
  <si>
    <t>válcovaný profil</t>
  </si>
  <si>
    <t>2,1*8,34/1000</t>
  </si>
  <si>
    <t>překlady</t>
  </si>
  <si>
    <t>2*1,00*7,39/1000*3</t>
  </si>
  <si>
    <t>2*1,00*7,39/1000*6</t>
  </si>
  <si>
    <t>2*1,20*8,34/1000*1</t>
  </si>
  <si>
    <t>1*1,20*11,10/1000*1</t>
  </si>
  <si>
    <t>1*1,50*11,10/1000*3</t>
  </si>
  <si>
    <t>6*1,50*11,10/1000*1</t>
  </si>
  <si>
    <t>1*1,00*8,34/1000*2</t>
  </si>
  <si>
    <t>1*1,20*11,10/1000*2</t>
  </si>
  <si>
    <t>2*1,00*7,39/1000*5</t>
  </si>
  <si>
    <t>1*1,10*8,34/1000*2</t>
  </si>
  <si>
    <t>1*1,20*11,10/100*2</t>
  </si>
  <si>
    <t>2*1,00*7,39/1000*4</t>
  </si>
  <si>
    <t>130107120</t>
  </si>
  <si>
    <t>Ocel profilová v jakosti 11 375 ocel profilová I IPN h=100 mm</t>
  </si>
  <si>
    <t>1153950731</t>
  </si>
  <si>
    <t>Poznámka k položce:
Hmotnost: 8,34 kg/m</t>
  </si>
  <si>
    <t>2,1*8,34/1000*1,08</t>
  </si>
  <si>
    <t>2*1,20*8,34/1000*1*1,08</t>
  </si>
  <si>
    <t>1*1,00*8,34/1000*2*1,08</t>
  </si>
  <si>
    <t>1*1,10*8,34/1000*2*1,08</t>
  </si>
  <si>
    <t>130107140</t>
  </si>
  <si>
    <t>Ocel profilová v jakosti 11 375 ocel profilová I IPN h=120 mm</t>
  </si>
  <si>
    <t>327003881</t>
  </si>
  <si>
    <t>Poznámka k položce:
Hmotnost: 11,10 kg/m</t>
  </si>
  <si>
    <t>1*1,20*11,10/1000*1*1,08</t>
  </si>
  <si>
    <t>1*1,50*11,10/1000*3*1,08</t>
  </si>
  <si>
    <t>6*1,50*11,10/1000*1*1,08</t>
  </si>
  <si>
    <t>1*1,20*11,10/1000*2*1,08</t>
  </si>
  <si>
    <t>1*1,20*11,10/100*2*1,08</t>
  </si>
  <si>
    <t>130104300</t>
  </si>
  <si>
    <t>Ocel profilová v jakosti 11 375 ocel profilová L úhelníky rovnostranné 70 x 70 x 7 mm</t>
  </si>
  <si>
    <t>1821893914</t>
  </si>
  <si>
    <t>Poznámka k položce:
Hmotnost: 7,39 kg/m</t>
  </si>
  <si>
    <t>2*1,00*7,39/1000*3*1,08</t>
  </si>
  <si>
    <t>2*1,00*7,39/1000*6*1,08</t>
  </si>
  <si>
    <t>2*1,00*7,39/1000*5*1,08</t>
  </si>
  <si>
    <t>2*1,00*7,39/1000*4*1,08</t>
  </si>
  <si>
    <t>342248141</t>
  </si>
  <si>
    <t>Příčky jednoduché z cihel děrovaných spojených na pero a drážku broušených, lepených tenkovrstvou maltou, pevnost cihel P10, tl. příčky 115 mm</t>
  </si>
  <si>
    <t>135431758</t>
  </si>
  <si>
    <t>1,410*2,420</t>
  </si>
  <si>
    <t>0,700*1,600</t>
  </si>
  <si>
    <t>1,684*2,600</t>
  </si>
  <si>
    <t>2,437*3,160</t>
  </si>
  <si>
    <t>342248142</t>
  </si>
  <si>
    <t>Příčky jednoduché z cihel děrovaných spojených na pero a drážku broušených, lepených tenkovrstvou maltou, pevnost cihel P8, P10, tl. příčky 140 mm</t>
  </si>
  <si>
    <t>953273548</t>
  </si>
  <si>
    <t>((1,763+1,430+0,322+0,877+2,960+2,038)+1,377+0,193+4,762+4,652+4,827)*2,600</t>
  </si>
  <si>
    <t>1,725*2,600</t>
  </si>
  <si>
    <t>2,100*2,600</t>
  </si>
  <si>
    <t>1,996*3,015</t>
  </si>
  <si>
    <t>(1,963+2,903)*2,310</t>
  </si>
  <si>
    <t>1,963*2,310</t>
  </si>
  <si>
    <t>5,747*2,175</t>
  </si>
  <si>
    <t>3,735*2,485</t>
  </si>
  <si>
    <t>((1,774+0,224+1,594+1,916+1,719)+5,971+1,667)*2,600</t>
  </si>
  <si>
    <t>0,531*2,600</t>
  </si>
  <si>
    <t>0,514*2,600</t>
  </si>
  <si>
    <t>1,022*2,000</t>
  </si>
  <si>
    <t>5,459*2,600</t>
  </si>
  <si>
    <t>1,763*2,600</t>
  </si>
  <si>
    <t>1,317*2,200</t>
  </si>
  <si>
    <t>(0,300+0,997+0,191+8,761+3,990)*2,420</t>
  </si>
  <si>
    <t>(0,129+1,993+2,611+2,078)*2,420</t>
  </si>
  <si>
    <t>1,953*2,420</t>
  </si>
  <si>
    <t>378452111</t>
  </si>
  <si>
    <t>Ochranná vrstva z cementové malty na izolaci ze 400 kg cementu na m3 malty, tl. do 4 cm bez vložky se svařované sítě potěr</t>
  </si>
  <si>
    <t>644560843</t>
  </si>
  <si>
    <t>pomocně pro ochrannou maltu jemnozrnnou</t>
  </si>
  <si>
    <t>391991111R</t>
  </si>
  <si>
    <t>-1808322875</t>
  </si>
  <si>
    <t>dle specifikace ve výkresu D1.1/15,16,DET.5</t>
  </si>
  <si>
    <t>411121232</t>
  </si>
  <si>
    <t>Montáž prefabrikovaných železobetonových stropů se zalitím spár, včetně podpěrné konstrukce, na cementovou maltu ze stropních desek, šířky do 600 mm a délky přes 900 do 1800 mm</t>
  </si>
  <si>
    <t>-1630679108</t>
  </si>
  <si>
    <t>dle D.1.1/14</t>
  </si>
  <si>
    <t>427</t>
  </si>
  <si>
    <t>593412180R</t>
  </si>
  <si>
    <t>deska stropní plná PZD 60</t>
  </si>
  <si>
    <t>-622182316</t>
  </si>
  <si>
    <t>593412181R</t>
  </si>
  <si>
    <t>deska stropní plná PZD 90</t>
  </si>
  <si>
    <t>72395571</t>
  </si>
  <si>
    <t>593412182R</t>
  </si>
  <si>
    <t>-870974506</t>
  </si>
  <si>
    <t>250</t>
  </si>
  <si>
    <t>593412183R</t>
  </si>
  <si>
    <t>-836799871</t>
  </si>
  <si>
    <t>91</t>
  </si>
  <si>
    <t>1525625349</t>
  </si>
  <si>
    <t>dle specifikace v tab. kamenických prvků nových</t>
  </si>
  <si>
    <t>SN 1</t>
  </si>
  <si>
    <t>SN 2</t>
  </si>
  <si>
    <t>(1,95+2,03)/2*13</t>
  </si>
  <si>
    <t>SN 4a,b,b</t>
  </si>
  <si>
    <t>1,20*3+1,37*2+0,80*2</t>
  </si>
  <si>
    <t>67187798</t>
  </si>
  <si>
    <t>66,810*1,02</t>
  </si>
  <si>
    <t>612311141</t>
  </si>
  <si>
    <t>Omítka vápenná vnitřních ploch nanášená ručně dvouvrstvá štuková, tloušťky jádrové omítky do 10 mm a tloušťky štuku do 3 mm svislých konstrukcí stěn</t>
  </si>
  <si>
    <t>643927142</t>
  </si>
  <si>
    <t>na dozdívkách jednostranně</t>
  </si>
  <si>
    <t>(0,500+0,500+0,200+0,750+0,750+0,538+0,290+0,450+0,530+0,200+0,450+0,450)*3,500</t>
  </si>
  <si>
    <t>1,000*3,500</t>
  </si>
  <si>
    <t>0,200*3,500</t>
  </si>
  <si>
    <t>(0,340+0,340+0,812+0,406+0,630+1,000)*4,000</t>
  </si>
  <si>
    <t>(1,015+0,300+0,150+0,800+0,300)*4,000</t>
  </si>
  <si>
    <t>(0,600+0,600+0,300+0,300+1,000+0,200+0,200+1,200+0,200+0,200+1,200)*2,005</t>
  </si>
  <si>
    <t>0,200*2,005</t>
  </si>
  <si>
    <t>1,000*2,050</t>
  </si>
  <si>
    <t>0,600*4,000</t>
  </si>
  <si>
    <t>(0,200+0,200)*4,000</t>
  </si>
  <si>
    <t>1,472*2,050</t>
  </si>
  <si>
    <t>1,300*2,420</t>
  </si>
  <si>
    <t>1,310*4,400</t>
  </si>
  <si>
    <t>0,860*4,400</t>
  </si>
  <si>
    <t>1,145*4,000</t>
  </si>
  <si>
    <t>0,892*4,400</t>
  </si>
  <si>
    <t>1,278*4,400</t>
  </si>
  <si>
    <t>1,825*4,400</t>
  </si>
  <si>
    <t>(1,144+0,200+0,200+1,200+0,800)*4,400</t>
  </si>
  <si>
    <t>(0,200+0,200+1,200+0,400+0,400+0,400+1,200+0,200+1,200+0,200+0,300+0,300+1,100)*3,600</t>
  </si>
  <si>
    <t>1,463*3,600</t>
  </si>
  <si>
    <t>1,126*3,600</t>
  </si>
  <si>
    <t>0,150*3,600</t>
  </si>
  <si>
    <t>(0,830+0,465)*3,600</t>
  </si>
  <si>
    <t>(0,840+0,365)*2,420</t>
  </si>
  <si>
    <t>na dozdívkách druhá strana</t>
  </si>
  <si>
    <t>(1,000+0,450)*3,500</t>
  </si>
  <si>
    <t>1,440*1,850</t>
  </si>
  <si>
    <t>0,840*2,420</t>
  </si>
  <si>
    <t>na příčkách</t>
  </si>
  <si>
    <t>tl.190 mm</t>
  </si>
  <si>
    <t>93,986*2</t>
  </si>
  <si>
    <t>tl.175 mm</t>
  </si>
  <si>
    <t>69,521*2</t>
  </si>
  <si>
    <t>tl.115 mm</t>
  </si>
  <si>
    <t>20,023*2</t>
  </si>
  <si>
    <t>tl.140 mm</t>
  </si>
  <si>
    <t>244,377*2</t>
  </si>
  <si>
    <t>odp.otv.</t>
  </si>
  <si>
    <t>sut.</t>
  </si>
  <si>
    <t>-0,70*1,97*6*2</t>
  </si>
  <si>
    <t>-0,80*1,97*1*2</t>
  </si>
  <si>
    <t>příz.</t>
  </si>
  <si>
    <t>-0,70*1,97*4*2</t>
  </si>
  <si>
    <t>-1,20*2,15*1*2</t>
  </si>
  <si>
    <t>1p</t>
  </si>
  <si>
    <t>-0,90*1,97*1*2</t>
  </si>
  <si>
    <t>2p</t>
  </si>
  <si>
    <t>-0,70*1,97*5*2</t>
  </si>
  <si>
    <t>-1,30*2,10*1*2</t>
  </si>
  <si>
    <t>pokr.</t>
  </si>
  <si>
    <t>-0,70*1,97*3*2</t>
  </si>
  <si>
    <t>-1,33*1,97*1*2</t>
  </si>
  <si>
    <t>612311191</t>
  </si>
  <si>
    <t>Omítka vápenná vnitřních ploch nanášená ručně Příplatek k cenám za každých dalších i započatých 5 mm tloušťky jádrové omítky přes 10 mm stěn</t>
  </si>
  <si>
    <t>535536780</t>
  </si>
  <si>
    <t>611325422</t>
  </si>
  <si>
    <t>Oprava vápenocementové nebo vápenné omítky vnitřních ploch štukové dvouvrstvé, tloušťky do 20 mm stropů, v rozsahu opravované plochy přes 10 do 30%</t>
  </si>
  <si>
    <t>-989272219</t>
  </si>
  <si>
    <t>oprava dle technologického postupu specifik. v TZ-SA část (otlučení, likvidace suti,</t>
  </si>
  <si>
    <t>ztížení za schodiště a stísněné, uzavřené plochy v ceně)</t>
  </si>
  <si>
    <t>suteren</t>
  </si>
  <si>
    <t>484,91</t>
  </si>
  <si>
    <t>přízemí</t>
  </si>
  <si>
    <t>948,01</t>
  </si>
  <si>
    <t>1.patro</t>
  </si>
  <si>
    <t>831,47+116,31</t>
  </si>
  <si>
    <t>2.patro</t>
  </si>
  <si>
    <t>818,29</t>
  </si>
  <si>
    <t>907,08</t>
  </si>
  <si>
    <t>odpočet podhledů</t>
  </si>
  <si>
    <t>-(428,690+66,900)</t>
  </si>
  <si>
    <t xml:space="preserve">odpočet restaurovaných stropů </t>
  </si>
  <si>
    <t>románské</t>
  </si>
  <si>
    <t>-55,650</t>
  </si>
  <si>
    <t>gotické</t>
  </si>
  <si>
    <t>-(49,880+119,560)</t>
  </si>
  <si>
    <t>611325452</t>
  </si>
  <si>
    <t>Oprava vápenocementové nebo vápenné omítky vnitřních ploch Příplatek k cenám za každých dalších 10 mm tloušťky omítky stropů,v rozsahu opravované plochy přes 10 do 30%</t>
  </si>
  <si>
    <t>709678706</t>
  </si>
  <si>
    <t>612325423</t>
  </si>
  <si>
    <t>Oprava vápenocementové nebo vápenné omítky vnitřních ploch štukové dvouvrstvé, tloušťky do 20 mm stěn, v rozsahu opravované plochy přes 30 do 50%</t>
  </si>
  <si>
    <t>1009084856</t>
  </si>
  <si>
    <t>((3,586+2,568+3,612+2,572)+(2,682+4,985+2,972+5,030)+(2,591+2,156+2,617+2,159)+(0,964+1,123+0,992))*3,500</t>
  </si>
  <si>
    <t>0,525*3,500</t>
  </si>
  <si>
    <t>((0,749+2,777+0,350+0,559+2,467+3,723+3,707+0,740+2,338+4,684+0,736+0,346+2,104+3,038)+(0,673+1,846+0,671+0,160+6,016+2,736+1,850+0,269))*3,500</t>
  </si>
  <si>
    <t>(2,326+0,477+6,540+4,173+2,553+0,762+0,298+0,355+1,007+0,401+0,322+0,834+0,140+1,679+1,918+0,403+1,064+1,804+4,037+2,435+2,082+1,329+1,336)*3,500</t>
  </si>
  <si>
    <t>((0,948+0,806+2,408+0,883+0,205+5,101+0,342+0,882+7,836+5,260+4,532+2,355)+(2,912+1,257+1,339+2,076+2,156+3,961+1,763+1,126+0,493+1,879+2,576))*3,500</t>
  </si>
  <si>
    <t>(0,313+0,409+0,936+0,313+0,402+0,859+1,051+0,241+1,208+4,259+6,565+0,441+2,342)*3,500</t>
  </si>
  <si>
    <t>((11,079+0,641+3,788+2,715+3,159+0,797+0,417+1,373+2,938+12,065+0,275+0,755+0,321+0,510+7,106+17,557+6,632+0,277+1,514+0,507+1,594)+1,163)*3,500</t>
  </si>
  <si>
    <t>((1,491+4,992+3,517+0,361+0,451+1,295+2,046+6,596+0,442+0,505+0,468+0,766+0,543+2,769+1,525+0,736+10,595)+(0,268+2,430+2,069+1,376+0,429+6,380))*3,500</t>
  </si>
  <si>
    <t>((1,148+4,556+0,866+1,005+0,943+0,746+1,202+2,728+1,145+0,284+1,404+0,838+2,267+2,589+0,683+0,302+0,662+0,235+2,326+10,352)+(6,076+5,579+1,950))*3,500</t>
  </si>
  <si>
    <t>((0,589+0,963+0,596+0,139+0,367+0,321+0,322+0,189+0,779+0,904+0,529+1,948+1,106+0,573+1,261+0,464+1,054+0,160+0,384+0,458+1,610+0,234)+1,554)*3,500</t>
  </si>
  <si>
    <t>(0,731+3,220+0,361+3,431+0,161+0,878+0,476+0,857+0,472+0,304)*3,500</t>
  </si>
  <si>
    <t>((1,805+1,811+1,771+1,790)+(7,204+1,518+5,112+0,325+0,646+0,255+1,464+1,604)+(1,378+0,279+0,935+2,914+2,021+3,245)+(1,593+1,592+1,378+0,199))*3,500</t>
  </si>
  <si>
    <t>((1,378+1,732+1,522+3,517)+(0,840+1,607+0,803+1,623)+(1,697+1,605+1,700+1,569)+(2,731+2,639+2,808+2,552)+(2,001+1,195+1,864+1,128)+1,619)*3,500</t>
  </si>
  <si>
    <t>(0,788+1,465+0,912)*3,500</t>
  </si>
  <si>
    <t>((1,357+0,247+2,717+5,450+1,229+0,756+1,195+2,422+0,573+0,461+0,919+0,923+3,626)+(2,801+1,021))*3,500</t>
  </si>
  <si>
    <t>((5,910+5,180+5,840+1,449+0,573+1,610+0,687+1,661)+(1,242+4,107+0,228+0,119+1,418+0,160+0,157+0,384+3,470+1,978+0,858+1,769+0,216+1,638+0,246))*4,000</t>
  </si>
  <si>
    <t>((9,729+4,646+1,159+0,832+0,750+0,707+0,202+1,793+0,448+0,960+4,163+1,396+0,240)+(2,288+0,679+0,237+1,105+1,480+2,581+0,747+0,200+1,403+5,226))*4,000</t>
  </si>
  <si>
    <t>(2,800+0,313+2,667+1,684+1,724+1,703+0,228+1,741+0,940+3,219+0,234+3,180+0,241+0,204+2,521+0,573+2,239+0,599+0,394+0,580+1,880+1,302+0,126)*4,000</t>
  </si>
  <si>
    <t>(0,563+0,947+2,042+2,866+1,963+1,040+0,487+2,587+0,460+0,447+0,261+0,451+0,404+4,661+1,021+3,779+0,306+0,181+0,300+0,623+2,663+1,411+2,527)*4,000</t>
  </si>
  <si>
    <t>((3,885+0,480+0,684+0,641+3,871+0,418+0,526+0,861+0,267+0,484+0,108+1,140+8,453+5,269)+(1,968+3,630+1,036+2,686+0,733))*4,000</t>
  </si>
  <si>
    <t>(2,301+3,244+1,146+0,761+1,543+0,967+1,480+6,176+3,582+1,588+0,722+1,550+4,265+5,496+0,963+3,897+1,275+0,744+1,560+1,084+1,022+2,175+2,678)*4,000</t>
  </si>
  <si>
    <t>(0,800+0,806+1,342+1,002+0,724+1,060+2,921+1,624+0,267+0,776+0,283+1,804+0,281+4,721+0,492+0,702+1,083+2,308+1,729+1,730+10,400+5,008+7,699)*4,000</t>
  </si>
  <si>
    <t>(0,506+1,881+0,385+0,975+1,200)+(7,980+6,828+7,964+7,056)+(8,239+3,283+8,271+3,149)+(6,447+7,381+6,196+7,386)+(0,394+0,350+0,640+20,844)*4,000</t>
  </si>
  <si>
    <t>(10,445+(9,422+20,450+0,894+1,189+0,734+0,457+1,097)+(1,900+0,869+2,911+1,242+1,378+2,610+4,802+6,036+1,055+0,641+5,689+0,666+0,915)+5,462)*4,000</t>
  </si>
  <si>
    <t>(7,399+6,546+0,826+0,615+2,287+0,823+1,148+0,793+2,038+0,528+1,143)*4,000</t>
  </si>
  <si>
    <t>(7,022+7,975+6,825+0,789+1,755+0,594+5,423+0,708+5,079+7,456+1,417+0,778+1,070+1,186+1,335+5,836+0,899+5,923+0,898+1,228+2,492+0,795+1,015)*4,000</t>
  </si>
  <si>
    <t>(0,647+1,788+2,069+3,584+1,236+0,516+2,024+5,836)*4,000</t>
  </si>
  <si>
    <t>(2,586+1,933+1,767+0,217+0,718+1,577)*4,000</t>
  </si>
  <si>
    <t>(9,276+0,654+0,336+0,758+6,314+2,168+1,111+0,940+0,244+0,335+0,511+0,234+0,202+0,952+0,296+0,407+1,040+2,184+3,773+0,878+0,256+0,209+0,495)*1,650</t>
  </si>
  <si>
    <t>((0,439+6,588+2,796)+(0,256+2,153+0,741+0,639+2,107+2,062+0,550+0,231+0,264+0,646+0,408+1,258+1,171+0,088+1,593+2,807+10,520+4,908+0,313+4,230))*1,650</t>
  </si>
  <si>
    <t>(0,256+4,510+5,203+0,399+5,163+4,142+5,155)*1,650</t>
  </si>
  <si>
    <t>(5,335+2,121+0,688+2,166+15,206+1,531+6,650+5,897+0,522+1,297+0,486+7,961+0,712+0,765+1,535+0,767+1,182+0,740+1,572+0,734+0,563+0,598+0,596)*4,400</t>
  </si>
  <si>
    <t>(0,651+(0,431+0,680+0,823+1,555+0,787+1,010+0,781+1,543+0,745+0,648+0,319+0,657+0,351+0,904+1,472+0,727+0,957+0,702+1,540+0,838+0,797+0,772))*4,400</t>
  </si>
  <si>
    <t>((5,800+5,833+6,374+5,779)+(6,502+5,800+6,566+5,864)+(6,503+6,040+7,012+5,769)+(3,256+3,856+3,193+3,857)+(2,875+4,081+2,908+3,795))*4,400</t>
  </si>
  <si>
    <t>((3,318+4,251+0,654+1,402+0,542+1,245+4,048)+(1,221+1,352+2,132+2,521+1,728+0,881+1,475+0,641+4,282)+(1,542+1,181+1,605+1,186)+(2,041+1,149))*4,400</t>
  </si>
  <si>
    <t>(1,786+1,149)+(3,134+2,553+2,933+2,741)+(1,912+1,605+1,726+1,498)+(1,538+1,213+1,538+1,213)+(2,813+2,394+2,680+2,486)+(0,302+1,488+0,358)*4,400</t>
  </si>
  <si>
    <t>((5,413+4,890+5,211+1,371+0,877+1,637+0,829+1,708)+(5,645+1,095+0,822+1,253+1,020+0,797+5,373+1,075+1,311+1,206+1,084+1,243)+(2,678+3,787))*4,400</t>
  </si>
  <si>
    <t>(6,103+5,645+2,002+1,017+3,502)*4,400</t>
  </si>
  <si>
    <t>((6,064+7,715+1,498+0,638+1,735+0,750+1,345+0,384+1,342+0,752+1,339+0,669+1,059+0,787+1,331+0,575+1,038+0,705+1,685)+(38,474+6,040+0,519))*4,400</t>
  </si>
  <si>
    <t>(1,331+4,040+6,331+0,588+6,317+5,881+6,646+0,601+6,194+6,939+6,609+0,577+6,447+3,479+8,427+0,799+0,965+1,370+0,877+1,022+0,382+0,669+0,657)*4,400</t>
  </si>
  <si>
    <t>((0,699+1,619)+(15,234+5,125+21,575)+(5,378+0,637))*4,400</t>
  </si>
  <si>
    <t>((21,272+16,515+0,387+7,310+1,690+25,611)+(1,398+1,496+1,335+1,614)+(1,098+1,793)+(3,194+2,649+0,680+0,299+1,594+0,618+1,198+2,680)+2,510)*4,400</t>
  </si>
  <si>
    <t>((2,670+1,295+0,518+1,236+3,169)+(0,400+1,574+0,504+1,616)+(1,694+1,694+1,594+1,694))*4,400</t>
  </si>
  <si>
    <t>(5,796+2,503+0,393+2,441+30,399+4,485+0,998+4,501+7,628+0,720+0,758+1,325+0,876+1,008+0,783+1,324+0,594+0,536+3,665+0,268+1,143+0,418+2,997)*3,600</t>
  </si>
  <si>
    <t>(0,415+1,172+4,351+1,042+3,185+8,072+0,703+0,647+1,427+0,700+1,206+0,683+1,446+0,677+0,570+8,363+0,979+1,151+2,511+0,945+0,529+8,393+0,356)*3,600</t>
  </si>
  <si>
    <t>(0,550+1,549+0,593+0,631+0,594+1,405+0,934+8,462+2,740+1,057+8,225+1,206+4,444+8,507+0,559+0,553+1,366+0,644+1,745+0,760+1,630+0,740+0,844)*3,600</t>
  </si>
  <si>
    <t>(8,614+1,407+0,675+4,870+9,654+0,755+1,410+1,263+1,487+1,186+1,470+0,867+1,936+0,653+1,064+0,539+5,952+6,488+4,884+2,811+0,653+1,417+0,672)*3,600</t>
  </si>
  <si>
    <t>((0,442+16,554+7,796+1,901+15,619+0,422+6,875+0,869+1,035+5,488+1,629+0,539+1,494+0,607+1,620)+(5,661+4,323+5,431+1,499)+(0,660+4,634+10,862))*3,600</t>
  </si>
  <si>
    <t>((0,824+1,548+0,659+1,164)+(1,247+0,720+5,631+6,201+6,047+1,797+1,284+2,614)+(5,791+7,387+6,203+0,622+1,087+0,855+1,112+0,805+1,271+0,880))*3,600</t>
  </si>
  <si>
    <t>((1,368+0,783+1,145+1,079)+(1,511+1,271+1,077+1,443+0,982+1,499+1,240+1,307+3,878+1,305+1,665+1,242+0,640+1,206+1,760+1,145+3,552+1,080+1,173))*3,600</t>
  </si>
  <si>
    <t>((1,152+0,922+1,093+1,532+1,043+1,467+1,839+0,599+2,413+0,606+1,892+21,804+6,785)+(2,417+4,236+0,810+1,168+0,788+1,521+1,443+2,629)+3,072)*3,600</t>
  </si>
  <si>
    <t>((2,066+1,551+1,794+1,583)+(0,607+1,691+0,842+1,767)+(0,244+2,259+1,536+2,065+2,009)+(2,282+2,693+0,721+1,520+0,489+2,607)+(3,287+2,693+1,575))*3,600</t>
  </si>
  <si>
    <t>((0,310+1,521+2,778)+(0,692+4,754+0,625+5,026)+(4,338+2,941+4,268))*3,600</t>
  </si>
  <si>
    <t>((2,941+4,254+2,742+4,305)+(2,635+2,708+2,338+1,901+0,330+1,575+1,656+2,024+2,151+0,549))*3,600</t>
  </si>
  <si>
    <t>((4,173+1,361+3,218+0,194+0,938+1,166)+(2,456+1,343+2,669+1,334)+(2,353+1,466+2,376+1,384)+(4,727+5,800+4,603+5,961))*2,700</t>
  </si>
  <si>
    <t>((2,293+2,588+2,397+2,616)+(1,887+2,310+1,994+2,272)+(0,192+0,213+0,806+0,248+8,674+3,711)+(5,103+1,198+1,983+0,297+0,829+0,085)+(13,148+0,875))*2,700</t>
  </si>
  <si>
    <t>(3,341+0,900+21,316+0,361+10,312+9,996+16,111+2,025)*2,700</t>
  </si>
  <si>
    <t>(6,613+6,086+0,784+0,637+0,770+9,922+25,831+0,446)*2,700</t>
  </si>
  <si>
    <t>odpočet omítek nových příček a dozdívek s novou omítkou</t>
  </si>
  <si>
    <t>-1010,888</t>
  </si>
  <si>
    <t>odpočet tras -vápenných v suterénu</t>
  </si>
  <si>
    <t>-635,912</t>
  </si>
  <si>
    <t>odpočet omítek 1. patra oprava stěn m.105-108 pod dohledem restaurátora viz text PD</t>
  </si>
  <si>
    <t>-498,756</t>
  </si>
  <si>
    <t xml:space="preserve">odpočet omítek restaurovaných </t>
  </si>
  <si>
    <t>románských</t>
  </si>
  <si>
    <t>-(211,229+25,141)</t>
  </si>
  <si>
    <t>gotických</t>
  </si>
  <si>
    <t>-(92,292+174,664)</t>
  </si>
  <si>
    <t>612325453</t>
  </si>
  <si>
    <t>Oprava vápenocementové nebo vápenné omítky vnitřních ploch Příplatek k cenám za každých dalších 10 mm tloušťky omítky stěn, v rozsahu opravované plochy přes 30 do 50%</t>
  </si>
  <si>
    <t>-1871896190</t>
  </si>
  <si>
    <t>612821012R</t>
  </si>
  <si>
    <t>Tras-vápenná vnitřní omítka s vyšší pórovitostí prováděná ručně</t>
  </si>
  <si>
    <t>-547100</t>
  </si>
  <si>
    <t>tras - vápenné omítky s vyšší pórovitostí dle technologického postupu specifikovaného v TZ-SA část</t>
  </si>
  <si>
    <t>612991111R</t>
  </si>
  <si>
    <t>Speciální úpravy vnitřních omítek sklepů dle specifikace v PD</t>
  </si>
  <si>
    <t>-1629498915</t>
  </si>
  <si>
    <t>speciální úpravy omítek sklepů m.č.S16-S24- výkres D.1.1/1</t>
  </si>
  <si>
    <t>612991112R</t>
  </si>
  <si>
    <t>Speciální úpravy vnitřní haly v přízemí dle specifikace v PD</t>
  </si>
  <si>
    <t>-1851405089</t>
  </si>
  <si>
    <t>speciální úpravy omítek v míst.0.12, obnova původního členění fasády dvora v přízemí, bosáž, niky, pův.otvorů- výkres D.1.1/2</t>
  </si>
  <si>
    <t>612991113R</t>
  </si>
  <si>
    <t>Speciální úpravy niky u kašny dle specifikace v PD</t>
  </si>
  <si>
    <t>-943855380</t>
  </si>
  <si>
    <t>speciální úpravy niky u studny, tvar bude upraven dle členění stěn v hale - výkres D.1.1/2</t>
  </si>
  <si>
    <t>619345121</t>
  </si>
  <si>
    <t>Vytažení profilů, fabionů, hran a koutů při opravách sádrových omítek profilů (s dodáním hmot), délky přes 5 m, šířky do 100 mm</t>
  </si>
  <si>
    <t>2121729467</t>
  </si>
  <si>
    <t>m 2.15, m.2.10</t>
  </si>
  <si>
    <t>52,00</t>
  </si>
  <si>
    <t>619345122</t>
  </si>
  <si>
    <t>Vytažení profilů, fabionů, hran a koutů při opravách sádrových omítek profilů (s dodáním hmot), délky přes 5 m, šířky přes 100 mm</t>
  </si>
  <si>
    <t>-67545940</t>
  </si>
  <si>
    <t>2.10,2.15</t>
  </si>
  <si>
    <t>622325403</t>
  </si>
  <si>
    <t>Oprava vápenné nebo vápenocementové omítky vnějších ploch stupně členitosti 3 štukové, v rozsahu opravované plochy přes 20 do 30%</t>
  </si>
  <si>
    <t>1761310807</t>
  </si>
  <si>
    <t>dvorní fasáda-oprava dle technologického postupu specifikovaného v TZ-SA část (otlučení a likvidace suti v ceně)</t>
  </si>
  <si>
    <t>"12 Pohledy dvorni.pdf</t>
  </si>
  <si>
    <t>206,293+92,386+201,739+75,110</t>
  </si>
  <si>
    <t>" Odpočty otvorů</t>
  </si>
  <si>
    <t>-(1,200*1,900*14)</t>
  </si>
  <si>
    <t>-(1,350*2,700*20)</t>
  </si>
  <si>
    <t>přípočet špalet</t>
  </si>
  <si>
    <t>104,82*0,50</t>
  </si>
  <si>
    <t>odpočet omítek plastických prvků restaurovaných z 60% viz TZ</t>
  </si>
  <si>
    <t>-152,675*0,60</t>
  </si>
  <si>
    <t>622325503</t>
  </si>
  <si>
    <t>Oprava vápenné nebo vápenocementové omítky vnějších ploch stupně členitosti 4 štukové, v rozsahu opravované plochy přes 20 do 30%</t>
  </si>
  <si>
    <t>956091511</t>
  </si>
  <si>
    <t xml:space="preserve"> fasáda do Štupartské oprava dle technologického postupu specifikovaného v TZ-SA část</t>
  </si>
  <si>
    <t>(otlučení a likvidace suti v ceně)</t>
  </si>
  <si>
    <t>"11_fasada_Štupartska-1_50 pohled Stupartska.pdf</t>
  </si>
  <si>
    <t>383,763</t>
  </si>
  <si>
    <t>-(1,200*1,750*8)</t>
  </si>
  <si>
    <t>-(1,350*2,600*8)</t>
  </si>
  <si>
    <t>-(1,250*1,050*2)</t>
  </si>
  <si>
    <t>-(0,400*1,350*2)</t>
  </si>
  <si>
    <t>-(2,150*2,000*1)</t>
  </si>
  <si>
    <t>-(1,000*0,800*2)</t>
  </si>
  <si>
    <t>54,485*0,50</t>
  </si>
  <si>
    <t>-22,833*0,60</t>
  </si>
  <si>
    <t>622325603</t>
  </si>
  <si>
    <t>Oprava vápenné nebo vápenocementové omítky vnějších ploch stupně členitosti 5 štukové, v rozsahu opravované plochy přes 20 do 30%</t>
  </si>
  <si>
    <t>-1349282973</t>
  </si>
  <si>
    <t>fasáda do Celetné oprava dle technologického postupu specifikovaného v TZ-SA část</t>
  </si>
  <si>
    <t>"10_fasada_celetna-1_50 pohled Celetna.pdf</t>
  </si>
  <si>
    <t>319,530</t>
  </si>
  <si>
    <t>-(1,100*1,750*8)</t>
  </si>
  <si>
    <t>-(1,300*2,500*8)</t>
  </si>
  <si>
    <t>41,40*0,50</t>
  </si>
  <si>
    <t>-107,834*0,60</t>
  </si>
  <si>
    <t>622329911R</t>
  </si>
  <si>
    <t>Úpravy štítů vnější dle specifikace v PD</t>
  </si>
  <si>
    <t>-531952312</t>
  </si>
  <si>
    <t>úprava štítu vnější strana západní Celetná v rozsahu 3 np a podkroví, hladký povrch</t>
  </si>
  <si>
    <t>135,00</t>
  </si>
  <si>
    <t>622329912R</t>
  </si>
  <si>
    <t>Úpravy štítů vnitřní dle specifikace v PD</t>
  </si>
  <si>
    <t>1458571528</t>
  </si>
  <si>
    <t>úprava štítu vnitřní strana (Celetná ul.2x, Štupartská 1x )</t>
  </si>
  <si>
    <t>158,00</t>
  </si>
  <si>
    <t>622329913R</t>
  </si>
  <si>
    <t>Štíty Celetná odborná oprava s dohledem restaurátora</t>
  </si>
  <si>
    <t>106099020</t>
  </si>
  <si>
    <t>dle technologického postupu v PD</t>
  </si>
  <si>
    <t>61,00*2</t>
  </si>
  <si>
    <t>622329914R</t>
  </si>
  <si>
    <t>Štíty Štupartská odborná oprava s dohledem restaurátora</t>
  </si>
  <si>
    <t>1790772467</t>
  </si>
  <si>
    <t>18,00</t>
  </si>
  <si>
    <t>623142001</t>
  </si>
  <si>
    <t>Potažení vnějších ploch pletivem v ploše nebo pruzích, na plném podkladu sklovláknitým vtlačením do tmelu pilířů nebo sloupů</t>
  </si>
  <si>
    <t>302703049</t>
  </si>
  <si>
    <t xml:space="preserve"> lepidlo s perlinkou na komínech</t>
  </si>
  <si>
    <t>623991019R</t>
  </si>
  <si>
    <t>Adhezní můstek na svislé ploše</t>
  </si>
  <si>
    <t>-609201854</t>
  </si>
  <si>
    <t>622325109R</t>
  </si>
  <si>
    <t>Vnitřní vápenná hladká omítka pilířů nebo sloupů nanášená ručně</t>
  </si>
  <si>
    <t>-2072614746</t>
  </si>
  <si>
    <t>629991011</t>
  </si>
  <si>
    <t>Zakrytí ploch před znečištěním včetně pozdějšího odkrytí výplní otvorů a svislých ploch fólií přilepenou lepící páskou</t>
  </si>
  <si>
    <t>-1829199146</t>
  </si>
  <si>
    <t>(1,200*1,900*14)</t>
  </si>
  <si>
    <t>(1,350*2,700*20)</t>
  </si>
  <si>
    <t>(1,200*1,750*8)</t>
  </si>
  <si>
    <t>(1,350*2,600*8)</t>
  </si>
  <si>
    <t>(1,250*1,050*2)</t>
  </si>
  <si>
    <t>(0,400*1,350*2)</t>
  </si>
  <si>
    <t>(2,150*2,000*1)</t>
  </si>
  <si>
    <t>(1,000*0,800*2)</t>
  </si>
  <si>
    <t>(1,100*1,750*8)</t>
  </si>
  <si>
    <t>(1,300*2,500*8)</t>
  </si>
  <si>
    <t>přípočet zakrytí z vnitřní strany</t>
  </si>
  <si>
    <t>200,705*2</t>
  </si>
  <si>
    <t>ostatní ochrany a zakrývání, předpoklad 50%</t>
  </si>
  <si>
    <t>401,410*1,5</t>
  </si>
  <si>
    <t>631311114</t>
  </si>
  <si>
    <t>Mazanina z betonu prostého bez zvýšených nároků na prostředí tl. přes 50 do 80 mm tř. C 16/20</t>
  </si>
  <si>
    <t>-1058483</t>
  </si>
  <si>
    <t>(19,55+3,87+107,64)*0,06</t>
  </si>
  <si>
    <t>(6,94+2,49+7,55+11,59+1,76)*0,08</t>
  </si>
  <si>
    <t>(10,36+36,48+8,81)*0,05</t>
  </si>
  <si>
    <t>((26,71+4,93+1,04)/2)*0,08</t>
  </si>
  <si>
    <t>(4,81+48,60+67,97+96,69)*0,06</t>
  </si>
  <si>
    <t>(16,20+6,50)*0,06</t>
  </si>
  <si>
    <t>(61,34+17,88+11,97+28,19)*0,05</t>
  </si>
  <si>
    <t>(5,02+6,57+4,30+3,55+6,34+7,24+6,98)*0,05</t>
  </si>
  <si>
    <t>(156,49+55,20+51,93+48,98+36,70)*0,05</t>
  </si>
  <si>
    <t>(33,99+6,42+11,87)*0,06</t>
  </si>
  <si>
    <t>(20,07+13,17)*0,05</t>
  </si>
  <si>
    <t>skl.P 20</t>
  </si>
  <si>
    <t>m 102-103</t>
  </si>
  <si>
    <t>(45,43+42,27)*0,06</t>
  </si>
  <si>
    <t>skl.P 20b</t>
  </si>
  <si>
    <t>m 132</t>
  </si>
  <si>
    <t>9,14*0,07</t>
  </si>
  <si>
    <t>skl.P 23b</t>
  </si>
  <si>
    <t>m 206/207/209a/210čá</t>
  </si>
  <si>
    <t>(3,61+9,65+1,65+10,24-(0,830*1,485))*0,07</t>
  </si>
  <si>
    <t>(43,76+18,22)*0,06</t>
  </si>
  <si>
    <t>ve spádu dle PD</t>
  </si>
  <si>
    <t>9,50*0,03</t>
  </si>
  <si>
    <t>631311124</t>
  </si>
  <si>
    <t>Mazanina z betonu prostého bez zvýšených nároků na prostředí tl. přes 80 do 120 mm tř. C 16/20</t>
  </si>
  <si>
    <t>-99751008</t>
  </si>
  <si>
    <t>(5,02+6,57+4,30+3,55+6,34+7,24+6,98)*0,10</t>
  </si>
  <si>
    <t>(156,49+55,20+51,93+48,98+36,70)*0,10</t>
  </si>
  <si>
    <t>(20,07+13,17)*0,100</t>
  </si>
  <si>
    <t>3,60*2,10</t>
  </si>
  <si>
    <t>21,24*0,15*1,035 "betonáž do výkopu</t>
  </si>
  <si>
    <t>59,595+3,298</t>
  </si>
  <si>
    <t>Součet GT</t>
  </si>
  <si>
    <t>631311134</t>
  </si>
  <si>
    <t>Mazanina z betonu prostého bez zvýšených nároků na prostředí tl. přes 120 do 240 mm tř. C 16/20</t>
  </si>
  <si>
    <t>1510641801</t>
  </si>
  <si>
    <t>pomocně pro podkladní beton</t>
  </si>
  <si>
    <t>((26,71+4,93+1,04)/2)*0,15</t>
  </si>
  <si>
    <t>631311144R</t>
  </si>
  <si>
    <t>Mazanina tl přes 240 mm z betonu prostého bez zvýšených nároků na prostředí tř. C 16/20</t>
  </si>
  <si>
    <t>2128053937</t>
  </si>
  <si>
    <t>pomocně pro podkladní mazaninu tl. 250 mm</t>
  </si>
  <si>
    <t>(19,55+3,87+107,64)*0,25</t>
  </si>
  <si>
    <t>pomocně pro podkladní mazaninu 300 mm</t>
  </si>
  <si>
    <t>(10,36+36,48+8,81)*0,30</t>
  </si>
  <si>
    <t>631312199R</t>
  </si>
  <si>
    <t>Oprava dosavadních mazanin betonem prostým plochy tloušťky přes 80 mm</t>
  </si>
  <si>
    <t>-1992081171</t>
  </si>
  <si>
    <t>631319011</t>
  </si>
  <si>
    <t>Příplatek k cenám mazanin za úpravu povrchu mazaniny přehlazením, mazanina tl. přes 50 do 80 mm</t>
  </si>
  <si>
    <t>-1147273954</t>
  </si>
  <si>
    <t>ve spádu</t>
  </si>
  <si>
    <t>631319012</t>
  </si>
  <si>
    <t>Příplatek k cenám mazanin za úpravu povrchu mazaniny přehlazením, mazanina tl. přes 80 do 120 mm</t>
  </si>
  <si>
    <t>-568921117</t>
  </si>
  <si>
    <t>631319013</t>
  </si>
  <si>
    <t>Příplatek k cenám mazanin za úpravu povrchu mazaniny přehlazením, mazanina tl. přes 120 do 240 mm</t>
  </si>
  <si>
    <t>-1238085857</t>
  </si>
  <si>
    <t>631319014</t>
  </si>
  <si>
    <t>-2135120200</t>
  </si>
  <si>
    <t>631319171</t>
  </si>
  <si>
    <t>Příplatek k cenám mazanin za stržení povrchu spodní vrstvy mazaniny latí před vložením výztuže nebo pletiva pro tl. obou vrstev mazaniny přes 50 do 80 mm</t>
  </si>
  <si>
    <t>868603815</t>
  </si>
  <si>
    <t>631319181R</t>
  </si>
  <si>
    <t>Příplatek k mazanině tl do 80 mm za sklon do 35°</t>
  </si>
  <si>
    <t>-1313372527</t>
  </si>
  <si>
    <t>631342113</t>
  </si>
  <si>
    <t>Mazanina z betonu lehčeného tepelně-izolačního polystyrénového tl. přes 50 do 80 mm, objemové hmotnosti 700 kg/m3</t>
  </si>
  <si>
    <t>834821625</t>
  </si>
  <si>
    <t>1,89*(5,29+0,435)*0,06</t>
  </si>
  <si>
    <t>631342123</t>
  </si>
  <si>
    <t>Mazanina z betonu lehčeného tepelně-izolačního polystyrénového tl. přes 80 do 120 mm, objemové hmotnosti 700 kg/m3</t>
  </si>
  <si>
    <t>-1388419848</t>
  </si>
  <si>
    <t>skl.P 21</t>
  </si>
  <si>
    <t>m 104/119/210/215/211/302</t>
  </si>
  <si>
    <t>(35,64+3,48+10,24+22,62+4,21+14,32)*0,10</t>
  </si>
  <si>
    <t>skl.P 22</t>
  </si>
  <si>
    <t>m 116-119/212-214/304/307</t>
  </si>
  <si>
    <t>(14,35+14,28+16,07+13,34+14,82+14,70+13,75+37,34+5,96)*0,10</t>
  </si>
  <si>
    <t>skl.P 23</t>
  </si>
  <si>
    <t>m 120-123/108/109/211/305-306/303</t>
  </si>
  <si>
    <t>(3,23+9,57+3,21+3,32+8,25+3,65+7,74+4,21+3,57+3,70+4,53)*0,10</t>
  </si>
  <si>
    <t>(3,61+9,65+1,65+10,24-(0,830*1,485))*0,10</t>
  </si>
  <si>
    <t>skl.P 24</t>
  </si>
  <si>
    <t>m 201/ mezipodesty (též SN1, kam. prvky nové))</t>
  </si>
  <si>
    <t>(125,83+2,80+2,40)*0,10</t>
  </si>
  <si>
    <t>skl.P 29</t>
  </si>
  <si>
    <t>m 302/304</t>
  </si>
  <si>
    <t>(14,32+37,34)*0,10</t>
  </si>
  <si>
    <t>631342133</t>
  </si>
  <si>
    <t>Mazanina z betonu lehčeného tepelně-izolačního polystyrénového tl. přes 120 do 240 mm, objemové hmotnosti 700 kg/m3</t>
  </si>
  <si>
    <t>-1339353658</t>
  </si>
  <si>
    <t>(5,02+6,57+4,30+3,55+6,34+7,24+6,98)*0,20</t>
  </si>
  <si>
    <t>(156,49+55,20+51,93+48,98+36,70)*0,20</t>
  </si>
  <si>
    <t>(20,07+13,17)*0,20</t>
  </si>
  <si>
    <t>631349011R</t>
  </si>
  <si>
    <t>Příplatek k mazanině tl do 80 mm z lehčeného betonu za zatření povrchu</t>
  </si>
  <si>
    <t>-1132131490</t>
  </si>
  <si>
    <t>631349021R</t>
  </si>
  <si>
    <t>Příplatek k mazanině tl do 120 mm z lehčeného betonu za zatření povrchu</t>
  </si>
  <si>
    <t>576290826</t>
  </si>
  <si>
    <t>631349012R</t>
  </si>
  <si>
    <t>Příplatek k mazanině tl do 240 mm z lehčeného betonu za zatření povrchu</t>
  </si>
  <si>
    <t>-1721557856</t>
  </si>
  <si>
    <t>631362021</t>
  </si>
  <si>
    <t>Výztuž mazanin ze svařovaných sítí z drátů typu KARI</t>
  </si>
  <si>
    <t>-599033204</t>
  </si>
  <si>
    <t>61,34+17,88+11,97+28,19</t>
  </si>
  <si>
    <t>45,43+42,27</t>
  </si>
  <si>
    <t>9,14</t>
  </si>
  <si>
    <t>3,61+9,65+1,65+10,24-(0,830*1,485)</t>
  </si>
  <si>
    <t>(1234,747-52,280-9,140-23,917)*1,15*1,10*0,00211*1,15</t>
  </si>
  <si>
    <t>(52,280+9,140+23,917)*1,15*1,10*0,00444*1,15</t>
  </si>
  <si>
    <t>632451038R</t>
  </si>
  <si>
    <t>Vyrovnávací stěrka provedená v ploše tl.20-50 mm</t>
  </si>
  <si>
    <t>-123708616</t>
  </si>
  <si>
    <t>632451048R</t>
  </si>
  <si>
    <t>Vyrovnávací stěrka provedená v ploše tl. 3 mm</t>
  </si>
  <si>
    <t>882017031</t>
  </si>
  <si>
    <t>632451039R</t>
  </si>
  <si>
    <t>Vyrovnávací malta provedená v ploše</t>
  </si>
  <si>
    <t>-1126346299</t>
  </si>
  <si>
    <t>633991198R</t>
  </si>
  <si>
    <t>Povrchová úprava podlah impregnace</t>
  </si>
  <si>
    <t>-1446112622</t>
  </si>
  <si>
    <t>633991199R</t>
  </si>
  <si>
    <t>Povrchová úprava podlah voskováním</t>
  </si>
  <si>
    <t>1082854509</t>
  </si>
  <si>
    <t>(5,02+6,57+4,30+3,55+6,34+7,24+6,98)*1,3 "příp.na sokl</t>
  </si>
  <si>
    <t>3,99+6,42+11,87</t>
  </si>
  <si>
    <t>634231111R</t>
  </si>
  <si>
    <t>Keramická cihelná dlažba spárovací hmota váp.malta 1/2 chly na stojato do lože z trasové malty 20mm</t>
  </si>
  <si>
    <t>-345593557</t>
  </si>
  <si>
    <t>trasová malta v ceně</t>
  </si>
  <si>
    <t>634111116</t>
  </si>
  <si>
    <t>Obvodová dilatace mezi stěnou a mazaninou pružnou těsnicí páskou výšky 150 mm</t>
  </si>
  <si>
    <t>-639194385</t>
  </si>
  <si>
    <t>(7,339+1,608+5,004+0,305+0,707+0,337+1,621)+(0,937+1,288+0,386+0,530+0,822)+0,354+(0,963+0,837+0,145+1,382+2,850)+(7,131+15,246+7,188+13,920+0,444)</t>
  </si>
  <si>
    <t>(0,284+0,375+0,296+0,305+0,514)</t>
  </si>
  <si>
    <t>77</t>
  </si>
  <si>
    <t>635211121R</t>
  </si>
  <si>
    <t>Násyp pod podlahy ručně hutněný a urovnaný dle specifikace v PD tab. skladeb</t>
  </si>
  <si>
    <t>-49732221</t>
  </si>
  <si>
    <t>(4,81+48,60+67,97+96,69)*0,225</t>
  </si>
  <si>
    <t>(16,20+6,50)*0,175</t>
  </si>
  <si>
    <t>-1,89*(5,29+0,435)*0,175</t>
  </si>
  <si>
    <t>(61,34+17,88+11,97+28,19)*0,300</t>
  </si>
  <si>
    <t>m 013/029/034/0,30</t>
  </si>
  <si>
    <t>(65,09+32,70+51,78+54,04)*0,30*0,40 "doplnění</t>
  </si>
  <si>
    <t>(43,51+43,82+39,81)*0,30*0,40 "doplnění</t>
  </si>
  <si>
    <t>skl.P 19</t>
  </si>
  <si>
    <t>m 112-115</t>
  </si>
  <si>
    <t>(48,07+38,68+25,50+29,64)*0,15</t>
  </si>
  <si>
    <t>(45,43+42,27)*0,15</t>
  </si>
  <si>
    <t>9,14*0,125</t>
  </si>
  <si>
    <t>(58,79+43,19+51,37+52,75+162,08)*0,12</t>
  </si>
  <si>
    <t>(30,17+26,03+39,90+46,57)*0,12</t>
  </si>
  <si>
    <t>78</t>
  </si>
  <si>
    <t>635991111R</t>
  </si>
  <si>
    <t>Separační  DVD deska tl. 10 mm dle specifikace v PD - tab. skladeb</t>
  </si>
  <si>
    <t>147646319</t>
  </si>
  <si>
    <t>48,60+31,28+61,02+26,04</t>
  </si>
  <si>
    <t>79</t>
  </si>
  <si>
    <t>919726122</t>
  </si>
  <si>
    <t>Geotextilie netkaná pro ochranu, separaci nebo filtraci měrná hmotnost přes 200 do 300 g/m2</t>
  </si>
  <si>
    <t>1060131286</t>
  </si>
  <si>
    <t>3,55*1,20*2+2,40*1,20*2</t>
  </si>
  <si>
    <t>80</t>
  </si>
  <si>
    <t>919726199R</t>
  </si>
  <si>
    <t>Nopová a filtrační tkanina pro separaci dle specifikace v PD - tab. skladeb</t>
  </si>
  <si>
    <t>-1041664660</t>
  </si>
  <si>
    <t>pomocně pro nopovou folii s nakašírovanou nosnou tkaninou</t>
  </si>
  <si>
    <t>9,50</t>
  </si>
  <si>
    <t>81</t>
  </si>
  <si>
    <t>941111121</t>
  </si>
  <si>
    <t>Montáž lešení řadového trubkového lehkého pracovního s podlahami s provozním zatížením tř. 3 do 200 kg/m2 šířky tř. W09 přes 0,9 do 1,2 m, výšky do 10 m</t>
  </si>
  <si>
    <t>79343163</t>
  </si>
  <si>
    <t>354,186</t>
  </si>
  <si>
    <t>482,264</t>
  </si>
  <si>
    <t>224,048+111,985+219,782+94,840</t>
  </si>
  <si>
    <t>82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</si>
  <si>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</si>
  <si>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</si>
  <si>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957476301</t>
  </si>
  <si>
    <t>1487,105*92</t>
  </si>
  <si>
    <t>83</t>
  </si>
  <si>
    <t>941111821</t>
  </si>
  <si>
    <t>Demontáž lešení řadového trubkového lehkého pracovního s podlahami s provozním zatížením tř. 3 do 200 kg/m2 šířky tř. W09 přes 0,9 do 1,2 m, výšky do 10 m</t>
  </si>
  <si>
    <t>563769514</t>
  </si>
  <si>
    <t>84</t>
  </si>
  <si>
    <t>943211111</t>
  </si>
  <si>
    <t>Montáž lešení prostorového rámového lehkého pracovního s podlahami s provozním zatížením tř. 3 do 200 kg/m2, výšky do 10 m</t>
  </si>
  <si>
    <t>703330531</t>
  </si>
  <si>
    <t>pro revize a sanace krovu a střešní krytiny</t>
  </si>
  <si>
    <t>1214,682*6,50/2</t>
  </si>
  <si>
    <t>85</t>
  </si>
  <si>
    <t>943211211</t>
  </si>
  <si>
    <t>Montáž lešení prostorového rámového lehkého pracovního s podlahami Příplatek za první a každý další den použití lešení k ceně -1111</t>
  </si>
  <si>
    <t>-1138115658</t>
  </si>
  <si>
    <t>3947,717*92</t>
  </si>
  <si>
    <t>943211811</t>
  </si>
  <si>
    <t>Demontáž lešení prostorového rámového lehkého pracovního s podlahami s provozním zatížením tř. 3 do 200 kg/m2, výšky do 10 m</t>
  </si>
  <si>
    <t>-84475314</t>
  </si>
  <si>
    <t>87</t>
  </si>
  <si>
    <t>944611111</t>
  </si>
  <si>
    <t>Montáž ochranné plachty zavěšené na konstrukci lešení z textilie z umělých vláken</t>
  </si>
  <si>
    <t>-275487219</t>
  </si>
  <si>
    <t>oprava střechy míst porušených při práci dle TZ</t>
  </si>
  <si>
    <t>1214,682*1/0,766 " cos40°"*0,10</t>
  </si>
  <si>
    <t>88</t>
  </si>
  <si>
    <t>944611211</t>
  </si>
  <si>
    <t>Montáž ochranné plachty Příplatek za první a každý další den použití plachty k ceně -1111</t>
  </si>
  <si>
    <t>474757570</t>
  </si>
  <si>
    <t>1645,680*92</t>
  </si>
  <si>
    <t>89</t>
  </si>
  <si>
    <t>944611811</t>
  </si>
  <si>
    <t>Demontáž ochranné plachty zavěšené na konstrukci lešení z textilie z umělých vláken</t>
  </si>
  <si>
    <t>-1169275010</t>
  </si>
  <si>
    <t>90</t>
  </si>
  <si>
    <t>949101111</t>
  </si>
  <si>
    <t>Lešení pomocné pracovní pro objekty pozemních staveb pro zatížení do 150 kg/m2, o výšce lešeňové podlahy do 1,9 m</t>
  </si>
  <si>
    <t>-780032889</t>
  </si>
  <si>
    <t>pomocně pro lešeňovou konstrukci dle TZ</t>
  </si>
  <si>
    <t>ztížení za schodiště a malé plochy v ceně</t>
  </si>
  <si>
    <t>949101112</t>
  </si>
  <si>
    <t>Lešení pomocné pracovní pro objekty pozemních staveb pro zatížení do 150 kg/m2, o výšce lešeňové podlahy přes 1,9 do 3,5 m</t>
  </si>
  <si>
    <t>-1223505320</t>
  </si>
  <si>
    <t>92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</si>
  <si>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</si>
  <si>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</si>
  <si>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-822163406</t>
  </si>
  <si>
    <t>271,152+557,602</t>
  </si>
  <si>
    <t>1191,424</t>
  </si>
  <si>
    <t>150,447+1245,978</t>
  </si>
  <si>
    <t>1244,758</t>
  </si>
  <si>
    <t>1251,061</t>
  </si>
  <si>
    <t>93</t>
  </si>
  <si>
    <t>952905221R</t>
  </si>
  <si>
    <t>Očištění stěn a podlah tlakovou vodou</t>
  </si>
  <si>
    <t>1950697706</t>
  </si>
  <si>
    <t>94</t>
  </si>
  <si>
    <t>953331111</t>
  </si>
  <si>
    <t>Vložky svislé do dilatačních spár z lepenky kladené volně, včetně dodání a osazení, v jakémkoliv zdivu, nepískované</t>
  </si>
  <si>
    <t>880959566</t>
  </si>
  <si>
    <t>((9,603+20,513+7,104+0,453+0,775+20,982)+(6,320+7,333+6,400+7,332)+(7,412+7,281+6,147+1,098+0,758+6,667))*0,100</t>
  </si>
  <si>
    <t>95</t>
  </si>
  <si>
    <t>95333189R</t>
  </si>
  <si>
    <t>Utěsnění prostupů stěnami s požární odolností dle specifikace v PD 100/100- tmely protipožární</t>
  </si>
  <si>
    <t>632273320</t>
  </si>
  <si>
    <t>odhad dle PD</t>
  </si>
  <si>
    <t>96</t>
  </si>
  <si>
    <t>95333190R</t>
  </si>
  <si>
    <t>Utěsnění prostupů stěnami s požární odolností dle specifikace v PD 200/200mm - manžety</t>
  </si>
  <si>
    <t>-1768476148</t>
  </si>
  <si>
    <t>97</t>
  </si>
  <si>
    <t>95333999R</t>
  </si>
  <si>
    <t>Oprava prasklin v klenbách dle specifikace v PD</t>
  </si>
  <si>
    <t>-1812939086</t>
  </si>
  <si>
    <t>odhad dle technologického postupu v PD</t>
  </si>
  <si>
    <t>8,00+4,50</t>
  </si>
  <si>
    <t>8+1,5</t>
  </si>
  <si>
    <t>98</t>
  </si>
  <si>
    <t>2084332600</t>
  </si>
  <si>
    <t>99</t>
  </si>
  <si>
    <t>711111001</t>
  </si>
  <si>
    <t>Provedení izolace proti zemní vlhkosti natěradly a tmely za studena na ploše vodorovné V nátěrem penetračním</t>
  </si>
  <si>
    <t>-1853221235</t>
  </si>
  <si>
    <t>711111001R</t>
  </si>
  <si>
    <t>Oprava izolace proti zemní vlhkosti vodorovné za studena nátěrem penetračním</t>
  </si>
  <si>
    <t>-160877379</t>
  </si>
  <si>
    <t>101</t>
  </si>
  <si>
    <t>711112001</t>
  </si>
  <si>
    <t>Provedení izolace proti zemní vlhkosti natěradly a tmely za studena na ploše svislé S nátěrem penetračním</t>
  </si>
  <si>
    <t>421708294</t>
  </si>
  <si>
    <t>102</t>
  </si>
  <si>
    <t>111631500</t>
  </si>
  <si>
    <t>lak asfaltový ALP/9 (t) bal 9 kg</t>
  </si>
  <si>
    <t>-56577356</t>
  </si>
  <si>
    <t>Poznámka k položce:
Spotřeba 0,3-0,4kg/m2 dle povrchu, ředidlo technický benzín</t>
  </si>
  <si>
    <t>(50,14+9,13+17,61+14,61+9,05+14,57) "oprava" *0,50</t>
  </si>
  <si>
    <t>790,025*0,0003</t>
  </si>
  <si>
    <t>103</t>
  </si>
  <si>
    <t>711113115R</t>
  </si>
  <si>
    <t xml:space="preserve">Izolace proti zemní vlhkosti na vodorovné ploše za studena těsnicí hmotou </t>
  </si>
  <si>
    <t>1957528610</t>
  </si>
  <si>
    <t>9,50*1,3 "příp.na vytažení</t>
  </si>
  <si>
    <t>104</t>
  </si>
  <si>
    <t>711113117R</t>
  </si>
  <si>
    <t>Izolace proti zemní vlhkosti vodorovná disperzí plastu (syst.těsnící pásky a manžety v ceně)</t>
  </si>
  <si>
    <t>573863373</t>
  </si>
  <si>
    <t>(6,94+2,49+7,55+11,59+1,76)*1,30 "příp. na vytažení</t>
  </si>
  <si>
    <t>(5,02+6,57+4,30+3,55+6,34+7,24+6,98)*1,3 "příp.na vytažení</t>
  </si>
  <si>
    <t>3,23+9,57+3,21+3,32+8,25+3,65+7,74+4,21+3,57+3,70+4,53</t>
  </si>
  <si>
    <t>(79,16+3,76)*1,3 "příp. na vytažení</t>
  </si>
  <si>
    <t>105</t>
  </si>
  <si>
    <t>711141559</t>
  </si>
  <si>
    <t>Provedení izolace proti zemní vlhkosti pásy přitavením NAIP na ploše vodorovné V</t>
  </si>
  <si>
    <t>-1817434803</t>
  </si>
  <si>
    <t>718,119*2</t>
  </si>
  <si>
    <t>106</t>
  </si>
  <si>
    <t>711141559R</t>
  </si>
  <si>
    <t>Oprava zolace proti zemní vlhkosti pásy přitavením vodorovné NAIP</t>
  </si>
  <si>
    <t>-969066002</t>
  </si>
  <si>
    <t>115,110*2</t>
  </si>
  <si>
    <t>107</t>
  </si>
  <si>
    <t>711142559</t>
  </si>
  <si>
    <t>Provedení izolace proti zemní vlhkosti pásy přitavením NAIP na ploše svislé S</t>
  </si>
  <si>
    <t>1374425087</t>
  </si>
  <si>
    <t>výtah dno boky</t>
  </si>
  <si>
    <t>108</t>
  </si>
  <si>
    <t>628522640</t>
  </si>
  <si>
    <t xml:space="preserve">pás s modifikovaným asfaltem </t>
  </si>
  <si>
    <t>-1359363031</t>
  </si>
  <si>
    <t>(50,14+9,13+17,61+14,61+9,05+14,57) "oprava"*0,50</t>
  </si>
  <si>
    <t>790,025*1,15</t>
  </si>
  <si>
    <t>109</t>
  </si>
  <si>
    <t>628522540</t>
  </si>
  <si>
    <t xml:space="preserve">pás asfaltovaný modifikovaný </t>
  </si>
  <si>
    <t>-760173960</t>
  </si>
  <si>
    <t>110</t>
  </si>
  <si>
    <t>711161511</t>
  </si>
  <si>
    <t>Izolace nopovými foliemi systém na ploše svislé sanace vlhkých stěn nebo soklů, zatížitelnost 70 kN/m2 (PT)</t>
  </si>
  <si>
    <t>-1218010280</t>
  </si>
  <si>
    <t>pod obklady v suterénu</t>
  </si>
  <si>
    <t>((0,816+1,619+0,889+0,145+0,869+2,750+1,579+4,489)+(0,160+1,649+0,888+1,579+0,132)+(0,772+1,533+0,803+0,267+1,866+2,827+1,615)+(0,332+0,204))*2,400</t>
  </si>
  <si>
    <t>0,366*2,400</t>
  </si>
  <si>
    <t>((1,951+1,178+1,914)+(0,298+0,819+0,886+1,063+0,161))*2,400</t>
  </si>
  <si>
    <t>(0,175+0,990+1,733+0,906+1,064)*2,400</t>
  </si>
  <si>
    <t>((0,267+0,251+3,779+0,217+0,107+1,547+2,133+0,247+0,129+2,047+0,893+3,131+0,293+3,187+1,031+0,143+0,293+1,146+0,481+1,677+0,328+0,960)+1,689)*2,400</t>
  </si>
  <si>
    <t>((1,975+1,673+1,903)+(3,131+2,098+1,196+0,237+0,471+1,624+0,843+0,604+0,692+0,802+1,831+1,051+0,249+1,031+2,121)+(0,873+3,892+0,355+0,264))*2,400</t>
  </si>
  <si>
    <t>(0,677+0,642+4,754)*2,400</t>
  </si>
  <si>
    <t>((1,687+1,935+1,790)+(0,620+1,568+1,928+1,707+0,288)+(0,779+1,581+0,727+0,373+0,428+2,568+0,538+0,286+1,488+0,409+1,153+2,519+2,170+0,391))*2,400</t>
  </si>
  <si>
    <t>((0,231+1,445)+(1,064+1,553+0,992+0,382+1,011+2,820+1,175+0,213+1,399+3,014+1,112+2,001+0,160))*2,400</t>
  </si>
  <si>
    <t>((1,285+1,631+1,391+0,152+1,589+2,766+0,418+0,375+1,501+0,422+0,565+2,793+0,350+1,955)+(0,111+1,634+0,717+1,629+0,065))*2,400</t>
  </si>
  <si>
    <t>(1,195+1,611+1,217+0,261+1,784+2,659+1,846+0,327+1,438+3,085+0,861+2,021+0,069)*2,400</t>
  </si>
  <si>
    <t>((1,161+1,281)+(0,175+1,298+2,313+1,386+1,264)+(0,850+2,258+1,933+2,221+0,104))*2,400</t>
  </si>
  <si>
    <t>111</t>
  </si>
  <si>
    <t>998711203</t>
  </si>
  <si>
    <t>Přesun hmot pro izolace proti vodě, vlhkosti a plynům stanovený procentní sazbou z ceny vodorovná dopravní vzdálenost do 50 m v objektech výšky přes 12 do 60 m</t>
  </si>
  <si>
    <t>-1825117160</t>
  </si>
  <si>
    <t>112</t>
  </si>
  <si>
    <t>713121111</t>
  </si>
  <si>
    <t>Montáž tepelné izolace podlah rohožemi, pásy, deskami, dílci, bloky (izolační materiál ve specifikaci) kladenými volně jednovrstvá</t>
  </si>
  <si>
    <t>2093740451</t>
  </si>
  <si>
    <t>48,07+38,68+25,50+29,64</t>
  </si>
  <si>
    <t>113</t>
  </si>
  <si>
    <t>283759210</t>
  </si>
  <si>
    <t>deska z pěnového polystyrenu EPS 200 S 1000 x 500 x 50 mm</t>
  </si>
  <si>
    <t>-128509738</t>
  </si>
  <si>
    <t>Poznámka k položce:
lambda=0,034 [W / m K]</t>
  </si>
  <si>
    <t>16,34*1,02</t>
  </si>
  <si>
    <t>114</t>
  </si>
  <si>
    <t>631537810</t>
  </si>
  <si>
    <t>deska izolační podlahová minerální bjemová hmotnost 125 kg/m3 tl.25 mm</t>
  </si>
  <si>
    <t>2130756691</t>
  </si>
  <si>
    <t>141,890*1,02</t>
  </si>
  <si>
    <t>115</t>
  </si>
  <si>
    <t>713191114</t>
  </si>
  <si>
    <t>Montáž tepelné izolace stavebních konstrukcí - doplňky a konstrukční součásti podlah, stropů vrchem nebo střech překrytím pásem asfaltovým položeném volně</t>
  </si>
  <si>
    <t>867699522</t>
  </si>
  <si>
    <t>(156,49+55,20+51,93+48,98+36,70)*2"skladebná a podkladní)</t>
  </si>
  <si>
    <t>116</t>
  </si>
  <si>
    <t>628111200</t>
  </si>
  <si>
    <t>pás asfaltovaný A330</t>
  </si>
  <si>
    <t>714457109</t>
  </si>
  <si>
    <t>pomocně pro A300</t>
  </si>
  <si>
    <t>48,60+31,28+61,02</t>
  </si>
  <si>
    <t>(156,49+55,20+51,93+48,98+36,70)*2 "skladebná a podkladní</t>
  </si>
  <si>
    <t>1312,140*1,15</t>
  </si>
  <si>
    <t>117</t>
  </si>
  <si>
    <t>713191132</t>
  </si>
  <si>
    <t>Montáž tepelné izolace stavebních konstrukcí - doplňky a konstrukční součásti podlah, stropů vrchem nebo střech překrytím fólií separační z PE</t>
  </si>
  <si>
    <t>-833945200</t>
  </si>
  <si>
    <t>118</t>
  </si>
  <si>
    <t>283231500</t>
  </si>
  <si>
    <t>fólie separační PE bal. 100 m2</t>
  </si>
  <si>
    <t>1274916356</t>
  </si>
  <si>
    <t>Poznámka k položce:
oddělení betonových nebo samonivelačních vyrovnávacích vrstev</t>
  </si>
  <si>
    <t>odp. skl.</t>
  </si>
  <si>
    <t>m 030/032/028/031</t>
  </si>
  <si>
    <t>26,04+33,99+6,42+11,87</t>
  </si>
  <si>
    <t>427,650*1,10</t>
  </si>
  <si>
    <t>119</t>
  </si>
  <si>
    <t>713191133R</t>
  </si>
  <si>
    <t>Montáž izolace tepelné podlah, stropů vrchem nebo střech překrytí papírem</t>
  </si>
  <si>
    <t>-1666089670</t>
  </si>
  <si>
    <t>120</t>
  </si>
  <si>
    <t>283231510</t>
  </si>
  <si>
    <t>papír separační potažený PE fólií  bal. 130 m2</t>
  </si>
  <si>
    <t>1674467221</t>
  </si>
  <si>
    <t>916,180*1,10</t>
  </si>
  <si>
    <t>121</t>
  </si>
  <si>
    <t>998713203</t>
  </si>
  <si>
    <t>Přesun hmot pro izolace tepelné stanovený procentní sazbou z ceny vodorovná dopravní vzdálenost do 50 m v objektech výšky přes 12 do 24 m</t>
  </si>
  <si>
    <t>855616140</t>
  </si>
  <si>
    <t>714</t>
  </si>
  <si>
    <t>Akustická a protiotřesová opatření</t>
  </si>
  <si>
    <t>122</t>
  </si>
  <si>
    <t>714182001</t>
  </si>
  <si>
    <t>Montáž pohltivých a konstrukčních součástí vložek izolačních Itaver, Rotaflex a pod. volně rohoží stropů nebo stěn</t>
  </si>
  <si>
    <t>-1147224946</t>
  </si>
  <si>
    <t>123</t>
  </si>
  <si>
    <t>631481030</t>
  </si>
  <si>
    <t>deska minerální střešní izolační la=0,037W/mK  tl. 80 mm</t>
  </si>
  <si>
    <t>370164740</t>
  </si>
  <si>
    <t>pomocně pro zvukoizolační vatu</t>
  </si>
  <si>
    <t>316,42*1,02</t>
  </si>
  <si>
    <t>124</t>
  </si>
  <si>
    <t>631481040</t>
  </si>
  <si>
    <t>deska minerální střešní izolační la=0,037W/mK tl. 100 mm</t>
  </si>
  <si>
    <t>-1047624583</t>
  </si>
  <si>
    <t>pomocně pro zvukověizolační vatu</t>
  </si>
  <si>
    <t>259,330*1,02</t>
  </si>
  <si>
    <t>125</t>
  </si>
  <si>
    <t>714182011</t>
  </si>
  <si>
    <t>Montáž pohltivých a konstrukčních součástí vložek izolačních Itaver, Rotaflex a pod. volně pásů s nařezáním do lamel nebo kazet</t>
  </si>
  <si>
    <t>1840391058</t>
  </si>
  <si>
    <t>126</t>
  </si>
  <si>
    <t>284110459R</t>
  </si>
  <si>
    <t>rýhovaná guma v pásech</t>
  </si>
  <si>
    <t>1860048661</t>
  </si>
  <si>
    <t>Poznámka k položce:
el. odpor  0,05 - 1 Mohm, rozměrová stálost 0,05%, otlak do 0,035 mm</t>
  </si>
  <si>
    <t>176,410*1,02</t>
  </si>
  <si>
    <t>127</t>
  </si>
  <si>
    <t>714991111R</t>
  </si>
  <si>
    <t>Kročejová izolace z dřevovláknité izolace (kašírovaná) voštinová ZI deska s vyplněnými dutinami tl.30 mm dle technologického postupu v PD</t>
  </si>
  <si>
    <t>-1474174937</t>
  </si>
  <si>
    <t>128</t>
  </si>
  <si>
    <t>714991112R</t>
  </si>
  <si>
    <t>Kročejová izolace z dřevovláknité izolace (kašírovaná) voštinová ZI deska s vyplněnými dutinami tl.60 mm dle technologického postupu v PD</t>
  </si>
  <si>
    <t>-1950150070</t>
  </si>
  <si>
    <t xml:space="preserve">skl.P 28 </t>
  </si>
  <si>
    <t>(50,72+13,81+25,15+26,67+60,06)*2</t>
  </si>
  <si>
    <t>skl.P 30b(</t>
  </si>
  <si>
    <t>(79,16+3,76)*2</t>
  </si>
  <si>
    <t>129</t>
  </si>
  <si>
    <t>714981413R</t>
  </si>
  <si>
    <t>Izolace podlah proti šíření zvuku deskami dřevovláknitými tl 10 mm</t>
  </si>
  <si>
    <t>-292356978</t>
  </si>
  <si>
    <t>130</t>
  </si>
  <si>
    <t>714981414R</t>
  </si>
  <si>
    <t>Izolace podlah proti šíření zvuku deskami dřevovláknitými tl 30 mm</t>
  </si>
  <si>
    <t>83760607</t>
  </si>
  <si>
    <t>131</t>
  </si>
  <si>
    <t>998714203</t>
  </si>
  <si>
    <t>Přesun hmot pro akustická a protiotřesová opatření stanovený procentní sazbou z ceny vodorovná dopravní vzdálenost do 50 m v objektech výšky přes 12 do 24 m</t>
  </si>
  <si>
    <t>-1980692247</t>
  </si>
  <si>
    <t>728</t>
  </si>
  <si>
    <t>Informační systém</t>
  </si>
  <si>
    <t>132</t>
  </si>
  <si>
    <t>728991111R</t>
  </si>
  <si>
    <t>Informační systém dle specifikace v PD část D.3.2</t>
  </si>
  <si>
    <t>919396389</t>
  </si>
  <si>
    <t>729</t>
  </si>
  <si>
    <t>Systém centrálního klíče</t>
  </si>
  <si>
    <t>133</t>
  </si>
  <si>
    <t>729991111R</t>
  </si>
  <si>
    <t>Systém centrálního klíře dle specifikace v PD část D.3.3</t>
  </si>
  <si>
    <t>739536900</t>
  </si>
  <si>
    <t>134</t>
  </si>
  <si>
    <t>762081510R</t>
  </si>
  <si>
    <t xml:space="preserve">Příplatek za plošné hoblování hraněného řeziva </t>
  </si>
  <si>
    <t>1926416807</t>
  </si>
  <si>
    <t>(50,72+13,81+25,15+26,67+60,06)*0,20 "doplnění</t>
  </si>
  <si>
    <t>135</t>
  </si>
  <si>
    <t>762083121</t>
  </si>
  <si>
    <t>Práce společné pro tesařské konstrukce impregnace řeziva máčením proti dřevokaznému hmyzu, houbám a plísním, třída ohrožení 1 a 2 (dřevo v interiéru)</t>
  </si>
  <si>
    <t>-684008438</t>
  </si>
  <si>
    <t>(65,09+32,70+51,78+54,04)*0,55 "doplnění</t>
  </si>
  <si>
    <t>(43,51+43,82+39,81)*0,60 "doplnění</t>
  </si>
  <si>
    <t>704,510*0,03*1,10</t>
  </si>
  <si>
    <t>(50,72+13,81+25,15+26,67+60,06)*0,04*1,10*0,20 "doplnění</t>
  </si>
  <si>
    <t>316,42*0,04*1,10</t>
  </si>
  <si>
    <t>23,249+15,474</t>
  </si>
  <si>
    <t>136</t>
  </si>
  <si>
    <t>762341911</t>
  </si>
  <si>
    <t>Bednění a laťování střech vyřezání jednotlivých otvorů bez rozebrání krytiny v laťování průřezové plochy latí do 25 cm2, otvoru plochy jednotlivě do 1 m2</t>
  </si>
  <si>
    <t>-459461760</t>
  </si>
  <si>
    <t>dle TZ</t>
  </si>
  <si>
    <t>1214,682*1/0,766 " cos40°</t>
  </si>
  <si>
    <t>1585,747*0,10</t>
  </si>
  <si>
    <t>137</t>
  </si>
  <si>
    <t>762342923</t>
  </si>
  <si>
    <t>Bednění a laťování střech zalaťování otvorů latěmi tl. do 32/50 mm (materiál ve specifikaci) na vzdálenost do 0,50 m, otvoru plochy jednotlivě přes 1 do 4 m2</t>
  </si>
  <si>
    <t>452570635</t>
  </si>
  <si>
    <t>138</t>
  </si>
  <si>
    <t>605141140</t>
  </si>
  <si>
    <t>Řezivo jehličnaté drobné, neopracované (lišty a latě), (ČSN 49 1503, ČSN 49 2100) jehličnaté - latě střešní latě jakost I - II délka 3 - 5 m latě  impregnované</t>
  </si>
  <si>
    <t>-1021667668</t>
  </si>
  <si>
    <t>158,575*0,06*0,04*1,10</t>
  </si>
  <si>
    <t>139</t>
  </si>
  <si>
    <t>762353339R</t>
  </si>
  <si>
    <t>Střešního vikýř sedlový z hraněného řeziva plochy do 4 m2</t>
  </si>
  <si>
    <t>-968259047</t>
  </si>
  <si>
    <t>rozkrytí a kompletní vikýř v ceně</t>
  </si>
  <si>
    <t>DET.17</t>
  </si>
  <si>
    <t>1,545*2</t>
  </si>
  <si>
    <t>140</t>
  </si>
  <si>
    <t>762429000R</t>
  </si>
  <si>
    <t>Podkladový rošt trámky</t>
  </si>
  <si>
    <t>-2062572496</t>
  </si>
  <si>
    <t>impregnace specifikovaná v PD a spojovací prostředky v ceně</t>
  </si>
  <si>
    <t>141</t>
  </si>
  <si>
    <t>762429001R</t>
  </si>
  <si>
    <t>Podkladový rošt polštáře</t>
  </si>
  <si>
    <t>-1029890136</t>
  </si>
  <si>
    <t>142</t>
  </si>
  <si>
    <t>762429009R</t>
  </si>
  <si>
    <t>Podkladový rošt z latí</t>
  </si>
  <si>
    <t>-396969695</t>
  </si>
  <si>
    <t>143</t>
  </si>
  <si>
    <t>762511223</t>
  </si>
  <si>
    <t>Podlahové konstrukce podkladové z dřevoštěpkových desek OSB jednovrstvých lepených na pero a drážku 15 mm nebroušených, tloušťky desky</t>
  </si>
  <si>
    <t>1155831027</t>
  </si>
  <si>
    <t>144</t>
  </si>
  <si>
    <t>762511226</t>
  </si>
  <si>
    <t>Podlahové konstrukce podkladové z dřevoštěpkových desek OSB jednovrstvých lepených na pero a drážku 22 mm nebroušených, tloušťky desky</t>
  </si>
  <si>
    <t>644532584</t>
  </si>
  <si>
    <t>145</t>
  </si>
  <si>
    <t>762521104</t>
  </si>
  <si>
    <t>Položení podlah nehoblovaných na sraz z prken hrubých</t>
  </si>
  <si>
    <t>665979447</t>
  </si>
  <si>
    <t>(65,09+32,70+51,78+54,04)</t>
  </si>
  <si>
    <t>(43,51+43,82+39,81)</t>
  </si>
  <si>
    <t>146</t>
  </si>
  <si>
    <t>605151110</t>
  </si>
  <si>
    <t>řezivo jehličnaté boční prkno jakost I.-II. 2 - 3 cm</t>
  </si>
  <si>
    <t>1126875315</t>
  </si>
  <si>
    <t>147</t>
  </si>
  <si>
    <t>762522811R</t>
  </si>
  <si>
    <t>Doplnění podlah s polštáři z prken tloušťky do 32 mm</t>
  </si>
  <si>
    <t>-1735610732</t>
  </si>
  <si>
    <t>148</t>
  </si>
  <si>
    <t>762523108</t>
  </si>
  <si>
    <t>Položení podlah hoblovaných na sraz z fošen</t>
  </si>
  <si>
    <t>1743644302</t>
  </si>
  <si>
    <t>149</t>
  </si>
  <si>
    <t>605110410</t>
  </si>
  <si>
    <t>řezivo jehličnaté - středové SM tl. 33-100 mm, jakost II, 4 - 5 m</t>
  </si>
  <si>
    <t>-179011364</t>
  </si>
  <si>
    <t>351,702*0,04*1,10</t>
  </si>
  <si>
    <t>150</t>
  </si>
  <si>
    <t>762595001</t>
  </si>
  <si>
    <t>Spojovací prostředky podlah a podkladových konstrukcí hřebíky, vruty</t>
  </si>
  <si>
    <t>239573563</t>
  </si>
  <si>
    <t>151</t>
  </si>
  <si>
    <t>Oprava dřevěných prvků  stropu s doplněním 70%  - rozkrývání, kontrola, kompletní sanační impregnace  a spojovací prostředky dle TZ-SA část (materiál v ceně)</t>
  </si>
  <si>
    <t>-19905469</t>
  </si>
  <si>
    <t>152</t>
  </si>
  <si>
    <t>762991131R</t>
  </si>
  <si>
    <t>Odstranění násypů se zpětným násypem a doplněním dle TZ-SA část (materiál v ceně)</t>
  </si>
  <si>
    <t>504120668</t>
  </si>
  <si>
    <t>153</t>
  </si>
  <si>
    <t>762991199R</t>
  </si>
  <si>
    <t>Revize krovu se sanačními opatřeními, vyřezáním a doplněním dle TZ-SA část (materiál v ceně)</t>
  </si>
  <si>
    <t>706150657</t>
  </si>
  <si>
    <t>154</t>
  </si>
  <si>
    <t>998762203</t>
  </si>
  <si>
    <t>Přesun hmot pro konstrukce tesařské stanovený procentní sazbou z ceny vodorovná dopravní vzdálenost do 50 m v objektech výšky přes 12 do 24 m</t>
  </si>
  <si>
    <t>-1092002022</t>
  </si>
  <si>
    <t>763</t>
  </si>
  <si>
    <t>Konstrukce suché výstavby</t>
  </si>
  <si>
    <t>155</t>
  </si>
  <si>
    <t>763111499R</t>
  </si>
  <si>
    <t>SDK příčka tl 200 mm profil CW+UW 100 desky 2xSDV 12,5 TI 140 mm 100 kg/m3 EI 90 Rw 56 dB</t>
  </si>
  <si>
    <t>-1767550593</t>
  </si>
  <si>
    <t>skl.P31</t>
  </si>
  <si>
    <t>((5,114+0,718)+(0,767+4,603+0,931)+(0,897+5,666+0,848))*2,700</t>
  </si>
  <si>
    <t>((0,813+3,227)+(1,022+0,986+7,218+2,403)+0,766)*2,700</t>
  </si>
  <si>
    <t>(0,622+5,504+1,372)*2,700</t>
  </si>
  <si>
    <t>((1,457+4,939+11,866)+(3,438+2,150+0,178)+(0,414+2,500+0,939+14,594))*2,700</t>
  </si>
  <si>
    <t>(2,895+1,372+2,896)*2,700</t>
  </si>
  <si>
    <t>7,930*2,700</t>
  </si>
  <si>
    <t>156</t>
  </si>
  <si>
    <t>763121450</t>
  </si>
  <si>
    <t>Stěna předsazená ze sádrokartonových desek s nosnou konstrukcí z ocelových profilů CW, UW jednoduše opláštěná deskou akustickou tl. 12,5 mm, TI tl. 80 mm 30 kg/m3, EI 30 stěna tl. 115 mm, profil 100</t>
  </si>
  <si>
    <t>1589306436</t>
  </si>
  <si>
    <t>m1.12</t>
  </si>
  <si>
    <t>(2,020+2,175)*4,410</t>
  </si>
  <si>
    <t>m2.21</t>
  </si>
  <si>
    <t>(1,585+4,720)*3,60</t>
  </si>
  <si>
    <t>157</t>
  </si>
  <si>
    <t>763131451</t>
  </si>
  <si>
    <t>Podhled ze sádrokartonových desek dvouvrstvá zavěšená spodní konstrukce z ocelových profilů CD, UD jednoduše opláštěná deskou impregnovanou H2, tl. 12,5 mm, bez TI</t>
  </si>
  <si>
    <t>-39105963</t>
  </si>
  <si>
    <t>m S.11</t>
  </si>
  <si>
    <t xml:space="preserve"> m 2.10</t>
  </si>
  <si>
    <t>10,24</t>
  </si>
  <si>
    <t>m 2.15</t>
  </si>
  <si>
    <t>22,62</t>
  </si>
  <si>
    <t>m3.04-3.12/3.14/3.17</t>
  </si>
  <si>
    <t>37,34+3,57+3,70+5,96+50,72+13,81+25,15+26,67+60,06+79,16+3,76</t>
  </si>
  <si>
    <t>158</t>
  </si>
  <si>
    <t>763131421R</t>
  </si>
  <si>
    <t>Rastrový podhled dle specifikace v PD</t>
  </si>
  <si>
    <t>1020617924</t>
  </si>
  <si>
    <t>DET.02.1 Pohledy spárořezy</t>
  </si>
  <si>
    <t>S05a</t>
  </si>
  <si>
    <t>6,94</t>
  </si>
  <si>
    <t>S05b</t>
  </si>
  <si>
    <t>2,49</t>
  </si>
  <si>
    <t>S07</t>
  </si>
  <si>
    <t>7,55</t>
  </si>
  <si>
    <t>S08</t>
  </si>
  <si>
    <t>11,59</t>
  </si>
  <si>
    <t>S09</t>
  </si>
  <si>
    <t>1,76</t>
  </si>
  <si>
    <t>S1.19a</t>
  </si>
  <si>
    <t>3,48</t>
  </si>
  <si>
    <t>S1.20</t>
  </si>
  <si>
    <t>3,23</t>
  </si>
  <si>
    <t>S1.21</t>
  </si>
  <si>
    <t>9,57</t>
  </si>
  <si>
    <t>S1.21a</t>
  </si>
  <si>
    <t>3,21</t>
  </si>
  <si>
    <t>S1.22</t>
  </si>
  <si>
    <t>3,32</t>
  </si>
  <si>
    <t>S1.23</t>
  </si>
  <si>
    <t>8,25</t>
  </si>
  <si>
    <t>S2.06</t>
  </si>
  <si>
    <t>3,61</t>
  </si>
  <si>
    <t>S2.07</t>
  </si>
  <si>
    <t>9,65</t>
  </si>
  <si>
    <t>S2.08</t>
  </si>
  <si>
    <t>3,65</t>
  </si>
  <si>
    <t>S2.09</t>
  </si>
  <si>
    <t>7,74</t>
  </si>
  <si>
    <t>S2.09a</t>
  </si>
  <si>
    <t>1,65</t>
  </si>
  <si>
    <t>S2.11</t>
  </si>
  <si>
    <t>4,21</t>
  </si>
  <si>
    <t>159</t>
  </si>
  <si>
    <t>763161775R</t>
  </si>
  <si>
    <t>SDK podkroví desky s požární odolností 15 min TI 140+50+50mm dvouvrstvá spodní kce profil CD+UD parotěsná zábrana</t>
  </si>
  <si>
    <t>855666862</t>
  </si>
  <si>
    <t>skl3.P32</t>
  </si>
  <si>
    <t>odp. vikřů</t>
  </si>
  <si>
    <t>-41,167</t>
  </si>
  <si>
    <t>skl.P39</t>
  </si>
  <si>
    <t>vikýře</t>
  </si>
  <si>
    <t>(6,161+6,161+12,446+4,337)*1/0,707  "cos.45°</t>
  </si>
  <si>
    <t>160</t>
  </si>
  <si>
    <t>763215253R</t>
  </si>
  <si>
    <t>Sádrovláknitá stěna vikýřů na nosné profily sytémové šířky 50 mm TI 50mm s parozábranou</t>
  </si>
  <si>
    <t>876711232</t>
  </si>
  <si>
    <t>skl.P38</t>
  </si>
  <si>
    <t>"07_Řez_A-rez A 1_50.pdf</t>
  </si>
  <si>
    <t>dovnitřní</t>
  </si>
  <si>
    <t>5,723*1*2</t>
  </si>
  <si>
    <t>vnějsší</t>
  </si>
  <si>
    <t>6,192*3*2</t>
  </si>
  <si>
    <t>161</t>
  </si>
  <si>
    <t>763215259R</t>
  </si>
  <si>
    <t>-1896949845</t>
  </si>
  <si>
    <t>162</t>
  </si>
  <si>
    <t>763251111</t>
  </si>
  <si>
    <t>Podlaha ze sádrovláknitých desek na pero a drážku podlaha tl. 20 mm podlahové desky tl. 2 x 10 mm bez podsypu</t>
  </si>
  <si>
    <t>-679487948</t>
  </si>
  <si>
    <t>163</t>
  </si>
  <si>
    <t>763794101</t>
  </si>
  <si>
    <t>Montáž ostatních dílců větracích kanálů, šachet z panelů</t>
  </si>
  <si>
    <t>-1060465568</t>
  </si>
  <si>
    <t>pomocně pro komíny VZT</t>
  </si>
  <si>
    <t>(1,44*2+0,80*3)*4,95</t>
  </si>
  <si>
    <t>(0,80*2+0,90*2)*2,81</t>
  </si>
  <si>
    <t>164</t>
  </si>
  <si>
    <t>607262440</t>
  </si>
  <si>
    <t>Desky dřevoštěpkové OSB 3 SE (ostrá hrana)  nebroušená 610 - 650 kg/m3 ostrá hrana OSB 3 SE 2500x1250x18 mm</t>
  </si>
  <si>
    <t>957062771</t>
  </si>
  <si>
    <t>35,690*1,10</t>
  </si>
  <si>
    <t>165</t>
  </si>
  <si>
    <t>607991111R</t>
  </si>
  <si>
    <t>1315071960</t>
  </si>
  <si>
    <t>166</t>
  </si>
  <si>
    <t>998763202</t>
  </si>
  <si>
    <t>Přesun hmot pro dřevostavby stanovený procentní sazbou z ceny vodorovná dopravní vzdálenost do 50 m v objektech výšky přes 12 do 24 m</t>
  </si>
  <si>
    <t>-1705009857</t>
  </si>
  <si>
    <t>764</t>
  </si>
  <si>
    <t>Konstrukce klempířské</t>
  </si>
  <si>
    <t>167</t>
  </si>
  <si>
    <t>764232432R</t>
  </si>
  <si>
    <t>Balkonová okapnice r 160 mm dle specifikace v tab. klempířských vrobků</t>
  </si>
  <si>
    <t>1595586080</t>
  </si>
  <si>
    <t>KN4</t>
  </si>
  <si>
    <t>8,00</t>
  </si>
  <si>
    <t>168</t>
  </si>
  <si>
    <t>764233496R</t>
  </si>
  <si>
    <t>Oplechování střešních prostupů nad střešní rovinou prům.75mm</t>
  </si>
  <si>
    <t>-1367605507</t>
  </si>
  <si>
    <t>dle specifikace v tab klemp. prvků</t>
  </si>
  <si>
    <t>KN1a</t>
  </si>
  <si>
    <t>169</t>
  </si>
  <si>
    <t>764233497R</t>
  </si>
  <si>
    <t>Oplechování střešních prostupů nad střešní rovinou prům.110mm</t>
  </si>
  <si>
    <t>-726194618</t>
  </si>
  <si>
    <t>KN1b</t>
  </si>
  <si>
    <t>170</t>
  </si>
  <si>
    <t>764233498R</t>
  </si>
  <si>
    <t>Oplechování střešních prostupů nad střešní rovinou prům.125mm</t>
  </si>
  <si>
    <t>1998399203</t>
  </si>
  <si>
    <t>KN14a</t>
  </si>
  <si>
    <t>171</t>
  </si>
  <si>
    <t>764233499R</t>
  </si>
  <si>
    <t>Oplechování střešních prostupů nad střešní rovinou prům.150mm</t>
  </si>
  <si>
    <t>-1832987837</t>
  </si>
  <si>
    <t>KN14b</t>
  </si>
  <si>
    <t>172</t>
  </si>
  <si>
    <t>764233599R</t>
  </si>
  <si>
    <t>Oplechování střešních prostupů nad střešní rovinou prům.200mm</t>
  </si>
  <si>
    <t>-2010355548</t>
  </si>
  <si>
    <t>KN20</t>
  </si>
  <si>
    <t>173</t>
  </si>
  <si>
    <t>764234403R</t>
  </si>
  <si>
    <t>Oplechováníhorní hrany vikýře z Cu plechu mechanicky kotvené rš 210 mm</t>
  </si>
  <si>
    <t>-982487223</t>
  </si>
  <si>
    <t>KN7</t>
  </si>
  <si>
    <t>1,54*2</t>
  </si>
  <si>
    <t>174</t>
  </si>
  <si>
    <t>764234404R</t>
  </si>
  <si>
    <t>Oplechování spodní hrany vikýřez Cu plechu mechanicky kotvené rš 355 mm</t>
  </si>
  <si>
    <t>-689817691</t>
  </si>
  <si>
    <t>KN8</t>
  </si>
  <si>
    <t>175</t>
  </si>
  <si>
    <t>764234407R</t>
  </si>
  <si>
    <t>Oplechovánípřechodu střechy na střechu vikýře z Cu plechu mechanicky kotvené rš 640 mm</t>
  </si>
  <si>
    <t>-680606730</t>
  </si>
  <si>
    <t>KN10</t>
  </si>
  <si>
    <t>1,540*2</t>
  </si>
  <si>
    <t>176</t>
  </si>
  <si>
    <t>764234411R</t>
  </si>
  <si>
    <t>Oplechováníboku vikýřez Cu plechu mechanicky kotvené rš  přes 800mm</t>
  </si>
  <si>
    <t>-85712516</t>
  </si>
  <si>
    <t>KN9</t>
  </si>
  <si>
    <t>1,515*1,70*4</t>
  </si>
  <si>
    <t>177</t>
  </si>
  <si>
    <t>764236402R</t>
  </si>
  <si>
    <t>Oplechování parapetů rovných mechanicky kotvené z Cu plechu rš 210 mm</t>
  </si>
  <si>
    <t>2111467276</t>
  </si>
  <si>
    <t>KN15</t>
  </si>
  <si>
    <t>0,45</t>
  </si>
  <si>
    <t>kN16</t>
  </si>
  <si>
    <t>0,85</t>
  </si>
  <si>
    <t>KN17</t>
  </si>
  <si>
    <t>0,70</t>
  </si>
  <si>
    <t>178</t>
  </si>
  <si>
    <t>764238404R</t>
  </si>
  <si>
    <t>Oplechovándle dle specifikace v tab. klemp.prvků  mechanicky kotvené z Cu plechu rš 250 mm</t>
  </si>
  <si>
    <t>466719933</t>
  </si>
  <si>
    <t>pomocně pro rš 250mm</t>
  </si>
  <si>
    <t>KN3c</t>
  </si>
  <si>
    <t>2,2*8</t>
  </si>
  <si>
    <t>179</t>
  </si>
  <si>
    <t>764238405R</t>
  </si>
  <si>
    <t>Oplechovándle dle specifikace v tab. klemp.prvků  mechanicky kotvené z Cu plechu rš 450 mm</t>
  </si>
  <si>
    <t>-1358132496</t>
  </si>
  <si>
    <t>KN3a</t>
  </si>
  <si>
    <t>22,60</t>
  </si>
  <si>
    <t>180</t>
  </si>
  <si>
    <t>764238406R</t>
  </si>
  <si>
    <t>Oplechovándle dle specifikace v tab. klemp.prvků  mechanicky kotvené z Cu plechu rš 520 mm</t>
  </si>
  <si>
    <t>-1886814161</t>
  </si>
  <si>
    <t>KN3b</t>
  </si>
  <si>
    <t>27,20</t>
  </si>
  <si>
    <t>181</t>
  </si>
  <si>
    <t>764238407R</t>
  </si>
  <si>
    <t>Oplechovándle dle specifikace v tab. klemp.prvků  mechanicky kotvené z Cu plechu rš 650 mm</t>
  </si>
  <si>
    <t>-1600797984</t>
  </si>
  <si>
    <t>KN2</t>
  </si>
  <si>
    <t>2,90</t>
  </si>
  <si>
    <t>182</t>
  </si>
  <si>
    <t>764238408R</t>
  </si>
  <si>
    <t>Doplnit ochranu proti ptactvu hrotovým systémem</t>
  </si>
  <si>
    <t>-1559513358</t>
  </si>
  <si>
    <t>183</t>
  </si>
  <si>
    <t>764291111R</t>
  </si>
  <si>
    <t>Oplechování falešného komínu Cu</t>
  </si>
  <si>
    <t>-249935083</t>
  </si>
  <si>
    <t>KN11a</t>
  </si>
  <si>
    <t>0,80*1,44*1</t>
  </si>
  <si>
    <t>KN11b</t>
  </si>
  <si>
    <t>0,80*0,90*1</t>
  </si>
  <si>
    <t>184</t>
  </si>
  <si>
    <t>764538423R</t>
  </si>
  <si>
    <t>Stávající střešní svody - revize stávajících</t>
  </si>
  <si>
    <t>983954819</t>
  </si>
  <si>
    <t>KN5</t>
  </si>
  <si>
    <t>93,3</t>
  </si>
  <si>
    <t>185</t>
  </si>
  <si>
    <t>764538424R</t>
  </si>
  <si>
    <t>Stávající střešní okapy - revize stávajících</t>
  </si>
  <si>
    <t>844901963</t>
  </si>
  <si>
    <t>KN6</t>
  </si>
  <si>
    <t>74,5</t>
  </si>
  <si>
    <t>186</t>
  </si>
  <si>
    <t>764991111R</t>
  </si>
  <si>
    <t>Oprava a nátěr ocel.kce. zastřešení světlíku</t>
  </si>
  <si>
    <t>-1605795224</t>
  </si>
  <si>
    <t>dle technologického postupu v tab. klemp.prvků</t>
  </si>
  <si>
    <t>KN18</t>
  </si>
  <si>
    <t>187</t>
  </si>
  <si>
    <t>764991112R</t>
  </si>
  <si>
    <t>Rozkrytí a zpětná montáž s doplněním 50%  oplechování při úpravě stávajícího světlíku</t>
  </si>
  <si>
    <t>-438293242</t>
  </si>
  <si>
    <t>DET.18</t>
  </si>
  <si>
    <t>188</t>
  </si>
  <si>
    <t>998764203</t>
  </si>
  <si>
    <t>Přesun hmot pro konstrukce klempířské stanovený procentní sazbou z ceny vodorovná dopravní vzdálenost do 50 m v objektech výšky přes 12 do 24 m</t>
  </si>
  <si>
    <t>-1736377489</t>
  </si>
  <si>
    <t>765</t>
  </si>
  <si>
    <t>Krytina skládaná</t>
  </si>
  <si>
    <t>189</t>
  </si>
  <si>
    <t>765111963</t>
  </si>
  <si>
    <t>Vyspravení krytiny keramické prejzové do malty sklonu do 30 st., počet tašek do 12 ks/m2, v rozsahu opravované plochy přes 5 do 10%</t>
  </si>
  <si>
    <t>-1859011723</t>
  </si>
  <si>
    <t>oprava míst porušených při práci dle TZ</t>
  </si>
  <si>
    <t>190</t>
  </si>
  <si>
    <t>765111964</t>
  </si>
  <si>
    <t>Vyspravení krytiny keramické prejzové do malty sklonu do 30 st., počet tašek do 12 ks/m2, v rozsahu opravované plochy přes 10 do 20%</t>
  </si>
  <si>
    <t>884714595</t>
  </si>
  <si>
    <t>výměna poškozených tašek dle TZ</t>
  </si>
  <si>
    <t>191</t>
  </si>
  <si>
    <t>596601030</t>
  </si>
  <si>
    <t>taška dvoudílná ražená režná  prejz vrchní-kůrka 10,1-14,2 x 40 cm</t>
  </si>
  <si>
    <t>-1995950378</t>
  </si>
  <si>
    <t>Poznámka k položce:
Spotřeba: 12 pár/m2</t>
  </si>
  <si>
    <t>1585,747*12*2*0,30</t>
  </si>
  <si>
    <t>192</t>
  </si>
  <si>
    <t>765111981</t>
  </si>
  <si>
    <t>Vyspravení krytiny keramické Příplatek k cenám za sklon přes 30 st.</t>
  </si>
  <si>
    <t>642964862</t>
  </si>
  <si>
    <t>1585,747*0,30</t>
  </si>
  <si>
    <t>193</t>
  </si>
  <si>
    <t>765191029R</t>
  </si>
  <si>
    <t>Montáž izolace střech volně kladenými rohožemi, pásy, dílci, deskami mezi trámy spodem</t>
  </si>
  <si>
    <t>1583611319</t>
  </si>
  <si>
    <t>194</t>
  </si>
  <si>
    <t>553501910</t>
  </si>
  <si>
    <t>fólie podstřešní antikondenzační, difúzní</t>
  </si>
  <si>
    <t>-1871860453</t>
  </si>
  <si>
    <t>Poznámka k položce:
Prodej v celých rolích</t>
  </si>
  <si>
    <t>1585,747*1,10</t>
  </si>
  <si>
    <t>195</t>
  </si>
  <si>
    <t>998765203</t>
  </si>
  <si>
    <t>Přesun hmot pro krytiny skládané stanovený procentní sazbou z ceny vodorovná dopravní vzdálenost do 50 m v objektech výšky přes 12 do 24 m</t>
  </si>
  <si>
    <t>851550762</t>
  </si>
  <si>
    <t>196</t>
  </si>
  <si>
    <t>766692919R</t>
  </si>
  <si>
    <t>Výměna schodišťových stupňů dřevěných, šířky do 30 cm délky do 1,6 m</t>
  </si>
  <si>
    <t>-1568430242</t>
  </si>
  <si>
    <t>11*0,3</t>
  </si>
  <si>
    <t>23*0,3</t>
  </si>
  <si>
    <t>pom. pro nové</t>
  </si>
  <si>
    <t>197</t>
  </si>
  <si>
    <t>607941030R</t>
  </si>
  <si>
    <t>spárovka tl 30 mm  0,3 x 1 m</t>
  </si>
  <si>
    <t>1604249173</t>
  </si>
  <si>
    <t>11*2,25*0,3</t>
  </si>
  <si>
    <t>23*1,65*0,3</t>
  </si>
  <si>
    <t>14*1,80*0,3</t>
  </si>
  <si>
    <t>198</t>
  </si>
  <si>
    <t>766991110R</t>
  </si>
  <si>
    <t>Okno ON 1 střešní, dle specifikace v tabulkách oken nových</t>
  </si>
  <si>
    <t>-775353282</t>
  </si>
  <si>
    <t>199</t>
  </si>
  <si>
    <t>766991111R</t>
  </si>
  <si>
    <t>Okno ON 2 dle specifikace v tabulkách oken nových</t>
  </si>
  <si>
    <t>1887962878</t>
  </si>
  <si>
    <t>200</t>
  </si>
  <si>
    <t>766991112R</t>
  </si>
  <si>
    <t>Okno ON 3 dle specifikace v tabulkách oken nových</t>
  </si>
  <si>
    <t>-35061433</t>
  </si>
  <si>
    <t>201</t>
  </si>
  <si>
    <t>766991113R</t>
  </si>
  <si>
    <t>Okno ON 4 dle specifikace v tabulkách oken nových</t>
  </si>
  <si>
    <t>773727424</t>
  </si>
  <si>
    <t>202</t>
  </si>
  <si>
    <t>766991114R</t>
  </si>
  <si>
    <t>Okno ON 5 dle specifikace v tabulkách oken nových</t>
  </si>
  <si>
    <t>61075657</t>
  </si>
  <si>
    <t>203</t>
  </si>
  <si>
    <t>766991115R</t>
  </si>
  <si>
    <t>Okno ON 6 dle specifikace v tabulkách oken nových</t>
  </si>
  <si>
    <t>-710820571</t>
  </si>
  <si>
    <t>204</t>
  </si>
  <si>
    <t>766991116R</t>
  </si>
  <si>
    <t>Okno ON 7 dle specifikace v tabulkách oken nových</t>
  </si>
  <si>
    <t>-839492900</t>
  </si>
  <si>
    <t>205</t>
  </si>
  <si>
    <t>766991117R</t>
  </si>
  <si>
    <t>Okno ON 8 dle specifikace v tabulkách oken nových</t>
  </si>
  <si>
    <t>1909169631</t>
  </si>
  <si>
    <t>206</t>
  </si>
  <si>
    <t>766991118R</t>
  </si>
  <si>
    <t>Okno ON 9 dle specifikace v tabulkách oken nových</t>
  </si>
  <si>
    <t>-1912762686</t>
  </si>
  <si>
    <t>207</t>
  </si>
  <si>
    <t>766991119R</t>
  </si>
  <si>
    <t>Okno ON 10 dle specifikace v tabulkách oken nových</t>
  </si>
  <si>
    <t>-112477792</t>
  </si>
  <si>
    <t>208</t>
  </si>
  <si>
    <t>766991120R</t>
  </si>
  <si>
    <t>Vrata DN 1 dle specifikace v tabulkách dveří nových</t>
  </si>
  <si>
    <t>-1241561261</t>
  </si>
  <si>
    <t>209</t>
  </si>
  <si>
    <t>766991121R</t>
  </si>
  <si>
    <t>SDK dvířka DN 2 dle specifikace v tabulkách dveří nových</t>
  </si>
  <si>
    <t>-864498522</t>
  </si>
  <si>
    <t>210</t>
  </si>
  <si>
    <t>766991122R</t>
  </si>
  <si>
    <t>Dveře DN 3 dle specifikace v tabulkách dveří nových</t>
  </si>
  <si>
    <t>-194141132</t>
  </si>
  <si>
    <t>211</t>
  </si>
  <si>
    <t>766991123R</t>
  </si>
  <si>
    <t>Dveře DN 4 dle specifikace v tabulkách dveří nových</t>
  </si>
  <si>
    <t>143634359</t>
  </si>
  <si>
    <t>212</t>
  </si>
  <si>
    <t>766991124R</t>
  </si>
  <si>
    <t>Dveře DN 5 dle specifikace v tabulkách dveří nových</t>
  </si>
  <si>
    <t>-903116951</t>
  </si>
  <si>
    <t>213</t>
  </si>
  <si>
    <t>766991125R</t>
  </si>
  <si>
    <t>Dveře DN 6 dle specifikace v tabulkách dveří nových</t>
  </si>
  <si>
    <t>-1146961795</t>
  </si>
  <si>
    <t>214</t>
  </si>
  <si>
    <t>766994125R</t>
  </si>
  <si>
    <t>Dveře DN 6p dle specifikace v tabulkách dveří nových</t>
  </si>
  <si>
    <t>-1560473845</t>
  </si>
  <si>
    <t>215</t>
  </si>
  <si>
    <t>766991126R</t>
  </si>
  <si>
    <t>Dveře DN 7 dle specifikace v tabulkách dveří nových</t>
  </si>
  <si>
    <t>-1662119886</t>
  </si>
  <si>
    <t>216</t>
  </si>
  <si>
    <t>766991127R</t>
  </si>
  <si>
    <t>Dveře DN 8 dle specifikace v tabulkách dveří nových</t>
  </si>
  <si>
    <t>-153910849</t>
  </si>
  <si>
    <t>217</t>
  </si>
  <si>
    <t>766994127R</t>
  </si>
  <si>
    <t>Dveře DN 8p dle specifikace v tabulkách dveří nových</t>
  </si>
  <si>
    <t>-80515329</t>
  </si>
  <si>
    <t>218</t>
  </si>
  <si>
    <t>766991128R</t>
  </si>
  <si>
    <t>Dveře DN 9 dle specifikace v tabulkách dveří nových</t>
  </si>
  <si>
    <t>-966805687</t>
  </si>
  <si>
    <t>219</t>
  </si>
  <si>
    <t>766991129R</t>
  </si>
  <si>
    <t>Dveře DN 9b dle specifikace v tabulkách dveří nových</t>
  </si>
  <si>
    <t>371839158</t>
  </si>
  <si>
    <t>220</t>
  </si>
  <si>
    <t>766991130R</t>
  </si>
  <si>
    <t>Dveře DN 10 dle specifikace v tabulkách dveří nových</t>
  </si>
  <si>
    <t>-1150269046</t>
  </si>
  <si>
    <t>221</t>
  </si>
  <si>
    <t>766991131R</t>
  </si>
  <si>
    <t>Dveře DN 11 dle specifikace v tabulkách dveří nových</t>
  </si>
  <si>
    <t>-6504503</t>
  </si>
  <si>
    <t>222</t>
  </si>
  <si>
    <t>766991132R</t>
  </si>
  <si>
    <t>Dveře DN 12 dle specifikace v tabulkách dveří nových</t>
  </si>
  <si>
    <t>-181608824</t>
  </si>
  <si>
    <t>223</t>
  </si>
  <si>
    <t>766991133R</t>
  </si>
  <si>
    <t>SDK dveře DN 13 dle specifikace v tabulkách dveří nových</t>
  </si>
  <si>
    <t>-118901685</t>
  </si>
  <si>
    <t>224</t>
  </si>
  <si>
    <t>766991134R</t>
  </si>
  <si>
    <t>SDK dveře DN 14 dle specifikace v tabulkách dveří nových</t>
  </si>
  <si>
    <t>-45281594</t>
  </si>
  <si>
    <t>225</t>
  </si>
  <si>
    <t>766991135R</t>
  </si>
  <si>
    <t>SDK dveře DN 15 dle specifikace v tabulkách dveří nových</t>
  </si>
  <si>
    <t>-633182290</t>
  </si>
  <si>
    <t>226</t>
  </si>
  <si>
    <t>766991136R</t>
  </si>
  <si>
    <t>Dveře DN 16 dle specifikace v tabulkách dveří nových</t>
  </si>
  <si>
    <t>72415767</t>
  </si>
  <si>
    <t>227</t>
  </si>
  <si>
    <t>766991137R</t>
  </si>
  <si>
    <t>Dveře DN 17 dle specifikace v tabulkách dveří nových</t>
  </si>
  <si>
    <t>-669835860</t>
  </si>
  <si>
    <t>228</t>
  </si>
  <si>
    <t>766991138R</t>
  </si>
  <si>
    <t>Dveře DN 18 dle specifikace v tabulkách dveří nových</t>
  </si>
  <si>
    <t>1852883459</t>
  </si>
  <si>
    <t>229</t>
  </si>
  <si>
    <t>766991140R</t>
  </si>
  <si>
    <t>Dveře DN 20 dle specifikace v tabulkách dveří nových</t>
  </si>
  <si>
    <t>-602761203</t>
  </si>
  <si>
    <t>230</t>
  </si>
  <si>
    <t>766991141R</t>
  </si>
  <si>
    <t>Dveře DN 21 dle specifikace v tabulkách dveří nových</t>
  </si>
  <si>
    <t>-489727565</t>
  </si>
  <si>
    <t>231</t>
  </si>
  <si>
    <t>766991142R</t>
  </si>
  <si>
    <t>Dveře DN 22 dle specifikace v tabulkách dveří nových</t>
  </si>
  <si>
    <t>1830214479</t>
  </si>
  <si>
    <t>232</t>
  </si>
  <si>
    <t>766991143R</t>
  </si>
  <si>
    <t>Dveře DN 23 dle specifikace v tabulkách dveří nových</t>
  </si>
  <si>
    <t>-831352557</t>
  </si>
  <si>
    <t>233</t>
  </si>
  <si>
    <t>766991144R</t>
  </si>
  <si>
    <t>Dveře DN 24 dle specifikace v tabulkách dveří nových</t>
  </si>
  <si>
    <t>-569982737</t>
  </si>
  <si>
    <t>234</t>
  </si>
  <si>
    <t>766991145R</t>
  </si>
  <si>
    <t>Dveře DN 25 dle specifikace v tabulkách dveří nových</t>
  </si>
  <si>
    <t>-1961029766</t>
  </si>
  <si>
    <t>235</t>
  </si>
  <si>
    <t>766991146R</t>
  </si>
  <si>
    <t>Dveře DN 26 dle specifikace v tabulkách dveří nových</t>
  </si>
  <si>
    <t>195637810</t>
  </si>
  <si>
    <t>236</t>
  </si>
  <si>
    <t>766991147R</t>
  </si>
  <si>
    <t>SDK dveře DN 27 dle specifikace v tabulkách dveří nových</t>
  </si>
  <si>
    <t>1823982842</t>
  </si>
  <si>
    <t>237</t>
  </si>
  <si>
    <t>766991148R</t>
  </si>
  <si>
    <t>Dveře DN 28 dle specifikace v tabulkách dveří nových</t>
  </si>
  <si>
    <t>-376013193</t>
  </si>
  <si>
    <t>238</t>
  </si>
  <si>
    <t>766991149R</t>
  </si>
  <si>
    <t>Dveře DN 29 dle specifikace v tabulkách dveří nových</t>
  </si>
  <si>
    <t>1263069487</t>
  </si>
  <si>
    <t>239</t>
  </si>
  <si>
    <t>766991150R</t>
  </si>
  <si>
    <t>Dveře DN 30 dle specifikace v tabulkách dveří nových</t>
  </si>
  <si>
    <t>-1697329827</t>
  </si>
  <si>
    <t>240</t>
  </si>
  <si>
    <t>766994150R</t>
  </si>
  <si>
    <t>Dveře DN 31p dle specifikace v tabulkách dveří nových</t>
  </si>
  <si>
    <t>1035839503</t>
  </si>
  <si>
    <t>241</t>
  </si>
  <si>
    <t>766995150R</t>
  </si>
  <si>
    <t>1620177377</t>
  </si>
  <si>
    <t>242</t>
  </si>
  <si>
    <t>766991151R</t>
  </si>
  <si>
    <t>Madlo TN 1a dle specifikace v tabulkách truhlářských prvků nových</t>
  </si>
  <si>
    <t>752036872</t>
  </si>
  <si>
    <t>3,00</t>
  </si>
  <si>
    <t>243</t>
  </si>
  <si>
    <t>766991152R</t>
  </si>
  <si>
    <t>Madlo TN 1b dle specifikace v tabulkách truhlářských prvků nových</t>
  </si>
  <si>
    <t>-1078540529</t>
  </si>
  <si>
    <t>3,10</t>
  </si>
  <si>
    <t>244</t>
  </si>
  <si>
    <t>766991153R</t>
  </si>
  <si>
    <t>Madlo TN 1c dle specifikace v tabulkách truhlářských prvků nových</t>
  </si>
  <si>
    <t>1225377238</t>
  </si>
  <si>
    <t>1,07</t>
  </si>
  <si>
    <t>245</t>
  </si>
  <si>
    <t>766991154R</t>
  </si>
  <si>
    <t>Madlo TN 1d dle specifikace v tabulkách truhlářských prvků nových</t>
  </si>
  <si>
    <t>-749096150</t>
  </si>
  <si>
    <t>2,54</t>
  </si>
  <si>
    <t>246</t>
  </si>
  <si>
    <t>766991155R</t>
  </si>
  <si>
    <t>Madlo TN 1e dle specifikace v tabulkách truhlářských prvků nových</t>
  </si>
  <si>
    <t>-1601306863</t>
  </si>
  <si>
    <t>247</t>
  </si>
  <si>
    <t>766991156R</t>
  </si>
  <si>
    <t>Madlo TN 1f dle specifikace v tabulkách truhlářských prvků nových</t>
  </si>
  <si>
    <t>472151817</t>
  </si>
  <si>
    <t>248</t>
  </si>
  <si>
    <t>766991157R</t>
  </si>
  <si>
    <t>Madlo TN 1g dle specifikace v tabulkách truhlářských prvků nových</t>
  </si>
  <si>
    <t>72555349</t>
  </si>
  <si>
    <t>1,47</t>
  </si>
  <si>
    <t>249</t>
  </si>
  <si>
    <t>766991158R</t>
  </si>
  <si>
    <t>Madlo TN 1h dle specifikace v tabulkách truhlářských prvků nových</t>
  </si>
  <si>
    <t>1670047052</t>
  </si>
  <si>
    <t>2,45</t>
  </si>
  <si>
    <t>766991159R</t>
  </si>
  <si>
    <t>Madlo TN 1i dle specifikace v tabulkách truhlářských prvků nových</t>
  </si>
  <si>
    <t>1076933976</t>
  </si>
  <si>
    <t>2,10</t>
  </si>
  <si>
    <t>251</t>
  </si>
  <si>
    <t>766991160R</t>
  </si>
  <si>
    <t>Madlo TN 1j dle specifikace v tabulkách truhlářských prvků nových</t>
  </si>
  <si>
    <t>-385360147</t>
  </si>
  <si>
    <t>252</t>
  </si>
  <si>
    <t>766991161R</t>
  </si>
  <si>
    <t>Madlo TN 2a dle specifikace v tabulkách truhlářských prvků nových</t>
  </si>
  <si>
    <t>-675487132</t>
  </si>
  <si>
    <t>5,10</t>
  </si>
  <si>
    <t>253</t>
  </si>
  <si>
    <t>766991162R</t>
  </si>
  <si>
    <t>Madlo TN 2b dle specifikace v tabulkách truhlářských prvků nových</t>
  </si>
  <si>
    <t>1479300527</t>
  </si>
  <si>
    <t>6,90</t>
  </si>
  <si>
    <t>254</t>
  </si>
  <si>
    <t>766991163R</t>
  </si>
  <si>
    <t>Madlo TN 2c dle specifikace v tabulkách truhlářských prvků nových</t>
  </si>
  <si>
    <t>-2078456385</t>
  </si>
  <si>
    <t>5,00</t>
  </si>
  <si>
    <t>255</t>
  </si>
  <si>
    <t>766991164R</t>
  </si>
  <si>
    <t>Madlo TN 2d dle specifikace v tabulkách truhlářských prvků nových</t>
  </si>
  <si>
    <t>1079462559</t>
  </si>
  <si>
    <t>7,70</t>
  </si>
  <si>
    <t>256</t>
  </si>
  <si>
    <t>766991165R</t>
  </si>
  <si>
    <t>Madlo TN 2e dle specifikace v tabulkách truhlářských prvků nových</t>
  </si>
  <si>
    <t>-940178417</t>
  </si>
  <si>
    <t>3,80</t>
  </si>
  <si>
    <t>257</t>
  </si>
  <si>
    <t>766991166R</t>
  </si>
  <si>
    <t>Madlo TN 2f dle specifikace v tabulkách truhlářských prvků nových</t>
  </si>
  <si>
    <t>-58444386</t>
  </si>
  <si>
    <t>1,20</t>
  </si>
  <si>
    <t>258</t>
  </si>
  <si>
    <t>766991167R</t>
  </si>
  <si>
    <t>Madlo TN 2g dle specifikace v tabulkách truhlářských prvků nových</t>
  </si>
  <si>
    <t>480454915</t>
  </si>
  <si>
    <t>1,49*2</t>
  </si>
  <si>
    <t>259</t>
  </si>
  <si>
    <t>766991168R</t>
  </si>
  <si>
    <t>Madlo TN 2h dle specifikace v tabulkách truhlářských prvků nových</t>
  </si>
  <si>
    <t>-720317820</t>
  </si>
  <si>
    <t>4,91</t>
  </si>
  <si>
    <t>260</t>
  </si>
  <si>
    <t>766991169R</t>
  </si>
  <si>
    <t>Madlo TN 3 dle specifikace v tabulkách truhlářských prvků nových</t>
  </si>
  <si>
    <t>2124997841</t>
  </si>
  <si>
    <t>261</t>
  </si>
  <si>
    <t>766991170R</t>
  </si>
  <si>
    <t>Pochozí lávka TN 3 - čá.lávka dle specifikace v tabulkách truhlářských prvků nových</t>
  </si>
  <si>
    <t>-829556579</t>
  </si>
  <si>
    <t>262</t>
  </si>
  <si>
    <t>766991171R</t>
  </si>
  <si>
    <t>Pochozí lávka TN 3 - čá. vyrovnávací stupně dle specifikace v tabulkách truhlářských prvků nových</t>
  </si>
  <si>
    <t>1979676503</t>
  </si>
  <si>
    <t>263</t>
  </si>
  <si>
    <t>766991173R</t>
  </si>
  <si>
    <t>Obklad schodiště TN 5a - dle specifikace v tabulkách truhlářských prvků nových</t>
  </si>
  <si>
    <t>2091166744</t>
  </si>
  <si>
    <t>264</t>
  </si>
  <si>
    <t>766991174R</t>
  </si>
  <si>
    <t>Obklad schodiště TN 5b - vč. desky pod zábradlím dle specifikace v tabulkách truhlářských prvků nových</t>
  </si>
  <si>
    <t>619429219</t>
  </si>
  <si>
    <t>7,00+2,10*0,30</t>
  </si>
  <si>
    <t>265</t>
  </si>
  <si>
    <t>766991175R</t>
  </si>
  <si>
    <t>Obklad schodiště TN 5c - vč.desky pod zábradlím dle specifikace v tabulkách truhlářských prvků nových</t>
  </si>
  <si>
    <t>-2016985688</t>
  </si>
  <si>
    <t>4,15+21,7*0,30</t>
  </si>
  <si>
    <t>266</t>
  </si>
  <si>
    <t>766991177R</t>
  </si>
  <si>
    <t>Obklad schodiště TN 5e - vč.desky pod zábradlím dle specifikace v tabulkách truhlářských prvků nových</t>
  </si>
  <si>
    <t>1128471254</t>
  </si>
  <si>
    <t>8,40+4*0,30</t>
  </si>
  <si>
    <t>267</t>
  </si>
  <si>
    <t>766991178R</t>
  </si>
  <si>
    <t>Obklad schodiště TN 5f - dle specifikace v tabulkách truhlářských prvků nových</t>
  </si>
  <si>
    <t>-1132605839</t>
  </si>
  <si>
    <t>268</t>
  </si>
  <si>
    <t>766991179R</t>
  </si>
  <si>
    <t>Dřevěné schodiště TN 6 - dle specifikace v tabulkách truhlářských prvků nových</t>
  </si>
  <si>
    <t>64815120</t>
  </si>
  <si>
    <t>269</t>
  </si>
  <si>
    <t>766991180R</t>
  </si>
  <si>
    <t>Dřevěná soklová lišta TN 7 - dle specifikace v tabulkách truhlářských prvků nových</t>
  </si>
  <si>
    <t>-1231942607</t>
  </si>
  <si>
    <t>33,7+25,5+28,2+31,8+26,2+26,6+26,9</t>
  </si>
  <si>
    <t>270</t>
  </si>
  <si>
    <t>766991181R</t>
  </si>
  <si>
    <t>Rozšíření parapetu TN 8 - dle specifikace v tabulkách truhlářských prvků nových</t>
  </si>
  <si>
    <t>-392223400</t>
  </si>
  <si>
    <t>271</t>
  </si>
  <si>
    <t>766991182R</t>
  </si>
  <si>
    <t>Kuchyňka TN 10 - dle specifikace v tabulkách truhlářských prvků nových</t>
  </si>
  <si>
    <t>-1710278839</t>
  </si>
  <si>
    <t xml:space="preserve">VEM 15 </t>
  </si>
  <si>
    <t>272</t>
  </si>
  <si>
    <t>766991183R</t>
  </si>
  <si>
    <t>Kuchyňka TN 11 - dle specifikace v tabulkách truhlářských prvků nových</t>
  </si>
  <si>
    <t>-562521387</t>
  </si>
  <si>
    <t>VEM 15</t>
  </si>
  <si>
    <t>273</t>
  </si>
  <si>
    <t>766991184R</t>
  </si>
  <si>
    <t>Kuchyňka TN 12- dle specifikace v tabulkách truhlářských prvků nových</t>
  </si>
  <si>
    <t>1151118718</t>
  </si>
  <si>
    <t>274</t>
  </si>
  <si>
    <t>766991185R</t>
  </si>
  <si>
    <t>Kuchyňka TN 13 - dle specifikace v tabulkách truhlářských prvků nových</t>
  </si>
  <si>
    <t>2044985357</t>
  </si>
  <si>
    <t>275</t>
  </si>
  <si>
    <t>766991186R</t>
  </si>
  <si>
    <t>Kuchyňka TN 14 - dle specifikace v tabulkách truhlářských prvků nových</t>
  </si>
  <si>
    <t>1657280325</t>
  </si>
  <si>
    <t>276</t>
  </si>
  <si>
    <t>766991189R</t>
  </si>
  <si>
    <t>Šatní skříňky TN 17 - dle specifikace v tabulkách truhlářských prvků nových</t>
  </si>
  <si>
    <t>409601564</t>
  </si>
  <si>
    <t>277</t>
  </si>
  <si>
    <t>998766203</t>
  </si>
  <si>
    <t>Přesun hmot pro konstrukce truhlářské stanovený procentní sazbou z ceny vodorovná dopravní vzdálenost do 50 m v objektech výšky přes 12 do 24 m</t>
  </si>
  <si>
    <t>-1653844392</t>
  </si>
  <si>
    <t>278</t>
  </si>
  <si>
    <t>767991111R</t>
  </si>
  <si>
    <t>Sanitární příčka ZN 1a dle specifikace v tabulce zámečnických prvků nových</t>
  </si>
  <si>
    <t>-2016918257</t>
  </si>
  <si>
    <t>279</t>
  </si>
  <si>
    <t>767991112R</t>
  </si>
  <si>
    <t>Sanitární příčka ZN 1b dle specifikace v tabulce zámečnických prvků nových</t>
  </si>
  <si>
    <t>619866591</t>
  </si>
  <si>
    <t>280</t>
  </si>
  <si>
    <t>767991113R</t>
  </si>
  <si>
    <t>Sanitární příčka ZN 1c dle specifikace v tabulce zámečnických prvků nových</t>
  </si>
  <si>
    <t>630675092</t>
  </si>
  <si>
    <t>281</t>
  </si>
  <si>
    <t>767991114R</t>
  </si>
  <si>
    <t>Sanitární příčka ZN 1d dle specifikace v tabulce zámečnických prvků nových</t>
  </si>
  <si>
    <t>-594284674</t>
  </si>
  <si>
    <t>282</t>
  </si>
  <si>
    <t>767991115R</t>
  </si>
  <si>
    <t>Sanitární příčka ZN 1e dle specifikace v tabulce zámečnických prvků nových</t>
  </si>
  <si>
    <t>-1464115490</t>
  </si>
  <si>
    <t>283</t>
  </si>
  <si>
    <t>767991116R</t>
  </si>
  <si>
    <t>Sanitární příčka ZN 1f dle specifikace v tabulce zámečnických prvků nových</t>
  </si>
  <si>
    <t>1875525496</t>
  </si>
  <si>
    <t>284</t>
  </si>
  <si>
    <t>767991117R</t>
  </si>
  <si>
    <t>Sanitární příčka ZN 1g dle specifikace v tabulce zámečnických prvků nových</t>
  </si>
  <si>
    <t>1233576114</t>
  </si>
  <si>
    <t>285</t>
  </si>
  <si>
    <t>767991118R</t>
  </si>
  <si>
    <t>Sanitární příčka ZN 1h dle specifikace v tabulce zámečnických prvků nových</t>
  </si>
  <si>
    <t>-95915323</t>
  </si>
  <si>
    <t>286</t>
  </si>
  <si>
    <t>767991119R</t>
  </si>
  <si>
    <t>Sanitární příčka ZN 1i dle specifikace v tabulce zámečnických prvků nových</t>
  </si>
  <si>
    <t>-514027741</t>
  </si>
  <si>
    <t>287</t>
  </si>
  <si>
    <t>767991120R</t>
  </si>
  <si>
    <t>Sanitární příčka ZN 1j dle specifikace v tabulce zámečnických prvků nových</t>
  </si>
  <si>
    <t>1807616384</t>
  </si>
  <si>
    <t>288</t>
  </si>
  <si>
    <t>767991121R</t>
  </si>
  <si>
    <t>Krycí dvířka ZN 2a dle specifikace v tabulce zámečnických prvků nových</t>
  </si>
  <si>
    <t>-1913148246</t>
  </si>
  <si>
    <t>289</t>
  </si>
  <si>
    <t>767991122R</t>
  </si>
  <si>
    <t>Krycí dvířka ZN 2b dle specifikace v tabulce zámečnických prvků nových</t>
  </si>
  <si>
    <t>-1216370637</t>
  </si>
  <si>
    <t>290</t>
  </si>
  <si>
    <t>767991123R</t>
  </si>
  <si>
    <t>Krycí dvířka ZN 2c dle specifikace v tabulce zámečnických prvků nových</t>
  </si>
  <si>
    <t>1485462278</t>
  </si>
  <si>
    <t>291</t>
  </si>
  <si>
    <t>767991124R</t>
  </si>
  <si>
    <t>Krycí dvířka ZN 2d dle specifikace v tabulce zámečnických prvků nových</t>
  </si>
  <si>
    <t>-1724301591</t>
  </si>
  <si>
    <t>292</t>
  </si>
  <si>
    <t>767991125R</t>
  </si>
  <si>
    <t>Krycí dvířka ZN 2e dle specifikace v tabulce zámečnických prvků nových</t>
  </si>
  <si>
    <t>-984272630</t>
  </si>
  <si>
    <t>293</t>
  </si>
  <si>
    <t>767991126R</t>
  </si>
  <si>
    <t>Krycí dvířka ZN 2f dle specifikace v tabulce zámečnických prvků nových</t>
  </si>
  <si>
    <t>51142806</t>
  </si>
  <si>
    <t>294</t>
  </si>
  <si>
    <t>767991127R</t>
  </si>
  <si>
    <t>Krycí dvířka ZN 2g dle specifikace v tabulce zámečnických prvků nových</t>
  </si>
  <si>
    <t>1916095330</t>
  </si>
  <si>
    <t>295</t>
  </si>
  <si>
    <t>767991128R</t>
  </si>
  <si>
    <t>Krycí dvířka ZN 2h dle specifikace v tabulce zámečnických prvků nových</t>
  </si>
  <si>
    <t>-388167897</t>
  </si>
  <si>
    <t>296</t>
  </si>
  <si>
    <t>767991129R</t>
  </si>
  <si>
    <t>Krycí dvířka ZN 2i dle specifikace v tabulce zámečnických prvků nových</t>
  </si>
  <si>
    <t>701861516</t>
  </si>
  <si>
    <t>297</t>
  </si>
  <si>
    <t>767991130R</t>
  </si>
  <si>
    <t>Krycí dvířka ZN 2j dle specifikace v tabulce zámečnických prvků nových</t>
  </si>
  <si>
    <t>1098771593</t>
  </si>
  <si>
    <t>298</t>
  </si>
  <si>
    <t>767991133R</t>
  </si>
  <si>
    <t>Prosklená příčka ZN 5 dle specifikace v tabulce zámečnických prvků nových</t>
  </si>
  <si>
    <t>584574866</t>
  </si>
  <si>
    <t>299</t>
  </si>
  <si>
    <t>767991134R</t>
  </si>
  <si>
    <t>Prosklená příčka ZN 6 dle specifikace v tabulce zámečnických prvků nových</t>
  </si>
  <si>
    <t>1530335925</t>
  </si>
  <si>
    <t>300</t>
  </si>
  <si>
    <t>767991136R</t>
  </si>
  <si>
    <t>Prosklená příčka ZN 7b dle specifikace v tabulce zámečnických prvků nových</t>
  </si>
  <si>
    <t>-1099816717</t>
  </si>
  <si>
    <t>301</t>
  </si>
  <si>
    <t>767991137R</t>
  </si>
  <si>
    <t>Prosklená příčka ZN 8 dle specifikace v tabulce zámečnických prvků nových</t>
  </si>
  <si>
    <t>-1660822366</t>
  </si>
  <si>
    <t>302</t>
  </si>
  <si>
    <t>767991138R</t>
  </si>
  <si>
    <t>Prosklená příčka ZN 9a dle specifikace v tabulce zámečnických prvků nových</t>
  </si>
  <si>
    <t>-2147381147</t>
  </si>
  <si>
    <t>303</t>
  </si>
  <si>
    <t>767991139R</t>
  </si>
  <si>
    <t>Prosklená příčka ZN 9b dle specifikace v tabulce zámečnických prvků nových</t>
  </si>
  <si>
    <t>508129789</t>
  </si>
  <si>
    <t>304</t>
  </si>
  <si>
    <t>767991140R</t>
  </si>
  <si>
    <t>Prosklená příčka ZN 9c dle specifikace v tabulce zámečnických prvků nových</t>
  </si>
  <si>
    <t>-2012541055</t>
  </si>
  <si>
    <t>305</t>
  </si>
  <si>
    <t>767991141R</t>
  </si>
  <si>
    <t>Prosklená příčka ZN 9d dle specifikace v tabulce zámečnických prvků nových</t>
  </si>
  <si>
    <t>-491033015</t>
  </si>
  <si>
    <t>306</t>
  </si>
  <si>
    <t>767991142R</t>
  </si>
  <si>
    <t>Prosklená příčka ZN 9e dle specifikace v tabulce zámečnických prvků nových</t>
  </si>
  <si>
    <t>1835852761</t>
  </si>
  <si>
    <t>307</t>
  </si>
  <si>
    <t>767991143R</t>
  </si>
  <si>
    <t>Prosklená příčka ZN 9fdle specifikace v tabulce zámečnických prvků nových</t>
  </si>
  <si>
    <t>-1716148764</t>
  </si>
  <si>
    <t>308</t>
  </si>
  <si>
    <t>767992143R</t>
  </si>
  <si>
    <t>Prosklená příčka ZN10 dle specifikace v tabulce zámečnických prvků nových</t>
  </si>
  <si>
    <t>-663240771</t>
  </si>
  <si>
    <t>309</t>
  </si>
  <si>
    <t>767991144R</t>
  </si>
  <si>
    <t>Prosklená příčka ZN 11a dle specifikace v tabulce zámečnických prvků nových</t>
  </si>
  <si>
    <t>1919708474</t>
  </si>
  <si>
    <t>310</t>
  </si>
  <si>
    <t>767991145R</t>
  </si>
  <si>
    <t>Prosklená příčka ZN 11b dle specifikace v tabulce zámečnických prvků nových</t>
  </si>
  <si>
    <t>1457121610</t>
  </si>
  <si>
    <t>311</t>
  </si>
  <si>
    <t>767991146R</t>
  </si>
  <si>
    <t>Prosklená příčka ZN 11c dle specifikace v tabulce zámečnických prvků nových</t>
  </si>
  <si>
    <t>766446117</t>
  </si>
  <si>
    <t>312</t>
  </si>
  <si>
    <t>767991147R</t>
  </si>
  <si>
    <t>Prosklená příčka ZN 11d dle specifikace v tabulce zámečnických prvků nových</t>
  </si>
  <si>
    <t>182216236</t>
  </si>
  <si>
    <t>313</t>
  </si>
  <si>
    <t>767991148R</t>
  </si>
  <si>
    <t>Prosklená příčka ZN 11e dle specifikace v tabulce zámečnických prvků nových</t>
  </si>
  <si>
    <t>-1888617417</t>
  </si>
  <si>
    <t>314</t>
  </si>
  <si>
    <t>767991149R</t>
  </si>
  <si>
    <t>Prosklená příčka ZN 11f dle specifikace v tabulce zámečnických prvků nových</t>
  </si>
  <si>
    <t>-1855646683</t>
  </si>
  <si>
    <t>315</t>
  </si>
  <si>
    <t>767991150R</t>
  </si>
  <si>
    <t>Prosklená příčka ZN 11g dle specifikace v tabulce zámečnických prvků nových</t>
  </si>
  <si>
    <t>-1651294575</t>
  </si>
  <si>
    <t>316</t>
  </si>
  <si>
    <t>767991151R</t>
  </si>
  <si>
    <t>Prosklená příčka ZN 11h dle specifikace v tabulce zámečnických prvků nových</t>
  </si>
  <si>
    <t>1029481928</t>
  </si>
  <si>
    <t>317</t>
  </si>
  <si>
    <t>767991152R</t>
  </si>
  <si>
    <t>Prosklená příčka ZN 11i dle specifikace v tabulce zámečnických prvků nových</t>
  </si>
  <si>
    <t>1404429118</t>
  </si>
  <si>
    <t>318</t>
  </si>
  <si>
    <t>767991153R</t>
  </si>
  <si>
    <t>Prosklená příčka ZN 11j dle specifikace v tabulce zámečnických prvků nových</t>
  </si>
  <si>
    <t>-604212340</t>
  </si>
  <si>
    <t>319</t>
  </si>
  <si>
    <t>767991154R</t>
  </si>
  <si>
    <t>Schodišťové zábradlí  ZN 12 dle specifikace v tabulce zámečnických prvků nových</t>
  </si>
  <si>
    <t>1591683893</t>
  </si>
  <si>
    <t>320</t>
  </si>
  <si>
    <t>767991155R</t>
  </si>
  <si>
    <t>Schodišťové zábradlí  ZN 13 dle specifikace v tabulce zámečnických prvků nových</t>
  </si>
  <si>
    <t>-992695797</t>
  </si>
  <si>
    <t>321</t>
  </si>
  <si>
    <t>767991156R</t>
  </si>
  <si>
    <t>Schodišťové zábradlí  ZN 14 dle specifikace v tabulce zámečnických prvků nových</t>
  </si>
  <si>
    <t>-1743533095</t>
  </si>
  <si>
    <t>322</t>
  </si>
  <si>
    <t>767991157R</t>
  </si>
  <si>
    <t>Schodišťové zábradlí  ZN 15 dle specifikace v tabulce zámečnických prvků nových</t>
  </si>
  <si>
    <t>-116362361</t>
  </si>
  <si>
    <t>323</t>
  </si>
  <si>
    <t>767991158R</t>
  </si>
  <si>
    <t>Schodišťové zábradlí ZN 16 dle specifikace v tabulce zámečnických prvků nových</t>
  </si>
  <si>
    <t>-949236542</t>
  </si>
  <si>
    <t>324</t>
  </si>
  <si>
    <t>767991159R</t>
  </si>
  <si>
    <t>Schodišťové zábradlí ZN 17 dle specifikace v tabulce zámečnických prvků nových</t>
  </si>
  <si>
    <t>-998893988</t>
  </si>
  <si>
    <t>325</t>
  </si>
  <si>
    <t>767991160R</t>
  </si>
  <si>
    <t>Schodišťové zábradlí ZN 18 dle specifikace v tabulce zámečnických prvků nových</t>
  </si>
  <si>
    <t>-868300501</t>
  </si>
  <si>
    <t>1,5*2</t>
  </si>
  <si>
    <t>326</t>
  </si>
  <si>
    <t>767991161R</t>
  </si>
  <si>
    <t>Schodišťové zábradlí ZN 19 dle specifikace v tabulce zámečnických prvků nových</t>
  </si>
  <si>
    <t>-1368533447</t>
  </si>
  <si>
    <t>4,90</t>
  </si>
  <si>
    <t>327</t>
  </si>
  <si>
    <t>767991162R</t>
  </si>
  <si>
    <t>Zadlažďovací poklop 600/600 ZN 20a dle specifikace v tabulce zámečnických prvků nových</t>
  </si>
  <si>
    <t>-1347378011</t>
  </si>
  <si>
    <t>328</t>
  </si>
  <si>
    <t>767991163R</t>
  </si>
  <si>
    <t>Zadlažďovací poklop 1200/600 ZN 20b dle specifikace v tabulce zámečnických prvků nových</t>
  </si>
  <si>
    <t>-624188623</t>
  </si>
  <si>
    <t>329</t>
  </si>
  <si>
    <t>767991164R</t>
  </si>
  <si>
    <t>Zadlažďovací poklop 500/700 ZN 20c dle specifikace v tabulce zámečnických prvků nových</t>
  </si>
  <si>
    <t>-75445689</t>
  </si>
  <si>
    <t>330</t>
  </si>
  <si>
    <t>767991165R</t>
  </si>
  <si>
    <t>Zadlažďovací poklop 1300/650 ZN 20d dle specifikace v tabulce zámečnických prvků nových</t>
  </si>
  <si>
    <t>1388513180</t>
  </si>
  <si>
    <t>331</t>
  </si>
  <si>
    <t>767991166R</t>
  </si>
  <si>
    <t>Zadlažďovací poklop 300/300 ZN 20d dle specifikace v tabulce zámečnických prvků nových</t>
  </si>
  <si>
    <t>2021103776</t>
  </si>
  <si>
    <t>332</t>
  </si>
  <si>
    <t>767991167R</t>
  </si>
  <si>
    <t>Okenní mříž 300/300 ZN 21 dle specifikace v tabulce zámečnických prvků nových</t>
  </si>
  <si>
    <t>-992340656</t>
  </si>
  <si>
    <t>333</t>
  </si>
  <si>
    <t>767991168R</t>
  </si>
  <si>
    <t>Kovaná dvířka ZN 22a dle specifikace v tabulce zámečnických prvků nových</t>
  </si>
  <si>
    <t>-1312180141</t>
  </si>
  <si>
    <t>334</t>
  </si>
  <si>
    <t>767991169R</t>
  </si>
  <si>
    <t>Kovaná dvířka ZN 22b dle specifikace v tabulce zámečnických prvků nových</t>
  </si>
  <si>
    <t>-832468369</t>
  </si>
  <si>
    <t>335</t>
  </si>
  <si>
    <t>767991170R</t>
  </si>
  <si>
    <t>SDK dvířka ZN 23 dle specifikace v tabulce zámečnických prvků nových</t>
  </si>
  <si>
    <t>-1882571150</t>
  </si>
  <si>
    <t>336</t>
  </si>
  <si>
    <t>767991171R</t>
  </si>
  <si>
    <t>Větrací mříž ZN 24 dle specifikace v tabulce zámečnických prvků nových</t>
  </si>
  <si>
    <t>158922526</t>
  </si>
  <si>
    <t>337</t>
  </si>
  <si>
    <t>767991172R</t>
  </si>
  <si>
    <t>Kovaná dvířka ZN 25a dle specifikace v tabulce zámečnických prvků nových</t>
  </si>
  <si>
    <t>1564061041</t>
  </si>
  <si>
    <t>338</t>
  </si>
  <si>
    <t>767991173R</t>
  </si>
  <si>
    <t>Kovaná dvířka ZN 25b dle specifikace v tabulce zámečnických prvků nových</t>
  </si>
  <si>
    <t>671486513</t>
  </si>
  <si>
    <t>339</t>
  </si>
  <si>
    <t>767991174R</t>
  </si>
  <si>
    <t>Ocelová mříž ZN 26 dle specifikace v tabulce zámečnických prvků nových</t>
  </si>
  <si>
    <t>1109342883</t>
  </si>
  <si>
    <t>340</t>
  </si>
  <si>
    <t>767991175R</t>
  </si>
  <si>
    <t>Střešní světlík ZN 27 dle specifikace v tabulce zámečnických prvků nových</t>
  </si>
  <si>
    <t>1879058165</t>
  </si>
  <si>
    <t>341</t>
  </si>
  <si>
    <t>767991176R</t>
  </si>
  <si>
    <t>Závěsný systém ZN 28 dle specifikace v tabulce zámečnických prvků nových</t>
  </si>
  <si>
    <t>11088622</t>
  </si>
  <si>
    <t>150,00</t>
  </si>
  <si>
    <t>342</t>
  </si>
  <si>
    <t>767991177R</t>
  </si>
  <si>
    <t>Větrací mřížka ZN 29a dle specifikace v tabulce zámečnických prvků nových</t>
  </si>
  <si>
    <t>-1163041349</t>
  </si>
  <si>
    <t>343</t>
  </si>
  <si>
    <t>767991178R</t>
  </si>
  <si>
    <t>Větrací mřížka ZN 29b dle specifikace v tabulce zámečnických prvků nových</t>
  </si>
  <si>
    <t>1086716290</t>
  </si>
  <si>
    <t>344</t>
  </si>
  <si>
    <t>767991179R</t>
  </si>
  <si>
    <t>Větrací mřížka ZN 30,31 (mřížka) dle specifikace v tabulce zámečnických prvků nových</t>
  </si>
  <si>
    <t>-308357041</t>
  </si>
  <si>
    <t>4+4</t>
  </si>
  <si>
    <t>345</t>
  </si>
  <si>
    <t>767991180R</t>
  </si>
  <si>
    <t>Větrací mřížka ZN 30,31 (trubka) dle specifikace v tabulce zámečnických prvků nových</t>
  </si>
  <si>
    <t>1625011091</t>
  </si>
  <si>
    <t>3+3</t>
  </si>
  <si>
    <t>346</t>
  </si>
  <si>
    <t>767991181R</t>
  </si>
  <si>
    <t>Nerez lišta ZN 32 dle specifikace v tabulce zámečnických prvků nových</t>
  </si>
  <si>
    <t>-1288413811</t>
  </si>
  <si>
    <t>347</t>
  </si>
  <si>
    <t>767991182R</t>
  </si>
  <si>
    <t>Lišty k obkladům ZN 33 (trubka) dle specifikace v tabulce zámečnických prvků nových</t>
  </si>
  <si>
    <t>-235047142</t>
  </si>
  <si>
    <t>260,00</t>
  </si>
  <si>
    <t>348</t>
  </si>
  <si>
    <t>767991183R</t>
  </si>
  <si>
    <t>SDK dvířka ZN 34 dle specifikace v tabulce zámečnických prvků nových</t>
  </si>
  <si>
    <t>1355247625</t>
  </si>
  <si>
    <t>349</t>
  </si>
  <si>
    <t>767991184R</t>
  </si>
  <si>
    <t>Žaluzie ZN 35 dle specifikace v tabulce zámečnických prvků nových</t>
  </si>
  <si>
    <t>811795704</t>
  </si>
  <si>
    <t>350</t>
  </si>
  <si>
    <t>767991185R</t>
  </si>
  <si>
    <t>Žaluzie ZN 36 dle specifikace v tabulce zámečnických prvků nových</t>
  </si>
  <si>
    <t>-2012545249</t>
  </si>
  <si>
    <t>351</t>
  </si>
  <si>
    <t>767991186R</t>
  </si>
  <si>
    <t>Žaluzie ZN 37 dle specifikace v tabulce zámečnických prvků nových</t>
  </si>
  <si>
    <t>-323023469</t>
  </si>
  <si>
    <t>352</t>
  </si>
  <si>
    <t>767991187R</t>
  </si>
  <si>
    <t>Žaluzie ZN 38 dle specifikace v tabulce zámečnických prvků nových</t>
  </si>
  <si>
    <t>-1954078440</t>
  </si>
  <si>
    <t>353</t>
  </si>
  <si>
    <t>767991190R</t>
  </si>
  <si>
    <t>Žaluzie ZN 41a dle specifikace v tabulce zámečnických prvků nových</t>
  </si>
  <si>
    <t>2011655313</t>
  </si>
  <si>
    <t>354</t>
  </si>
  <si>
    <t>767991191R</t>
  </si>
  <si>
    <t>Žaluzie ZN 41b dle specifikace v tabulce zámečnických prvků nových</t>
  </si>
  <si>
    <t>919242664</t>
  </si>
  <si>
    <t>355</t>
  </si>
  <si>
    <t>767991192R</t>
  </si>
  <si>
    <t>Žaluzie ZN 42 dle specifikace v tabulce zámečnických prvků nových</t>
  </si>
  <si>
    <t>474325939</t>
  </si>
  <si>
    <t>356</t>
  </si>
  <si>
    <t>767991193R</t>
  </si>
  <si>
    <t>Stříška ZN 43a dle specifikace v tabulce zámečnických prvků nových</t>
  </si>
  <si>
    <t>-1391201914</t>
  </si>
  <si>
    <t>357</t>
  </si>
  <si>
    <t>767991194R</t>
  </si>
  <si>
    <t>Stříška ZN 43b dle specifikace v tabulce zámečnických prvků nových</t>
  </si>
  <si>
    <t>-900264454</t>
  </si>
  <si>
    <t>358</t>
  </si>
  <si>
    <t>767991195R</t>
  </si>
  <si>
    <t>Žaluzie ZN 44 dle specifikace v tabulce zámečnických prvků nových</t>
  </si>
  <si>
    <t>-1670566308</t>
  </si>
  <si>
    <t>359</t>
  </si>
  <si>
    <t>767991196R</t>
  </si>
  <si>
    <t>Žaluzie ZN 45 dle specifikace v tabulce zámečnických prvků nových</t>
  </si>
  <si>
    <t>285323943</t>
  </si>
  <si>
    <t>360</t>
  </si>
  <si>
    <t>767991197R</t>
  </si>
  <si>
    <t>Zábradelní tyč ZN 46 dle specifikace v tabulce zámečnických prvků nových</t>
  </si>
  <si>
    <t>-734438298</t>
  </si>
  <si>
    <t>361</t>
  </si>
  <si>
    <t>767991198R</t>
  </si>
  <si>
    <t>Roleta ZN 47a dle specifikace v tabulce zámečnických prvků nových</t>
  </si>
  <si>
    <t>202265198</t>
  </si>
  <si>
    <t>362</t>
  </si>
  <si>
    <t>767991199R</t>
  </si>
  <si>
    <t>Roleta ZN 47b dle specifikace v tabulce zámečnických prvků nových</t>
  </si>
  <si>
    <t>670449740</t>
  </si>
  <si>
    <t>363</t>
  </si>
  <si>
    <t>767991201R</t>
  </si>
  <si>
    <t xml:space="preserve"> Čistící rohož ZN 49 dle specifikace v tabulce zámečnických prvků nových</t>
  </si>
  <si>
    <t>1238364164</t>
  </si>
  <si>
    <t>2,60*0,90*1</t>
  </si>
  <si>
    <t>364</t>
  </si>
  <si>
    <t>767991202R</t>
  </si>
  <si>
    <t>Vana kondenzát ZN 50 dle specifikace v tabulce zámečnických prvků nových</t>
  </si>
  <si>
    <t>-1403728598</t>
  </si>
  <si>
    <t>365</t>
  </si>
  <si>
    <t>767991203R</t>
  </si>
  <si>
    <t>Hadice ZN 51 dle specifikace v tabulce zámečnických prvků nových</t>
  </si>
  <si>
    <t>-773770474</t>
  </si>
  <si>
    <t>366</t>
  </si>
  <si>
    <t>767991204R</t>
  </si>
  <si>
    <t>Regulační klapka ZN 52 dle specifikace v tabulce zámečnických prvků nových</t>
  </si>
  <si>
    <t>1084081750</t>
  </si>
  <si>
    <t>367</t>
  </si>
  <si>
    <t>767991205R</t>
  </si>
  <si>
    <t>Předstěna ZN 53 dle specifikace v tabulce zámečnických prvků nových</t>
  </si>
  <si>
    <t>-967329980</t>
  </si>
  <si>
    <t>368</t>
  </si>
  <si>
    <t>767991206R</t>
  </si>
  <si>
    <t>Žaluziová klapka ZN 54 dle specifikace v tabulce zámečnických prvků nových</t>
  </si>
  <si>
    <t>187455118</t>
  </si>
  <si>
    <t>369</t>
  </si>
  <si>
    <t>767991207R</t>
  </si>
  <si>
    <t>Větrací potrubí ZN 55 dle specifikace v tabulce zámečnických prvků nových</t>
  </si>
  <si>
    <t>210758619</t>
  </si>
  <si>
    <t>370</t>
  </si>
  <si>
    <t>767991211R</t>
  </si>
  <si>
    <t>Sprchová zástěna ZN 56 dle specifikace v tabulce zámečnických prvků nových</t>
  </si>
  <si>
    <t>-1577723595</t>
  </si>
  <si>
    <t>371</t>
  </si>
  <si>
    <t>767991209R</t>
  </si>
  <si>
    <t>Nerezová stěna ZN 57 dle specifikace v tabulce zámečnických prvků nových</t>
  </si>
  <si>
    <t>247676017</t>
  </si>
  <si>
    <t>372</t>
  </si>
  <si>
    <t>767991210R</t>
  </si>
  <si>
    <t>Sanitární příčka ZN 58 dle specifikace v tabulce zámečnických prvků nových</t>
  </si>
  <si>
    <t>-640567483</t>
  </si>
  <si>
    <t>373</t>
  </si>
  <si>
    <t>-1202985386</t>
  </si>
  <si>
    <t>374</t>
  </si>
  <si>
    <t>771695139R</t>
  </si>
  <si>
    <t>Penetrace podlah na bázi syntetické pryskyřice</t>
  </si>
  <si>
    <t>-685711801</t>
  </si>
  <si>
    <t>35,64+3,48+10,24+22,62+4,21+14,32</t>
  </si>
  <si>
    <t>14,32+37,34</t>
  </si>
  <si>
    <t>375</t>
  </si>
  <si>
    <t>771531051</t>
  </si>
  <si>
    <t>Montáž podlahy z dlaždic cihelných nebo portlandských tloušťky do 30 mm lepených flexibilním lepidlem přes 35 do 45 ks/m2</t>
  </si>
  <si>
    <t>1595084493</t>
  </si>
  <si>
    <t>376</t>
  </si>
  <si>
    <t>596311040</t>
  </si>
  <si>
    <t>dlažba ruční cihelná 70x280x30 mm</t>
  </si>
  <si>
    <t>-1221656669</t>
  </si>
  <si>
    <t>Poznámka k položce:
Spotřeba: 25 kus/m2</t>
  </si>
  <si>
    <t>300,370*51,02*1,10</t>
  </si>
  <si>
    <t>377</t>
  </si>
  <si>
    <t>771574112</t>
  </si>
  <si>
    <t>Montáž podlah z dlaždic keramických lepených flexibilním lepidlem režných nebo glazovaných hladkých přes 6 do 9 ks/ m2</t>
  </si>
  <si>
    <t>-1956718688</t>
  </si>
  <si>
    <t>378</t>
  </si>
  <si>
    <t>597614420</t>
  </si>
  <si>
    <t>dlaždice keramické slinuté neglazované mrazuvzdorné formát 400/400 mm dle tab. skladeb</t>
  </si>
  <si>
    <t>280938706</t>
  </si>
  <si>
    <t>9,50*1,10</t>
  </si>
  <si>
    <t>379</t>
  </si>
  <si>
    <t>771571119R</t>
  </si>
  <si>
    <t>Stávající podlaha bude rozebrána v rozsahu provádění opravy kanalizační šachty, pro osazení přečerpávací stanice rozvody kanalizace, podlaha bude doplněna dle stávající skladby"</t>
  </si>
  <si>
    <t>1447293101</t>
  </si>
  <si>
    <t>380</t>
  </si>
  <si>
    <t>771574113</t>
  </si>
  <si>
    <t>Montáž podlah z dlaždic keramických lepených flexibilním lepidlem režných nebo glazovaných hladkých přes 9 do 12 ks/ m2</t>
  </si>
  <si>
    <t>181901385</t>
  </si>
  <si>
    <t>(61,34+17,88+11,97+28,19)*1,3 "příp. na sokl</t>
  </si>
  <si>
    <t>m 120-123/208/209/211/305-306/303</t>
  </si>
  <si>
    <t>(43,76+18,22)</t>
  </si>
  <si>
    <t>(14,32+37,34)</t>
  </si>
  <si>
    <t>(79,16+3,76)</t>
  </si>
  <si>
    <t>381</t>
  </si>
  <si>
    <t>597990009R</t>
  </si>
  <si>
    <t>dlažba keramická formát 300/300 mm dle tab. skladeb</t>
  </si>
  <si>
    <t>1369643406</t>
  </si>
  <si>
    <t>259,344*1,10</t>
  </si>
  <si>
    <t>382</t>
  </si>
  <si>
    <t>597614080</t>
  </si>
  <si>
    <t>dlaždice keramické slinuté neglazované mrazuvzdorné formát 300/300 mm dle tab. skladeb</t>
  </si>
  <si>
    <t>-1651515551</t>
  </si>
  <si>
    <t>(43,76+18,22)*1,3 "příp.na sokl</t>
  </si>
  <si>
    <t>(14,32+37,34)*1,3 " příp.na sokl</t>
  </si>
  <si>
    <t>(79,16+3,76)*1,3"příp.na sokl</t>
  </si>
  <si>
    <t>512,635*1,10</t>
  </si>
  <si>
    <t>383</t>
  </si>
  <si>
    <t>771574119R</t>
  </si>
  <si>
    <t>Montáž a dodávka soklu keramického cihelná páska v.100mm</t>
  </si>
  <si>
    <t>854253726</t>
  </si>
  <si>
    <t>P9,14,15</t>
  </si>
  <si>
    <t>172,50</t>
  </si>
  <si>
    <t>384</t>
  </si>
  <si>
    <t>771574129R</t>
  </si>
  <si>
    <t>Montáž a dodávka soklu keramického v.150 mm</t>
  </si>
  <si>
    <t>-1844155994</t>
  </si>
  <si>
    <t>P20,21,26</t>
  </si>
  <si>
    <t>441,00</t>
  </si>
  <si>
    <t>385</t>
  </si>
  <si>
    <t>771579196</t>
  </si>
  <si>
    <t>Montáž podlah z dlaždic keramických Příplatek k cenám za dvousložkový spárovací tmel</t>
  </si>
  <si>
    <t>1600375006</t>
  </si>
  <si>
    <t>pomocně pro spárovací maltu flexibilní</t>
  </si>
  <si>
    <t>(5,02+6,57+4,30+3,55+6,34+7,24+6,98)</t>
  </si>
  <si>
    <t>386</t>
  </si>
  <si>
    <t>771591111</t>
  </si>
  <si>
    <t>Podlahy - ostatní práce penetrace podkladu</t>
  </si>
  <si>
    <t>-1304426659</t>
  </si>
  <si>
    <t>387</t>
  </si>
  <si>
    <t>771990112</t>
  </si>
  <si>
    <t>Vyrovnání podkladní vrstvy samonivelační stěrkou tl. 4 mm, min. pevnosti 30 MPa</t>
  </si>
  <si>
    <t>-128862301</t>
  </si>
  <si>
    <t>pro vyrovnávací stěrku pod podlahy kamenné</t>
  </si>
  <si>
    <t>125,83+2,80+2,40</t>
  </si>
  <si>
    <t>388</t>
  </si>
  <si>
    <t>998771203</t>
  </si>
  <si>
    <t>Přesun hmot pro podlahy z dlaždic stanovený procentní sazbou z ceny vodorovná dopravní vzdálenost do 50 m v objektech výšky přes 12 do 24 m</t>
  </si>
  <si>
    <t>-1738436986</t>
  </si>
  <si>
    <t>772</t>
  </si>
  <si>
    <t>Podlahy z kamene</t>
  </si>
  <si>
    <t>389</t>
  </si>
  <si>
    <t>772521150R</t>
  </si>
  <si>
    <t>Kladení dlažby z kamene z pravoúhlých desek a dlaždic do trasové malty tl do 50 mm</t>
  </si>
  <si>
    <t>-1911863236</t>
  </si>
  <si>
    <t>skl.P8 (SN 3 dle tab. kamen. prvků nových)</t>
  </si>
  <si>
    <t>390</t>
  </si>
  <si>
    <t>772521250</t>
  </si>
  <si>
    <t>Kladení dlažby z kamene z pravoúhlých desek a dlaždic lepených flexibilním lepidlem tl do 50 mm</t>
  </si>
  <si>
    <t>-880481127</t>
  </si>
  <si>
    <t>1,89*(5,29+0,435)</t>
  </si>
  <si>
    <t>m 201 (též SN3 kam. prvk. nové)/ mezipodesty (též SN1, kam. prvky nové))</t>
  </si>
  <si>
    <t>391</t>
  </si>
  <si>
    <t>583819130</t>
  </si>
  <si>
    <t>Prvky stavební z přírodního kamene malé (desky dlažební, obkladové, soklové a podobně) desky dlažební těšínský pískovec (materiálová skupina III/2) povrch smirkovaný tl.  4 cm</t>
  </si>
  <si>
    <t>-1595709860</t>
  </si>
  <si>
    <t>pomocně pro valounkovou dlažbu</t>
  </si>
  <si>
    <t>pomocně pro ARKOZU</t>
  </si>
  <si>
    <t>m 201( též SN3 kam. prvky nové)/ mezipodesty (též SN1, kam. prvky nové))</t>
  </si>
  <si>
    <t>371,800*1,10</t>
  </si>
  <si>
    <t>392</t>
  </si>
  <si>
    <t>998772203</t>
  </si>
  <si>
    <t>Přesun hmot pro kamenné dlažby, obklady schodišťových stupňů a soklů stanovený procentní sazbou z ceny vodorovná dopravní vzdálenost do 50 m v objektech výšky přes 12 do 60 m</t>
  </si>
  <si>
    <t>833352878</t>
  </si>
  <si>
    <t>775</t>
  </si>
  <si>
    <t>Podlahy skládané</t>
  </si>
  <si>
    <t>393</t>
  </si>
  <si>
    <t>775413115</t>
  </si>
  <si>
    <t>Montáž podlahového soklíku nebo lišty obvodové (soklové) dřevěné bez základního nátěru lišty ze dřeva tvrdého nebo měkkého, v přírodní barvě lepené</t>
  </si>
  <si>
    <t>1795576185</t>
  </si>
  <si>
    <t>skl.12+13</t>
  </si>
  <si>
    <t>(3,665+0,876+1,136+5,891+0,704+0,339+0,359+0,625+9,422+1,282+5,169+1,357+5,736)+(0,176+16,190+5,611+1,202+5,153+1,057+11,365+9,417)+(6,336+7,279)</t>
  </si>
  <si>
    <t>(6,468+7,103)+(6,448+7,345+6,611+7,368+0,765)+(6,083+7,282+6,492+0,913+0,349+6,766)+(9,601+5,452+9,912+5,260)+(5,928+5,333+5,869+5,070)+(7,774+6,393)</t>
  </si>
  <si>
    <t>(0,728+7,762+7,047)+(5,710+3,872+1,780+0,213+1,126+0,608+0,820+1,020+0,740+0,297+1,417+1,041+0,841+1,188+0,860+1,421)</t>
  </si>
  <si>
    <t>skl.27</t>
  </si>
  <si>
    <t>(5,749+5,209+5,636+5,177)+(5,750+4,553+5,834+4,221)+(5,968+6,147+0,605+0,253+5,482+6,347)+(5,975+7,684+6,060+7,316)</t>
  </si>
  <si>
    <t>skl.28</t>
  </si>
  <si>
    <t>(1,498+1,398+1,846+0,238+0,700+3,851+2,085+4,917+1,594+1,427+1,469+5,539+0,493+5,341+2,316+3,673+12,684)+(6,920+6,791+0,971+1,135+6,541+3,250+0,976)</t>
  </si>
  <si>
    <t>(1,724+0,949+3,097)+(5,226+2,448+4,959+2,443)+(3,294+6,269+3,298+6,456)+(3,517+5,782+5,010+3,972+1,034+1,624)</t>
  </si>
  <si>
    <t>394</t>
  </si>
  <si>
    <t>614181010R</t>
  </si>
  <si>
    <t>lišta soklová dřevěná dub v 100 mm</t>
  </si>
  <si>
    <t>-258471293</t>
  </si>
  <si>
    <t>275,423*1,05</t>
  </si>
  <si>
    <t>395</t>
  </si>
  <si>
    <t>614181011R</t>
  </si>
  <si>
    <t>lišta soklová dřevěná dub výšky 70-100 mm</t>
  </si>
  <si>
    <t>690304924</t>
  </si>
  <si>
    <t>232,721*1,05</t>
  </si>
  <si>
    <t>396</t>
  </si>
  <si>
    <t>775511411R</t>
  </si>
  <si>
    <t>Podlahy z vlysů lepených, tl do 22 mm, š 90 mm, dl 800 mm, dub I</t>
  </si>
  <si>
    <t>1930799189</t>
  </si>
  <si>
    <t>397</t>
  </si>
  <si>
    <t>775511412R</t>
  </si>
  <si>
    <t>Podlahy z vlysů lepených, tl do 22 mm, š 70 mm, dl 400 mm, dub I</t>
  </si>
  <si>
    <t>-1755051608</t>
  </si>
  <si>
    <t>skl.P 25 (70%)</t>
  </si>
  <si>
    <t>(58,79+43,19+51,37+52,75+162,08)*0,70</t>
  </si>
  <si>
    <t>398</t>
  </si>
  <si>
    <t>775511499R</t>
  </si>
  <si>
    <t>Repase podlahy z vlysů lepených, z jakýchkoliv dřevin</t>
  </si>
  <si>
    <t>52976162</t>
  </si>
  <si>
    <t>skl.P 25 (30%)</t>
  </si>
  <si>
    <t>m 202-204</t>
  </si>
  <si>
    <t>(58,79+43,19+51,37+52,75)*0,30</t>
  </si>
  <si>
    <t>399</t>
  </si>
  <si>
    <t>775526250R</t>
  </si>
  <si>
    <t>Repase podlahy masivní parketové lepené z tabulí přes 500x500 mm dle specifikace v PD</t>
  </si>
  <si>
    <t>-1643702209</t>
  </si>
  <si>
    <t>400</t>
  </si>
  <si>
    <t>775526259R</t>
  </si>
  <si>
    <t>Podlaha 2.05 dle specifikace v PD vlýsky, sokl, lišta vč. lemování</t>
  </si>
  <si>
    <t>1420689339</t>
  </si>
  <si>
    <t>skl.P25</t>
  </si>
  <si>
    <t>162,08</t>
  </si>
  <si>
    <t>401</t>
  </si>
  <si>
    <t>775591319R</t>
  </si>
  <si>
    <t>Podlahy dřevěné, nátěr, zátěžový lak s voskem</t>
  </si>
  <si>
    <t>-234167587</t>
  </si>
  <si>
    <t>m 013/029/034/011/0,30</t>
  </si>
  <si>
    <t>skl.P16</t>
  </si>
  <si>
    <t>m 010/016</t>
  </si>
  <si>
    <t>11,50+13,63</t>
  </si>
  <si>
    <t>(65,09+32,70+51,78+54,04)*0,45 "doplnění</t>
  </si>
  <si>
    <t>skl.P 25</t>
  </si>
  <si>
    <t>402</t>
  </si>
  <si>
    <t>775574119R</t>
  </si>
  <si>
    <t>Montáž a dodávka soklu dřevěného v.100 mm, tl.15 mm</t>
  </si>
  <si>
    <t>34782417</t>
  </si>
  <si>
    <t>P12,13,25</t>
  </si>
  <si>
    <t>410,50</t>
  </si>
  <si>
    <t>403</t>
  </si>
  <si>
    <t>998775203</t>
  </si>
  <si>
    <t>Přesun hmot pro podlahy skládané stanovený procentní sazbou z ceny vodorovná dopravní vzdálenost do 50 m v objektech výšky přes 12 do 24 m</t>
  </si>
  <si>
    <t>-1324360903</t>
  </si>
  <si>
    <t>404</t>
  </si>
  <si>
    <t>776111311</t>
  </si>
  <si>
    <t>Příprava podkladu vysátí podlah</t>
  </si>
  <si>
    <t>2070459973</t>
  </si>
  <si>
    <t>14,35+14,28+16,07+13,34+14,82+14,70+13,75+37,34+5,96</t>
  </si>
  <si>
    <t>405</t>
  </si>
  <si>
    <t>776141112</t>
  </si>
  <si>
    <t>Příprava podkladu vyrovnání samonivelační stěrkou podlah min.pevnosti 20 MPa, tloušťky přes 3 do 5 mm</t>
  </si>
  <si>
    <t>1542979482</t>
  </si>
  <si>
    <t>406</t>
  </si>
  <si>
    <t>776141112R</t>
  </si>
  <si>
    <t>Vyrovnání podkladu povlakových podlah stěrkou pevnosti 20 MPa v tl.do 15 mm</t>
  </si>
  <si>
    <t>4319050</t>
  </si>
  <si>
    <t>407</t>
  </si>
  <si>
    <t>776251411</t>
  </si>
  <si>
    <t>Montáž podlahovin z přírodního linolea (marmolea) spoj podlah svařováním za tepla</t>
  </si>
  <si>
    <t>1833514172</t>
  </si>
  <si>
    <t>skl.P19,20b,22,27,28</t>
  </si>
  <si>
    <t>200,00</t>
  </si>
  <si>
    <t>408</t>
  </si>
  <si>
    <t>776421311</t>
  </si>
  <si>
    <t>Montáž lišt přechodových samolepících</t>
  </si>
  <si>
    <t>746014668</t>
  </si>
  <si>
    <t>dle projektanta</t>
  </si>
  <si>
    <t>20+28</t>
  </si>
  <si>
    <t>409</t>
  </si>
  <si>
    <t>590541100</t>
  </si>
  <si>
    <t>Systémy podlahové a stěnové systém Schlüter - ukončení podlah Schlüter-RENO-AEV profil přechodový, materiál: hliník matně eloxovaný, L= 2,5 m typ                   výška x šířka x délka AEVT 80 B20      8 x 20 x 2500 mm</t>
  </si>
  <si>
    <t>-1426108258</t>
  </si>
  <si>
    <t>28*1,02 'Přepočtené koeficientem množství</t>
  </si>
  <si>
    <t>410</t>
  </si>
  <si>
    <t>590541130</t>
  </si>
  <si>
    <t>Systémy podlahové a stěnové systém Schlüter - ukončení podlah Schlüter-RENO-AEV profil přechodový, materiál: hliník matně eloxovaný, L= 2,5 m typ                   výška x šířka x délka AEVT 150 B30   15 x 30 x 2500 mm</t>
  </si>
  <si>
    <t>483344760</t>
  </si>
  <si>
    <t>20*1,02 'Přepočtené koeficientem množství</t>
  </si>
  <si>
    <t>411</t>
  </si>
  <si>
    <t>776591199R</t>
  </si>
  <si>
    <t>Montáž podložky vyrovnávací a tlumící lepením</t>
  </si>
  <si>
    <t>1532575101</t>
  </si>
  <si>
    <t>pomocně pod lino</t>
  </si>
  <si>
    <t>412</t>
  </si>
  <si>
    <t>611553500</t>
  </si>
  <si>
    <t>podložka pěnová 2 mm</t>
  </si>
  <si>
    <t>1971755843</t>
  </si>
  <si>
    <t>295,640*1,02</t>
  </si>
  <si>
    <t>413</t>
  </si>
  <si>
    <t>776251111</t>
  </si>
  <si>
    <t>Montáž podlahovin z přírodního linolea (marmolea) lepením standardním lepidlem z pásů standardních</t>
  </si>
  <si>
    <t>-1867815331</t>
  </si>
  <si>
    <t>414</t>
  </si>
  <si>
    <t>284110693R</t>
  </si>
  <si>
    <t>linoleum přírodní ze 100% dřevité moučky, tl. 4 mm</t>
  </si>
  <si>
    <t>-1791926229</t>
  </si>
  <si>
    <t>Poznámka k položce:
Topshield, zátěž 34/43, R9, Cfl S1</t>
  </si>
  <si>
    <t>614,720*1,10</t>
  </si>
  <si>
    <t>415</t>
  </si>
  <si>
    <t>776991111R</t>
  </si>
  <si>
    <t>Dokončovací lišta (linoleum) v.100mm</t>
  </si>
  <si>
    <t>1946112685</t>
  </si>
  <si>
    <t>P19,20b,22,27,28</t>
  </si>
  <si>
    <t>398,00</t>
  </si>
  <si>
    <t>416</t>
  </si>
  <si>
    <t>998776203</t>
  </si>
  <si>
    <t>Přesun hmot pro podlahy povlakové stanovený procentní sazbou z ceny vodorovná dopravní vzdálenost do 50 m v objektech výšky přes 12 do 24 m</t>
  </si>
  <si>
    <t>-1462245184</t>
  </si>
  <si>
    <t>777</t>
  </si>
  <si>
    <t>Podlahy lité</t>
  </si>
  <si>
    <t>417</t>
  </si>
  <si>
    <t>777695119R</t>
  </si>
  <si>
    <t>Nátěry podlah betonových zpevňovačem s hydrofobizačním účinkem</t>
  </si>
  <si>
    <t>-2033672771</t>
  </si>
  <si>
    <t>418</t>
  </si>
  <si>
    <t>998777203</t>
  </si>
  <si>
    <t>Přesun hmot pro podlahy lité stanovený procentní sazbou z ceny vodorovná dopravní vzdálenost do 50 m v objektech výšky přes 12 do 24 m</t>
  </si>
  <si>
    <t>-290177635</t>
  </si>
  <si>
    <t>781</t>
  </si>
  <si>
    <t>Dokončovací práce - obklady</t>
  </si>
  <si>
    <t>419</t>
  </si>
  <si>
    <t>781484114R</t>
  </si>
  <si>
    <t>Montáž obkladů vnitřních z mozaiky 30x30 mm lepených flexibilním lepidlem (ztížení malými plochami, stísněnými prostory, za vyrovnání podkladu a spárování v ceně)</t>
  </si>
  <si>
    <t>-20225920</t>
  </si>
  <si>
    <t>odp.dv.</t>
  </si>
  <si>
    <t>-0,70*1,97*8</t>
  </si>
  <si>
    <t>-0,54*1,97*1</t>
  </si>
  <si>
    <t>-0,80*1,97*1</t>
  </si>
  <si>
    <t>-0,90*1,97*1</t>
  </si>
  <si>
    <t>-0,70*1,97*6</t>
  </si>
  <si>
    <t>-0,70*1,97*1</t>
  </si>
  <si>
    <t>420</t>
  </si>
  <si>
    <t>597611799R</t>
  </si>
  <si>
    <t>mozaika keramická (5,0 x 5,0) 30 x 30 x 0,6 cm I. j. glazovaná kalibrovaná</t>
  </si>
  <si>
    <t>-1743571708</t>
  </si>
  <si>
    <t>440,987*11,12*1,10</t>
  </si>
  <si>
    <t>5394,153*1,1 'Přepočtené koeficientem množství</t>
  </si>
  <si>
    <t>421</t>
  </si>
  <si>
    <t>781991111R</t>
  </si>
  <si>
    <t>Ukončující profily k obkladům</t>
  </si>
  <si>
    <t>-1286472632</t>
  </si>
  <si>
    <t>422</t>
  </si>
  <si>
    <t>998781203</t>
  </si>
  <si>
    <t>Přesun hmot pro obklady keramické stanovený procentní sazbou z ceny vodorovná dopravní vzdálenost do 50 m v objektech výšky přes 12 do 24 m</t>
  </si>
  <si>
    <t>1232424862</t>
  </si>
  <si>
    <t>423</t>
  </si>
  <si>
    <t>783201111R</t>
  </si>
  <si>
    <t>Protipožární nátěry všech sloupků krovu refrenčně nátěr fy Seidl a spol., Promat apod.</t>
  </si>
  <si>
    <t>2025556477</t>
  </si>
  <si>
    <t>424</t>
  </si>
  <si>
    <t>783213121</t>
  </si>
  <si>
    <t>Napouštěcí nátěr tesařských konstrukcí dvojnásobný fungicidní sanační</t>
  </si>
  <si>
    <t>-141099297</t>
  </si>
  <si>
    <t>1585,747*2,35</t>
  </si>
  <si>
    <t>425</t>
  </si>
  <si>
    <t>783827427</t>
  </si>
  <si>
    <t>Krycí (ochranný ) nátěr omítek dvojnásobný hladkých omítek hladkých, zrnitých tenkovrstvých nebo štukových stupně členitosti 1 a 2 vápenný</t>
  </si>
  <si>
    <t>-1170080649</t>
  </si>
  <si>
    <t>426</t>
  </si>
  <si>
    <t>783827447</t>
  </si>
  <si>
    <t>Krycí (ochranný ) nátěr omítek dvojnásobný hladkých omítek hladkých, zrnitých tenkovrstvých nebo štukových stupně členitosti 3 vápenný</t>
  </si>
  <si>
    <t>-889310448</t>
  </si>
  <si>
    <t>pomocně pro dvorní fasády- dle technologického postupu specifikovaného v TZ</t>
  </si>
  <si>
    <t>přípočet vikýřů již opravených cle TZ</t>
  </si>
  <si>
    <t>7,983</t>
  </si>
  <si>
    <t>-(1,100*1,200*1)</t>
  </si>
  <si>
    <t>783827467</t>
  </si>
  <si>
    <t>Krycí (ochranný ) nátěr omítek dvojnásobný hladkých omítek hladkých, zrnitých tenkovrstvých nebo štukových stupně členitosti 4 vápenný</t>
  </si>
  <si>
    <t>-1613682106</t>
  </si>
  <si>
    <t xml:space="preserve"> fasáda do Štupartské oprava dle technologického postupu specifikovaného v TZ</t>
  </si>
  <si>
    <t>přípočet vikýřů již opravených dle TZ</t>
  </si>
  <si>
    <t>7,205+13,125+7,205</t>
  </si>
  <si>
    <t>-(1,000*1,350*4)</t>
  </si>
  <si>
    <t>428</t>
  </si>
  <si>
    <t>783827487</t>
  </si>
  <si>
    <t>Krycí (ochranný ) nátěr omítek dvojnásobný hladkých omítek hladkých, zrnitých tenkovrstvých nebo štukových stupně členitosti 5 vápenný</t>
  </si>
  <si>
    <t>603031042</t>
  </si>
  <si>
    <t>fasáda do Celetné oprava dle technologického postupu specifikovaného v TZ</t>
  </si>
  <si>
    <t>429</t>
  </si>
  <si>
    <t>783932171</t>
  </si>
  <si>
    <t>Vyrovnání podkladu betonových podlah celoplošně, tloušťky do 3 mm modifikovanou cementovou stěrkou</t>
  </si>
  <si>
    <t>-1968914797</t>
  </si>
  <si>
    <t>pomocně pro vyrovnání původní podlahy bet. mazaninou</t>
  </si>
  <si>
    <t>430</t>
  </si>
  <si>
    <t>783933159R</t>
  </si>
  <si>
    <t>Penetrační nátěr pod olejivzdorný nátěr hladkých betonových podlah</t>
  </si>
  <si>
    <t>1954797046</t>
  </si>
  <si>
    <t>431</t>
  </si>
  <si>
    <t>783937163R</t>
  </si>
  <si>
    <t>Krycí dvojnásobný olejivzdorný nátěr betonové podlahy</t>
  </si>
  <si>
    <t>1037848026</t>
  </si>
  <si>
    <t>784</t>
  </si>
  <si>
    <t>Dokončovací práce - malby a tapety</t>
  </si>
  <si>
    <t>432</t>
  </si>
  <si>
    <t>784121009R</t>
  </si>
  <si>
    <t>Mechanické očištění od nánosů barev z minulých oprav a předmaleb špachtlí a rýžovým katrtáčem dle TZ SA části (ztížení za schodiště a malé plochy v ceně) výšky do 3,80 m</t>
  </si>
  <si>
    <t>1546238752</t>
  </si>
  <si>
    <t>stropy</t>
  </si>
  <si>
    <t>484,910</t>
  </si>
  <si>
    <t>1780,553</t>
  </si>
  <si>
    <t>818,290</t>
  </si>
  <si>
    <t>2084,692</t>
  </si>
  <si>
    <t>907,080</t>
  </si>
  <si>
    <t>590,467</t>
  </si>
  <si>
    <t>odpočet omítek na nových stěnách</t>
  </si>
  <si>
    <t>-999,968*0,60</t>
  </si>
  <si>
    <t>433</t>
  </si>
  <si>
    <t>784121099R</t>
  </si>
  <si>
    <t>Mechanické očištění od nánosů barev z minulých oprav a předmaleb špachtlí a rýžovým katrtáčem dle TZ SA části (ztížení za schodiště a malé plochy v ceně) výšky do 5,00 m</t>
  </si>
  <si>
    <t>1738607789</t>
  </si>
  <si>
    <t>pomocně pro mechanické očištění od nánosů barev z minulých oprav a předmaleb špachtlíí a rýžovým kartáček dle TZ</t>
  </si>
  <si>
    <t>948,010</t>
  </si>
  <si>
    <t>2109,559</t>
  </si>
  <si>
    <t>947,780</t>
  </si>
  <si>
    <t>2905,766</t>
  </si>
  <si>
    <t>-999,968*0,40</t>
  </si>
  <si>
    <t>434</t>
  </si>
  <si>
    <t>784121019R</t>
  </si>
  <si>
    <t>Omytí párou dle TZ SA část v místnostech (ztížení za schodiště a malé plochy v ceně)  výšky do 3,80 m</t>
  </si>
  <si>
    <t>1977273086</t>
  </si>
  <si>
    <t>435</t>
  </si>
  <si>
    <t>784112099R</t>
  </si>
  <si>
    <t>Omytí párou dle TZ SA část v místnostech (ztížení za schodiště a malé plochy v ceně) výšky do 5,00 m</t>
  </si>
  <si>
    <t>-715412758</t>
  </si>
  <si>
    <t>pomocně pro omytí párou dle TZ</t>
  </si>
  <si>
    <t>436</t>
  </si>
  <si>
    <t>784161309R</t>
  </si>
  <si>
    <t>Injektáž styrenakrylátovou disperzí, konsolidaci trhlin, domodelování a doplnění s vyhlazením dle TZ SA část (ztížení za schodiště a malé plochy v ceně) v místnostech výšky do 3,80 m</t>
  </si>
  <si>
    <t>-1128226756</t>
  </si>
  <si>
    <t>pomocně pro injektáž styrenakrylátovou disperzí, konsolidaci trhlin, domodelování a doplnění s vyhlazením dle TZ</t>
  </si>
  <si>
    <t>437</t>
  </si>
  <si>
    <t>784161399R</t>
  </si>
  <si>
    <t>Injektáž styrenakrylátovou disperzí, konsolidaci trhlin, domodelování a doplnění s vyhlazením dle TZ SA část (ztížení za schodiště a malé plochy v ceně) v místnostech výšky do 5,00 m</t>
  </si>
  <si>
    <t>-1588486337</t>
  </si>
  <si>
    <t>438</t>
  </si>
  <si>
    <t>784181129R</t>
  </si>
  <si>
    <t>Hloubková jednonásobná penetrace podkladu dle TZ SA část (ztížení za schodiště a malé plochy v ceně) v místnostech výšky do 3,80 m</t>
  </si>
  <si>
    <t>-59110239</t>
  </si>
  <si>
    <t>přípočet vikýřů</t>
  </si>
  <si>
    <t>41,167+48,598</t>
  </si>
  <si>
    <t>439</t>
  </si>
  <si>
    <t>784181199R</t>
  </si>
  <si>
    <t>Hloubková jednonásobná penetrace podkladu dle TZ SA část (ztížení za schodiště a malé plochy v ceně) v místnostech výšky do 5,00 m</t>
  </si>
  <si>
    <t>-984443980</t>
  </si>
  <si>
    <t>440</t>
  </si>
  <si>
    <t>784312009R</t>
  </si>
  <si>
    <t>Sjednocující nátěr dle TZ SA část pod vápenné malby (ztížení za schodiště a malé plochy v ceně)  v místnostech výšky do 3,80 m</t>
  </si>
  <si>
    <t>1145084852</t>
  </si>
  <si>
    <t>6755,757*0,80 "80%</t>
  </si>
  <si>
    <t>441</t>
  </si>
  <si>
    <t>784312099R</t>
  </si>
  <si>
    <t>Sjednocující nátěr dle TZ SA část pod vápenné malby (ztížení za schodiště a malé plochy v ceně)  v místnostech výšky do 5,00 m</t>
  </si>
  <si>
    <t>-1118592580</t>
  </si>
  <si>
    <t>pomocně pro sjednocující nátěr dle TZ</t>
  </si>
  <si>
    <t>6911,115*0,80 "80%</t>
  </si>
  <si>
    <t>442</t>
  </si>
  <si>
    <t>784312039R</t>
  </si>
  <si>
    <t>Dvojnásobné bílé vápenné malby (ztížení za schodiště a malé plochy v ceně) v místnostech výšky do 3,80 m</t>
  </si>
  <si>
    <t>404412384</t>
  </si>
  <si>
    <t>6755,757*0,50 "50%</t>
  </si>
  <si>
    <t>443</t>
  </si>
  <si>
    <t>784312029R</t>
  </si>
  <si>
    <t>Trojnásobné bílé vápenné malby (ztížení za schodiště a malé plochy v ceně) v místnostech výšky do 3,80 m</t>
  </si>
  <si>
    <t>-1614839296</t>
  </si>
  <si>
    <t>444</t>
  </si>
  <si>
    <t>784319289R</t>
  </si>
  <si>
    <t>Dvojnásobné bílé vápenné malby (ztížení za schodiště a malé plochy v ceně) v místnostech výšky do 5,00 m</t>
  </si>
  <si>
    <t>2103361684</t>
  </si>
  <si>
    <t>pomocně pro dvě až tři vrstvy dle TZ</t>
  </si>
  <si>
    <t>6911,115*0,50 "50%</t>
  </si>
  <si>
    <t>445</t>
  </si>
  <si>
    <t>784319989R</t>
  </si>
  <si>
    <t>Trojnásobné bílé vápenné malby (ztížení za schodiště a malé plochy v ceně) v místnostech výšky do 5,00 m</t>
  </si>
  <si>
    <t>1159611485</t>
  </si>
  <si>
    <t>446</t>
  </si>
  <si>
    <t>784312069R</t>
  </si>
  <si>
    <t>Příplatek k cenám vápenných maleb za provádění barevné malby tónované tónovacími přípravky (ztížení za schodiště a malé plochy v ceně)</t>
  </si>
  <si>
    <t>-1778493608</t>
  </si>
  <si>
    <t>6665,992+6911,115</t>
  </si>
  <si>
    <t>787</t>
  </si>
  <si>
    <t>Dokončovací práce - zasklívání</t>
  </si>
  <si>
    <t>447</t>
  </si>
  <si>
    <t>787300909R</t>
  </si>
  <si>
    <t>Kontrola a oprava zasklívání střešních konstrukcí a světlíků s přetmelení s odstraněním starého tmelu</t>
  </si>
  <si>
    <t>-1846370073</t>
  </si>
  <si>
    <t>KN19</t>
  </si>
  <si>
    <t>0,6*4*5</t>
  </si>
  <si>
    <t>448</t>
  </si>
  <si>
    <t>998787203</t>
  </si>
  <si>
    <t>Přesun hmot pro zasklívání stanovený procentní sazbou z ceny vodorovná dopravní vzdálenost do 50 m v objektech výšky přes 12 do 24 m</t>
  </si>
  <si>
    <t>1525698935</t>
  </si>
  <si>
    <t>796</t>
  </si>
  <si>
    <t>Vestavěný mobiliář</t>
  </si>
  <si>
    <t>449</t>
  </si>
  <si>
    <t>796991123R</t>
  </si>
  <si>
    <t>Montáž a dodávka prvku VEM 1 zrcadlo dle specifikace v tab. VP</t>
  </si>
  <si>
    <t>-168958140</t>
  </si>
  <si>
    <t>450</t>
  </si>
  <si>
    <t>796991173R</t>
  </si>
  <si>
    <t>Montáž a dodávka prvku VEM 2 zrcadlo dle specifikace v tab. VP</t>
  </si>
  <si>
    <t>-279322318</t>
  </si>
  <si>
    <t>451</t>
  </si>
  <si>
    <t>796991133R</t>
  </si>
  <si>
    <t>Montáž a dodávka prvku VEM 3 zrcadlo pro invalidní WC dle specifikace v tab. VP</t>
  </si>
  <si>
    <t>-2137818293</t>
  </si>
  <si>
    <t>452</t>
  </si>
  <si>
    <t>796991134R</t>
  </si>
  <si>
    <t>Montáž a dodávka prvku VEM 4  inv.madlo k umyvadlu dle specifikace v tab. VP</t>
  </si>
  <si>
    <t>-825517050</t>
  </si>
  <si>
    <t>453</t>
  </si>
  <si>
    <t>796991135R</t>
  </si>
  <si>
    <t>Montáž a dodávka prvku VEM 5 sada inv.madel k WC sklopné dle specifikace v tab. VP</t>
  </si>
  <si>
    <t>-1785274207</t>
  </si>
  <si>
    <t>454</t>
  </si>
  <si>
    <t>796991125R</t>
  </si>
  <si>
    <t>Montáž a dodávka prvku VEM 6 nástěnný věšák na oděvy dle specifikace v tab.VP</t>
  </si>
  <si>
    <t>-2093679817</t>
  </si>
  <si>
    <t>455</t>
  </si>
  <si>
    <t>796991119R</t>
  </si>
  <si>
    <t>Montáž a dodávka prvku VEM 7 štětka WC nástěnná dle specifikace v tab. VP</t>
  </si>
  <si>
    <t>77629831</t>
  </si>
  <si>
    <t>456</t>
  </si>
  <si>
    <t>796991114R</t>
  </si>
  <si>
    <t>Montáž a dodávka prvku VEM 8 el.osoušeč rukou dle specifikace v tab. VP</t>
  </si>
  <si>
    <t>1603998813</t>
  </si>
  <si>
    <t>457</t>
  </si>
  <si>
    <t>796991132R</t>
  </si>
  <si>
    <t>Montáž a dodávka prvku VEM 9 zásobník na hyg. sáčky dle specifikace v tab. VP</t>
  </si>
  <si>
    <t>872248995</t>
  </si>
  <si>
    <t>458</t>
  </si>
  <si>
    <t>796991162R</t>
  </si>
  <si>
    <t>Montáž a dodávka prvku VEM 10 závěsný koš s víkem dle specifikace v tab. VP</t>
  </si>
  <si>
    <t>-670827922</t>
  </si>
  <si>
    <t>459</t>
  </si>
  <si>
    <t>796991111R</t>
  </si>
  <si>
    <t>Montáž a dodávka prvku VEM/11  zásobník na toaletní papír dle specifikace v tab. VP</t>
  </si>
  <si>
    <t>-1523630524</t>
  </si>
  <si>
    <t>460</t>
  </si>
  <si>
    <t>796991131R</t>
  </si>
  <si>
    <t>Montáž a dodávka prvku VEM 12 hyg.koš závěsný  dle specifikace v tab. VP</t>
  </si>
  <si>
    <t>-196799091</t>
  </si>
  <si>
    <t>461</t>
  </si>
  <si>
    <t>796991118R</t>
  </si>
  <si>
    <t>Montáž a dodávka prvku VEM 13 dávkovač tekutého mýdla uzamykatelný dle specifikace v tab. VP</t>
  </si>
  <si>
    <t>1498949891</t>
  </si>
  <si>
    <t>462</t>
  </si>
  <si>
    <t>796991178R</t>
  </si>
  <si>
    <t>Montáž a dodávka prvku VEM 14  osvěžovač vzduchu dle specifikace v tab. VP</t>
  </si>
  <si>
    <t>320600779</t>
  </si>
  <si>
    <t>798</t>
  </si>
  <si>
    <t>Repase</t>
  </si>
  <si>
    <t>463</t>
  </si>
  <si>
    <t>798991111R</t>
  </si>
  <si>
    <t>Repase okna OR1 dle specifikace v tab. okna repase</t>
  </si>
  <si>
    <t>-951103893</t>
  </si>
  <si>
    <t>464</t>
  </si>
  <si>
    <t>798991112R</t>
  </si>
  <si>
    <t>Repase okna OR 2 dle specifikace v tab. okna repase</t>
  </si>
  <si>
    <t>465607442</t>
  </si>
  <si>
    <t>465</t>
  </si>
  <si>
    <t>798991113R</t>
  </si>
  <si>
    <t>Repase okna OR 3 dle specifikace v tab. okna repase</t>
  </si>
  <si>
    <t>-369617404</t>
  </si>
  <si>
    <t>466</t>
  </si>
  <si>
    <t>798991114R</t>
  </si>
  <si>
    <t>Repase okna OR 4 dle specifikace v tab. okna repase</t>
  </si>
  <si>
    <t>-1402612950</t>
  </si>
  <si>
    <t>467</t>
  </si>
  <si>
    <t>798991115R</t>
  </si>
  <si>
    <t>Repase okna OR 5 dle specifikace v tab. okna repase</t>
  </si>
  <si>
    <t>1737459299</t>
  </si>
  <si>
    <t>468</t>
  </si>
  <si>
    <t>798991116R</t>
  </si>
  <si>
    <t>Repase okna OR 6 dle specifikace v tab. okna repase</t>
  </si>
  <si>
    <t>-30810367</t>
  </si>
  <si>
    <t>469</t>
  </si>
  <si>
    <t>798991117R</t>
  </si>
  <si>
    <t>Repase okna OR 7 dle specifikace v tab. okna repase</t>
  </si>
  <si>
    <t>-236186127</t>
  </si>
  <si>
    <t>470</t>
  </si>
  <si>
    <t>798991118R</t>
  </si>
  <si>
    <t>Repase okna OR 8 dle specifikace v tab. okna repase</t>
  </si>
  <si>
    <t>-303944329</t>
  </si>
  <si>
    <t>471</t>
  </si>
  <si>
    <t>798991119R</t>
  </si>
  <si>
    <t>Repase okna OR 9 dle specifikace v tab. okna repase</t>
  </si>
  <si>
    <t>590003312</t>
  </si>
  <si>
    <t>472</t>
  </si>
  <si>
    <t>798991120R</t>
  </si>
  <si>
    <t>Repase okna OR 10 dle specifikace v tab. okna repase</t>
  </si>
  <si>
    <t>-2135302856</t>
  </si>
  <si>
    <t>473</t>
  </si>
  <si>
    <t>798991121R</t>
  </si>
  <si>
    <t>Repase okna OR 11a dle specifikace v tab. okna repase</t>
  </si>
  <si>
    <t>1283665190</t>
  </si>
  <si>
    <t>474</t>
  </si>
  <si>
    <t>798991122R</t>
  </si>
  <si>
    <t>Repase okna OR 11b dle specifikace v tab. okna repase</t>
  </si>
  <si>
    <t>-1768184194</t>
  </si>
  <si>
    <t>475</t>
  </si>
  <si>
    <t>798991123R</t>
  </si>
  <si>
    <t>Repase okna OR 12a dle specifikace v tab. okna repase</t>
  </si>
  <si>
    <t>769389020</t>
  </si>
  <si>
    <t>476</t>
  </si>
  <si>
    <t>798991124R</t>
  </si>
  <si>
    <t>Repase okna OR 12b dle specifikace v tab. okna repase</t>
  </si>
  <si>
    <t>1350319658</t>
  </si>
  <si>
    <t>477</t>
  </si>
  <si>
    <t>798991125R</t>
  </si>
  <si>
    <t>Repase okna OR 13 dle specifikace v tab. okna repase</t>
  </si>
  <si>
    <t>1656713469</t>
  </si>
  <si>
    <t>478</t>
  </si>
  <si>
    <t>798991126R</t>
  </si>
  <si>
    <t>Repase okna OR 14 dle specifikace v tab. okna repase</t>
  </si>
  <si>
    <t>-596329295</t>
  </si>
  <si>
    <t>479</t>
  </si>
  <si>
    <t>798991127R</t>
  </si>
  <si>
    <t>Repase okna OR 15 dle specifikace v tab. okna repase</t>
  </si>
  <si>
    <t>1678048288</t>
  </si>
  <si>
    <t>480</t>
  </si>
  <si>
    <t>798991128R</t>
  </si>
  <si>
    <t>Repase okna OR 16a dle specifikace v tab. okna repase</t>
  </si>
  <si>
    <t>712677692</t>
  </si>
  <si>
    <t>481</t>
  </si>
  <si>
    <t>798991129R</t>
  </si>
  <si>
    <t>Repase okna OR 16b dle specifikace v tab. okna repase</t>
  </si>
  <si>
    <t>1437244400</t>
  </si>
  <si>
    <t>482</t>
  </si>
  <si>
    <t>798991130R</t>
  </si>
  <si>
    <t>Repase okna OR 17 dle specifikace v tab. okna repase</t>
  </si>
  <si>
    <t>-240463261</t>
  </si>
  <si>
    <t>483</t>
  </si>
  <si>
    <t>798991131R</t>
  </si>
  <si>
    <t>Repase okna OR 18 dle specifikace v tab. okna repase</t>
  </si>
  <si>
    <t>-219150734</t>
  </si>
  <si>
    <t>oprava z 20%</t>
  </si>
  <si>
    <t>484</t>
  </si>
  <si>
    <t>798991132R</t>
  </si>
  <si>
    <t>Repase dveře DR 1 dle specifikace v tab. dveře repase</t>
  </si>
  <si>
    <t>1023958780</t>
  </si>
  <si>
    <t>485</t>
  </si>
  <si>
    <t>798991133R</t>
  </si>
  <si>
    <t>Repase dveře DR 2 dle specifikace v tab. dveře repase</t>
  </si>
  <si>
    <t>-1970038455</t>
  </si>
  <si>
    <t>486</t>
  </si>
  <si>
    <t>798991136R</t>
  </si>
  <si>
    <t>Repase soklu SR 1 dle specifikace v tab. kamenické prvky repasované</t>
  </si>
  <si>
    <t>505762976</t>
  </si>
  <si>
    <t>22,5*0,55</t>
  </si>
  <si>
    <t>487</t>
  </si>
  <si>
    <t>798991137R</t>
  </si>
  <si>
    <t>Repase soklu SR 2 dle specifikace v tab. kamenické prvky repasované</t>
  </si>
  <si>
    <t>1926925227</t>
  </si>
  <si>
    <t>5,00*0,65</t>
  </si>
  <si>
    <t>488</t>
  </si>
  <si>
    <t>798991138R</t>
  </si>
  <si>
    <t>Repase soklu SR 3 dle specifikace v tab. kamenické prvky repasované</t>
  </si>
  <si>
    <t>-1919774384</t>
  </si>
  <si>
    <t>2,10*0,62</t>
  </si>
  <si>
    <t>489</t>
  </si>
  <si>
    <t>798991139R</t>
  </si>
  <si>
    <t>Repase soklu SR 4 dle specifikace v tab. kamenické prvky repasované</t>
  </si>
  <si>
    <t>-161674008</t>
  </si>
  <si>
    <t>490</t>
  </si>
  <si>
    <t>798991140R</t>
  </si>
  <si>
    <t>Repase zábradlí TR 1a dle specifikace v tab. truhlářské prvky repasované</t>
  </si>
  <si>
    <t>1287741373</t>
  </si>
  <si>
    <t>5,47</t>
  </si>
  <si>
    <t>491</t>
  </si>
  <si>
    <t>798991141R</t>
  </si>
  <si>
    <t>Repase zábradlí TR 1b dle specifikace v tab. truhlářské prvky repasované</t>
  </si>
  <si>
    <t>1840085241</t>
  </si>
  <si>
    <t>13,3</t>
  </si>
  <si>
    <t>492</t>
  </si>
  <si>
    <t>798991142R</t>
  </si>
  <si>
    <t>Repase zábradlí TR 2 dle specifikace v tab. truhlářské prvky repasované</t>
  </si>
  <si>
    <t>-1640029928</t>
  </si>
  <si>
    <t>7,15</t>
  </si>
  <si>
    <t>493</t>
  </si>
  <si>
    <t>798991143R</t>
  </si>
  <si>
    <t>Repase zábradlí TR 3 dle specifikace v tab. truhlářské prvky repasované</t>
  </si>
  <si>
    <t>-542959699</t>
  </si>
  <si>
    <t>8,13</t>
  </si>
  <si>
    <t>494</t>
  </si>
  <si>
    <t>798991144R</t>
  </si>
  <si>
    <t>Repase zábradlí TR 4 dle specifikace v tab. truhlářské prvky repasované</t>
  </si>
  <si>
    <t>-884148237</t>
  </si>
  <si>
    <t>5,53</t>
  </si>
  <si>
    <t>495</t>
  </si>
  <si>
    <t>798991145R</t>
  </si>
  <si>
    <t>Repase zábradlí TR 5 dle specifikace v tab. truhlářské prvky repasované</t>
  </si>
  <si>
    <t>-1554216549</t>
  </si>
  <si>
    <t>7,5</t>
  </si>
  <si>
    <t>496</t>
  </si>
  <si>
    <t>798991146R</t>
  </si>
  <si>
    <t>Repase madla TR 6 dle specifikace v tab. truhlářské prvky repasované</t>
  </si>
  <si>
    <t>-1570827489</t>
  </si>
  <si>
    <t>4,1</t>
  </si>
  <si>
    <t>497</t>
  </si>
  <si>
    <t>798991147R</t>
  </si>
  <si>
    <t>Repase madla TR 7 dle specifikace v tab. truhlářské prvky repasované</t>
  </si>
  <si>
    <t>2068123151</t>
  </si>
  <si>
    <t>6,0</t>
  </si>
  <si>
    <t>498</t>
  </si>
  <si>
    <t>798991148R</t>
  </si>
  <si>
    <t>Repase madla s revizí zábradlí TR 8 dle specifikace v tab. truhlářské prvky repasované</t>
  </si>
  <si>
    <t>294834199</t>
  </si>
  <si>
    <t>11,7</t>
  </si>
  <si>
    <t>499</t>
  </si>
  <si>
    <t>798991149R</t>
  </si>
  <si>
    <t>Repase obkladu stupňů a soklu TR9 dle specifikace v tab. truhlářské prvky repasované</t>
  </si>
  <si>
    <t>1027588780</t>
  </si>
  <si>
    <t>12,00+20*0,30</t>
  </si>
  <si>
    <t>500</t>
  </si>
  <si>
    <t>798991150R</t>
  </si>
  <si>
    <t>Repase obkladu stupňů a desky pod zábradlím TR 10 dle specifikace v tab. truhlářské prvky repasované</t>
  </si>
  <si>
    <t>1336139251</t>
  </si>
  <si>
    <t>12,60+7,5*0,30</t>
  </si>
  <si>
    <t>501</t>
  </si>
  <si>
    <t>798991151R</t>
  </si>
  <si>
    <t>Repase obkladu stupňů a desky pod zábradlím TR 11 dle specifikace v tab. truhlářské prvky repasované</t>
  </si>
  <si>
    <t>-2002180120</t>
  </si>
  <si>
    <t>22,30+2,1*0,30</t>
  </si>
  <si>
    <t>502</t>
  </si>
  <si>
    <t>798991152R</t>
  </si>
  <si>
    <t>Repase desky pod zábradlím TR 12 dle specifikace v tab. truhlářské prvky repasované</t>
  </si>
  <si>
    <t>-2031483167</t>
  </si>
  <si>
    <t>3,40*0,30</t>
  </si>
  <si>
    <t>503</t>
  </si>
  <si>
    <t>798991153R</t>
  </si>
  <si>
    <t>Repase obkladu stupňů  TR 13 dle specifikace v tab. truhlářské prvky repasované</t>
  </si>
  <si>
    <t>1894436843</t>
  </si>
  <si>
    <t>504</t>
  </si>
  <si>
    <t>798991154R</t>
  </si>
  <si>
    <t>Repase obkladu stupňů a desky pod zábradlím TR 14 dle specifikace v tab. truhlářské prvky repasované</t>
  </si>
  <si>
    <t>2009912470</t>
  </si>
  <si>
    <t>16,40+1,8*0,30</t>
  </si>
  <si>
    <t>505</t>
  </si>
  <si>
    <t>798991155R</t>
  </si>
  <si>
    <t>Repase schodiště novodobého TR 15 dle specifikace v tab. truhlářské prvky repasované</t>
  </si>
  <si>
    <t>556489396</t>
  </si>
  <si>
    <t>2,60</t>
  </si>
  <si>
    <t>506</t>
  </si>
  <si>
    <t>798991156R</t>
  </si>
  <si>
    <t>Repase sdřevěného obkladu stupňů TR 16 dle specifikace v tab. truhlářské prvky repasované</t>
  </si>
  <si>
    <t>-568416995</t>
  </si>
  <si>
    <t>1,30</t>
  </si>
  <si>
    <t>507</t>
  </si>
  <si>
    <t>798991157R</t>
  </si>
  <si>
    <t>Repase madla a zábradlí,oprava ZR1a dle specifikace v tab. zámečnické prvky repasované</t>
  </si>
  <si>
    <t>2026876042</t>
  </si>
  <si>
    <t>4,10</t>
  </si>
  <si>
    <t>508</t>
  </si>
  <si>
    <t>798991158R</t>
  </si>
  <si>
    <t>Repase madla a zábradlí,oprava ZR1b dle specifikace v tab. zámečnické prvky repasované</t>
  </si>
  <si>
    <t>1938455705</t>
  </si>
  <si>
    <t>509</t>
  </si>
  <si>
    <t>798991159R</t>
  </si>
  <si>
    <t>Repase madla a zábradlí,oprava ZR1c dle specifikace v tab. zámečnické prvky repasované</t>
  </si>
  <si>
    <t>-1413228103</t>
  </si>
  <si>
    <t>4,80</t>
  </si>
  <si>
    <t>510</t>
  </si>
  <si>
    <t>798991160R</t>
  </si>
  <si>
    <t>Repase madla a zábradlí,oprava ZR1d dle specifikace v tab. zámečnické prvky repasované</t>
  </si>
  <si>
    <t>1122159372</t>
  </si>
  <si>
    <t>1,60</t>
  </si>
  <si>
    <t>511</t>
  </si>
  <si>
    <t>798991161R</t>
  </si>
  <si>
    <t>Repase madla a zábradlí,oprava ZR1e dle specifikace v tab. zámečnické prvky repasované</t>
  </si>
  <si>
    <t>-943311743</t>
  </si>
  <si>
    <t>798991162R</t>
  </si>
  <si>
    <t>Repase madla a zábradlí,oprava ZR1f dle specifikace v tab. zámečnické prvky repasované</t>
  </si>
  <si>
    <t>788319926</t>
  </si>
  <si>
    <t>2,80</t>
  </si>
  <si>
    <t>513</t>
  </si>
  <si>
    <t>798991163R</t>
  </si>
  <si>
    <t>Repase madla a zábradlí,oprava ZR1g dle specifikace v tab. zámečnické prvky repasované</t>
  </si>
  <si>
    <t>1530969542</t>
  </si>
  <si>
    <t>1,75</t>
  </si>
  <si>
    <t>514</t>
  </si>
  <si>
    <t>798991164R</t>
  </si>
  <si>
    <t>Repase madla a zábradlí,oprava ZR1h dle specifikace v tab. zámečnické prvky repasované</t>
  </si>
  <si>
    <t>174086158</t>
  </si>
  <si>
    <t>6,50</t>
  </si>
  <si>
    <t>515</t>
  </si>
  <si>
    <t>798991165R</t>
  </si>
  <si>
    <t>Repase mříže ZR 2a dle specifikace v tab. zámečnické prvky repasované</t>
  </si>
  <si>
    <t>-1244899336</t>
  </si>
  <si>
    <t>516</t>
  </si>
  <si>
    <t>798991166R</t>
  </si>
  <si>
    <t>Repase mříže ZR 2b dle specifikace v tab. zámečnické prvky repasované</t>
  </si>
  <si>
    <t>1912379631</t>
  </si>
  <si>
    <t>517</t>
  </si>
  <si>
    <t>798991167R</t>
  </si>
  <si>
    <t>Repase el.dvířka ZR 3a dle specifikace v tab. zámečnické prvky repasované</t>
  </si>
  <si>
    <t>-1487383260</t>
  </si>
  <si>
    <t>518</t>
  </si>
  <si>
    <t>798991168R</t>
  </si>
  <si>
    <t>Repase el.dvířka ZR 3b dle specifikace v tab. zámečnické prvky repasované</t>
  </si>
  <si>
    <t>-1219716002</t>
  </si>
  <si>
    <t>519</t>
  </si>
  <si>
    <t>798991169R</t>
  </si>
  <si>
    <t>Repase el.dvířka ZR 3c dle specifikace v tab. zámečnické prvky repasované</t>
  </si>
  <si>
    <t>-661274842</t>
  </si>
  <si>
    <t>520</t>
  </si>
  <si>
    <t>798991170R</t>
  </si>
  <si>
    <t>Repase madla a zábradlí,oprava ZR 4 dle specifikace v tab. zámečnické prvky repasované</t>
  </si>
  <si>
    <t>596651972</t>
  </si>
  <si>
    <t>521</t>
  </si>
  <si>
    <t>798991172R</t>
  </si>
  <si>
    <t>Repase popisové desky ZR 5 dle specifikace v tab. zámečnické prvky repasované</t>
  </si>
  <si>
    <t>-974592612</t>
  </si>
  <si>
    <t>522</t>
  </si>
  <si>
    <t>798991173R</t>
  </si>
  <si>
    <t>Repase nástěnné lampy ZR 5 dle specifikace v tab. zámečnické prvky repasované</t>
  </si>
  <si>
    <t>1921555009</t>
  </si>
  <si>
    <t>523</t>
  </si>
  <si>
    <t>798991174R</t>
  </si>
  <si>
    <t>Revize hromosvodů ZR 7 dle specifikace v tab. zámečnické prvky repasované</t>
  </si>
  <si>
    <t>353369184</t>
  </si>
  <si>
    <t>85,50</t>
  </si>
  <si>
    <t>524</t>
  </si>
  <si>
    <t>798991175R</t>
  </si>
  <si>
    <t>Repase mříže ZR 8 dle specifikace v tab. zámečnické prvky repasované</t>
  </si>
  <si>
    <t>2102139335</t>
  </si>
  <si>
    <t>799</t>
  </si>
  <si>
    <t>Restaurování, odborné opravy, opravy umělecko řemeslných prvků</t>
  </si>
  <si>
    <t>799.1</t>
  </si>
  <si>
    <t>Exteriérové prvky</t>
  </si>
  <si>
    <t>525</t>
  </si>
  <si>
    <t>799191111R</t>
  </si>
  <si>
    <t>K/1 - portál s erbovní kartuší</t>
  </si>
  <si>
    <t>1676732954</t>
  </si>
  <si>
    <t>526</t>
  </si>
  <si>
    <t>799191112R</t>
  </si>
  <si>
    <t>K/2 - ostění lomeného portálu</t>
  </si>
  <si>
    <t>1963527303</t>
  </si>
  <si>
    <t>527</t>
  </si>
  <si>
    <t>799191113R</t>
  </si>
  <si>
    <t>K/3 - ostění sdruženého okna</t>
  </si>
  <si>
    <t>875929501</t>
  </si>
  <si>
    <t>528</t>
  </si>
  <si>
    <t>799191114R</t>
  </si>
  <si>
    <t>K/4 - kamenné ostění, torzo</t>
  </si>
  <si>
    <t>892416184</t>
  </si>
  <si>
    <t>529</t>
  </si>
  <si>
    <t>799191115R</t>
  </si>
  <si>
    <t>K/5 - dekorativní váza</t>
  </si>
  <si>
    <t>1076547384</t>
  </si>
  <si>
    <t>530</t>
  </si>
  <si>
    <t>799191116R</t>
  </si>
  <si>
    <t>KO//1, KO2 - mříž</t>
  </si>
  <si>
    <t>-1217464383</t>
  </si>
  <si>
    <t>799.2</t>
  </si>
  <si>
    <t>Interiérové prky</t>
  </si>
  <si>
    <t>531</t>
  </si>
  <si>
    <t>799291111R</t>
  </si>
  <si>
    <t>K/6 - kamenné ostění</t>
  </si>
  <si>
    <t>1771506744</t>
  </si>
  <si>
    <t>532</t>
  </si>
  <si>
    <t>799291112R</t>
  </si>
  <si>
    <t>K/7 - torzo stojky kamenného portálu</t>
  </si>
  <si>
    <t>-438691914</t>
  </si>
  <si>
    <t>533</t>
  </si>
  <si>
    <t>799291113R</t>
  </si>
  <si>
    <t>K/8 - stojky kamenného portálu</t>
  </si>
  <si>
    <t>-598757782</t>
  </si>
  <si>
    <t>534</t>
  </si>
  <si>
    <t>799291114R</t>
  </si>
  <si>
    <t>K/9 - kamenný portál</t>
  </si>
  <si>
    <t>-1629341235</t>
  </si>
  <si>
    <t>535</t>
  </si>
  <si>
    <t>799291115R</t>
  </si>
  <si>
    <t>K/10 - studna</t>
  </si>
  <si>
    <t>945064671</t>
  </si>
  <si>
    <t>536</t>
  </si>
  <si>
    <t>799291116R</t>
  </si>
  <si>
    <t>K/11 - mramorový krb</t>
  </si>
  <si>
    <t>1529266257</t>
  </si>
  <si>
    <t>537</t>
  </si>
  <si>
    <t>799291117R</t>
  </si>
  <si>
    <t>K/12,K13 - ostění přikládacího otvoru</t>
  </si>
  <si>
    <t>2074019463</t>
  </si>
  <si>
    <t>538</t>
  </si>
  <si>
    <t>799291118R</t>
  </si>
  <si>
    <t>K/14,K15 - kamenná okna s kružbou</t>
  </si>
  <si>
    <t>-1217635038</t>
  </si>
  <si>
    <t>539</t>
  </si>
  <si>
    <t>799291119R</t>
  </si>
  <si>
    <t>K/16 - kamenné ostění</t>
  </si>
  <si>
    <t>-2070261203</t>
  </si>
  <si>
    <t>540</t>
  </si>
  <si>
    <t>799291120R</t>
  </si>
  <si>
    <t>KO/3 - mříž</t>
  </si>
  <si>
    <t>244426388</t>
  </si>
  <si>
    <t>541</t>
  </si>
  <si>
    <t>799291121R</t>
  </si>
  <si>
    <t>KO/4 - mříž</t>
  </si>
  <si>
    <t>2063058569</t>
  </si>
  <si>
    <t>542</t>
  </si>
  <si>
    <t>799291122R</t>
  </si>
  <si>
    <t>K/17 - portál</t>
  </si>
  <si>
    <t>1137972194</t>
  </si>
  <si>
    <t>543</t>
  </si>
  <si>
    <t>799291123R</t>
  </si>
  <si>
    <t>K/18 - portál</t>
  </si>
  <si>
    <t>2045178639</t>
  </si>
  <si>
    <t>544</t>
  </si>
  <si>
    <t>799291124R</t>
  </si>
  <si>
    <t>K/19-  torzo ostění</t>
  </si>
  <si>
    <t>1151102594</t>
  </si>
  <si>
    <t>545</t>
  </si>
  <si>
    <t>799291125R</t>
  </si>
  <si>
    <t>T/1 - dveře</t>
  </si>
  <si>
    <t>-270979345</t>
  </si>
  <si>
    <t>546</t>
  </si>
  <si>
    <t>799291126R</t>
  </si>
  <si>
    <t>T/2 - dveře</t>
  </si>
  <si>
    <t>1062800009</t>
  </si>
  <si>
    <t>547</t>
  </si>
  <si>
    <t>799291127R</t>
  </si>
  <si>
    <t>T/3 - dveře</t>
  </si>
  <si>
    <t>-377001303</t>
  </si>
  <si>
    <t>548</t>
  </si>
  <si>
    <t>799291128R</t>
  </si>
  <si>
    <t>T/4 - dveře</t>
  </si>
  <si>
    <t>1427851369</t>
  </si>
  <si>
    <t>549</t>
  </si>
  <si>
    <t>799291129R</t>
  </si>
  <si>
    <t>T/5 - dveře</t>
  </si>
  <si>
    <t>1329880322</t>
  </si>
  <si>
    <t>550</t>
  </si>
  <si>
    <t>799291130R</t>
  </si>
  <si>
    <t>T/6 - dveře</t>
  </si>
  <si>
    <t>-2006608020</t>
  </si>
  <si>
    <t>551</t>
  </si>
  <si>
    <t>799291131R</t>
  </si>
  <si>
    <t>T/7 - dveře</t>
  </si>
  <si>
    <t>2089256005</t>
  </si>
  <si>
    <t>552</t>
  </si>
  <si>
    <t>799291132R</t>
  </si>
  <si>
    <t>T/8 - dveře</t>
  </si>
  <si>
    <t>1720563460</t>
  </si>
  <si>
    <t>553</t>
  </si>
  <si>
    <t>799291133R</t>
  </si>
  <si>
    <t>T/9- dveře</t>
  </si>
  <si>
    <t>427144772</t>
  </si>
  <si>
    <t>554</t>
  </si>
  <si>
    <t>799291134R</t>
  </si>
  <si>
    <t>T/10- dveře</t>
  </si>
  <si>
    <t>518871482</t>
  </si>
  <si>
    <t>555</t>
  </si>
  <si>
    <t>799291135R</t>
  </si>
  <si>
    <t>T/11- dveře</t>
  </si>
  <si>
    <t>-934516147</t>
  </si>
  <si>
    <t>556</t>
  </si>
  <si>
    <t>799291136R</t>
  </si>
  <si>
    <t>T/12- dveře</t>
  </si>
  <si>
    <t>-1518775387</t>
  </si>
  <si>
    <t>557</t>
  </si>
  <si>
    <t>799291137R</t>
  </si>
  <si>
    <t>T/13- dveře</t>
  </si>
  <si>
    <t>-158821112</t>
  </si>
  <si>
    <t>558</t>
  </si>
  <si>
    <t>799291138R</t>
  </si>
  <si>
    <t>T/14,T15,T16 - obložky</t>
  </si>
  <si>
    <t>-1357051836</t>
  </si>
  <si>
    <t>559</t>
  </si>
  <si>
    <t>799291139R</t>
  </si>
  <si>
    <t>T/17,T18 - dveře</t>
  </si>
  <si>
    <t>-1916099483</t>
  </si>
  <si>
    <t>560</t>
  </si>
  <si>
    <t>799291140R</t>
  </si>
  <si>
    <t>-1699757505</t>
  </si>
  <si>
    <t>561</t>
  </si>
  <si>
    <t>799291141R</t>
  </si>
  <si>
    <t>2128890029</t>
  </si>
  <si>
    <t>562</t>
  </si>
  <si>
    <t>799291142R</t>
  </si>
  <si>
    <t>T/26.1-3 - okno, vnitřní</t>
  </si>
  <si>
    <t>-810595698</t>
  </si>
  <si>
    <t>563</t>
  </si>
  <si>
    <t>799291143R</t>
  </si>
  <si>
    <t>T/27,T/28 - okno, vnitřní</t>
  </si>
  <si>
    <t>-1839263005</t>
  </si>
  <si>
    <t>564</t>
  </si>
  <si>
    <t>799291144R</t>
  </si>
  <si>
    <t>T/29 - dveře</t>
  </si>
  <si>
    <t>-1670497940</t>
  </si>
  <si>
    <t>565</t>
  </si>
  <si>
    <t>799291145R</t>
  </si>
  <si>
    <t>T/30-T80 - okno vnitřní 2NP</t>
  </si>
  <si>
    <t>1661006645</t>
  </si>
  <si>
    <t>566</t>
  </si>
  <si>
    <t>799292145R</t>
  </si>
  <si>
    <t>T/30-T80 - okno vnitřní 3NP</t>
  </si>
  <si>
    <t>-1351348593</t>
  </si>
  <si>
    <t>567</t>
  </si>
  <si>
    <t>799291146R</t>
  </si>
  <si>
    <t>-1440754186</t>
  </si>
  <si>
    <t>568</t>
  </si>
  <si>
    <t>799290147R</t>
  </si>
  <si>
    <t>Š/1 nika s lasturou</t>
  </si>
  <si>
    <t>741156555</t>
  </si>
  <si>
    <t>569</t>
  </si>
  <si>
    <t>799291147R</t>
  </si>
  <si>
    <t>Š/2,Š/3,Š/4,Š/5 - štuková výzdoba stropů</t>
  </si>
  <si>
    <t>740979207</t>
  </si>
  <si>
    <t>570</t>
  </si>
  <si>
    <t>799291148R</t>
  </si>
  <si>
    <t>580090816</t>
  </si>
  <si>
    <t>571</t>
  </si>
  <si>
    <t>799291149R</t>
  </si>
  <si>
    <t>O/1,O/2,O/3,O/4,O/5 - obraz v suprafenestře</t>
  </si>
  <si>
    <t>-230208650</t>
  </si>
  <si>
    <t>572</t>
  </si>
  <si>
    <t>799291150R</t>
  </si>
  <si>
    <t>Oprava vnitřních omítek restaurováním</t>
  </si>
  <si>
    <t>341246397</t>
  </si>
  <si>
    <t xml:space="preserve"> dle technologického postupu specifikovaného v TZ</t>
  </si>
  <si>
    <t>Stěny dle textu v PD ozn.1.patro</t>
  </si>
  <si>
    <t>((8,472+0,944+0,586+1,531+0,588+0,770+8,332+3,698)+(8,393+0,855+1,437+0,582+0,523+0,727+1,594+0,542+0,831+0,567+1,276+0,867+8,553+3,475+0,701))*4,000</t>
  </si>
  <si>
    <t>((2,014+0,613+1,628)+(8,238+0,645+0,433+1,440+0,734+1,252+0,775+1,562+0,669+0,657+8,427+0,385+0,577+1,406+0,829+3,878)+(8,056+0,577+0,913))*4,000</t>
  </si>
  <si>
    <t>(1,434+0,768+0,829+0,721+1,437+0,582+0,528+8,193+4,456+1,340+1,144+1,123+0,582)*4,000</t>
  </si>
  <si>
    <t>573</t>
  </si>
  <si>
    <t>799291151R</t>
  </si>
  <si>
    <t xml:space="preserve">Plastické prvky fasády restaurování </t>
  </si>
  <si>
    <t>445894515</t>
  </si>
  <si>
    <t xml:space="preserve"> dle technologického postupu specifikovaného v TZ 60%</t>
  </si>
  <si>
    <t>12,163</t>
  </si>
  <si>
    <t>2,243*8</t>
  </si>
  <si>
    <t>4,607</t>
  </si>
  <si>
    <t>5,993*8</t>
  </si>
  <si>
    <t>5,177</t>
  </si>
  <si>
    <t>2,857*7</t>
  </si>
  <si>
    <t>22,833</t>
  </si>
  <si>
    <t>31,423</t>
  </si>
  <si>
    <t>16,144+3,696</t>
  </si>
  <si>
    <t>1,110</t>
  </si>
  <si>
    <t>15,161</t>
  </si>
  <si>
    <t>2,401*14</t>
  </si>
  <si>
    <t>3,031*17</t>
  </si>
  <si>
    <t>283,342*0,60</t>
  </si>
  <si>
    <t>574</t>
  </si>
  <si>
    <t>799291152R</t>
  </si>
  <si>
    <t>Románské sklepy restaurování dle specifikace ozn.1 v textu PD</t>
  </si>
  <si>
    <t>473619863</t>
  </si>
  <si>
    <t>ozn.1</t>
  </si>
  <si>
    <t xml:space="preserve">stropy </t>
  </si>
  <si>
    <t>12,13,14</t>
  </si>
  <si>
    <t>(2,059+1,671+6,289+1,337+4,306+0,809+1,258+0,829+0,871+1,252+3,855+1,230+3,348+6,231+5,623+6,340+1,267+1,237+0,780+3,476+2,675+2,627+0,981)*3,500</t>
  </si>
  <si>
    <t>(2,576+3,050+1,557)*3,500</t>
  </si>
  <si>
    <t>575</t>
  </si>
  <si>
    <t>799291153R</t>
  </si>
  <si>
    <t>Gotické sklepení restaurování dle specifikace ozn.2 v textu PD</t>
  </si>
  <si>
    <t>885554706</t>
  </si>
  <si>
    <t>ozn.2</t>
  </si>
  <si>
    <t>19,55+6,94+2,49+7,55+11,59+1,76</t>
  </si>
  <si>
    <t>(7,453+6,003+6,731+4,884+1,298)*3,500</t>
  </si>
  <si>
    <t>576</t>
  </si>
  <si>
    <t>799291154R</t>
  </si>
  <si>
    <t>Gotické sklepení restaurování dle specifikace ozn.3 v textu PD</t>
  </si>
  <si>
    <t>-1856685656</t>
  </si>
  <si>
    <t>ozn.3</t>
  </si>
  <si>
    <t>11,92+107,64</t>
  </si>
  <si>
    <t>((7,408+15,177+2,478+7,290+8,231+9,320))*3,500</t>
  </si>
  <si>
    <t>577</t>
  </si>
  <si>
    <t>799291155R</t>
  </si>
  <si>
    <t xml:space="preserve">Součinnost restaurátora  u štítových stěn </t>
  </si>
  <si>
    <t>-87947218</t>
  </si>
  <si>
    <t>do Celetné 2x</t>
  </si>
  <si>
    <t>do Štupartské 1x</t>
  </si>
  <si>
    <t>578</t>
  </si>
  <si>
    <t>-1832977413</t>
  </si>
  <si>
    <t>odstrojení a ochrana prvků, které nelze demontovat</t>
  </si>
  <si>
    <t>579</t>
  </si>
  <si>
    <t>HZS1292</t>
  </si>
  <si>
    <t>Hodinové zúčtovací sazby profesí HSV zemní a pomocné práce stavební dělník</t>
  </si>
  <si>
    <t>1442755089</t>
  </si>
  <si>
    <t>práce spojené se zdvojenými podlahami</t>
  </si>
  <si>
    <t>začištění profilů - min. potažení pletivem, postřik (dle TZ)</t>
  </si>
  <si>
    <t>1*10</t>
  </si>
  <si>
    <t xml:space="preserve"> vyzdívka mezi nosníky, plentování, potažení pletivem a postřik</t>
  </si>
  <si>
    <t>1*20</t>
  </si>
  <si>
    <t>staronové niky rozvaděčů 15 ks 800/800</t>
  </si>
  <si>
    <t>1*40</t>
  </si>
  <si>
    <t>zavázání konstrukcí ke stávajícícím (zdivo, příčky)</t>
  </si>
  <si>
    <t>potažení porobetonu perlinkou</t>
  </si>
  <si>
    <t>úprava šachty v 0.9</t>
  </si>
  <si>
    <t>580</t>
  </si>
  <si>
    <t>920581738</t>
  </si>
  <si>
    <t>581</t>
  </si>
  <si>
    <t>830913045</t>
  </si>
  <si>
    <t>podhled P35,36</t>
  </si>
  <si>
    <t>582</t>
  </si>
  <si>
    <t>-1657165932</t>
  </si>
  <si>
    <t>04 - Specializovaná řemesla</t>
  </si>
  <si>
    <t xml:space="preserve">    720 - Zdravotechnika</t>
  </si>
  <si>
    <t xml:space="preserve">    720.1 - Ražená kanalizační přípojka</t>
  </si>
  <si>
    <t xml:space="preserve">    727 - Zdravotechnika - požární ochrana</t>
  </si>
  <si>
    <t xml:space="preserve">    730 - Vytápění</t>
  </si>
  <si>
    <t xml:space="preserve">    751 - Vzduchotechnika</t>
  </si>
  <si>
    <t>M - Práce a dodávky M</t>
  </si>
  <si>
    <t xml:space="preserve">    21-M - Elektromontáže</t>
  </si>
  <si>
    <t xml:space="preserve">    33-M - Montáže dopr.zaříz.,sklad. zař. a váh</t>
  </si>
  <si>
    <t xml:space="preserve">    36-M - Montáž prov.,měř. a regul. zařízení</t>
  </si>
  <si>
    <t>Práce a dodávky spojené s akustickými opatřeními celkem, specifikované v samostatné příloze</t>
  </si>
  <si>
    <t>347753023</t>
  </si>
  <si>
    <t>720</t>
  </si>
  <si>
    <t>Zdravotechnika</t>
  </si>
  <si>
    <t>720991111</t>
  </si>
  <si>
    <t>Práce a dodávky spojené se zdravotně-technickými instalacemi celkem, specifikované v samostatné příloze</t>
  </si>
  <si>
    <t>269059686</t>
  </si>
  <si>
    <t>720.1</t>
  </si>
  <si>
    <t>Ražená kanalizační přípojka</t>
  </si>
  <si>
    <t>72011R</t>
  </si>
  <si>
    <t>Těžní šachta 1</t>
  </si>
  <si>
    <t>233646639</t>
  </si>
  <si>
    <t>72012R</t>
  </si>
  <si>
    <t>Likvidace šachty</t>
  </si>
  <si>
    <t>1640294630</t>
  </si>
  <si>
    <t>72013R</t>
  </si>
  <si>
    <t>Těžní šachta 2</t>
  </si>
  <si>
    <t>1837727425</t>
  </si>
  <si>
    <t>72014R</t>
  </si>
  <si>
    <t>-1038089222</t>
  </si>
  <si>
    <t>72015R</t>
  </si>
  <si>
    <t>Vrtání zdi (pro potrubí prům.200), délka 2,00</t>
  </si>
  <si>
    <t>-512785586</t>
  </si>
  <si>
    <t>72016R</t>
  </si>
  <si>
    <t>Štola - ražba</t>
  </si>
  <si>
    <t>1531961424</t>
  </si>
  <si>
    <t>5,5</t>
  </si>
  <si>
    <t>72017R</t>
  </si>
  <si>
    <t>Odbočka</t>
  </si>
  <si>
    <t>-920685733</t>
  </si>
  <si>
    <t>72018R</t>
  </si>
  <si>
    <t>Pokládka potrubí</t>
  </si>
  <si>
    <t>363556689</t>
  </si>
  <si>
    <t>72019R</t>
  </si>
  <si>
    <t>Dodavatelská dokumentace</t>
  </si>
  <si>
    <t>80912577</t>
  </si>
  <si>
    <t>72020R</t>
  </si>
  <si>
    <t>Doklady</t>
  </si>
  <si>
    <t>-1974544665</t>
  </si>
  <si>
    <t>72021R</t>
  </si>
  <si>
    <t>HBZS</t>
  </si>
  <si>
    <t>den</t>
  </si>
  <si>
    <t>-507821922</t>
  </si>
  <si>
    <t>727</t>
  </si>
  <si>
    <t>Zdravotechnika - požární ochrana</t>
  </si>
  <si>
    <t>727991111R</t>
  </si>
  <si>
    <t>Práce a dodávky spojené s požární ochranou celkem, specifikované v samostatné příloze</t>
  </si>
  <si>
    <t>462125368</t>
  </si>
  <si>
    <t>730</t>
  </si>
  <si>
    <t>Vytápění</t>
  </si>
  <si>
    <t>730991111</t>
  </si>
  <si>
    <t>Práce a dodávky spojené s vytápěním celkem, specifikované v samostatné příloze</t>
  </si>
  <si>
    <t>1598113389</t>
  </si>
  <si>
    <t>751</t>
  </si>
  <si>
    <t>Vzduchotechnika</t>
  </si>
  <si>
    <t>751991111</t>
  </si>
  <si>
    <t>Práce a dodávky spojené se vzduchotechnikou celkem, specifikované v samostatné příloze</t>
  </si>
  <si>
    <t>-1280069225</t>
  </si>
  <si>
    <t>Práce a dodávky M</t>
  </si>
  <si>
    <t>21-M</t>
  </si>
  <si>
    <t>Elektromontáže</t>
  </si>
  <si>
    <t>210991111</t>
  </si>
  <si>
    <t>Práce a dodávky spojené se silnoproudem celkem, specifikované v samostatné příloze</t>
  </si>
  <si>
    <t>-452407226</t>
  </si>
  <si>
    <t>210991112</t>
  </si>
  <si>
    <t>Práce a dodávky spojené se slaboproudem celkem, specifikované v samostatné příloze</t>
  </si>
  <si>
    <t>-1677019292</t>
  </si>
  <si>
    <t>33-M</t>
  </si>
  <si>
    <t>Montáže dopr.zaříz.,sklad. zař. a váh</t>
  </si>
  <si>
    <t>330991111</t>
  </si>
  <si>
    <t>Práce a dodávky spojené s výtahem a šachtou celkem, dle specifikace na výkresu PD - D1.1_V1 výtah</t>
  </si>
  <si>
    <t>-508952974</t>
  </si>
  <si>
    <t>330991112</t>
  </si>
  <si>
    <t>Práce a dodávky spojené s invalidní plošinou do podkroví celkem dle specifikace na výkresu PD - D1.1_SP2 schodišťová plošina</t>
  </si>
  <si>
    <t>-115676506</t>
  </si>
  <si>
    <t>330991113</t>
  </si>
  <si>
    <t>Práce a dodávky spojené s invalidní plošinou do suterénu celkem dle specifikace na výkresu PD - D1.1_SP1 schodišťová plošina</t>
  </si>
  <si>
    <t>1035462459</t>
  </si>
  <si>
    <t>36-M</t>
  </si>
  <si>
    <t>Montáž prov.,měř. a regul. zařízení</t>
  </si>
  <si>
    <t>360991111</t>
  </si>
  <si>
    <t>Práce a dodávky spojené s měřením a regulací celkem, specifikované v samostatné příloze</t>
  </si>
  <si>
    <t>-1138882371</t>
  </si>
  <si>
    <t>odinové zúčzovací sazby profesí HSV pomocný stavební dělník</t>
  </si>
  <si>
    <t>-880611565</t>
  </si>
  <si>
    <t>3*180*4</t>
  </si>
  <si>
    <t>-1507868885</t>
  </si>
  <si>
    <t>585911000</t>
  </si>
  <si>
    <t>Pojiva maltovinová hydraulická pojivo pro zdění a omítání MULTIBAT PLUS           bal. 25 kg</t>
  </si>
  <si>
    <t>-1595791509</t>
  </si>
  <si>
    <t>Poznámka k položce:
Spotřeba: 3,75 kg/m2, tl. 15 - 20  mm</t>
  </si>
  <si>
    <t>1,000</t>
  </si>
  <si>
    <t>596100090</t>
  </si>
  <si>
    <t>cihla pálená plná CP 29x14x6,5 cm P15</t>
  </si>
  <si>
    <t>tis kus</t>
  </si>
  <si>
    <t>-231022174</t>
  </si>
  <si>
    <t>Poznámka k položce:
Spotřeba: 333 kus/m3</t>
  </si>
  <si>
    <t>0,700</t>
  </si>
  <si>
    <t>585620150</t>
  </si>
  <si>
    <t>Sanace betonových konstrukcí malty opravné Sika MonoTop 412 NFG bal. 25 kg</t>
  </si>
  <si>
    <t>-1804600557</t>
  </si>
  <si>
    <t>1000,000</t>
  </si>
  <si>
    <t>585842200</t>
  </si>
  <si>
    <t>Sanace betonových konstrukcí systém Emaco Nanocrete malta  reprofilační vylehčená tenkovrstvá PCI Nanocret FC  bal. 20 kg</t>
  </si>
  <si>
    <t>-38485809</t>
  </si>
  <si>
    <t>Poznámka k položce:
Spotřeba: 1,5 kg/m2, tl. 1 mm</t>
  </si>
  <si>
    <t>585816960</t>
  </si>
  <si>
    <t>materiály ostatní: hmota podl. samonivelační Teralit R 25 kg</t>
  </si>
  <si>
    <t>-1279734153</t>
  </si>
  <si>
    <t>1,00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</si>
  <si>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</si>
  <si>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</si>
  <si>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</si>
  <si>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</si>
  <si>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VRN49 - Náklady vzniklé v souvislosti s realizací stavby</t>
  </si>
  <si>
    <t xml:space="preserve">    VRN6 - Územní vlivy</t>
  </si>
  <si>
    <t xml:space="preserve">    VRN7 - Provozní vlivy</t>
  </si>
  <si>
    <t xml:space="preserve">    VRN9 - Ostatní náklady</t>
  </si>
  <si>
    <t>VRN1</t>
  </si>
  <si>
    <t>Průzkumné, geodetické a projektové práce</t>
  </si>
  <si>
    <t>011303000</t>
  </si>
  <si>
    <t>Průzkumné, geodetické a projektové práce průzkumné práce archeologická činnost bez rozlišení</t>
  </si>
  <si>
    <t>1024</t>
  </si>
  <si>
    <t>391872429</t>
  </si>
  <si>
    <t>pro 269m3 výkopu</t>
  </si>
  <si>
    <t>011503000</t>
  </si>
  <si>
    <t>Průzkumné, geodetické a projektové práce průzkumné práce stavební průzkum bez rozlišení</t>
  </si>
  <si>
    <t>-2041001169</t>
  </si>
  <si>
    <t>přítomnost archeologa</t>
  </si>
  <si>
    <t>013254000</t>
  </si>
  <si>
    <t>Průzkumné, geodetické a projektové práce projektové práce dokumentace stavby (výkresová a textová) skutečného provedení stavby</t>
  </si>
  <si>
    <t>-985725895</t>
  </si>
  <si>
    <t>VRN3</t>
  </si>
  <si>
    <t>Zařízení staveniště</t>
  </si>
  <si>
    <t>030001000</t>
  </si>
  <si>
    <t>Základní rozdělení průvodních činností a nákladů zařízení staveniště</t>
  </si>
  <si>
    <t>180442324</t>
  </si>
  <si>
    <t>VRN4</t>
  </si>
  <si>
    <t>Inženýrská činnost</t>
  </si>
  <si>
    <t>045203000</t>
  </si>
  <si>
    <t>Inženýrská činnost kompletační a koordinační činnost kompletační činnost</t>
  </si>
  <si>
    <t>1234177051</t>
  </si>
  <si>
    <t>VRN49</t>
  </si>
  <si>
    <t>Náklady vzniklé v souvislosti s realizací stavby</t>
  </si>
  <si>
    <t>049000100</t>
  </si>
  <si>
    <t xml:space="preserve">Průzkum (+zprávy) původních prostupů vnější boční stěnou románského sklepa do původní soutky </t>
  </si>
  <si>
    <t>-873614171</t>
  </si>
  <si>
    <t>049000200</t>
  </si>
  <si>
    <t>Obnova původních prostupů vnjší boční stěnou románského sklepa do původní soutky vč. předcházejícího restaurátorskéhoo zajištění stěn, kleneb a portálů</t>
  </si>
  <si>
    <t>-2081622962</t>
  </si>
  <si>
    <t>049000300</t>
  </si>
  <si>
    <t>Průzkum (+ zprávy) - valounová dlažba po odstranění betonové vrstvy</t>
  </si>
  <si>
    <t>-1694849695</t>
  </si>
  <si>
    <t>049001000</t>
  </si>
  <si>
    <t>Detailní návrh samostatných odvětrávaných předstěn - návrh a  podání ke správnímu řízení</t>
  </si>
  <si>
    <t>181754189</t>
  </si>
  <si>
    <t>049002000</t>
  </si>
  <si>
    <t>Průzkum odhalených okolních stěn a detainí návrh řešení schodiště -  návrh a podání ke správnímu řízení</t>
  </si>
  <si>
    <t>930583881</t>
  </si>
  <si>
    <t>049003000</t>
  </si>
  <si>
    <t>Topná tělesa, velikost a způsob osazení  - podání ke správnímu řízení</t>
  </si>
  <si>
    <t>1676878629</t>
  </si>
  <si>
    <t>049004000</t>
  </si>
  <si>
    <t>Možnost posunutí průchodu v 1.NP, zpráva a předání k archivaci</t>
  </si>
  <si>
    <t>2075589875</t>
  </si>
  <si>
    <t>049005000</t>
  </si>
  <si>
    <t>Stávající okna -  průzkumy a podání ke správnímu řízení</t>
  </si>
  <si>
    <t>-561889665</t>
  </si>
  <si>
    <t>049005500</t>
  </si>
  <si>
    <t>Detailní výrobní návrh nových vrat z Celetné -  díl. dokumentace a podání ke správnímu řízení</t>
  </si>
  <si>
    <t>1835718768</t>
  </si>
  <si>
    <t>049006000</t>
  </si>
  <si>
    <t>Salony, průzkumy, měření akustiky -  podání ke správnímu řízení</t>
  </si>
  <si>
    <t>-534987926</t>
  </si>
  <si>
    <t>049007000</t>
  </si>
  <si>
    <t>Další postup obnovy stěn - podání ke správnímu řízení</t>
  </si>
  <si>
    <t>1818667521</t>
  </si>
  <si>
    <t>049008000</t>
  </si>
  <si>
    <t>Restaurátorský průzkum otvorů a nik levé štítové stěny (Celetná) -  průzkum a podání ke správnímu řízení</t>
  </si>
  <si>
    <t>444319397</t>
  </si>
  <si>
    <t>049009000</t>
  </si>
  <si>
    <t>Restaurátorský průzkum románského zdiva a portálu - průzkum a podání ke správnímu řízení</t>
  </si>
  <si>
    <t>122664660</t>
  </si>
  <si>
    <t>049010000</t>
  </si>
  <si>
    <t>Upřesňující průzkum a záměr barevného a materiálového řešení prvků ext. a int., průzkum a podání ke správnímu řízení</t>
  </si>
  <si>
    <t>-571331888</t>
  </si>
  <si>
    <t>049011000</t>
  </si>
  <si>
    <t>Vyhotovení závěrečné retaurátorské zprávy vč. fotodokumentace k archivaci - zpráva</t>
  </si>
  <si>
    <t>1840097425</t>
  </si>
  <si>
    <t>VRN6</t>
  </si>
  <si>
    <t>Územní vlivy</t>
  </si>
  <si>
    <t>060001000</t>
  </si>
  <si>
    <t>Základní rozdělení průvodních činností a nákladů územní vlivy</t>
  </si>
  <si>
    <t>829877538</t>
  </si>
  <si>
    <t>VRN7</t>
  </si>
  <si>
    <t>Provozní vlivy</t>
  </si>
  <si>
    <t>070001000</t>
  </si>
  <si>
    <t>Základní rozdělení průvodních činností a nákladů provozní vlivy</t>
  </si>
  <si>
    <t>200521799</t>
  </si>
  <si>
    <t>VRN9</t>
  </si>
  <si>
    <t>Ostatní náklady</t>
  </si>
  <si>
    <t>090001000</t>
  </si>
  <si>
    <t>Základní rozdělení průvodních činností a nákladů ostatní náklady</t>
  </si>
  <si>
    <t>-1208434698</t>
  </si>
  <si>
    <t xml:space="preserve">ODSTRANĚNÍ DŮSLEDKŮ STAVEBNÍ ČINNOSTI </t>
  </si>
  <si>
    <t>SPECIÁLNÍ ČINNOSTI</t>
  </si>
  <si>
    <t>SPECIÁLNÍ TECHNIKA</t>
  </si>
  <si>
    <t>PRÁCE A DODÁVKY NEZBYTNÉ / NADBYTEČNÉ K ŘÁDNÉMU PROVEDENÍ DÍLA S OHLEDEM NA ZHOTOVITELEM PŘEDPOKLÁDANÉ TECHNOLOGICKÉ POSTUPY</t>
  </si>
  <si>
    <t>091404000</t>
  </si>
  <si>
    <t>Ostatní náklady související s objektem práce na památkovém objektu</t>
  </si>
  <si>
    <t>1685459694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</si>
  <si>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</si>
  <si>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</si>
  <si>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</si>
  <si>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</si>
  <si>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</si>
  <si>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</si>
  <si>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</si>
  <si>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</si>
  <si>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</si>
  <si>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</si>
  <si>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</si>
  <si>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</si>
  <si>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</si>
  <si>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</si>
  <si>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</si>
  <si>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</si>
  <si>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</si>
  <si>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</si>
  <si>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</si>
  <si>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</si>
  <si>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</si>
  <si>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</si>
  <si>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</si>
  <si>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</si>
  <si>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</si>
  <si>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</si>
  <si>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</si>
  <si>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</si>
  <si>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</si>
  <si>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</si>
  <si>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</si>
  <si>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</si>
  <si>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</si>
  <si>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</si>
  <si>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</si>
  <si>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</si>
  <si>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</si>
  <si>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</si>
  <si>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</si>
  <si>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</si>
  <si>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</si>
  <si>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</si>
  <si>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</si>
  <si>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</si>
  <si>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</si>
  <si>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</si>
  <si>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</si>
  <si>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</si>
  <si>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</si>
  <si>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</si>
  <si>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</si>
  <si>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</si>
  <si>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</si>
  <si>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</si>
  <si>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</si>
  <si>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</si>
  <si>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</si>
  <si>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</si>
  <si>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</si>
  <si>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</si>
  <si>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</si>
  <si>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</si>
  <si>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</si>
  <si>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</si>
  <si>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</si>
  <si>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</si>
  <si>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</si>
  <si>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</si>
  <si>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</si>
  <si>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</si>
  <si>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</si>
  <si>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</si>
  <si>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</si>
  <si>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</si>
  <si>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</si>
  <si>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</si>
  <si>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</si>
  <si>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</si>
  <si>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</si>
  <si>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</si>
  <si>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</si>
  <si>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</si>
  <si>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</si>
  <si>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</si>
  <si>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</si>
  <si>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</si>
  <si>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</si>
  <si>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</si>
  <si>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</si>
  <si>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</si>
  <si>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</si>
  <si>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</si>
  <si>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</si>
  <si>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</si>
  <si>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</si>
  <si>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</si>
  <si>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</si>
  <si>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</si>
  <si>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</si>
  <si>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</si>
  <si>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</si>
  <si>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</si>
  <si>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</si>
  <si>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</si>
  <si>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</si>
  <si>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</si>
  <si>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</si>
  <si>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</si>
  <si>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</si>
  <si>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</si>
  <si>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</si>
  <si>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</si>
  <si>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</si>
  <si>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</si>
  <si>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</si>
  <si>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</si>
  <si>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</si>
  <si>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</si>
  <si>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</si>
  <si>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</si>
  <si>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</si>
  <si>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</si>
  <si>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</si>
  <si>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</si>
  <si>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</si>
  <si>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</si>
  <si>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</si>
  <si>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</si>
  <si>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</si>
  <si>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</si>
  <si>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</si>
  <si>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</si>
  <si>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</si>
  <si>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</si>
  <si>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</si>
  <si>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</si>
  <si>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</si>
  <si>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</si>
  <si>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</si>
  <si>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</si>
  <si>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</si>
  <si>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</si>
  <si>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</si>
  <si>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</si>
  <si>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</si>
  <si>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</si>
  <si>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</si>
  <si>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</si>
  <si>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</si>
  <si>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</si>
  <si>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</si>
  <si>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</si>
  <si>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</si>
  <si>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</si>
  <si>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</si>
  <si>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</si>
  <si>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</si>
  <si>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</si>
  <si>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</si>
  <si>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</si>
  <si>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</si>
  <si>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</si>
  <si>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</si>
  <si>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</si>
  <si>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</si>
  <si>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</si>
  <si>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</si>
  <si>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</si>
  <si>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</si>
  <si>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</si>
  <si>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</si>
  <si>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</si>
  <si>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</si>
  <si>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</si>
  <si>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</si>
  <si>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</si>
  <si>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</si>
  <si>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</si>
  <si>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</si>
  <si>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</si>
  <si>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</si>
  <si>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</si>
  <si>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Finanční prostředky</t>
  </si>
  <si>
    <t>INVESTICE</t>
  </si>
  <si>
    <t>NEINVESTICE</t>
  </si>
  <si>
    <t>Vyplnit</t>
  </si>
  <si>
    <t>UK - SBZ - Kompletní rekonstrukce Celetná 13</t>
  </si>
  <si>
    <t xml:space="preserve">Univerzita Karlova </t>
  </si>
  <si>
    <t>Projektový atelier pro architekturu a pozemní stavby s.r.o.</t>
  </si>
  <si>
    <t>kpl</t>
  </si>
  <si>
    <t>1,45*0,154*0,3*14/2</t>
  </si>
  <si>
    <t>1,24*0,168*0,29*5/2</t>
  </si>
  <si>
    <t>1,20*0,168*0,29*8/2</t>
  </si>
  <si>
    <t>1,20*0,168*0,29*10/2</t>
  </si>
  <si>
    <r>
      <rPr>
        <sz val="8"/>
        <rFont val="Trebuchet MS"/>
        <family val="2"/>
      </rPr>
      <t>Kanálky a revizní šachty</t>
    </r>
    <r>
      <rPr>
        <sz val="7"/>
        <rFont val="Trebuchet MS"/>
        <family val="2"/>
      </rPr>
      <t xml:space="preserve">
- revizní šachty typu A, B, C, D vždy po 1 ks. Podrobně rozměry, výztuž, materiál viz výkres Det. 5
 - kanálky jsou vedené v suterénu a přízemí. Schéma kanálků v suterénu je na výkrese D.1.1/15 včetně rozměrových schémat. Schéma kanálků v přízemí je na výkrese D.1.1/16, rovněž včetně rozměrových schémat.  
Popis, rozměry, materiál a vyztužení viz det. 5 a rozměrová schémata na jednotlivých výkresech. Část rozvodů vedena ve skladbě (násypu) podlahy nejsou ve schématech uvedeny (trasy jsou zakreslené v jednotlivých výkresech suterénu a přízemí), jelikož budou kladené při zhotovení podlahy.
Suterén:
revizní šachty  typu B (pozice S.25), C (pozice S.19), D (pozice S.07) - po 1 ks, viz příloha Det. 5 kanál 400/300, dl. 2900 mm (pozice S.03), viz výkres D.1.1/15
500/600 mm, dl. 1100 mm (pozice S.03), viz výkres D.1.1/15 700/500, dl. 2500 mm (pozice S.05), viz výkres D.1.1/15 650/900, dl. 1200 mm (pozice S.02), viz výkres D.1.1/15 650/600, dl. 3000 mm (pozice S.02), viz výkres D.1.1/15 900/600, dl. 4100 mm (pozice S.02), viz výkres D.1.1/15 300/100, dl. 2700 mm (pozice S.02), viz výkres D.1.1/15
Přízemí:
revizní šachty  typu A (pozice 0.19) - 1ks, viz příloha Det. 5 kanál 1100/300, dl. 2200 mm (pozice 0.15), viz výkres D.1.1/16 800/400, dl. 8300 mm, (pozice 0.15), viz výkres D.1.1/16 600/400, dl. 5300 mm, (pozice 0.15), viz výkres D.1.1/16 800/600, dl. 2700 mm, (pozice 0.15), viz výkres D.1.1/16 1100/300, dl. 2100 mm, (pozice 0.15), viz výkres D.1.1/16 600/600, dl. 2000 mm, (pozice 0.15), viz výkres D.1.1/16 800/350, dl. 1700 mm, (pozice 0.15), viz výkres D.1.1/16, 1000/600, dl. 5500 mm, (pozice 0.12), viz výkres D.1.1/16 720/600, dl. 2200 mm, (pozice 0.12), viz výkres D.1.1/16 800/450, dl. 20000 mm, (pozice 0.12), viz výkres D.1.1/16 600/350, dl. 10800 mm, (pozice 0.12), viz výkres D.1.1/16 600/600, dl. 17000 mm, (pozice 0.12), viz výkres D.1.1/16, 500/700, dl. 30000 mm, (pozice 0.18,0.26,0.29), viz výkres D.1.1/16 - provedení místo stávajícího
kanál proveden z betonu C25/30, ocel B500B vnitřní stěny ŽB, vnější ztracené bednění probetonované s výztuží výztuž desek kari síť pr. 8mm, oka 100/100 mm stěna svislá prut pr. 8 á 120 mm stěna vodorovná prut pr. 8 á 200 mm
vynášecí úhelníky 50/50/5 mm pro rozvody 220 ks á 1,2m délka uložení PZD v lomech na úhelnících 65/65/6 mm celkem 30 m Krytí kanálů PZD panely</t>
    </r>
  </si>
  <si>
    <t xml:space="preserve">SDK a pomcné konstrukce pro vzduchotechniku -  jedná se o krytí rozvodů VZT v suterénu, kdy na typový ocelový nosný rošt se osadí místo SDK desky Heraklit, které se následně omítnou. Před omítáním provést 2x podomítkovou síť s keramidovými terči a
1 výztužnou síťku do omítky. Výměra včetně čel. Provedení v S.02.
</t>
  </si>
  <si>
    <t>řezivo nosné konstrukce impregnované, smrk SI</t>
  </si>
  <si>
    <t>T/19,T20,T21,T22 - obklady stěn, vč.okenic a tapetových rámů viz PD - D11 Arch stavebni reseni, soupis umělecko-řemeslných prvků, tabulka truhlářské prvky</t>
  </si>
  <si>
    <t>T/23,T24,T25 - obklady stěn vč. Okenic viz PD - D11 Arch stavebni reseni, soupis umělecko-řemeslných prvků, tabulka truhlářské prvky</t>
  </si>
  <si>
    <t>P/1,P/2,P/3,P/4 - parkety viz PD - D11 Arch stavebni reseni, soupis umělecko-řemeslných prvků, tabulka truhlářské prvky</t>
  </si>
  <si>
    <t>Z/1,Z/2,Z/3,Z/4,Z/5 - zrcadlo s rámem viz PD - D11 Arch stavebni reseni, soupis umělecko-řemeslných prvků, tabulka ostatní</t>
  </si>
  <si>
    <t>deska stropní plná PZD 120</t>
  </si>
  <si>
    <t>deska stropní plná PZD 150</t>
  </si>
  <si>
    <t>Těsnění pro veškeré dveře učeben dle poznámky v tab. Dveří -
profilové těsnění dorazového typu z trvale pružné pryže EPDM, osazení do drážky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</si>
</sst>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7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rgb="FF969696"/>
      </left>
      <right style="thin"/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1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top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>
      <alignment vertical="center"/>
    </xf>
    <xf numFmtId="4" fontId="31" fillId="0" borderId="23" xfId="0" applyNumberFormat="1" applyFont="1" applyBorder="1" applyAlignment="1">
      <alignment vertical="center"/>
    </xf>
    <xf numFmtId="166" fontId="31" fillId="0" borderId="23" xfId="0" applyNumberFormat="1" applyFont="1" applyBorder="1" applyAlignment="1">
      <alignment vertical="center"/>
    </xf>
    <xf numFmtId="4" fontId="31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5" fillId="0" borderId="13" xfId="0" applyNumberFormat="1" applyFont="1" applyBorder="1" applyAlignment="1">
      <alignment/>
    </xf>
    <xf numFmtId="166" fontId="35" fillId="0" borderId="14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166" fontId="2" fillId="0" borderId="36" xfId="0" applyNumberFormat="1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2" fillId="3" borderId="38" xfId="0" applyFont="1" applyFill="1" applyBorder="1" applyAlignment="1" applyProtection="1">
      <alignment horizontal="left" vertical="center"/>
      <protection locked="0"/>
    </xf>
    <xf numFmtId="0" fontId="9" fillId="0" borderId="38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42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K6" sqref="K6:AO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62" t="s">
        <v>8</v>
      </c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S2" s="24" t="s">
        <v>9</v>
      </c>
      <c r="BT2" s="24" t="s">
        <v>10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9</v>
      </c>
      <c r="BT3" s="24" t="s">
        <v>11</v>
      </c>
    </row>
    <row r="4" spans="2:71" ht="36.95" customHeight="1">
      <c r="B4" s="28"/>
      <c r="C4" s="29"/>
      <c r="D4" s="30" t="s">
        <v>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13</v>
      </c>
      <c r="BE4" s="33" t="s">
        <v>14</v>
      </c>
      <c r="BS4" s="24" t="s">
        <v>15</v>
      </c>
    </row>
    <row r="5" spans="2:71" ht="14.45" customHeight="1">
      <c r="B5" s="28"/>
      <c r="C5" s="29"/>
      <c r="D5" s="34" t="s">
        <v>16</v>
      </c>
      <c r="E5" s="29"/>
      <c r="F5" s="29"/>
      <c r="G5" s="29"/>
      <c r="H5" s="29"/>
      <c r="I5" s="29"/>
      <c r="J5" s="29"/>
      <c r="K5" s="390" t="s">
        <v>17</v>
      </c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29"/>
      <c r="AQ5" s="31"/>
      <c r="BE5" s="388" t="s">
        <v>18</v>
      </c>
      <c r="BS5" s="24" t="s">
        <v>9</v>
      </c>
    </row>
    <row r="6" spans="2:71" ht="36.95" customHeight="1">
      <c r="B6" s="28"/>
      <c r="C6" s="29"/>
      <c r="D6" s="36" t="s">
        <v>19</v>
      </c>
      <c r="E6" s="29"/>
      <c r="F6" s="29"/>
      <c r="G6" s="29"/>
      <c r="H6" s="29"/>
      <c r="I6" s="29"/>
      <c r="J6" s="29"/>
      <c r="K6" s="392" t="s">
        <v>4756</v>
      </c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29"/>
      <c r="AQ6" s="31"/>
      <c r="BE6" s="389"/>
      <c r="BS6" s="24" t="s">
        <v>20</v>
      </c>
    </row>
    <row r="7" spans="2:71" ht="14.45" customHeight="1">
      <c r="B7" s="28"/>
      <c r="C7" s="29"/>
      <c r="D7" s="37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23</v>
      </c>
      <c r="AL7" s="29"/>
      <c r="AM7" s="29"/>
      <c r="AN7" s="35" t="s">
        <v>24</v>
      </c>
      <c r="AO7" s="29"/>
      <c r="AP7" s="29"/>
      <c r="AQ7" s="31"/>
      <c r="BE7" s="389"/>
      <c r="BS7" s="24" t="s">
        <v>25</v>
      </c>
    </row>
    <row r="8" spans="2:71" ht="14.45" customHeight="1">
      <c r="B8" s="28"/>
      <c r="C8" s="29"/>
      <c r="D8" s="37" t="s">
        <v>26</v>
      </c>
      <c r="E8" s="29"/>
      <c r="F8" s="29"/>
      <c r="G8" s="29"/>
      <c r="H8" s="29"/>
      <c r="I8" s="29"/>
      <c r="J8" s="29"/>
      <c r="K8" s="35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28</v>
      </c>
      <c r="AL8" s="29"/>
      <c r="AM8" s="29"/>
      <c r="AN8" s="38"/>
      <c r="AO8" s="29"/>
      <c r="AP8" s="29"/>
      <c r="AQ8" s="31"/>
      <c r="BE8" s="389"/>
      <c r="BS8" s="24" t="s">
        <v>25</v>
      </c>
    </row>
    <row r="9" spans="2:71" ht="29.25" customHeight="1">
      <c r="B9" s="28"/>
      <c r="C9" s="29"/>
      <c r="D9" s="34" t="s">
        <v>29</v>
      </c>
      <c r="E9" s="29"/>
      <c r="F9" s="29"/>
      <c r="G9" s="29"/>
      <c r="H9" s="29"/>
      <c r="I9" s="29"/>
      <c r="J9" s="29"/>
      <c r="K9" s="39" t="s">
        <v>30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31</v>
      </c>
      <c r="AL9" s="29"/>
      <c r="AM9" s="29"/>
      <c r="AN9" s="39" t="s">
        <v>32</v>
      </c>
      <c r="AO9" s="29"/>
      <c r="AP9" s="29"/>
      <c r="AQ9" s="31"/>
      <c r="BE9" s="389"/>
      <c r="BS9" s="24" t="s">
        <v>25</v>
      </c>
    </row>
    <row r="10" spans="2:71" ht="14.45" customHeight="1">
      <c r="B10" s="28"/>
      <c r="C10" s="29"/>
      <c r="D10" s="37" t="s">
        <v>33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34</v>
      </c>
      <c r="AL10" s="29"/>
      <c r="AM10" s="29"/>
      <c r="AN10" s="35" t="s">
        <v>5</v>
      </c>
      <c r="AO10" s="29"/>
      <c r="AP10" s="29"/>
      <c r="AQ10" s="31"/>
      <c r="BE10" s="389"/>
      <c r="BS10" s="24" t="s">
        <v>20</v>
      </c>
    </row>
    <row r="11" spans="2:71" ht="18.4" customHeight="1">
      <c r="B11" s="28"/>
      <c r="C11" s="29"/>
      <c r="D11" s="29"/>
      <c r="E11" s="35" t="s">
        <v>4757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36</v>
      </c>
      <c r="AL11" s="29"/>
      <c r="AM11" s="29"/>
      <c r="AN11" s="35" t="s">
        <v>5</v>
      </c>
      <c r="AO11" s="29"/>
      <c r="AP11" s="29"/>
      <c r="AQ11" s="31"/>
      <c r="BE11" s="389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89"/>
      <c r="BS12" s="24" t="s">
        <v>20</v>
      </c>
    </row>
    <row r="13" spans="2:71" ht="14.45" customHeight="1">
      <c r="B13" s="28"/>
      <c r="C13" s="29"/>
      <c r="D13" s="37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34</v>
      </c>
      <c r="AL13" s="29"/>
      <c r="AM13" s="29"/>
      <c r="AN13" s="40" t="s">
        <v>4755</v>
      </c>
      <c r="AO13" s="29"/>
      <c r="AP13" s="29"/>
      <c r="AQ13" s="31"/>
      <c r="BE13" s="389"/>
      <c r="BS13" s="24" t="s">
        <v>20</v>
      </c>
    </row>
    <row r="14" spans="2:71" ht="15">
      <c r="B14" s="28"/>
      <c r="C14" s="29"/>
      <c r="D14" s="29"/>
      <c r="E14" s="393" t="s">
        <v>4755</v>
      </c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7" t="s">
        <v>36</v>
      </c>
      <c r="AL14" s="29"/>
      <c r="AM14" s="29"/>
      <c r="AN14" s="40" t="s">
        <v>4755</v>
      </c>
      <c r="AO14" s="29"/>
      <c r="AP14" s="29"/>
      <c r="AQ14" s="31"/>
      <c r="BE14" s="389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89"/>
      <c r="BS15" s="24" t="s">
        <v>6</v>
      </c>
    </row>
    <row r="16" spans="2:71" ht="14.45" customHeight="1">
      <c r="B16" s="28"/>
      <c r="C16" s="29"/>
      <c r="D16" s="37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34</v>
      </c>
      <c r="AL16" s="29"/>
      <c r="AM16" s="29"/>
      <c r="AN16" s="35" t="s">
        <v>5</v>
      </c>
      <c r="AO16" s="29"/>
      <c r="AP16" s="29"/>
      <c r="AQ16" s="31"/>
      <c r="BE16" s="389"/>
      <c r="BS16" s="24" t="s">
        <v>6</v>
      </c>
    </row>
    <row r="17" spans="2:71" ht="18.4" customHeight="1">
      <c r="B17" s="28"/>
      <c r="C17" s="29"/>
      <c r="D17" s="29"/>
      <c r="E17" s="35" t="s">
        <v>4758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36</v>
      </c>
      <c r="AL17" s="29"/>
      <c r="AM17" s="29"/>
      <c r="AN17" s="35" t="s">
        <v>5</v>
      </c>
      <c r="AO17" s="29"/>
      <c r="AP17" s="29"/>
      <c r="AQ17" s="31"/>
      <c r="BE17" s="389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89"/>
      <c r="BS18" s="24" t="s">
        <v>9</v>
      </c>
    </row>
    <row r="19" spans="2:71" ht="14.45" customHeight="1">
      <c r="B19" s="28"/>
      <c r="C19" s="29"/>
      <c r="D19" s="37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89"/>
      <c r="BS19" s="24" t="s">
        <v>9</v>
      </c>
    </row>
    <row r="20" spans="2:71" ht="77.25" customHeight="1">
      <c r="B20" s="28"/>
      <c r="C20" s="29"/>
      <c r="D20" s="29"/>
      <c r="E20" s="395" t="s">
        <v>42</v>
      </c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29"/>
      <c r="AP20" s="29"/>
      <c r="AQ20" s="31"/>
      <c r="BE20" s="38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89"/>
    </row>
    <row r="22" spans="2:57" ht="6.95" customHeight="1">
      <c r="B22" s="28"/>
      <c r="C22" s="29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9"/>
      <c r="AQ22" s="31"/>
      <c r="BE22" s="389"/>
    </row>
    <row r="23" spans="2:57" s="1" customFormat="1" ht="25.9" customHeight="1">
      <c r="B23" s="42"/>
      <c r="C23" s="43"/>
      <c r="D23" s="44" t="s">
        <v>43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96">
        <f>ROUND(AG51,2)</f>
        <v>0</v>
      </c>
      <c r="AL23" s="397"/>
      <c r="AM23" s="397"/>
      <c r="AN23" s="397"/>
      <c r="AO23" s="397"/>
      <c r="AP23" s="43"/>
      <c r="AQ23" s="46"/>
      <c r="BE23" s="389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89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98" t="s">
        <v>44</v>
      </c>
      <c r="M25" s="398"/>
      <c r="N25" s="398"/>
      <c r="O25" s="398"/>
      <c r="P25" s="43"/>
      <c r="Q25" s="43"/>
      <c r="R25" s="43"/>
      <c r="S25" s="43"/>
      <c r="T25" s="43"/>
      <c r="U25" s="43"/>
      <c r="V25" s="43"/>
      <c r="W25" s="398" t="s">
        <v>45</v>
      </c>
      <c r="X25" s="398"/>
      <c r="Y25" s="398"/>
      <c r="Z25" s="398"/>
      <c r="AA25" s="398"/>
      <c r="AB25" s="398"/>
      <c r="AC25" s="398"/>
      <c r="AD25" s="398"/>
      <c r="AE25" s="398"/>
      <c r="AF25" s="43"/>
      <c r="AG25" s="43"/>
      <c r="AH25" s="43"/>
      <c r="AI25" s="43"/>
      <c r="AJ25" s="43"/>
      <c r="AK25" s="398" t="s">
        <v>46</v>
      </c>
      <c r="AL25" s="398"/>
      <c r="AM25" s="398"/>
      <c r="AN25" s="398"/>
      <c r="AO25" s="398"/>
      <c r="AP25" s="43"/>
      <c r="AQ25" s="46"/>
      <c r="BE25" s="389"/>
    </row>
    <row r="26" spans="2:57" s="2" customFormat="1" ht="14.45" customHeight="1">
      <c r="B26" s="48"/>
      <c r="C26" s="49"/>
      <c r="D26" s="50" t="s">
        <v>47</v>
      </c>
      <c r="E26" s="49"/>
      <c r="F26" s="50" t="s">
        <v>48</v>
      </c>
      <c r="G26" s="49"/>
      <c r="H26" s="49"/>
      <c r="I26" s="49"/>
      <c r="J26" s="49"/>
      <c r="K26" s="49"/>
      <c r="L26" s="381">
        <v>0.21</v>
      </c>
      <c r="M26" s="382"/>
      <c r="N26" s="382"/>
      <c r="O26" s="382"/>
      <c r="P26" s="49"/>
      <c r="Q26" s="49"/>
      <c r="R26" s="49"/>
      <c r="S26" s="49"/>
      <c r="T26" s="49"/>
      <c r="U26" s="49"/>
      <c r="V26" s="49"/>
      <c r="W26" s="383">
        <f>ROUND(AZ51,2)</f>
        <v>0</v>
      </c>
      <c r="X26" s="382"/>
      <c r="Y26" s="382"/>
      <c r="Z26" s="382"/>
      <c r="AA26" s="382"/>
      <c r="AB26" s="382"/>
      <c r="AC26" s="382"/>
      <c r="AD26" s="382"/>
      <c r="AE26" s="382"/>
      <c r="AF26" s="49"/>
      <c r="AG26" s="49"/>
      <c r="AH26" s="49"/>
      <c r="AI26" s="49"/>
      <c r="AJ26" s="49"/>
      <c r="AK26" s="383">
        <f>ROUND(AV51,2)</f>
        <v>0</v>
      </c>
      <c r="AL26" s="382"/>
      <c r="AM26" s="382"/>
      <c r="AN26" s="382"/>
      <c r="AO26" s="382"/>
      <c r="AP26" s="49"/>
      <c r="AQ26" s="51"/>
      <c r="BE26" s="389"/>
    </row>
    <row r="27" spans="2:57" s="2" customFormat="1" ht="14.45" customHeight="1">
      <c r="B27" s="48"/>
      <c r="C27" s="49"/>
      <c r="D27" s="49"/>
      <c r="E27" s="49"/>
      <c r="F27" s="50" t="s">
        <v>49</v>
      </c>
      <c r="G27" s="49"/>
      <c r="H27" s="49"/>
      <c r="I27" s="49"/>
      <c r="J27" s="49"/>
      <c r="K27" s="49"/>
      <c r="L27" s="381">
        <v>0.15</v>
      </c>
      <c r="M27" s="382"/>
      <c r="N27" s="382"/>
      <c r="O27" s="382"/>
      <c r="P27" s="49"/>
      <c r="Q27" s="49"/>
      <c r="R27" s="49"/>
      <c r="S27" s="49"/>
      <c r="T27" s="49"/>
      <c r="U27" s="49"/>
      <c r="V27" s="49"/>
      <c r="W27" s="383">
        <f>ROUND(BA51,2)</f>
        <v>0</v>
      </c>
      <c r="X27" s="382"/>
      <c r="Y27" s="382"/>
      <c r="Z27" s="382"/>
      <c r="AA27" s="382"/>
      <c r="AB27" s="382"/>
      <c r="AC27" s="382"/>
      <c r="AD27" s="382"/>
      <c r="AE27" s="382"/>
      <c r="AF27" s="49"/>
      <c r="AG27" s="49"/>
      <c r="AH27" s="49"/>
      <c r="AI27" s="49"/>
      <c r="AJ27" s="49"/>
      <c r="AK27" s="383">
        <f>ROUND(AW51,2)</f>
        <v>0</v>
      </c>
      <c r="AL27" s="382"/>
      <c r="AM27" s="382"/>
      <c r="AN27" s="382"/>
      <c r="AO27" s="382"/>
      <c r="AP27" s="49"/>
      <c r="AQ27" s="51"/>
      <c r="BE27" s="389"/>
    </row>
    <row r="28" spans="2:57" s="2" customFormat="1" ht="14.45" customHeight="1" hidden="1">
      <c r="B28" s="48"/>
      <c r="C28" s="49"/>
      <c r="D28" s="49"/>
      <c r="E28" s="49"/>
      <c r="F28" s="50" t="s">
        <v>50</v>
      </c>
      <c r="G28" s="49"/>
      <c r="H28" s="49"/>
      <c r="I28" s="49"/>
      <c r="J28" s="49"/>
      <c r="K28" s="49"/>
      <c r="L28" s="381">
        <v>0.21</v>
      </c>
      <c r="M28" s="382"/>
      <c r="N28" s="382"/>
      <c r="O28" s="382"/>
      <c r="P28" s="49"/>
      <c r="Q28" s="49"/>
      <c r="R28" s="49"/>
      <c r="S28" s="49"/>
      <c r="T28" s="49"/>
      <c r="U28" s="49"/>
      <c r="V28" s="49"/>
      <c r="W28" s="383">
        <f>ROUND(BB51,2)</f>
        <v>0</v>
      </c>
      <c r="X28" s="382"/>
      <c r="Y28" s="382"/>
      <c r="Z28" s="382"/>
      <c r="AA28" s="382"/>
      <c r="AB28" s="382"/>
      <c r="AC28" s="382"/>
      <c r="AD28" s="382"/>
      <c r="AE28" s="382"/>
      <c r="AF28" s="49"/>
      <c r="AG28" s="49"/>
      <c r="AH28" s="49"/>
      <c r="AI28" s="49"/>
      <c r="AJ28" s="49"/>
      <c r="AK28" s="383">
        <v>0</v>
      </c>
      <c r="AL28" s="382"/>
      <c r="AM28" s="382"/>
      <c r="AN28" s="382"/>
      <c r="AO28" s="382"/>
      <c r="AP28" s="49"/>
      <c r="AQ28" s="51"/>
      <c r="BE28" s="389"/>
    </row>
    <row r="29" spans="2:57" s="2" customFormat="1" ht="14.45" customHeight="1" hidden="1">
      <c r="B29" s="48"/>
      <c r="C29" s="49"/>
      <c r="D29" s="49"/>
      <c r="E29" s="49"/>
      <c r="F29" s="50" t="s">
        <v>51</v>
      </c>
      <c r="G29" s="49"/>
      <c r="H29" s="49"/>
      <c r="I29" s="49"/>
      <c r="J29" s="49"/>
      <c r="K29" s="49"/>
      <c r="L29" s="381">
        <v>0.15</v>
      </c>
      <c r="M29" s="382"/>
      <c r="N29" s="382"/>
      <c r="O29" s="382"/>
      <c r="P29" s="49"/>
      <c r="Q29" s="49"/>
      <c r="R29" s="49"/>
      <c r="S29" s="49"/>
      <c r="T29" s="49"/>
      <c r="U29" s="49"/>
      <c r="V29" s="49"/>
      <c r="W29" s="383">
        <f>ROUND(BC51,2)</f>
        <v>0</v>
      </c>
      <c r="X29" s="382"/>
      <c r="Y29" s="382"/>
      <c r="Z29" s="382"/>
      <c r="AA29" s="382"/>
      <c r="AB29" s="382"/>
      <c r="AC29" s="382"/>
      <c r="AD29" s="382"/>
      <c r="AE29" s="382"/>
      <c r="AF29" s="49"/>
      <c r="AG29" s="49"/>
      <c r="AH29" s="49"/>
      <c r="AI29" s="49"/>
      <c r="AJ29" s="49"/>
      <c r="AK29" s="383">
        <v>0</v>
      </c>
      <c r="AL29" s="382"/>
      <c r="AM29" s="382"/>
      <c r="AN29" s="382"/>
      <c r="AO29" s="382"/>
      <c r="AP29" s="49"/>
      <c r="AQ29" s="51"/>
      <c r="BE29" s="389"/>
    </row>
    <row r="30" spans="2:57" s="2" customFormat="1" ht="14.45" customHeight="1" hidden="1">
      <c r="B30" s="48"/>
      <c r="C30" s="49"/>
      <c r="D30" s="49"/>
      <c r="E30" s="49"/>
      <c r="F30" s="50" t="s">
        <v>52</v>
      </c>
      <c r="G30" s="49"/>
      <c r="H30" s="49"/>
      <c r="I30" s="49"/>
      <c r="J30" s="49"/>
      <c r="K30" s="49"/>
      <c r="L30" s="381">
        <v>0</v>
      </c>
      <c r="M30" s="382"/>
      <c r="N30" s="382"/>
      <c r="O30" s="382"/>
      <c r="P30" s="49"/>
      <c r="Q30" s="49"/>
      <c r="R30" s="49"/>
      <c r="S30" s="49"/>
      <c r="T30" s="49"/>
      <c r="U30" s="49"/>
      <c r="V30" s="49"/>
      <c r="W30" s="383">
        <f>ROUND(BD51,2)</f>
        <v>0</v>
      </c>
      <c r="X30" s="382"/>
      <c r="Y30" s="382"/>
      <c r="Z30" s="382"/>
      <c r="AA30" s="382"/>
      <c r="AB30" s="382"/>
      <c r="AC30" s="382"/>
      <c r="AD30" s="382"/>
      <c r="AE30" s="382"/>
      <c r="AF30" s="49"/>
      <c r="AG30" s="49"/>
      <c r="AH30" s="49"/>
      <c r="AI30" s="49"/>
      <c r="AJ30" s="49"/>
      <c r="AK30" s="383">
        <v>0</v>
      </c>
      <c r="AL30" s="382"/>
      <c r="AM30" s="382"/>
      <c r="AN30" s="382"/>
      <c r="AO30" s="382"/>
      <c r="AP30" s="49"/>
      <c r="AQ30" s="51"/>
      <c r="BE30" s="389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89"/>
    </row>
    <row r="32" spans="2:57" s="1" customFormat="1" ht="25.9" customHeight="1">
      <c r="B32" s="42"/>
      <c r="C32" s="52"/>
      <c r="D32" s="53" t="s">
        <v>53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54</v>
      </c>
      <c r="U32" s="54"/>
      <c r="V32" s="54"/>
      <c r="W32" s="54"/>
      <c r="X32" s="384" t="s">
        <v>55</v>
      </c>
      <c r="Y32" s="385"/>
      <c r="Z32" s="385"/>
      <c r="AA32" s="385"/>
      <c r="AB32" s="385"/>
      <c r="AC32" s="54"/>
      <c r="AD32" s="54"/>
      <c r="AE32" s="54"/>
      <c r="AF32" s="54"/>
      <c r="AG32" s="54"/>
      <c r="AH32" s="54"/>
      <c r="AI32" s="54"/>
      <c r="AJ32" s="54"/>
      <c r="AK32" s="386">
        <f>SUM(AK23:AK30)</f>
        <v>0</v>
      </c>
      <c r="AL32" s="385"/>
      <c r="AM32" s="385"/>
      <c r="AN32" s="385"/>
      <c r="AO32" s="387"/>
      <c r="AP32" s="52"/>
      <c r="AQ32" s="56"/>
      <c r="BE32" s="389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42"/>
    </row>
    <row r="39" spans="2:44" s="1" customFormat="1" ht="36.95" customHeight="1">
      <c r="B39" s="42"/>
      <c r="C39" s="62" t="s">
        <v>56</v>
      </c>
      <c r="AR39" s="42"/>
    </row>
    <row r="40" spans="2:44" s="1" customFormat="1" ht="6.95" customHeight="1">
      <c r="B40" s="42"/>
      <c r="AR40" s="42"/>
    </row>
    <row r="41" spans="2:44" s="3" customFormat="1" ht="14.45" customHeight="1">
      <c r="B41" s="63"/>
      <c r="C41" s="64" t="s">
        <v>16</v>
      </c>
      <c r="L41" s="3" t="str">
        <f>K5</f>
        <v>16086Z9</v>
      </c>
      <c r="AR41" s="63"/>
    </row>
    <row r="42" spans="2:44" s="4" customFormat="1" ht="36.95" customHeight="1">
      <c r="B42" s="65"/>
      <c r="C42" s="66" t="s">
        <v>19</v>
      </c>
      <c r="L42" s="369" t="str">
        <f>K6</f>
        <v>UK - SBZ - Kompletní rekonstrukce Celetná 13</v>
      </c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R42" s="65"/>
    </row>
    <row r="43" spans="2:44" s="1" customFormat="1" ht="6.95" customHeight="1">
      <c r="B43" s="42"/>
      <c r="AR43" s="42"/>
    </row>
    <row r="44" spans="2:44" s="1" customFormat="1" ht="15">
      <c r="B44" s="42"/>
      <c r="C44" s="64" t="s">
        <v>26</v>
      </c>
      <c r="L44" s="67" t="str">
        <f>IF(K8="","",K8)</f>
        <v>Praha 1</v>
      </c>
      <c r="AI44" s="64" t="s">
        <v>28</v>
      </c>
      <c r="AM44" s="371" t="str">
        <f>IF(AN8="","",AN8)</f>
        <v/>
      </c>
      <c r="AN44" s="371"/>
      <c r="AR44" s="42"/>
    </row>
    <row r="45" spans="2:44" s="1" customFormat="1" ht="6.95" customHeight="1">
      <c r="B45" s="42"/>
      <c r="AR45" s="42"/>
    </row>
    <row r="46" spans="2:56" s="1" customFormat="1" ht="15">
      <c r="B46" s="42"/>
      <c r="C46" s="64" t="s">
        <v>33</v>
      </c>
      <c r="L46" s="3" t="str">
        <f>IF(E11="","",E11)</f>
        <v xml:space="preserve">Univerzita Karlova </v>
      </c>
      <c r="AI46" s="64" t="s">
        <v>38</v>
      </c>
      <c r="AM46" s="372" t="str">
        <f>IF(E17="","",E17)</f>
        <v>Projektový atelier pro architekturu a pozemní stavby s.r.o.</v>
      </c>
      <c r="AN46" s="372"/>
      <c r="AO46" s="372"/>
      <c r="AP46" s="372"/>
      <c r="AR46" s="42"/>
      <c r="AS46" s="373" t="s">
        <v>57</v>
      </c>
      <c r="AT46" s="374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5">
      <c r="B47" s="42"/>
      <c r="C47" s="64" t="s">
        <v>37</v>
      </c>
      <c r="L47" s="3" t="str">
        <f>IF(E14="Vyplň údaj","",E14)</f>
        <v>Vyplnit</v>
      </c>
      <c r="AR47" s="42"/>
      <c r="AS47" s="375"/>
      <c r="AT47" s="376"/>
      <c r="AU47" s="43"/>
      <c r="AV47" s="43"/>
      <c r="AW47" s="43"/>
      <c r="AX47" s="43"/>
      <c r="AY47" s="43"/>
      <c r="AZ47" s="43"/>
      <c r="BA47" s="43"/>
      <c r="BB47" s="43"/>
      <c r="BC47" s="43"/>
      <c r="BD47" s="71"/>
    </row>
    <row r="48" spans="2:56" s="1" customFormat="1" ht="10.9" customHeight="1">
      <c r="B48" s="42"/>
      <c r="AR48" s="42"/>
      <c r="AS48" s="375"/>
      <c r="AT48" s="376"/>
      <c r="AU48" s="43"/>
      <c r="AV48" s="43"/>
      <c r="AW48" s="43"/>
      <c r="AX48" s="43"/>
      <c r="AY48" s="43"/>
      <c r="AZ48" s="43"/>
      <c r="BA48" s="43"/>
      <c r="BB48" s="43"/>
      <c r="BC48" s="43"/>
      <c r="BD48" s="71"/>
    </row>
    <row r="49" spans="2:56" s="1" customFormat="1" ht="29.25" customHeight="1">
      <c r="B49" s="42"/>
      <c r="C49" s="377" t="s">
        <v>58</v>
      </c>
      <c r="D49" s="378"/>
      <c r="E49" s="378"/>
      <c r="F49" s="378"/>
      <c r="G49" s="378"/>
      <c r="H49" s="72"/>
      <c r="I49" s="379" t="s">
        <v>59</v>
      </c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80" t="s">
        <v>60</v>
      </c>
      <c r="AH49" s="378"/>
      <c r="AI49" s="378"/>
      <c r="AJ49" s="378"/>
      <c r="AK49" s="378"/>
      <c r="AL49" s="378"/>
      <c r="AM49" s="378"/>
      <c r="AN49" s="379" t="s">
        <v>61</v>
      </c>
      <c r="AO49" s="378"/>
      <c r="AP49" s="378"/>
      <c r="AQ49" s="73" t="s">
        <v>62</v>
      </c>
      <c r="AR49" s="42"/>
      <c r="AS49" s="74" t="s">
        <v>63</v>
      </c>
      <c r="AT49" s="75" t="s">
        <v>64</v>
      </c>
      <c r="AU49" s="75" t="s">
        <v>65</v>
      </c>
      <c r="AV49" s="75" t="s">
        <v>66</v>
      </c>
      <c r="AW49" s="75" t="s">
        <v>67</v>
      </c>
      <c r="AX49" s="75" t="s">
        <v>68</v>
      </c>
      <c r="AY49" s="75" t="s">
        <v>69</v>
      </c>
      <c r="AZ49" s="75" t="s">
        <v>70</v>
      </c>
      <c r="BA49" s="75" t="s">
        <v>71</v>
      </c>
      <c r="BB49" s="75" t="s">
        <v>72</v>
      </c>
      <c r="BC49" s="75" t="s">
        <v>73</v>
      </c>
      <c r="BD49" s="76" t="s">
        <v>74</v>
      </c>
    </row>
    <row r="50" spans="2:56" s="1" customFormat="1" ht="10.9" customHeight="1">
      <c r="B50" s="42"/>
      <c r="AR50" s="42"/>
      <c r="AS50" s="77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70"/>
    </row>
    <row r="51" spans="2:90" s="4" customFormat="1" ht="32.45" customHeight="1">
      <c r="B51" s="65"/>
      <c r="C51" s="78" t="s">
        <v>75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367">
        <f>ROUND(SUM(AG52:AG56),2)</f>
        <v>0</v>
      </c>
      <c r="AH51" s="367"/>
      <c r="AI51" s="367"/>
      <c r="AJ51" s="367"/>
      <c r="AK51" s="367"/>
      <c r="AL51" s="367"/>
      <c r="AM51" s="367"/>
      <c r="AN51" s="368">
        <f aca="true" t="shared" si="0" ref="AN51:AN56">SUM(AG51,AT51)</f>
        <v>0</v>
      </c>
      <c r="AO51" s="368"/>
      <c r="AP51" s="368"/>
      <c r="AQ51" s="80" t="s">
        <v>5</v>
      </c>
      <c r="AR51" s="65"/>
      <c r="AS51" s="81">
        <f>ROUND(SUM(AS52:AS56),2)</f>
        <v>0</v>
      </c>
      <c r="AT51" s="82">
        <f aca="true" t="shared" si="1" ref="AT51:AT56">ROUND(SUM(AV51:AW51),2)</f>
        <v>0</v>
      </c>
      <c r="AU51" s="83">
        <f>ROUND(SUM(AU52:AU56),5)</f>
        <v>0</v>
      </c>
      <c r="AV51" s="82">
        <f>ROUND(AZ51*L26,2)</f>
        <v>0</v>
      </c>
      <c r="AW51" s="82">
        <f>ROUND(BA51*L27,2)</f>
        <v>0</v>
      </c>
      <c r="AX51" s="82">
        <f>ROUND(BB51*L26,2)</f>
        <v>0</v>
      </c>
      <c r="AY51" s="82">
        <f>ROUND(BC51*L27,2)</f>
        <v>0</v>
      </c>
      <c r="AZ51" s="82">
        <f>ROUND(SUM(AZ52:AZ56),2)</f>
        <v>0</v>
      </c>
      <c r="BA51" s="82">
        <f>ROUND(SUM(BA52:BA56),2)</f>
        <v>0</v>
      </c>
      <c r="BB51" s="82">
        <f>ROUND(SUM(BB52:BB56),2)</f>
        <v>0</v>
      </c>
      <c r="BC51" s="82">
        <f>ROUND(SUM(BC52:BC56),2)</f>
        <v>0</v>
      </c>
      <c r="BD51" s="84">
        <f>ROUND(SUM(BD52:BD56),2)</f>
        <v>0</v>
      </c>
      <c r="BS51" s="66" t="s">
        <v>76</v>
      </c>
      <c r="BT51" s="66" t="s">
        <v>77</v>
      </c>
      <c r="BU51" s="85" t="s">
        <v>78</v>
      </c>
      <c r="BV51" s="66" t="s">
        <v>79</v>
      </c>
      <c r="BW51" s="66" t="s">
        <v>7</v>
      </c>
      <c r="BX51" s="66" t="s">
        <v>80</v>
      </c>
      <c r="CL51" s="66" t="s">
        <v>22</v>
      </c>
    </row>
    <row r="52" spans="1:91" s="5" customFormat="1" ht="22.5" customHeight="1">
      <c r="A52" s="86" t="s">
        <v>81</v>
      </c>
      <c r="B52" s="87"/>
      <c r="C52" s="88"/>
      <c r="D52" s="366" t="s">
        <v>82</v>
      </c>
      <c r="E52" s="366"/>
      <c r="F52" s="366"/>
      <c r="G52" s="366"/>
      <c r="H52" s="366"/>
      <c r="I52" s="89"/>
      <c r="J52" s="366" t="s">
        <v>83</v>
      </c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4">
        <f>'01 - Bourání a přípravné ...'!J27</f>
        <v>0</v>
      </c>
      <c r="AH52" s="365"/>
      <c r="AI52" s="365"/>
      <c r="AJ52" s="365"/>
      <c r="AK52" s="365"/>
      <c r="AL52" s="365"/>
      <c r="AM52" s="365"/>
      <c r="AN52" s="364">
        <f t="shared" si="0"/>
        <v>0</v>
      </c>
      <c r="AO52" s="365"/>
      <c r="AP52" s="365"/>
      <c r="AQ52" s="90" t="s">
        <v>84</v>
      </c>
      <c r="AR52" s="87"/>
      <c r="AS52" s="91">
        <v>0</v>
      </c>
      <c r="AT52" s="92">
        <f t="shared" si="1"/>
        <v>0</v>
      </c>
      <c r="AU52" s="93">
        <f>'01 - Bourání a přípravné ...'!P92</f>
        <v>0</v>
      </c>
      <c r="AV52" s="92">
        <f>'01 - Bourání a přípravné ...'!J30</f>
        <v>0</v>
      </c>
      <c r="AW52" s="92">
        <f>'01 - Bourání a přípravné ...'!J31</f>
        <v>0</v>
      </c>
      <c r="AX52" s="92">
        <f>'01 - Bourání a přípravné ...'!J32</f>
        <v>0</v>
      </c>
      <c r="AY52" s="92">
        <f>'01 - Bourání a přípravné ...'!J33</f>
        <v>0</v>
      </c>
      <c r="AZ52" s="92">
        <f>'01 - Bourání a přípravné ...'!F30</f>
        <v>0</v>
      </c>
      <c r="BA52" s="92">
        <f>'01 - Bourání a přípravné ...'!F31</f>
        <v>0</v>
      </c>
      <c r="BB52" s="92">
        <f>'01 - Bourání a přípravné ...'!F32</f>
        <v>0</v>
      </c>
      <c r="BC52" s="92">
        <f>'01 - Bourání a přípravné ...'!F33</f>
        <v>0</v>
      </c>
      <c r="BD52" s="94">
        <f>'01 - Bourání a přípravné ...'!F34</f>
        <v>0</v>
      </c>
      <c r="BT52" s="95" t="s">
        <v>25</v>
      </c>
      <c r="BV52" s="95" t="s">
        <v>79</v>
      </c>
      <c r="BW52" s="95" t="s">
        <v>85</v>
      </c>
      <c r="BX52" s="95" t="s">
        <v>7</v>
      </c>
      <c r="CL52" s="95" t="s">
        <v>22</v>
      </c>
      <c r="CM52" s="95" t="s">
        <v>86</v>
      </c>
    </row>
    <row r="53" spans="1:91" s="5" customFormat="1" ht="22.5" customHeight="1">
      <c r="A53" s="86" t="s">
        <v>81</v>
      </c>
      <c r="B53" s="87"/>
      <c r="C53" s="88"/>
      <c r="D53" s="366" t="s">
        <v>87</v>
      </c>
      <c r="E53" s="366"/>
      <c r="F53" s="366"/>
      <c r="G53" s="366"/>
      <c r="H53" s="366"/>
      <c r="I53" s="89"/>
      <c r="J53" s="366" t="s">
        <v>88</v>
      </c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4">
        <f>'02 - Stavebně konstrukční...'!J27</f>
        <v>0</v>
      </c>
      <c r="AH53" s="365"/>
      <c r="AI53" s="365"/>
      <c r="AJ53" s="365"/>
      <c r="AK53" s="365"/>
      <c r="AL53" s="365"/>
      <c r="AM53" s="365"/>
      <c r="AN53" s="364">
        <f t="shared" si="0"/>
        <v>0</v>
      </c>
      <c r="AO53" s="365"/>
      <c r="AP53" s="365"/>
      <c r="AQ53" s="90" t="s">
        <v>84</v>
      </c>
      <c r="AR53" s="87"/>
      <c r="AS53" s="91">
        <v>0</v>
      </c>
      <c r="AT53" s="92">
        <f t="shared" si="1"/>
        <v>0</v>
      </c>
      <c r="AU53" s="93">
        <f>'02 - Stavebně konstrukční...'!P87</f>
        <v>0</v>
      </c>
      <c r="AV53" s="92">
        <f>'02 - Stavebně konstrukční...'!J30</f>
        <v>0</v>
      </c>
      <c r="AW53" s="92">
        <f>'02 - Stavebně konstrukční...'!J31</f>
        <v>0</v>
      </c>
      <c r="AX53" s="92">
        <f>'02 - Stavebně konstrukční...'!J32</f>
        <v>0</v>
      </c>
      <c r="AY53" s="92">
        <f>'02 - Stavebně konstrukční...'!J33</f>
        <v>0</v>
      </c>
      <c r="AZ53" s="92">
        <f>'02 - Stavebně konstrukční...'!F30</f>
        <v>0</v>
      </c>
      <c r="BA53" s="92">
        <f>'02 - Stavebně konstrukční...'!F31</f>
        <v>0</v>
      </c>
      <c r="BB53" s="92">
        <f>'02 - Stavebně konstrukční...'!F32</f>
        <v>0</v>
      </c>
      <c r="BC53" s="92">
        <f>'02 - Stavebně konstrukční...'!F33</f>
        <v>0</v>
      </c>
      <c r="BD53" s="94">
        <f>'02 - Stavebně konstrukční...'!F34</f>
        <v>0</v>
      </c>
      <c r="BT53" s="95" t="s">
        <v>25</v>
      </c>
      <c r="BV53" s="95" t="s">
        <v>79</v>
      </c>
      <c r="BW53" s="95" t="s">
        <v>89</v>
      </c>
      <c r="BX53" s="95" t="s">
        <v>7</v>
      </c>
      <c r="CL53" s="95" t="s">
        <v>22</v>
      </c>
      <c r="CM53" s="95" t="s">
        <v>86</v>
      </c>
    </row>
    <row r="54" spans="1:91" s="5" customFormat="1" ht="22.5" customHeight="1">
      <c r="A54" s="86" t="s">
        <v>81</v>
      </c>
      <c r="B54" s="87"/>
      <c r="C54" s="88"/>
      <c r="D54" s="366" t="s">
        <v>90</v>
      </c>
      <c r="E54" s="366"/>
      <c r="F54" s="366"/>
      <c r="G54" s="366"/>
      <c r="H54" s="366"/>
      <c r="I54" s="89"/>
      <c r="J54" s="366" t="s">
        <v>91</v>
      </c>
      <c r="K54" s="366"/>
      <c r="L54" s="366"/>
      <c r="M54" s="366"/>
      <c r="N54" s="366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4">
        <f>'03 - Architektonicko stav...'!J27</f>
        <v>0</v>
      </c>
      <c r="AH54" s="365"/>
      <c r="AI54" s="365"/>
      <c r="AJ54" s="365"/>
      <c r="AK54" s="365"/>
      <c r="AL54" s="365"/>
      <c r="AM54" s="365"/>
      <c r="AN54" s="364">
        <f t="shared" si="0"/>
        <v>0</v>
      </c>
      <c r="AO54" s="365"/>
      <c r="AP54" s="365"/>
      <c r="AQ54" s="90" t="s">
        <v>84</v>
      </c>
      <c r="AR54" s="87"/>
      <c r="AS54" s="91">
        <v>0</v>
      </c>
      <c r="AT54" s="92">
        <f t="shared" si="1"/>
        <v>0</v>
      </c>
      <c r="AU54" s="93">
        <f>'03 - Architektonicko stav...'!P111</f>
        <v>0</v>
      </c>
      <c r="AV54" s="92">
        <f>'03 - Architektonicko stav...'!J30</f>
        <v>0</v>
      </c>
      <c r="AW54" s="92">
        <f>'03 - Architektonicko stav...'!J31</f>
        <v>0</v>
      </c>
      <c r="AX54" s="92">
        <f>'03 - Architektonicko stav...'!J32</f>
        <v>0</v>
      </c>
      <c r="AY54" s="92">
        <f>'03 - Architektonicko stav...'!J33</f>
        <v>0</v>
      </c>
      <c r="AZ54" s="92">
        <f>'03 - Architektonicko stav...'!F30</f>
        <v>0</v>
      </c>
      <c r="BA54" s="92">
        <f>'03 - Architektonicko stav...'!F31</f>
        <v>0</v>
      </c>
      <c r="BB54" s="92">
        <f>'03 - Architektonicko stav...'!F32</f>
        <v>0</v>
      </c>
      <c r="BC54" s="92">
        <f>'03 - Architektonicko stav...'!F33</f>
        <v>0</v>
      </c>
      <c r="BD54" s="94">
        <f>'03 - Architektonicko stav...'!F34</f>
        <v>0</v>
      </c>
      <c r="BT54" s="95" t="s">
        <v>25</v>
      </c>
      <c r="BV54" s="95" t="s">
        <v>79</v>
      </c>
      <c r="BW54" s="95" t="s">
        <v>92</v>
      </c>
      <c r="BX54" s="95" t="s">
        <v>7</v>
      </c>
      <c r="CL54" s="95" t="s">
        <v>22</v>
      </c>
      <c r="CM54" s="95" t="s">
        <v>86</v>
      </c>
    </row>
    <row r="55" spans="1:91" s="5" customFormat="1" ht="22.5" customHeight="1">
      <c r="A55" s="86" t="s">
        <v>81</v>
      </c>
      <c r="B55" s="87"/>
      <c r="C55" s="88"/>
      <c r="D55" s="366" t="s">
        <v>93</v>
      </c>
      <c r="E55" s="366"/>
      <c r="F55" s="366"/>
      <c r="G55" s="366"/>
      <c r="H55" s="366"/>
      <c r="I55" s="89"/>
      <c r="J55" s="366" t="s">
        <v>94</v>
      </c>
      <c r="K55" s="366"/>
      <c r="L55" s="366"/>
      <c r="M55" s="366"/>
      <c r="N55" s="366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4">
        <f>'04 - Specializovaná řemesla'!J27</f>
        <v>0</v>
      </c>
      <c r="AH55" s="365"/>
      <c r="AI55" s="365"/>
      <c r="AJ55" s="365"/>
      <c r="AK55" s="365"/>
      <c r="AL55" s="365"/>
      <c r="AM55" s="365"/>
      <c r="AN55" s="364">
        <f t="shared" si="0"/>
        <v>0</v>
      </c>
      <c r="AO55" s="365"/>
      <c r="AP55" s="365"/>
      <c r="AQ55" s="90" t="s">
        <v>84</v>
      </c>
      <c r="AR55" s="87"/>
      <c r="AS55" s="91">
        <v>0</v>
      </c>
      <c r="AT55" s="92">
        <f t="shared" si="1"/>
        <v>0</v>
      </c>
      <c r="AU55" s="93">
        <f>'04 - Specializovaná řemesla'!P88</f>
        <v>0</v>
      </c>
      <c r="AV55" s="92">
        <f>'04 - Specializovaná řemesla'!J30</f>
        <v>0</v>
      </c>
      <c r="AW55" s="92">
        <f>'04 - Specializovaná řemesla'!J31</f>
        <v>0</v>
      </c>
      <c r="AX55" s="92">
        <f>'04 - Specializovaná řemesla'!J32</f>
        <v>0</v>
      </c>
      <c r="AY55" s="92">
        <f>'04 - Specializovaná řemesla'!J33</f>
        <v>0</v>
      </c>
      <c r="AZ55" s="92">
        <f>'04 - Specializovaná řemesla'!F30</f>
        <v>0</v>
      </c>
      <c r="BA55" s="92">
        <f>'04 - Specializovaná řemesla'!F31</f>
        <v>0</v>
      </c>
      <c r="BB55" s="92">
        <f>'04 - Specializovaná řemesla'!F32</f>
        <v>0</v>
      </c>
      <c r="BC55" s="92">
        <f>'04 - Specializovaná řemesla'!F33</f>
        <v>0</v>
      </c>
      <c r="BD55" s="94">
        <f>'04 - Specializovaná řemesla'!F34</f>
        <v>0</v>
      </c>
      <c r="BT55" s="95" t="s">
        <v>25</v>
      </c>
      <c r="BV55" s="95" t="s">
        <v>79</v>
      </c>
      <c r="BW55" s="95" t="s">
        <v>95</v>
      </c>
      <c r="BX55" s="95" t="s">
        <v>7</v>
      </c>
      <c r="CL55" s="95" t="s">
        <v>22</v>
      </c>
      <c r="CM55" s="95" t="s">
        <v>86</v>
      </c>
    </row>
    <row r="56" spans="1:91" s="5" customFormat="1" ht="22.5" customHeight="1">
      <c r="A56" s="86" t="s">
        <v>81</v>
      </c>
      <c r="B56" s="87"/>
      <c r="C56" s="88"/>
      <c r="D56" s="366" t="s">
        <v>96</v>
      </c>
      <c r="E56" s="366"/>
      <c r="F56" s="366"/>
      <c r="G56" s="366"/>
      <c r="H56" s="366"/>
      <c r="I56" s="89"/>
      <c r="J56" s="366" t="s">
        <v>97</v>
      </c>
      <c r="K56" s="366"/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4">
        <f>'VRN - Vedlejší rozpočtové...'!J27</f>
        <v>0</v>
      </c>
      <c r="AH56" s="365"/>
      <c r="AI56" s="365"/>
      <c r="AJ56" s="365"/>
      <c r="AK56" s="365"/>
      <c r="AL56" s="365"/>
      <c r="AM56" s="365"/>
      <c r="AN56" s="364">
        <f t="shared" si="0"/>
        <v>0</v>
      </c>
      <c r="AO56" s="365"/>
      <c r="AP56" s="365"/>
      <c r="AQ56" s="90" t="s">
        <v>84</v>
      </c>
      <c r="AR56" s="87"/>
      <c r="AS56" s="96">
        <v>0</v>
      </c>
      <c r="AT56" s="97">
        <f t="shared" si="1"/>
        <v>0</v>
      </c>
      <c r="AU56" s="98">
        <f>'VRN - Vedlejší rozpočtové...'!P84</f>
        <v>0</v>
      </c>
      <c r="AV56" s="97">
        <f>'VRN - Vedlejší rozpočtové...'!J30</f>
        <v>0</v>
      </c>
      <c r="AW56" s="97">
        <f>'VRN - Vedlejší rozpočtové...'!J31</f>
        <v>0</v>
      </c>
      <c r="AX56" s="97">
        <f>'VRN - Vedlejší rozpočtové...'!J32</f>
        <v>0</v>
      </c>
      <c r="AY56" s="97">
        <f>'VRN - Vedlejší rozpočtové...'!J33</f>
        <v>0</v>
      </c>
      <c r="AZ56" s="97">
        <f>'VRN - Vedlejší rozpočtové...'!F30</f>
        <v>0</v>
      </c>
      <c r="BA56" s="97">
        <f>'VRN - Vedlejší rozpočtové...'!F31</f>
        <v>0</v>
      </c>
      <c r="BB56" s="97">
        <f>'VRN - Vedlejší rozpočtové...'!F32</f>
        <v>0</v>
      </c>
      <c r="BC56" s="97">
        <f>'VRN - Vedlejší rozpočtové...'!F33</f>
        <v>0</v>
      </c>
      <c r="BD56" s="99">
        <f>'VRN - Vedlejší rozpočtové...'!F34</f>
        <v>0</v>
      </c>
      <c r="BT56" s="95" t="s">
        <v>25</v>
      </c>
      <c r="BV56" s="95" t="s">
        <v>79</v>
      </c>
      <c r="BW56" s="95" t="s">
        <v>98</v>
      </c>
      <c r="BX56" s="95" t="s">
        <v>7</v>
      </c>
      <c r="CL56" s="95" t="s">
        <v>22</v>
      </c>
      <c r="CM56" s="95" t="s">
        <v>86</v>
      </c>
    </row>
    <row r="57" spans="2:44" s="1" customFormat="1" ht="30" customHeight="1">
      <c r="B57" s="42"/>
      <c r="AR57" s="42"/>
    </row>
    <row r="58" spans="2:44" s="1" customFormat="1" ht="6.95" customHeight="1"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42"/>
    </row>
  </sheetData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G52:AM52"/>
    <mergeCell ref="D52:H52"/>
    <mergeCell ref="J52:AF52"/>
    <mergeCell ref="AN53:AP53"/>
    <mergeCell ref="AG53:AM53"/>
    <mergeCell ref="D53:H53"/>
    <mergeCell ref="J53:AF53"/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</mergeCells>
  <hyperlinks>
    <hyperlink ref="K1:S1" location="C2" display="1) Rekapitulace stavby"/>
    <hyperlink ref="W1:AI1" location="C51" display="2) Rekapitulace objektů stavby a soupisů prací"/>
    <hyperlink ref="A52" location="'01 - Bourání a přípravné ...'!C2" display="/"/>
    <hyperlink ref="A53" location="'02 - Stavebně konstrukční...'!C2" display="/"/>
    <hyperlink ref="A54" location="'03 - Architektonicko stav...'!C2" display="/"/>
    <hyperlink ref="A55" location="'04 - Specializovaná řemesla'!C2" display="/"/>
    <hyperlink ref="A56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78"/>
  <sheetViews>
    <sheetView showGridLines="0" workbookViewId="0" topLeftCell="A1">
      <pane ySplit="1" topLeftCell="A71" activePane="bottomLeft" state="frozen"/>
      <selection pane="bottomLeft" activeCell="G878" sqref="G87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4.66015625" style="0" customWidth="1"/>
    <col min="6" max="6" width="73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18.33203125" style="0" customWidth="1"/>
    <col min="11" max="11" width="13.83203125" style="0" customWidth="1"/>
    <col min="12" max="12" width="16.660156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6.660156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1"/>
      <c r="C1" s="101"/>
      <c r="D1" s="102" t="s">
        <v>1</v>
      </c>
      <c r="E1" s="101"/>
      <c r="F1" s="103" t="s">
        <v>99</v>
      </c>
      <c r="G1" s="402" t="s">
        <v>100</v>
      </c>
      <c r="H1" s="402"/>
      <c r="I1" s="104"/>
      <c r="J1" s="103" t="s">
        <v>101</v>
      </c>
      <c r="K1" s="102" t="s">
        <v>102</v>
      </c>
      <c r="L1" s="103" t="s">
        <v>103</v>
      </c>
      <c r="M1" s="103"/>
      <c r="N1" s="103"/>
      <c r="O1" s="103"/>
      <c r="P1" s="103"/>
      <c r="Q1" s="103"/>
      <c r="R1" s="103"/>
      <c r="S1" s="103"/>
      <c r="T1" s="10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2" t="s">
        <v>8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05"/>
      <c r="J3" s="26"/>
      <c r="K3" s="27"/>
      <c r="AT3" s="24" t="s">
        <v>86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06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6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06"/>
      <c r="J6" s="29"/>
      <c r="K6" s="31"/>
    </row>
    <row r="7" spans="2:11" ht="22.5" customHeight="1">
      <c r="B7" s="28"/>
      <c r="C7" s="29"/>
      <c r="D7" s="29"/>
      <c r="E7" s="403" t="str">
        <f>'Rekapitulace stavby'!K6</f>
        <v>UK - SBZ - Kompletní rekonstrukce Celetná 13</v>
      </c>
      <c r="F7" s="404"/>
      <c r="G7" s="404"/>
      <c r="H7" s="404"/>
      <c r="I7" s="106"/>
      <c r="J7" s="29"/>
      <c r="K7" s="31"/>
    </row>
    <row r="8" spans="2:11" s="1" customFormat="1" ht="15">
      <c r="B8" s="42"/>
      <c r="C8" s="43"/>
      <c r="D8" s="37" t="s">
        <v>105</v>
      </c>
      <c r="E8" s="43"/>
      <c r="F8" s="43"/>
      <c r="G8" s="43"/>
      <c r="H8" s="43"/>
      <c r="I8" s="107"/>
      <c r="J8" s="43"/>
      <c r="K8" s="46"/>
    </row>
    <row r="9" spans="2:11" s="1" customFormat="1" ht="36.95" customHeight="1">
      <c r="B9" s="42"/>
      <c r="C9" s="43"/>
      <c r="D9" s="43"/>
      <c r="E9" s="405" t="s">
        <v>106</v>
      </c>
      <c r="F9" s="406"/>
      <c r="G9" s="406"/>
      <c r="H9" s="406"/>
      <c r="I9" s="107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07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08" t="s">
        <v>23</v>
      </c>
      <c r="J11" s="35" t="s">
        <v>5</v>
      </c>
      <c r="K11" s="46"/>
    </row>
    <row r="12" spans="2:11" s="1" customFormat="1" ht="14.45" customHeight="1">
      <c r="B12" s="42"/>
      <c r="C12" s="43"/>
      <c r="D12" s="37" t="s">
        <v>26</v>
      </c>
      <c r="E12" s="43"/>
      <c r="F12" s="35" t="s">
        <v>27</v>
      </c>
      <c r="G12" s="43"/>
      <c r="H12" s="43"/>
      <c r="I12" s="108" t="s">
        <v>28</v>
      </c>
      <c r="J12" s="109">
        <f>'Rekapitulace stavby'!AN8</f>
        <v>0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07"/>
      <c r="J13" s="43"/>
      <c r="K13" s="46"/>
    </row>
    <row r="14" spans="2:11" s="1" customFormat="1" ht="14.45" customHeight="1">
      <c r="B14" s="42"/>
      <c r="C14" s="43"/>
      <c r="D14" s="37" t="s">
        <v>33</v>
      </c>
      <c r="E14" s="43"/>
      <c r="F14" s="43"/>
      <c r="G14" s="43"/>
      <c r="H14" s="43"/>
      <c r="I14" s="108" t="s">
        <v>34</v>
      </c>
      <c r="J14" s="35" t="s">
        <v>5</v>
      </c>
      <c r="K14" s="46"/>
    </row>
    <row r="15" spans="2:11" s="1" customFormat="1" ht="18" customHeight="1">
      <c r="B15" s="42"/>
      <c r="C15" s="43"/>
      <c r="D15" s="43"/>
      <c r="E15" s="35" t="s">
        <v>4757</v>
      </c>
      <c r="F15" s="43"/>
      <c r="G15" s="43"/>
      <c r="H15" s="43"/>
      <c r="I15" s="108" t="s">
        <v>36</v>
      </c>
      <c r="J15" s="35" t="s">
        <v>5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07"/>
      <c r="J16" s="43"/>
      <c r="K16" s="46"/>
    </row>
    <row r="17" spans="2:11" s="1" customFormat="1" ht="14.45" customHeight="1">
      <c r="B17" s="42"/>
      <c r="C17" s="43"/>
      <c r="D17" s="37" t="s">
        <v>37</v>
      </c>
      <c r="E17" s="43"/>
      <c r="F17" s="43"/>
      <c r="G17" s="43"/>
      <c r="H17" s="43"/>
      <c r="I17" s="108" t="s">
        <v>34</v>
      </c>
      <c r="J17" s="35" t="str">
        <f>IF('Rekapitulace stavby'!AN13="Vyplň údaj","",IF('Rekapitulace stavby'!AN13="","",'Rekapitulace stavby'!AN13))</f>
        <v>Vyplnit</v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>Vyplnit</v>
      </c>
      <c r="F18" s="43"/>
      <c r="G18" s="43"/>
      <c r="H18" s="43"/>
      <c r="I18" s="108" t="s">
        <v>36</v>
      </c>
      <c r="J18" s="35" t="str">
        <f>IF('Rekapitulace stavby'!AN14="Vyplň údaj","",IF('Rekapitulace stavby'!AN14="","",'Rekapitulace stavby'!AN14))</f>
        <v>Vyplnit</v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07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08" t="s">
        <v>34</v>
      </c>
      <c r="J20" s="35" t="s">
        <v>5</v>
      </c>
      <c r="K20" s="46"/>
    </row>
    <row r="21" spans="2:11" s="1" customFormat="1" ht="18" customHeight="1">
      <c r="B21" s="42"/>
      <c r="C21" s="43"/>
      <c r="D21" s="43"/>
      <c r="E21" s="35" t="s">
        <v>4758</v>
      </c>
      <c r="F21" s="43"/>
      <c r="G21" s="43"/>
      <c r="H21" s="43"/>
      <c r="I21" s="108" t="s">
        <v>36</v>
      </c>
      <c r="J21" s="35" t="s">
        <v>5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07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07"/>
      <c r="J23" s="43"/>
      <c r="K23" s="46"/>
    </row>
    <row r="24" spans="2:11" s="6" customFormat="1" ht="22.5" customHeight="1">
      <c r="B24" s="110"/>
      <c r="C24" s="111"/>
      <c r="D24" s="111"/>
      <c r="E24" s="395" t="s">
        <v>5</v>
      </c>
      <c r="F24" s="395"/>
      <c r="G24" s="395"/>
      <c r="H24" s="395"/>
      <c r="I24" s="112"/>
      <c r="J24" s="111"/>
      <c r="K24" s="113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07"/>
      <c r="J25" s="43"/>
      <c r="K25" s="46"/>
    </row>
    <row r="26" spans="2:11" s="1" customFormat="1" ht="6.95" customHeight="1">
      <c r="B26" s="42"/>
      <c r="C26" s="43"/>
      <c r="D26" s="69"/>
      <c r="E26" s="69"/>
      <c r="F26" s="69"/>
      <c r="G26" s="69"/>
      <c r="H26" s="69"/>
      <c r="I26" s="114"/>
      <c r="J26" s="69"/>
      <c r="K26" s="115"/>
    </row>
    <row r="27" spans="2:11" s="1" customFormat="1" ht="25.35" customHeight="1">
      <c r="B27" s="42"/>
      <c r="C27" s="43"/>
      <c r="D27" s="116" t="s">
        <v>43</v>
      </c>
      <c r="E27" s="43"/>
      <c r="F27" s="43"/>
      <c r="G27" s="43"/>
      <c r="H27" s="43"/>
      <c r="I27" s="107"/>
      <c r="J27" s="117">
        <f>ROUND(J92,2)</f>
        <v>0</v>
      </c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14"/>
      <c r="J28" s="69"/>
      <c r="K28" s="115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18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19">
        <f>ROUND(SUM(BE92:BE877),2)</f>
        <v>0</v>
      </c>
      <c r="G30" s="43"/>
      <c r="H30" s="43"/>
      <c r="I30" s="120">
        <v>0.21</v>
      </c>
      <c r="J30" s="119">
        <f>ROUND(ROUND((SUM(BE92:BE877)),2)*I30,2)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19">
        <f>ROUND(SUM(BF92:BF877),2)</f>
        <v>0</v>
      </c>
      <c r="G31" s="43"/>
      <c r="H31" s="43"/>
      <c r="I31" s="120">
        <v>0.15</v>
      </c>
      <c r="J31" s="119">
        <f>ROUND(ROUND((SUM(BF92:BF877)),2)*I31,2)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19">
        <f>ROUND(SUM(BG92:BG877),2)</f>
        <v>0</v>
      </c>
      <c r="G32" s="43"/>
      <c r="H32" s="43"/>
      <c r="I32" s="120">
        <v>0.21</v>
      </c>
      <c r="J32" s="119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19">
        <f>ROUND(SUM(BH92:BH877),2)</f>
        <v>0</v>
      </c>
      <c r="G33" s="43"/>
      <c r="H33" s="43"/>
      <c r="I33" s="120">
        <v>0.15</v>
      </c>
      <c r="J33" s="119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19">
        <f>ROUND(SUM(BI92:BI877),2)</f>
        <v>0</v>
      </c>
      <c r="G34" s="43"/>
      <c r="H34" s="43"/>
      <c r="I34" s="120">
        <v>0</v>
      </c>
      <c r="J34" s="119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07"/>
      <c r="J35" s="43"/>
      <c r="K35" s="46"/>
    </row>
    <row r="36" spans="2:11" s="1" customFormat="1" ht="25.35" customHeight="1">
      <c r="B36" s="42"/>
      <c r="C36" s="121"/>
      <c r="D36" s="122" t="s">
        <v>53</v>
      </c>
      <c r="E36" s="72"/>
      <c r="F36" s="72"/>
      <c r="G36" s="123" t="s">
        <v>54</v>
      </c>
      <c r="H36" s="124" t="s">
        <v>55</v>
      </c>
      <c r="I36" s="125"/>
      <c r="J36" s="126">
        <f>SUM(J27:J34)</f>
        <v>0</v>
      </c>
      <c r="K36" s="127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28"/>
      <c r="J37" s="58"/>
      <c r="K37" s="59"/>
    </row>
    <row r="41" spans="2:11" s="1" customFormat="1" ht="6.95" customHeight="1">
      <c r="B41" s="60"/>
      <c r="C41" s="61"/>
      <c r="D41" s="61"/>
      <c r="E41" s="61"/>
      <c r="F41" s="61"/>
      <c r="G41" s="61"/>
      <c r="H41" s="61"/>
      <c r="I41" s="129"/>
      <c r="J41" s="61"/>
      <c r="K41" s="130"/>
    </row>
    <row r="42" spans="2:11" s="1" customFormat="1" ht="36.95" customHeight="1">
      <c r="B42" s="42"/>
      <c r="C42" s="30" t="s">
        <v>107</v>
      </c>
      <c r="D42" s="43"/>
      <c r="E42" s="43"/>
      <c r="F42" s="43"/>
      <c r="G42" s="43"/>
      <c r="H42" s="43"/>
      <c r="I42" s="107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07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07"/>
      <c r="J44" s="43"/>
      <c r="K44" s="46"/>
    </row>
    <row r="45" spans="2:11" s="1" customFormat="1" ht="22.5" customHeight="1">
      <c r="B45" s="42"/>
      <c r="C45" s="43"/>
      <c r="D45" s="43"/>
      <c r="E45" s="403" t="str">
        <f>E7</f>
        <v>UK - SBZ - Kompletní rekonstrukce Celetná 13</v>
      </c>
      <c r="F45" s="404"/>
      <c r="G45" s="404"/>
      <c r="H45" s="404"/>
      <c r="I45" s="107"/>
      <c r="J45" s="43"/>
      <c r="K45" s="46"/>
    </row>
    <row r="46" spans="2:11" s="1" customFormat="1" ht="14.45" customHeight="1">
      <c r="B46" s="42"/>
      <c r="C46" s="37" t="s">
        <v>105</v>
      </c>
      <c r="D46" s="43"/>
      <c r="E46" s="43"/>
      <c r="F46" s="43"/>
      <c r="G46" s="43"/>
      <c r="H46" s="43"/>
      <c r="I46" s="107"/>
      <c r="J46" s="43"/>
      <c r="K46" s="46"/>
    </row>
    <row r="47" spans="2:11" s="1" customFormat="1" ht="23.25" customHeight="1">
      <c r="B47" s="42"/>
      <c r="C47" s="43"/>
      <c r="D47" s="43"/>
      <c r="E47" s="405" t="str">
        <f>E9</f>
        <v>01 - Bourání a přípravné práce</v>
      </c>
      <c r="F47" s="406"/>
      <c r="G47" s="406"/>
      <c r="H47" s="406"/>
      <c r="I47" s="107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07"/>
      <c r="J48" s="43"/>
      <c r="K48" s="46"/>
    </row>
    <row r="49" spans="2:11" s="1" customFormat="1" ht="18" customHeight="1">
      <c r="B49" s="42"/>
      <c r="C49" s="37" t="s">
        <v>26</v>
      </c>
      <c r="D49" s="43"/>
      <c r="E49" s="43"/>
      <c r="F49" s="35" t="str">
        <f>F12</f>
        <v>Praha 1</v>
      </c>
      <c r="G49" s="43"/>
      <c r="H49" s="43"/>
      <c r="I49" s="108" t="s">
        <v>28</v>
      </c>
      <c r="J49" s="109">
        <f>IF(J12="","",J12)</f>
        <v>0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07"/>
      <c r="J50" s="43"/>
      <c r="K50" s="46"/>
    </row>
    <row r="51" spans="2:11" s="1" customFormat="1" ht="15">
      <c r="B51" s="42"/>
      <c r="C51" s="37" t="s">
        <v>33</v>
      </c>
      <c r="D51" s="43"/>
      <c r="E51" s="43"/>
      <c r="F51" s="35" t="str">
        <f>E15</f>
        <v xml:space="preserve">Univerzita Karlova </v>
      </c>
      <c r="G51" s="43"/>
      <c r="H51" s="43"/>
      <c r="I51" s="108" t="s">
        <v>38</v>
      </c>
      <c r="J51" s="35" t="str">
        <f>E21</f>
        <v>Projektový atelier pro architekturu a pozemní stavby s.r.o.</v>
      </c>
      <c r="K51" s="46"/>
    </row>
    <row r="52" spans="2:11" s="1" customFormat="1" ht="14.45" customHeight="1">
      <c r="B52" s="42"/>
      <c r="C52" s="37" t="s">
        <v>37</v>
      </c>
      <c r="D52" s="43"/>
      <c r="E52" s="43"/>
      <c r="F52" s="35" t="str">
        <f>IF(E18="","",E18)</f>
        <v>Vyplnit</v>
      </c>
      <c r="G52" s="43"/>
      <c r="H52" s="43"/>
      <c r="I52" s="107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07"/>
      <c r="J53" s="43"/>
      <c r="K53" s="46"/>
    </row>
    <row r="54" spans="2:11" s="1" customFormat="1" ht="29.25" customHeight="1">
      <c r="B54" s="42"/>
      <c r="C54" s="131" t="s">
        <v>108</v>
      </c>
      <c r="D54" s="121"/>
      <c r="E54" s="121"/>
      <c r="F54" s="121"/>
      <c r="G54" s="121"/>
      <c r="H54" s="121"/>
      <c r="I54" s="132"/>
      <c r="J54" s="133" t="s">
        <v>109</v>
      </c>
      <c r="K54" s="134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07"/>
      <c r="J55" s="43"/>
      <c r="K55" s="46"/>
    </row>
    <row r="56" spans="2:47" s="1" customFormat="1" ht="29.25" customHeight="1">
      <c r="B56" s="42"/>
      <c r="C56" s="135" t="s">
        <v>110</v>
      </c>
      <c r="D56" s="43"/>
      <c r="E56" s="43"/>
      <c r="F56" s="43"/>
      <c r="G56" s="43"/>
      <c r="H56" s="43"/>
      <c r="I56" s="107"/>
      <c r="J56" s="117">
        <f>J92</f>
        <v>0</v>
      </c>
      <c r="K56" s="46"/>
      <c r="AU56" s="24" t="s">
        <v>111</v>
      </c>
    </row>
    <row r="57" spans="2:11" s="7" customFormat="1" ht="24.95" customHeight="1">
      <c r="B57" s="136"/>
      <c r="C57" s="137"/>
      <c r="D57" s="138" t="s">
        <v>112</v>
      </c>
      <c r="E57" s="139"/>
      <c r="F57" s="139"/>
      <c r="G57" s="139"/>
      <c r="H57" s="139"/>
      <c r="I57" s="140"/>
      <c r="J57" s="141">
        <f>J93</f>
        <v>0</v>
      </c>
      <c r="K57" s="142"/>
    </row>
    <row r="58" spans="2:11" s="8" customFormat="1" ht="19.9" customHeight="1">
      <c r="B58" s="143"/>
      <c r="C58" s="144"/>
      <c r="D58" s="145" t="s">
        <v>113</v>
      </c>
      <c r="E58" s="146"/>
      <c r="F58" s="146"/>
      <c r="G58" s="146"/>
      <c r="H58" s="146"/>
      <c r="I58" s="147"/>
      <c r="J58" s="148">
        <f>J94</f>
        <v>0</v>
      </c>
      <c r="K58" s="149"/>
    </row>
    <row r="59" spans="2:11" s="8" customFormat="1" ht="19.9" customHeight="1">
      <c r="B59" s="143"/>
      <c r="C59" s="144"/>
      <c r="D59" s="145" t="s">
        <v>114</v>
      </c>
      <c r="E59" s="146"/>
      <c r="F59" s="146"/>
      <c r="G59" s="146"/>
      <c r="H59" s="146"/>
      <c r="I59" s="147"/>
      <c r="J59" s="148">
        <f>J255</f>
        <v>0</v>
      </c>
      <c r="K59" s="149"/>
    </row>
    <row r="60" spans="2:11" s="8" customFormat="1" ht="19.9" customHeight="1">
      <c r="B60" s="143"/>
      <c r="C60" s="144"/>
      <c r="D60" s="145" t="s">
        <v>115</v>
      </c>
      <c r="E60" s="146"/>
      <c r="F60" s="146"/>
      <c r="G60" s="146"/>
      <c r="H60" s="146"/>
      <c r="I60" s="147"/>
      <c r="J60" s="148">
        <f>J261</f>
        <v>0</v>
      </c>
      <c r="K60" s="149"/>
    </row>
    <row r="61" spans="2:11" s="8" customFormat="1" ht="19.9" customHeight="1">
      <c r="B61" s="143"/>
      <c r="C61" s="144"/>
      <c r="D61" s="145" t="s">
        <v>116</v>
      </c>
      <c r="E61" s="146"/>
      <c r="F61" s="146"/>
      <c r="G61" s="146"/>
      <c r="H61" s="146"/>
      <c r="I61" s="147"/>
      <c r="J61" s="148">
        <f>J616</f>
        <v>0</v>
      </c>
      <c r="K61" s="149"/>
    </row>
    <row r="62" spans="2:11" s="8" customFormat="1" ht="19.9" customHeight="1">
      <c r="B62" s="143"/>
      <c r="C62" s="144"/>
      <c r="D62" s="145" t="s">
        <v>117</v>
      </c>
      <c r="E62" s="146"/>
      <c r="F62" s="146"/>
      <c r="G62" s="146"/>
      <c r="H62" s="146"/>
      <c r="I62" s="147"/>
      <c r="J62" s="148">
        <f>J633</f>
        <v>0</v>
      </c>
      <c r="K62" s="149"/>
    </row>
    <row r="63" spans="2:11" s="7" customFormat="1" ht="24.95" customHeight="1">
      <c r="B63" s="136"/>
      <c r="C63" s="137"/>
      <c r="D63" s="138" t="s">
        <v>118</v>
      </c>
      <c r="E63" s="139"/>
      <c r="F63" s="139"/>
      <c r="G63" s="139"/>
      <c r="H63" s="139"/>
      <c r="I63" s="140"/>
      <c r="J63" s="141">
        <f>J635</f>
        <v>0</v>
      </c>
      <c r="K63" s="142"/>
    </row>
    <row r="64" spans="2:11" s="8" customFormat="1" ht="19.9" customHeight="1">
      <c r="B64" s="143"/>
      <c r="C64" s="144"/>
      <c r="D64" s="145" t="s">
        <v>119</v>
      </c>
      <c r="E64" s="146"/>
      <c r="F64" s="146"/>
      <c r="G64" s="146"/>
      <c r="H64" s="146"/>
      <c r="I64" s="147"/>
      <c r="J64" s="148">
        <f>J636</f>
        <v>0</v>
      </c>
      <c r="K64" s="149"/>
    </row>
    <row r="65" spans="2:11" s="8" customFormat="1" ht="19.9" customHeight="1">
      <c r="B65" s="143"/>
      <c r="C65" s="144"/>
      <c r="D65" s="145" t="s">
        <v>120</v>
      </c>
      <c r="E65" s="146"/>
      <c r="F65" s="146"/>
      <c r="G65" s="146"/>
      <c r="H65" s="146"/>
      <c r="I65" s="147"/>
      <c r="J65" s="148">
        <f>J673</f>
        <v>0</v>
      </c>
      <c r="K65" s="149"/>
    </row>
    <row r="66" spans="2:11" s="8" customFormat="1" ht="19.9" customHeight="1">
      <c r="B66" s="143"/>
      <c r="C66" s="144"/>
      <c r="D66" s="145" t="s">
        <v>121</v>
      </c>
      <c r="E66" s="146"/>
      <c r="F66" s="146"/>
      <c r="G66" s="146"/>
      <c r="H66" s="146"/>
      <c r="I66" s="147"/>
      <c r="J66" s="148">
        <f>J693</f>
        <v>0</v>
      </c>
      <c r="K66" s="149"/>
    </row>
    <row r="67" spans="2:11" s="8" customFormat="1" ht="19.9" customHeight="1">
      <c r="B67" s="143"/>
      <c r="C67" s="144"/>
      <c r="D67" s="145" t="s">
        <v>122</v>
      </c>
      <c r="E67" s="146"/>
      <c r="F67" s="146"/>
      <c r="G67" s="146"/>
      <c r="H67" s="146"/>
      <c r="I67" s="147"/>
      <c r="J67" s="148">
        <f>J708</f>
        <v>0</v>
      </c>
      <c r="K67" s="149"/>
    </row>
    <row r="68" spans="2:11" s="8" customFormat="1" ht="19.9" customHeight="1">
      <c r="B68" s="143"/>
      <c r="C68" s="144"/>
      <c r="D68" s="145" t="s">
        <v>123</v>
      </c>
      <c r="E68" s="146"/>
      <c r="F68" s="146"/>
      <c r="G68" s="146"/>
      <c r="H68" s="146"/>
      <c r="I68" s="147"/>
      <c r="J68" s="148">
        <f>J768</f>
        <v>0</v>
      </c>
      <c r="K68" s="149"/>
    </row>
    <row r="69" spans="2:11" s="8" customFormat="1" ht="19.9" customHeight="1">
      <c r="B69" s="143"/>
      <c r="C69" s="144"/>
      <c r="D69" s="145" t="s">
        <v>124</v>
      </c>
      <c r="E69" s="146"/>
      <c r="F69" s="146"/>
      <c r="G69" s="146"/>
      <c r="H69" s="146"/>
      <c r="I69" s="147"/>
      <c r="J69" s="148">
        <f>J776</f>
        <v>0</v>
      </c>
      <c r="K69" s="149"/>
    </row>
    <row r="70" spans="2:11" s="8" customFormat="1" ht="19.9" customHeight="1">
      <c r="B70" s="143"/>
      <c r="C70" s="144"/>
      <c r="D70" s="145" t="s">
        <v>125</v>
      </c>
      <c r="E70" s="146"/>
      <c r="F70" s="146"/>
      <c r="G70" s="146"/>
      <c r="H70" s="146"/>
      <c r="I70" s="147"/>
      <c r="J70" s="148">
        <f>J794</f>
        <v>0</v>
      </c>
      <c r="K70" s="149"/>
    </row>
    <row r="71" spans="2:11" s="8" customFormat="1" ht="19.9" customHeight="1">
      <c r="B71" s="143"/>
      <c r="C71" s="144"/>
      <c r="D71" s="145" t="s">
        <v>126</v>
      </c>
      <c r="E71" s="146"/>
      <c r="F71" s="146"/>
      <c r="G71" s="146"/>
      <c r="H71" s="146"/>
      <c r="I71" s="147"/>
      <c r="J71" s="148">
        <f>J821</f>
        <v>0</v>
      </c>
      <c r="K71" s="149"/>
    </row>
    <row r="72" spans="2:11" s="7" customFormat="1" ht="24.95" customHeight="1">
      <c r="B72" s="136"/>
      <c r="C72" s="137"/>
      <c r="D72" s="138" t="s">
        <v>127</v>
      </c>
      <c r="E72" s="139"/>
      <c r="F72" s="139"/>
      <c r="G72" s="139"/>
      <c r="H72" s="139"/>
      <c r="I72" s="140"/>
      <c r="J72" s="141">
        <f>J830</f>
        <v>0</v>
      </c>
      <c r="K72" s="142"/>
    </row>
    <row r="73" spans="2:11" s="1" customFormat="1" ht="21.75" customHeight="1">
      <c r="B73" s="42"/>
      <c r="C73" s="43"/>
      <c r="D73" s="43"/>
      <c r="E73" s="43"/>
      <c r="F73" s="43"/>
      <c r="G73" s="43"/>
      <c r="H73" s="43"/>
      <c r="I73" s="107"/>
      <c r="J73" s="43"/>
      <c r="K73" s="46"/>
    </row>
    <row r="74" spans="2:11" s="1" customFormat="1" ht="6.95" customHeight="1">
      <c r="B74" s="57"/>
      <c r="C74" s="58"/>
      <c r="D74" s="58"/>
      <c r="E74" s="58"/>
      <c r="F74" s="58"/>
      <c r="G74" s="58"/>
      <c r="H74" s="58"/>
      <c r="I74" s="128"/>
      <c r="J74" s="58"/>
      <c r="K74" s="59"/>
    </row>
    <row r="78" spans="2:12" s="1" customFormat="1" ht="6.95" customHeight="1">
      <c r="B78" s="60"/>
      <c r="C78" s="61"/>
      <c r="D78" s="61"/>
      <c r="E78" s="61"/>
      <c r="F78" s="61"/>
      <c r="G78" s="61"/>
      <c r="H78" s="61"/>
      <c r="I78" s="129"/>
      <c r="J78" s="61"/>
      <c r="K78" s="61"/>
      <c r="L78" s="42"/>
    </row>
    <row r="79" spans="2:12" s="1" customFormat="1" ht="36.95" customHeight="1">
      <c r="B79" s="42"/>
      <c r="C79" s="62" t="s">
        <v>128</v>
      </c>
      <c r="L79" s="42"/>
    </row>
    <row r="80" spans="2:12" s="1" customFormat="1" ht="6.95" customHeight="1">
      <c r="B80" s="42"/>
      <c r="L80" s="42"/>
    </row>
    <row r="81" spans="2:12" s="1" customFormat="1" ht="14.45" customHeight="1">
      <c r="B81" s="42"/>
      <c r="C81" s="64" t="s">
        <v>19</v>
      </c>
      <c r="L81" s="42"/>
    </row>
    <row r="82" spans="2:12" s="1" customFormat="1" ht="22.5" customHeight="1">
      <c r="B82" s="42"/>
      <c r="E82" s="399" t="str">
        <f>E7</f>
        <v>UK - SBZ - Kompletní rekonstrukce Celetná 13</v>
      </c>
      <c r="F82" s="400"/>
      <c r="G82" s="400"/>
      <c r="H82" s="400"/>
      <c r="L82" s="42"/>
    </row>
    <row r="83" spans="2:12" s="1" customFormat="1" ht="14.45" customHeight="1">
      <c r="B83" s="42"/>
      <c r="C83" s="64" t="s">
        <v>105</v>
      </c>
      <c r="L83" s="42"/>
    </row>
    <row r="84" spans="2:12" s="1" customFormat="1" ht="23.25" customHeight="1">
      <c r="B84" s="42"/>
      <c r="E84" s="369" t="str">
        <f>E9</f>
        <v>01 - Bourání a přípravné práce</v>
      </c>
      <c r="F84" s="401"/>
      <c r="G84" s="401"/>
      <c r="H84" s="401"/>
      <c r="L84" s="42"/>
    </row>
    <row r="85" spans="2:12" s="1" customFormat="1" ht="6.95" customHeight="1">
      <c r="B85" s="42"/>
      <c r="L85" s="42"/>
    </row>
    <row r="86" spans="2:12" s="1" customFormat="1" ht="18" customHeight="1">
      <c r="B86" s="42"/>
      <c r="C86" s="64" t="s">
        <v>26</v>
      </c>
      <c r="F86" s="150" t="str">
        <f>F12</f>
        <v>Praha 1</v>
      </c>
      <c r="I86" s="151" t="s">
        <v>28</v>
      </c>
      <c r="J86" s="68">
        <f>IF(J12="","",J12)</f>
        <v>0</v>
      </c>
      <c r="L86" s="42"/>
    </row>
    <row r="87" spans="2:12" s="1" customFormat="1" ht="6.95" customHeight="1">
      <c r="B87" s="42"/>
      <c r="L87" s="42"/>
    </row>
    <row r="88" spans="2:12" s="1" customFormat="1" ht="15">
      <c r="B88" s="42"/>
      <c r="C88" s="64" t="s">
        <v>33</v>
      </c>
      <c r="F88" s="150" t="str">
        <f>E15</f>
        <v xml:space="preserve">Univerzita Karlova </v>
      </c>
      <c r="I88" s="151" t="s">
        <v>38</v>
      </c>
      <c r="J88" s="150" t="str">
        <f>E21</f>
        <v>Projektový atelier pro architekturu a pozemní stavby s.r.o.</v>
      </c>
      <c r="L88" s="42"/>
    </row>
    <row r="89" spans="2:12" s="1" customFormat="1" ht="14.45" customHeight="1">
      <c r="B89" s="42"/>
      <c r="C89" s="64" t="s">
        <v>37</v>
      </c>
      <c r="F89" s="150" t="str">
        <f>IF(E18="","",E18)</f>
        <v>Vyplnit</v>
      </c>
      <c r="L89" s="42"/>
    </row>
    <row r="90" spans="2:12" s="1" customFormat="1" ht="10.35" customHeight="1">
      <c r="B90" s="42"/>
      <c r="L90" s="42"/>
    </row>
    <row r="91" spans="2:20" s="9" customFormat="1" ht="29.25" customHeight="1">
      <c r="B91" s="152"/>
      <c r="C91" s="153" t="s">
        <v>129</v>
      </c>
      <c r="D91" s="154" t="s">
        <v>62</v>
      </c>
      <c r="E91" s="154" t="s">
        <v>58</v>
      </c>
      <c r="F91" s="154" t="s">
        <v>130</v>
      </c>
      <c r="G91" s="154" t="s">
        <v>131</v>
      </c>
      <c r="H91" s="154" t="s">
        <v>132</v>
      </c>
      <c r="I91" s="155" t="s">
        <v>133</v>
      </c>
      <c r="J91" s="154" t="s">
        <v>109</v>
      </c>
      <c r="K91" s="156" t="s">
        <v>4752</v>
      </c>
      <c r="L91" s="152"/>
      <c r="M91" s="74" t="s">
        <v>135</v>
      </c>
      <c r="N91" s="75" t="s">
        <v>47</v>
      </c>
      <c r="O91" s="75" t="s">
        <v>136</v>
      </c>
      <c r="P91" s="75" t="s">
        <v>137</v>
      </c>
      <c r="Q91" s="75" t="s">
        <v>138</v>
      </c>
      <c r="R91" s="75" t="s">
        <v>139</v>
      </c>
      <c r="S91" s="75" t="s">
        <v>140</v>
      </c>
      <c r="T91" s="76" t="s">
        <v>141</v>
      </c>
    </row>
    <row r="92" spans="2:63" s="1" customFormat="1" ht="29.25" customHeight="1">
      <c r="B92" s="42"/>
      <c r="C92" s="78" t="s">
        <v>110</v>
      </c>
      <c r="J92" s="157">
        <f>BK92</f>
        <v>0</v>
      </c>
      <c r="L92" s="42"/>
      <c r="M92" s="77"/>
      <c r="N92" s="69"/>
      <c r="O92" s="69"/>
      <c r="P92" s="158">
        <f>P93+P635+P830</f>
        <v>0</v>
      </c>
      <c r="Q92" s="69"/>
      <c r="R92" s="158">
        <f>R93+R635+R830</f>
        <v>0.332608</v>
      </c>
      <c r="S92" s="69"/>
      <c r="T92" s="159">
        <f>T93+T635+T830</f>
        <v>2454.3881391799996</v>
      </c>
      <c r="AT92" s="24" t="s">
        <v>76</v>
      </c>
      <c r="AU92" s="24" t="s">
        <v>111</v>
      </c>
      <c r="BK92" s="160">
        <f>BK93+BK635+BK830</f>
        <v>0</v>
      </c>
    </row>
    <row r="93" spans="2:63" s="10" customFormat="1" ht="37.35" customHeight="1">
      <c r="B93" s="161"/>
      <c r="D93" s="162" t="s">
        <v>76</v>
      </c>
      <c r="E93" s="163" t="s">
        <v>142</v>
      </c>
      <c r="F93" s="163" t="s">
        <v>143</v>
      </c>
      <c r="I93" s="164"/>
      <c r="J93" s="165">
        <f>BK93</f>
        <v>0</v>
      </c>
      <c r="L93" s="161"/>
      <c r="M93" s="166"/>
      <c r="N93" s="167"/>
      <c r="O93" s="167"/>
      <c r="P93" s="168">
        <f>P94+P255+P261+P616+P633</f>
        <v>0</v>
      </c>
      <c r="Q93" s="167"/>
      <c r="R93" s="168">
        <f>R94+R255+R261+R616+R633</f>
        <v>0.032608</v>
      </c>
      <c r="S93" s="167"/>
      <c r="T93" s="169">
        <f>T94+T255+T261+T616+T633</f>
        <v>1318.9799269999999</v>
      </c>
      <c r="AR93" s="162" t="s">
        <v>25</v>
      </c>
      <c r="AT93" s="170" t="s">
        <v>76</v>
      </c>
      <c r="AU93" s="170" t="s">
        <v>77</v>
      </c>
      <c r="AY93" s="162" t="s">
        <v>144</v>
      </c>
      <c r="BK93" s="171">
        <f>BK94+BK255+BK261+BK616+BK633</f>
        <v>0</v>
      </c>
    </row>
    <row r="94" spans="2:63" s="10" customFormat="1" ht="19.9" customHeight="1">
      <c r="B94" s="161"/>
      <c r="D94" s="172" t="s">
        <v>76</v>
      </c>
      <c r="E94" s="173" t="s">
        <v>25</v>
      </c>
      <c r="F94" s="173" t="s">
        <v>145</v>
      </c>
      <c r="I94" s="164"/>
      <c r="J94" s="174">
        <f>BK94</f>
        <v>0</v>
      </c>
      <c r="L94" s="161"/>
      <c r="M94" s="166"/>
      <c r="N94" s="167"/>
      <c r="O94" s="167"/>
      <c r="P94" s="168">
        <f>SUM(P95:P254)</f>
        <v>0</v>
      </c>
      <c r="Q94" s="167"/>
      <c r="R94" s="168">
        <f>SUM(R95:R254)</f>
        <v>0</v>
      </c>
      <c r="S94" s="167"/>
      <c r="T94" s="169">
        <f>SUM(T95:T254)</f>
        <v>0</v>
      </c>
      <c r="AR94" s="162" t="s">
        <v>25</v>
      </c>
      <c r="AT94" s="170" t="s">
        <v>76</v>
      </c>
      <c r="AU94" s="170" t="s">
        <v>25</v>
      </c>
      <c r="AY94" s="162" t="s">
        <v>144</v>
      </c>
      <c r="BK94" s="171">
        <f>SUM(BK95:BK254)</f>
        <v>0</v>
      </c>
    </row>
    <row r="95" spans="2:65" s="1" customFormat="1" ht="31.5" customHeight="1">
      <c r="B95" s="175"/>
      <c r="C95" s="176" t="s">
        <v>25</v>
      </c>
      <c r="D95" s="176" t="s">
        <v>146</v>
      </c>
      <c r="E95" s="177" t="s">
        <v>147</v>
      </c>
      <c r="F95" s="178" t="s">
        <v>148</v>
      </c>
      <c r="G95" s="179" t="s">
        <v>149</v>
      </c>
      <c r="H95" s="180">
        <v>241.077</v>
      </c>
      <c r="I95" s="181"/>
      <c r="J95" s="182">
        <f>ROUND(I95*H95,2)</f>
        <v>0</v>
      </c>
      <c r="K95" s="349" t="s">
        <v>4753</v>
      </c>
      <c r="L95" s="340"/>
      <c r="M95" s="345" t="s">
        <v>5</v>
      </c>
      <c r="N95" s="335" t="s">
        <v>48</v>
      </c>
      <c r="O95" s="334"/>
      <c r="P95" s="336">
        <f>O95*H95</f>
        <v>0</v>
      </c>
      <c r="Q95" s="336">
        <v>0</v>
      </c>
      <c r="R95" s="336">
        <f>Q95*H95</f>
        <v>0</v>
      </c>
      <c r="S95" s="336">
        <v>0</v>
      </c>
      <c r="T95" s="336">
        <f>S95*H95</f>
        <v>0</v>
      </c>
      <c r="U95" s="341"/>
      <c r="V95" s="340"/>
      <c r="AR95" s="24" t="s">
        <v>151</v>
      </c>
      <c r="AT95" s="24" t="s">
        <v>146</v>
      </c>
      <c r="AU95" s="24" t="s">
        <v>86</v>
      </c>
      <c r="AY95" s="24" t="s">
        <v>144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24" t="s">
        <v>25</v>
      </c>
      <c r="BK95" s="187">
        <f>ROUND(I95*H95,2)</f>
        <v>0</v>
      </c>
      <c r="BL95" s="24" t="s">
        <v>151</v>
      </c>
      <c r="BM95" s="24" t="s">
        <v>152</v>
      </c>
    </row>
    <row r="96" spans="2:51" s="11" customFormat="1" ht="13.5">
      <c r="B96" s="188"/>
      <c r="D96" s="189" t="s">
        <v>153</v>
      </c>
      <c r="E96" s="190" t="s">
        <v>5</v>
      </c>
      <c r="F96" s="191" t="s">
        <v>154</v>
      </c>
      <c r="H96" s="192" t="s">
        <v>5</v>
      </c>
      <c r="I96" s="193"/>
      <c r="K96" s="350"/>
      <c r="L96" s="331"/>
      <c r="M96" s="346"/>
      <c r="N96" s="337"/>
      <c r="O96" s="337"/>
      <c r="P96" s="337"/>
      <c r="Q96" s="337"/>
      <c r="R96" s="337"/>
      <c r="S96" s="337"/>
      <c r="T96" s="337"/>
      <c r="U96" s="342"/>
      <c r="V96" s="331"/>
      <c r="AT96" s="192" t="s">
        <v>153</v>
      </c>
      <c r="AU96" s="192" t="s">
        <v>86</v>
      </c>
      <c r="AV96" s="11" t="s">
        <v>25</v>
      </c>
      <c r="AW96" s="11" t="s">
        <v>40</v>
      </c>
      <c r="AX96" s="11" t="s">
        <v>77</v>
      </c>
      <c r="AY96" s="192" t="s">
        <v>144</v>
      </c>
    </row>
    <row r="97" spans="2:51" s="11" customFormat="1" ht="13.5">
      <c r="B97" s="188"/>
      <c r="D97" s="189" t="s">
        <v>153</v>
      </c>
      <c r="E97" s="190" t="s">
        <v>5</v>
      </c>
      <c r="F97" s="191" t="s">
        <v>155</v>
      </c>
      <c r="H97" s="192" t="s">
        <v>5</v>
      </c>
      <c r="I97" s="193"/>
      <c r="K97" s="350"/>
      <c r="L97" s="331"/>
      <c r="M97" s="346"/>
      <c r="N97" s="337"/>
      <c r="O97" s="337"/>
      <c r="P97" s="337"/>
      <c r="Q97" s="337"/>
      <c r="R97" s="337"/>
      <c r="S97" s="337"/>
      <c r="T97" s="337"/>
      <c r="U97" s="342"/>
      <c r="V97" s="331"/>
      <c r="AT97" s="192" t="s">
        <v>153</v>
      </c>
      <c r="AU97" s="192" t="s">
        <v>86</v>
      </c>
      <c r="AV97" s="11" t="s">
        <v>25</v>
      </c>
      <c r="AW97" s="11" t="s">
        <v>40</v>
      </c>
      <c r="AX97" s="11" t="s">
        <v>77</v>
      </c>
      <c r="AY97" s="192" t="s">
        <v>144</v>
      </c>
    </row>
    <row r="98" spans="2:51" s="12" customFormat="1" ht="13.5">
      <c r="B98" s="197"/>
      <c r="D98" s="189" t="s">
        <v>153</v>
      </c>
      <c r="E98" s="198" t="s">
        <v>5</v>
      </c>
      <c r="F98" s="199" t="s">
        <v>156</v>
      </c>
      <c r="H98" s="200">
        <v>6.126</v>
      </c>
      <c r="I98" s="201"/>
      <c r="K98" s="351"/>
      <c r="L98" s="332"/>
      <c r="M98" s="347"/>
      <c r="N98" s="338"/>
      <c r="O98" s="338"/>
      <c r="P98" s="338"/>
      <c r="Q98" s="338"/>
      <c r="R98" s="338"/>
      <c r="S98" s="338"/>
      <c r="T98" s="338"/>
      <c r="U98" s="343"/>
      <c r="V98" s="332"/>
      <c r="AT98" s="198" t="s">
        <v>153</v>
      </c>
      <c r="AU98" s="198" t="s">
        <v>86</v>
      </c>
      <c r="AV98" s="12" t="s">
        <v>86</v>
      </c>
      <c r="AW98" s="12" t="s">
        <v>40</v>
      </c>
      <c r="AX98" s="12" t="s">
        <v>77</v>
      </c>
      <c r="AY98" s="198" t="s">
        <v>144</v>
      </c>
    </row>
    <row r="99" spans="2:51" s="11" customFormat="1" ht="13.5">
      <c r="B99" s="188"/>
      <c r="D99" s="189" t="s">
        <v>153</v>
      </c>
      <c r="E99" s="190" t="s">
        <v>5</v>
      </c>
      <c r="F99" s="191" t="s">
        <v>157</v>
      </c>
      <c r="H99" s="192" t="s">
        <v>5</v>
      </c>
      <c r="I99" s="193"/>
      <c r="K99" s="350"/>
      <c r="L99" s="331"/>
      <c r="M99" s="346"/>
      <c r="N99" s="337"/>
      <c r="O99" s="337"/>
      <c r="P99" s="337"/>
      <c r="Q99" s="337"/>
      <c r="R99" s="337"/>
      <c r="S99" s="337"/>
      <c r="T99" s="337"/>
      <c r="U99" s="342"/>
      <c r="V99" s="331"/>
      <c r="AT99" s="192" t="s">
        <v>153</v>
      </c>
      <c r="AU99" s="192" t="s">
        <v>86</v>
      </c>
      <c r="AV99" s="11" t="s">
        <v>25</v>
      </c>
      <c r="AW99" s="11" t="s">
        <v>40</v>
      </c>
      <c r="AX99" s="11" t="s">
        <v>77</v>
      </c>
      <c r="AY99" s="192" t="s">
        <v>144</v>
      </c>
    </row>
    <row r="100" spans="2:51" s="11" customFormat="1" ht="13.5">
      <c r="B100" s="188"/>
      <c r="D100" s="189" t="s">
        <v>153</v>
      </c>
      <c r="E100" s="190" t="s">
        <v>5</v>
      </c>
      <c r="F100" s="191" t="s">
        <v>158</v>
      </c>
      <c r="H100" s="192" t="s">
        <v>5</v>
      </c>
      <c r="I100" s="193"/>
      <c r="K100" s="350"/>
      <c r="L100" s="331"/>
      <c r="M100" s="346"/>
      <c r="N100" s="337"/>
      <c r="O100" s="337"/>
      <c r="P100" s="337"/>
      <c r="Q100" s="337"/>
      <c r="R100" s="337"/>
      <c r="S100" s="337"/>
      <c r="T100" s="337"/>
      <c r="U100" s="342"/>
      <c r="V100" s="331"/>
      <c r="AT100" s="192" t="s">
        <v>153</v>
      </c>
      <c r="AU100" s="192" t="s">
        <v>86</v>
      </c>
      <c r="AV100" s="11" t="s">
        <v>25</v>
      </c>
      <c r="AW100" s="11" t="s">
        <v>40</v>
      </c>
      <c r="AX100" s="11" t="s">
        <v>77</v>
      </c>
      <c r="AY100" s="192" t="s">
        <v>144</v>
      </c>
    </row>
    <row r="101" spans="2:51" s="12" customFormat="1" ht="13.5">
      <c r="B101" s="197"/>
      <c r="D101" s="189" t="s">
        <v>153</v>
      </c>
      <c r="E101" s="198" t="s">
        <v>5</v>
      </c>
      <c r="F101" s="199" t="s">
        <v>159</v>
      </c>
      <c r="H101" s="200">
        <v>3</v>
      </c>
      <c r="I101" s="201"/>
      <c r="K101" s="351"/>
      <c r="L101" s="332"/>
      <c r="M101" s="347"/>
      <c r="N101" s="338"/>
      <c r="O101" s="338"/>
      <c r="P101" s="338"/>
      <c r="Q101" s="338"/>
      <c r="R101" s="338"/>
      <c r="S101" s="338"/>
      <c r="T101" s="338"/>
      <c r="U101" s="343"/>
      <c r="V101" s="332"/>
      <c r="AT101" s="198" t="s">
        <v>153</v>
      </c>
      <c r="AU101" s="198" t="s">
        <v>86</v>
      </c>
      <c r="AV101" s="12" t="s">
        <v>86</v>
      </c>
      <c r="AW101" s="12" t="s">
        <v>40</v>
      </c>
      <c r="AX101" s="12" t="s">
        <v>77</v>
      </c>
      <c r="AY101" s="198" t="s">
        <v>144</v>
      </c>
    </row>
    <row r="102" spans="2:51" s="11" customFormat="1" ht="13.5">
      <c r="B102" s="188"/>
      <c r="D102" s="189" t="s">
        <v>153</v>
      </c>
      <c r="E102" s="190" t="s">
        <v>5</v>
      </c>
      <c r="F102" s="191" t="s">
        <v>160</v>
      </c>
      <c r="H102" s="192" t="s">
        <v>5</v>
      </c>
      <c r="I102" s="193"/>
      <c r="K102" s="350"/>
      <c r="L102" s="331"/>
      <c r="M102" s="346"/>
      <c r="N102" s="337"/>
      <c r="O102" s="337"/>
      <c r="P102" s="337"/>
      <c r="Q102" s="337"/>
      <c r="R102" s="337"/>
      <c r="S102" s="337"/>
      <c r="T102" s="337"/>
      <c r="U102" s="342"/>
      <c r="V102" s="331"/>
      <c r="AT102" s="192" t="s">
        <v>153</v>
      </c>
      <c r="AU102" s="192" t="s">
        <v>86</v>
      </c>
      <c r="AV102" s="11" t="s">
        <v>25</v>
      </c>
      <c r="AW102" s="11" t="s">
        <v>40</v>
      </c>
      <c r="AX102" s="11" t="s">
        <v>77</v>
      </c>
      <c r="AY102" s="192" t="s">
        <v>144</v>
      </c>
    </row>
    <row r="103" spans="2:51" s="11" customFormat="1" ht="13.5">
      <c r="B103" s="188"/>
      <c r="D103" s="189" t="s">
        <v>153</v>
      </c>
      <c r="E103" s="190" t="s">
        <v>5</v>
      </c>
      <c r="F103" s="191" t="s">
        <v>161</v>
      </c>
      <c r="H103" s="192" t="s">
        <v>5</v>
      </c>
      <c r="I103" s="193"/>
      <c r="K103" s="350"/>
      <c r="L103" s="331"/>
      <c r="M103" s="346"/>
      <c r="N103" s="337"/>
      <c r="O103" s="337"/>
      <c r="P103" s="337"/>
      <c r="Q103" s="337"/>
      <c r="R103" s="337"/>
      <c r="S103" s="337"/>
      <c r="T103" s="337"/>
      <c r="U103" s="342"/>
      <c r="V103" s="331"/>
      <c r="AT103" s="192" t="s">
        <v>153</v>
      </c>
      <c r="AU103" s="192" t="s">
        <v>86</v>
      </c>
      <c r="AV103" s="11" t="s">
        <v>25</v>
      </c>
      <c r="AW103" s="11" t="s">
        <v>40</v>
      </c>
      <c r="AX103" s="11" t="s">
        <v>77</v>
      </c>
      <c r="AY103" s="192" t="s">
        <v>144</v>
      </c>
    </row>
    <row r="104" spans="2:51" s="12" customFormat="1" ht="13.5">
      <c r="B104" s="197"/>
      <c r="D104" s="189" t="s">
        <v>153</v>
      </c>
      <c r="E104" s="198" t="s">
        <v>5</v>
      </c>
      <c r="F104" s="199" t="s">
        <v>162</v>
      </c>
      <c r="H104" s="200">
        <v>16.116</v>
      </c>
      <c r="I104" s="201"/>
      <c r="K104" s="351"/>
      <c r="L104" s="332"/>
      <c r="M104" s="347"/>
      <c r="N104" s="338"/>
      <c r="O104" s="338"/>
      <c r="P104" s="338"/>
      <c r="Q104" s="338"/>
      <c r="R104" s="338"/>
      <c r="S104" s="338"/>
      <c r="T104" s="338"/>
      <c r="U104" s="343"/>
      <c r="V104" s="332"/>
      <c r="AT104" s="198" t="s">
        <v>153</v>
      </c>
      <c r="AU104" s="198" t="s">
        <v>86</v>
      </c>
      <c r="AV104" s="12" t="s">
        <v>86</v>
      </c>
      <c r="AW104" s="12" t="s">
        <v>40</v>
      </c>
      <c r="AX104" s="12" t="s">
        <v>77</v>
      </c>
      <c r="AY104" s="198" t="s">
        <v>144</v>
      </c>
    </row>
    <row r="105" spans="2:51" s="11" customFormat="1" ht="13.5">
      <c r="B105" s="188"/>
      <c r="D105" s="189" t="s">
        <v>153</v>
      </c>
      <c r="E105" s="190" t="s">
        <v>5</v>
      </c>
      <c r="F105" s="191" t="s">
        <v>163</v>
      </c>
      <c r="H105" s="192" t="s">
        <v>5</v>
      </c>
      <c r="I105" s="193"/>
      <c r="K105" s="350"/>
      <c r="L105" s="331"/>
      <c r="M105" s="346"/>
      <c r="N105" s="337"/>
      <c r="O105" s="337"/>
      <c r="P105" s="337"/>
      <c r="Q105" s="337"/>
      <c r="R105" s="337"/>
      <c r="S105" s="337"/>
      <c r="T105" s="337"/>
      <c r="U105" s="342"/>
      <c r="V105" s="331"/>
      <c r="AT105" s="192" t="s">
        <v>153</v>
      </c>
      <c r="AU105" s="192" t="s">
        <v>86</v>
      </c>
      <c r="AV105" s="11" t="s">
        <v>25</v>
      </c>
      <c r="AW105" s="11" t="s">
        <v>40</v>
      </c>
      <c r="AX105" s="11" t="s">
        <v>77</v>
      </c>
      <c r="AY105" s="192" t="s">
        <v>144</v>
      </c>
    </row>
    <row r="106" spans="2:51" s="11" customFormat="1" ht="13.5">
      <c r="B106" s="188"/>
      <c r="D106" s="189" t="s">
        <v>153</v>
      </c>
      <c r="E106" s="190" t="s">
        <v>5</v>
      </c>
      <c r="F106" s="191" t="s">
        <v>164</v>
      </c>
      <c r="H106" s="192" t="s">
        <v>5</v>
      </c>
      <c r="I106" s="193"/>
      <c r="K106" s="350"/>
      <c r="L106" s="331"/>
      <c r="M106" s="346"/>
      <c r="N106" s="337"/>
      <c r="O106" s="337"/>
      <c r="P106" s="337"/>
      <c r="Q106" s="337"/>
      <c r="R106" s="337"/>
      <c r="S106" s="337"/>
      <c r="T106" s="337"/>
      <c r="U106" s="342"/>
      <c r="V106" s="331"/>
      <c r="AT106" s="192" t="s">
        <v>153</v>
      </c>
      <c r="AU106" s="192" t="s">
        <v>86</v>
      </c>
      <c r="AV106" s="11" t="s">
        <v>25</v>
      </c>
      <c r="AW106" s="11" t="s">
        <v>40</v>
      </c>
      <c r="AX106" s="11" t="s">
        <v>77</v>
      </c>
      <c r="AY106" s="192" t="s">
        <v>144</v>
      </c>
    </row>
    <row r="107" spans="2:51" s="12" customFormat="1" ht="13.5">
      <c r="B107" s="197"/>
      <c r="D107" s="189" t="s">
        <v>153</v>
      </c>
      <c r="E107" s="198" t="s">
        <v>5</v>
      </c>
      <c r="F107" s="199" t="s">
        <v>165</v>
      </c>
      <c r="H107" s="200">
        <v>192.115</v>
      </c>
      <c r="I107" s="201"/>
      <c r="K107" s="351"/>
      <c r="L107" s="332"/>
      <c r="M107" s="347"/>
      <c r="N107" s="338"/>
      <c r="O107" s="338"/>
      <c r="P107" s="338"/>
      <c r="Q107" s="338"/>
      <c r="R107" s="338"/>
      <c r="S107" s="338"/>
      <c r="T107" s="338"/>
      <c r="U107" s="343"/>
      <c r="V107" s="332"/>
      <c r="AT107" s="198" t="s">
        <v>153</v>
      </c>
      <c r="AU107" s="198" t="s">
        <v>86</v>
      </c>
      <c r="AV107" s="12" t="s">
        <v>86</v>
      </c>
      <c r="AW107" s="12" t="s">
        <v>40</v>
      </c>
      <c r="AX107" s="12" t="s">
        <v>77</v>
      </c>
      <c r="AY107" s="198" t="s">
        <v>144</v>
      </c>
    </row>
    <row r="108" spans="2:51" s="11" customFormat="1" ht="13.5">
      <c r="B108" s="188"/>
      <c r="D108" s="189" t="s">
        <v>153</v>
      </c>
      <c r="E108" s="190" t="s">
        <v>5</v>
      </c>
      <c r="F108" s="191" t="s">
        <v>166</v>
      </c>
      <c r="H108" s="192" t="s">
        <v>5</v>
      </c>
      <c r="I108" s="193"/>
      <c r="K108" s="350"/>
      <c r="L108" s="331"/>
      <c r="M108" s="346"/>
      <c r="N108" s="337"/>
      <c r="O108" s="337"/>
      <c r="P108" s="337"/>
      <c r="Q108" s="337"/>
      <c r="R108" s="337"/>
      <c r="S108" s="337"/>
      <c r="T108" s="337"/>
      <c r="U108" s="342"/>
      <c r="V108" s="331"/>
      <c r="AT108" s="192" t="s">
        <v>153</v>
      </c>
      <c r="AU108" s="192" t="s">
        <v>86</v>
      </c>
      <c r="AV108" s="11" t="s">
        <v>25</v>
      </c>
      <c r="AW108" s="11" t="s">
        <v>40</v>
      </c>
      <c r="AX108" s="11" t="s">
        <v>77</v>
      </c>
      <c r="AY108" s="192" t="s">
        <v>144</v>
      </c>
    </row>
    <row r="109" spans="2:51" s="12" customFormat="1" ht="13.5">
      <c r="B109" s="197"/>
      <c r="D109" s="189" t="s">
        <v>153</v>
      </c>
      <c r="E109" s="198" t="s">
        <v>5</v>
      </c>
      <c r="F109" s="199" t="s">
        <v>167</v>
      </c>
      <c r="H109" s="200">
        <v>17.25</v>
      </c>
      <c r="I109" s="201"/>
      <c r="K109" s="351"/>
      <c r="L109" s="332"/>
      <c r="M109" s="347"/>
      <c r="N109" s="338"/>
      <c r="O109" s="338"/>
      <c r="P109" s="338"/>
      <c r="Q109" s="338"/>
      <c r="R109" s="338"/>
      <c r="S109" s="338"/>
      <c r="T109" s="338"/>
      <c r="U109" s="343"/>
      <c r="V109" s="332"/>
      <c r="AT109" s="198" t="s">
        <v>153</v>
      </c>
      <c r="AU109" s="198" t="s">
        <v>86</v>
      </c>
      <c r="AV109" s="12" t="s">
        <v>86</v>
      </c>
      <c r="AW109" s="12" t="s">
        <v>40</v>
      </c>
      <c r="AX109" s="12" t="s">
        <v>77</v>
      </c>
      <c r="AY109" s="198" t="s">
        <v>144</v>
      </c>
    </row>
    <row r="110" spans="2:51" s="11" customFormat="1" ht="13.5">
      <c r="B110" s="188"/>
      <c r="D110" s="189" t="s">
        <v>153</v>
      </c>
      <c r="E110" s="190" t="s">
        <v>5</v>
      </c>
      <c r="F110" s="191" t="s">
        <v>168</v>
      </c>
      <c r="H110" s="192" t="s">
        <v>5</v>
      </c>
      <c r="I110" s="193"/>
      <c r="K110" s="350"/>
      <c r="L110" s="331"/>
      <c r="M110" s="346"/>
      <c r="N110" s="337"/>
      <c r="O110" s="337"/>
      <c r="P110" s="337"/>
      <c r="Q110" s="337"/>
      <c r="R110" s="337"/>
      <c r="S110" s="337"/>
      <c r="T110" s="337"/>
      <c r="U110" s="342"/>
      <c r="V110" s="331"/>
      <c r="AT110" s="192" t="s">
        <v>153</v>
      </c>
      <c r="AU110" s="192" t="s">
        <v>86</v>
      </c>
      <c r="AV110" s="11" t="s">
        <v>25</v>
      </c>
      <c r="AW110" s="11" t="s">
        <v>40</v>
      </c>
      <c r="AX110" s="11" t="s">
        <v>77</v>
      </c>
      <c r="AY110" s="192" t="s">
        <v>144</v>
      </c>
    </row>
    <row r="111" spans="2:51" s="12" customFormat="1" ht="13.5">
      <c r="B111" s="197"/>
      <c r="D111" s="189" t="s">
        <v>153</v>
      </c>
      <c r="E111" s="198" t="s">
        <v>5</v>
      </c>
      <c r="F111" s="199" t="s">
        <v>169</v>
      </c>
      <c r="H111" s="200">
        <v>0.54</v>
      </c>
      <c r="I111" s="201"/>
      <c r="K111" s="351"/>
      <c r="L111" s="332"/>
      <c r="M111" s="347"/>
      <c r="N111" s="338"/>
      <c r="O111" s="338"/>
      <c r="P111" s="338"/>
      <c r="Q111" s="338"/>
      <c r="R111" s="338"/>
      <c r="S111" s="338"/>
      <c r="T111" s="338"/>
      <c r="U111" s="343"/>
      <c r="V111" s="332"/>
      <c r="AT111" s="198" t="s">
        <v>153</v>
      </c>
      <c r="AU111" s="198" t="s">
        <v>86</v>
      </c>
      <c r="AV111" s="12" t="s">
        <v>86</v>
      </c>
      <c r="AW111" s="12" t="s">
        <v>40</v>
      </c>
      <c r="AX111" s="12" t="s">
        <v>77</v>
      </c>
      <c r="AY111" s="198" t="s">
        <v>144</v>
      </c>
    </row>
    <row r="112" spans="2:51" s="12" customFormat="1" ht="13.5">
      <c r="B112" s="197"/>
      <c r="D112" s="189" t="s">
        <v>153</v>
      </c>
      <c r="E112" s="198" t="s">
        <v>5</v>
      </c>
      <c r="F112" s="199" t="s">
        <v>170</v>
      </c>
      <c r="H112" s="200">
        <v>0.8</v>
      </c>
      <c r="I112" s="201"/>
      <c r="K112" s="351"/>
      <c r="L112" s="332"/>
      <c r="M112" s="347"/>
      <c r="N112" s="338"/>
      <c r="O112" s="338"/>
      <c r="P112" s="338"/>
      <c r="Q112" s="338"/>
      <c r="R112" s="338"/>
      <c r="S112" s="338"/>
      <c r="T112" s="338"/>
      <c r="U112" s="343"/>
      <c r="V112" s="332"/>
      <c r="AT112" s="198" t="s">
        <v>153</v>
      </c>
      <c r="AU112" s="198" t="s">
        <v>86</v>
      </c>
      <c r="AV112" s="12" t="s">
        <v>86</v>
      </c>
      <c r="AW112" s="12" t="s">
        <v>40</v>
      </c>
      <c r="AX112" s="12" t="s">
        <v>77</v>
      </c>
      <c r="AY112" s="198" t="s">
        <v>144</v>
      </c>
    </row>
    <row r="113" spans="2:51" s="12" customFormat="1" ht="13.5">
      <c r="B113" s="197"/>
      <c r="D113" s="189" t="s">
        <v>153</v>
      </c>
      <c r="E113" s="198" t="s">
        <v>5</v>
      </c>
      <c r="F113" s="199" t="s">
        <v>171</v>
      </c>
      <c r="H113" s="200">
        <v>1.44</v>
      </c>
      <c r="I113" s="201"/>
      <c r="K113" s="351"/>
      <c r="L113" s="332"/>
      <c r="M113" s="347"/>
      <c r="N113" s="338"/>
      <c r="O113" s="338"/>
      <c r="P113" s="338"/>
      <c r="Q113" s="338"/>
      <c r="R113" s="338"/>
      <c r="S113" s="338"/>
      <c r="T113" s="338"/>
      <c r="U113" s="343"/>
      <c r="V113" s="332"/>
      <c r="AT113" s="198" t="s">
        <v>153</v>
      </c>
      <c r="AU113" s="198" t="s">
        <v>86</v>
      </c>
      <c r="AV113" s="12" t="s">
        <v>86</v>
      </c>
      <c r="AW113" s="12" t="s">
        <v>40</v>
      </c>
      <c r="AX113" s="12" t="s">
        <v>77</v>
      </c>
      <c r="AY113" s="198" t="s">
        <v>144</v>
      </c>
    </row>
    <row r="114" spans="2:51" s="12" customFormat="1" ht="13.5">
      <c r="B114" s="197"/>
      <c r="D114" s="189" t="s">
        <v>153</v>
      </c>
      <c r="E114" s="198" t="s">
        <v>5</v>
      </c>
      <c r="F114" s="199" t="s">
        <v>172</v>
      </c>
      <c r="H114" s="200">
        <v>1.69</v>
      </c>
      <c r="I114" s="201"/>
      <c r="K114" s="351"/>
      <c r="L114" s="332"/>
      <c r="M114" s="347"/>
      <c r="N114" s="338"/>
      <c r="O114" s="338"/>
      <c r="P114" s="338"/>
      <c r="Q114" s="338"/>
      <c r="R114" s="338"/>
      <c r="S114" s="338"/>
      <c r="T114" s="338"/>
      <c r="U114" s="343"/>
      <c r="V114" s="332"/>
      <c r="AT114" s="198" t="s">
        <v>153</v>
      </c>
      <c r="AU114" s="198" t="s">
        <v>86</v>
      </c>
      <c r="AV114" s="12" t="s">
        <v>86</v>
      </c>
      <c r="AW114" s="12" t="s">
        <v>40</v>
      </c>
      <c r="AX114" s="12" t="s">
        <v>77</v>
      </c>
      <c r="AY114" s="198" t="s">
        <v>144</v>
      </c>
    </row>
    <row r="115" spans="2:51" s="12" customFormat="1" ht="13.5">
      <c r="B115" s="197"/>
      <c r="D115" s="189" t="s">
        <v>153</v>
      </c>
      <c r="E115" s="198" t="s">
        <v>5</v>
      </c>
      <c r="F115" s="199" t="s">
        <v>173</v>
      </c>
      <c r="H115" s="200">
        <v>2</v>
      </c>
      <c r="I115" s="201"/>
      <c r="K115" s="351"/>
      <c r="L115" s="332"/>
      <c r="M115" s="347"/>
      <c r="N115" s="338"/>
      <c r="O115" s="338"/>
      <c r="P115" s="338"/>
      <c r="Q115" s="338"/>
      <c r="R115" s="338"/>
      <c r="S115" s="338"/>
      <c r="T115" s="338"/>
      <c r="U115" s="343"/>
      <c r="V115" s="332"/>
      <c r="AT115" s="198" t="s">
        <v>153</v>
      </c>
      <c r="AU115" s="198" t="s">
        <v>86</v>
      </c>
      <c r="AV115" s="12" t="s">
        <v>86</v>
      </c>
      <c r="AW115" s="12" t="s">
        <v>40</v>
      </c>
      <c r="AX115" s="12" t="s">
        <v>77</v>
      </c>
      <c r="AY115" s="198" t="s">
        <v>144</v>
      </c>
    </row>
    <row r="116" spans="2:51" s="13" customFormat="1" ht="13.5">
      <c r="B116" s="205"/>
      <c r="D116" s="206" t="s">
        <v>153</v>
      </c>
      <c r="E116" s="207" t="s">
        <v>5</v>
      </c>
      <c r="F116" s="208" t="s">
        <v>174</v>
      </c>
      <c r="H116" s="209">
        <v>241.077</v>
      </c>
      <c r="I116" s="210"/>
      <c r="K116" s="352"/>
      <c r="L116" s="333"/>
      <c r="M116" s="348"/>
      <c r="N116" s="339"/>
      <c r="O116" s="339"/>
      <c r="P116" s="339"/>
      <c r="Q116" s="339"/>
      <c r="R116" s="339"/>
      <c r="S116" s="339"/>
      <c r="T116" s="339"/>
      <c r="U116" s="344"/>
      <c r="V116" s="333"/>
      <c r="AT116" s="214" t="s">
        <v>153</v>
      </c>
      <c r="AU116" s="214" t="s">
        <v>86</v>
      </c>
      <c r="AV116" s="13" t="s">
        <v>151</v>
      </c>
      <c r="AW116" s="13" t="s">
        <v>40</v>
      </c>
      <c r="AX116" s="13" t="s">
        <v>25</v>
      </c>
      <c r="AY116" s="214" t="s">
        <v>144</v>
      </c>
    </row>
    <row r="117" spans="2:65" s="1" customFormat="1" ht="44.25" customHeight="1">
      <c r="B117" s="175"/>
      <c r="C117" s="176" t="s">
        <v>86</v>
      </c>
      <c r="D117" s="176" t="s">
        <v>146</v>
      </c>
      <c r="E117" s="177" t="s">
        <v>175</v>
      </c>
      <c r="F117" s="178" t="s">
        <v>176</v>
      </c>
      <c r="G117" s="179" t="s">
        <v>149</v>
      </c>
      <c r="H117" s="180">
        <v>241.077</v>
      </c>
      <c r="I117" s="181"/>
      <c r="J117" s="182">
        <f>ROUND(I117*H117,2)</f>
        <v>0</v>
      </c>
      <c r="K117" s="349" t="s">
        <v>4753</v>
      </c>
      <c r="L117" s="340"/>
      <c r="M117" s="345" t="s">
        <v>5</v>
      </c>
      <c r="N117" s="335" t="s">
        <v>48</v>
      </c>
      <c r="O117" s="334"/>
      <c r="P117" s="336">
        <f>O117*H117</f>
        <v>0</v>
      </c>
      <c r="Q117" s="336">
        <v>0</v>
      </c>
      <c r="R117" s="336">
        <f>Q117*H117</f>
        <v>0</v>
      </c>
      <c r="S117" s="336">
        <v>0</v>
      </c>
      <c r="T117" s="336">
        <f>S117*H117</f>
        <v>0</v>
      </c>
      <c r="U117" s="341"/>
      <c r="V117" s="340"/>
      <c r="AR117" s="24" t="s">
        <v>151</v>
      </c>
      <c r="AT117" s="24" t="s">
        <v>146</v>
      </c>
      <c r="AU117" s="24" t="s">
        <v>86</v>
      </c>
      <c r="AY117" s="24" t="s">
        <v>144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24" t="s">
        <v>25</v>
      </c>
      <c r="BK117" s="187">
        <f>ROUND(I117*H117,2)</f>
        <v>0</v>
      </c>
      <c r="BL117" s="24" t="s">
        <v>151</v>
      </c>
      <c r="BM117" s="24" t="s">
        <v>177</v>
      </c>
    </row>
    <row r="118" spans="2:51" s="11" customFormat="1" ht="13.5">
      <c r="B118" s="188"/>
      <c r="D118" s="189" t="s">
        <v>153</v>
      </c>
      <c r="E118" s="190" t="s">
        <v>5</v>
      </c>
      <c r="F118" s="191" t="s">
        <v>154</v>
      </c>
      <c r="H118" s="192" t="s">
        <v>5</v>
      </c>
      <c r="I118" s="193"/>
      <c r="L118" s="188"/>
      <c r="M118" s="194"/>
      <c r="N118" s="195"/>
      <c r="O118" s="195"/>
      <c r="P118" s="195"/>
      <c r="Q118" s="195"/>
      <c r="R118" s="195"/>
      <c r="S118" s="195"/>
      <c r="T118" s="196"/>
      <c r="AT118" s="192" t="s">
        <v>153</v>
      </c>
      <c r="AU118" s="192" t="s">
        <v>86</v>
      </c>
      <c r="AV118" s="11" t="s">
        <v>25</v>
      </c>
      <c r="AW118" s="11" t="s">
        <v>40</v>
      </c>
      <c r="AX118" s="11" t="s">
        <v>77</v>
      </c>
      <c r="AY118" s="192" t="s">
        <v>144</v>
      </c>
    </row>
    <row r="119" spans="2:51" s="11" customFormat="1" ht="13.5">
      <c r="B119" s="188"/>
      <c r="D119" s="189" t="s">
        <v>153</v>
      </c>
      <c r="E119" s="190" t="s">
        <v>5</v>
      </c>
      <c r="F119" s="191" t="s">
        <v>155</v>
      </c>
      <c r="H119" s="192" t="s">
        <v>5</v>
      </c>
      <c r="I119" s="193"/>
      <c r="L119" s="188"/>
      <c r="M119" s="194"/>
      <c r="N119" s="195"/>
      <c r="O119" s="195"/>
      <c r="P119" s="195"/>
      <c r="Q119" s="195"/>
      <c r="R119" s="195"/>
      <c r="S119" s="195"/>
      <c r="T119" s="196"/>
      <c r="AT119" s="192" t="s">
        <v>153</v>
      </c>
      <c r="AU119" s="192" t="s">
        <v>86</v>
      </c>
      <c r="AV119" s="11" t="s">
        <v>25</v>
      </c>
      <c r="AW119" s="11" t="s">
        <v>40</v>
      </c>
      <c r="AX119" s="11" t="s">
        <v>77</v>
      </c>
      <c r="AY119" s="192" t="s">
        <v>144</v>
      </c>
    </row>
    <row r="120" spans="2:51" s="12" customFormat="1" ht="13.5">
      <c r="B120" s="197"/>
      <c r="D120" s="189" t="s">
        <v>153</v>
      </c>
      <c r="E120" s="198" t="s">
        <v>5</v>
      </c>
      <c r="F120" s="199" t="s">
        <v>156</v>
      </c>
      <c r="H120" s="200">
        <v>6.126</v>
      </c>
      <c r="I120" s="201"/>
      <c r="L120" s="197"/>
      <c r="M120" s="202"/>
      <c r="N120" s="203"/>
      <c r="O120" s="203"/>
      <c r="P120" s="203"/>
      <c r="Q120" s="203"/>
      <c r="R120" s="203"/>
      <c r="S120" s="203"/>
      <c r="T120" s="204"/>
      <c r="AT120" s="198" t="s">
        <v>153</v>
      </c>
      <c r="AU120" s="198" t="s">
        <v>86</v>
      </c>
      <c r="AV120" s="12" t="s">
        <v>86</v>
      </c>
      <c r="AW120" s="12" t="s">
        <v>40</v>
      </c>
      <c r="AX120" s="12" t="s">
        <v>77</v>
      </c>
      <c r="AY120" s="198" t="s">
        <v>144</v>
      </c>
    </row>
    <row r="121" spans="2:51" s="11" customFormat="1" ht="13.5">
      <c r="B121" s="188"/>
      <c r="D121" s="189" t="s">
        <v>153</v>
      </c>
      <c r="E121" s="190" t="s">
        <v>5</v>
      </c>
      <c r="F121" s="191" t="s">
        <v>157</v>
      </c>
      <c r="H121" s="192" t="s">
        <v>5</v>
      </c>
      <c r="I121" s="193"/>
      <c r="L121" s="188"/>
      <c r="M121" s="194"/>
      <c r="N121" s="195"/>
      <c r="O121" s="195"/>
      <c r="P121" s="195"/>
      <c r="Q121" s="195"/>
      <c r="R121" s="195"/>
      <c r="S121" s="195"/>
      <c r="T121" s="196"/>
      <c r="AT121" s="192" t="s">
        <v>153</v>
      </c>
      <c r="AU121" s="192" t="s">
        <v>86</v>
      </c>
      <c r="AV121" s="11" t="s">
        <v>25</v>
      </c>
      <c r="AW121" s="11" t="s">
        <v>40</v>
      </c>
      <c r="AX121" s="11" t="s">
        <v>77</v>
      </c>
      <c r="AY121" s="192" t="s">
        <v>144</v>
      </c>
    </row>
    <row r="122" spans="2:51" s="11" customFormat="1" ht="13.5">
      <c r="B122" s="188"/>
      <c r="D122" s="189" t="s">
        <v>153</v>
      </c>
      <c r="E122" s="190" t="s">
        <v>5</v>
      </c>
      <c r="F122" s="191" t="s">
        <v>158</v>
      </c>
      <c r="H122" s="192" t="s">
        <v>5</v>
      </c>
      <c r="I122" s="193"/>
      <c r="L122" s="188"/>
      <c r="M122" s="194"/>
      <c r="N122" s="195"/>
      <c r="O122" s="195"/>
      <c r="P122" s="195"/>
      <c r="Q122" s="195"/>
      <c r="R122" s="195"/>
      <c r="S122" s="195"/>
      <c r="T122" s="196"/>
      <c r="AT122" s="192" t="s">
        <v>153</v>
      </c>
      <c r="AU122" s="192" t="s">
        <v>86</v>
      </c>
      <c r="AV122" s="11" t="s">
        <v>25</v>
      </c>
      <c r="AW122" s="11" t="s">
        <v>40</v>
      </c>
      <c r="AX122" s="11" t="s">
        <v>77</v>
      </c>
      <c r="AY122" s="192" t="s">
        <v>144</v>
      </c>
    </row>
    <row r="123" spans="2:51" s="12" customFormat="1" ht="13.5">
      <c r="B123" s="197"/>
      <c r="D123" s="189" t="s">
        <v>153</v>
      </c>
      <c r="E123" s="198" t="s">
        <v>5</v>
      </c>
      <c r="F123" s="199" t="s">
        <v>159</v>
      </c>
      <c r="H123" s="200">
        <v>3</v>
      </c>
      <c r="I123" s="201"/>
      <c r="L123" s="197"/>
      <c r="M123" s="202"/>
      <c r="N123" s="203"/>
      <c r="O123" s="203"/>
      <c r="P123" s="203"/>
      <c r="Q123" s="203"/>
      <c r="R123" s="203"/>
      <c r="S123" s="203"/>
      <c r="T123" s="204"/>
      <c r="AT123" s="198" t="s">
        <v>153</v>
      </c>
      <c r="AU123" s="198" t="s">
        <v>86</v>
      </c>
      <c r="AV123" s="12" t="s">
        <v>86</v>
      </c>
      <c r="AW123" s="12" t="s">
        <v>40</v>
      </c>
      <c r="AX123" s="12" t="s">
        <v>77</v>
      </c>
      <c r="AY123" s="198" t="s">
        <v>144</v>
      </c>
    </row>
    <row r="124" spans="2:51" s="11" customFormat="1" ht="13.5">
      <c r="B124" s="188"/>
      <c r="D124" s="189" t="s">
        <v>153</v>
      </c>
      <c r="E124" s="190" t="s">
        <v>5</v>
      </c>
      <c r="F124" s="191" t="s">
        <v>160</v>
      </c>
      <c r="H124" s="192" t="s">
        <v>5</v>
      </c>
      <c r="I124" s="193"/>
      <c r="L124" s="188"/>
      <c r="M124" s="194"/>
      <c r="N124" s="195"/>
      <c r="O124" s="195"/>
      <c r="P124" s="195"/>
      <c r="Q124" s="195"/>
      <c r="R124" s="195"/>
      <c r="S124" s="195"/>
      <c r="T124" s="196"/>
      <c r="AT124" s="192" t="s">
        <v>153</v>
      </c>
      <c r="AU124" s="192" t="s">
        <v>86</v>
      </c>
      <c r="AV124" s="11" t="s">
        <v>25</v>
      </c>
      <c r="AW124" s="11" t="s">
        <v>40</v>
      </c>
      <c r="AX124" s="11" t="s">
        <v>77</v>
      </c>
      <c r="AY124" s="192" t="s">
        <v>144</v>
      </c>
    </row>
    <row r="125" spans="2:51" s="11" customFormat="1" ht="13.5">
      <c r="B125" s="188"/>
      <c r="D125" s="189" t="s">
        <v>153</v>
      </c>
      <c r="E125" s="190" t="s">
        <v>5</v>
      </c>
      <c r="F125" s="191" t="s">
        <v>161</v>
      </c>
      <c r="H125" s="192" t="s">
        <v>5</v>
      </c>
      <c r="I125" s="193"/>
      <c r="L125" s="188"/>
      <c r="M125" s="194"/>
      <c r="N125" s="195"/>
      <c r="O125" s="195"/>
      <c r="P125" s="195"/>
      <c r="Q125" s="195"/>
      <c r="R125" s="195"/>
      <c r="S125" s="195"/>
      <c r="T125" s="196"/>
      <c r="AT125" s="192" t="s">
        <v>153</v>
      </c>
      <c r="AU125" s="192" t="s">
        <v>86</v>
      </c>
      <c r="AV125" s="11" t="s">
        <v>25</v>
      </c>
      <c r="AW125" s="11" t="s">
        <v>40</v>
      </c>
      <c r="AX125" s="11" t="s">
        <v>77</v>
      </c>
      <c r="AY125" s="192" t="s">
        <v>144</v>
      </c>
    </row>
    <row r="126" spans="2:51" s="12" customFormat="1" ht="13.5">
      <c r="B126" s="197"/>
      <c r="D126" s="189" t="s">
        <v>153</v>
      </c>
      <c r="E126" s="198" t="s">
        <v>5</v>
      </c>
      <c r="F126" s="199" t="s">
        <v>162</v>
      </c>
      <c r="H126" s="200">
        <v>16.116</v>
      </c>
      <c r="I126" s="201"/>
      <c r="L126" s="197"/>
      <c r="M126" s="202"/>
      <c r="N126" s="203"/>
      <c r="O126" s="203"/>
      <c r="P126" s="203"/>
      <c r="Q126" s="203"/>
      <c r="R126" s="203"/>
      <c r="S126" s="203"/>
      <c r="T126" s="204"/>
      <c r="AT126" s="198" t="s">
        <v>153</v>
      </c>
      <c r="AU126" s="198" t="s">
        <v>86</v>
      </c>
      <c r="AV126" s="12" t="s">
        <v>86</v>
      </c>
      <c r="AW126" s="12" t="s">
        <v>40</v>
      </c>
      <c r="AX126" s="12" t="s">
        <v>77</v>
      </c>
      <c r="AY126" s="198" t="s">
        <v>144</v>
      </c>
    </row>
    <row r="127" spans="2:51" s="11" customFormat="1" ht="13.5">
      <c r="B127" s="188"/>
      <c r="D127" s="189" t="s">
        <v>153</v>
      </c>
      <c r="E127" s="190" t="s">
        <v>5</v>
      </c>
      <c r="F127" s="191" t="s">
        <v>163</v>
      </c>
      <c r="H127" s="192" t="s">
        <v>5</v>
      </c>
      <c r="I127" s="193"/>
      <c r="L127" s="188"/>
      <c r="M127" s="194"/>
      <c r="N127" s="195"/>
      <c r="O127" s="195"/>
      <c r="P127" s="195"/>
      <c r="Q127" s="195"/>
      <c r="R127" s="195"/>
      <c r="S127" s="195"/>
      <c r="T127" s="196"/>
      <c r="AT127" s="192" t="s">
        <v>153</v>
      </c>
      <c r="AU127" s="192" t="s">
        <v>86</v>
      </c>
      <c r="AV127" s="11" t="s">
        <v>25</v>
      </c>
      <c r="AW127" s="11" t="s">
        <v>40</v>
      </c>
      <c r="AX127" s="11" t="s">
        <v>77</v>
      </c>
      <c r="AY127" s="192" t="s">
        <v>144</v>
      </c>
    </row>
    <row r="128" spans="2:51" s="11" customFormat="1" ht="13.5">
      <c r="B128" s="188"/>
      <c r="D128" s="189" t="s">
        <v>153</v>
      </c>
      <c r="E128" s="190" t="s">
        <v>5</v>
      </c>
      <c r="F128" s="191" t="s">
        <v>164</v>
      </c>
      <c r="H128" s="192" t="s">
        <v>5</v>
      </c>
      <c r="I128" s="193"/>
      <c r="L128" s="188"/>
      <c r="M128" s="194"/>
      <c r="N128" s="195"/>
      <c r="O128" s="195"/>
      <c r="P128" s="195"/>
      <c r="Q128" s="195"/>
      <c r="R128" s="195"/>
      <c r="S128" s="195"/>
      <c r="T128" s="196"/>
      <c r="AT128" s="192" t="s">
        <v>153</v>
      </c>
      <c r="AU128" s="192" t="s">
        <v>86</v>
      </c>
      <c r="AV128" s="11" t="s">
        <v>25</v>
      </c>
      <c r="AW128" s="11" t="s">
        <v>40</v>
      </c>
      <c r="AX128" s="11" t="s">
        <v>77</v>
      </c>
      <c r="AY128" s="192" t="s">
        <v>144</v>
      </c>
    </row>
    <row r="129" spans="2:51" s="12" customFormat="1" ht="13.5">
      <c r="B129" s="197"/>
      <c r="D129" s="189" t="s">
        <v>153</v>
      </c>
      <c r="E129" s="198" t="s">
        <v>5</v>
      </c>
      <c r="F129" s="199" t="s">
        <v>165</v>
      </c>
      <c r="H129" s="200">
        <v>192.115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198" t="s">
        <v>153</v>
      </c>
      <c r="AU129" s="198" t="s">
        <v>86</v>
      </c>
      <c r="AV129" s="12" t="s">
        <v>86</v>
      </c>
      <c r="AW129" s="12" t="s">
        <v>40</v>
      </c>
      <c r="AX129" s="12" t="s">
        <v>77</v>
      </c>
      <c r="AY129" s="198" t="s">
        <v>144</v>
      </c>
    </row>
    <row r="130" spans="2:51" s="11" customFormat="1" ht="13.5">
      <c r="B130" s="188"/>
      <c r="D130" s="189" t="s">
        <v>153</v>
      </c>
      <c r="E130" s="190" t="s">
        <v>5</v>
      </c>
      <c r="F130" s="191" t="s">
        <v>166</v>
      </c>
      <c r="H130" s="192" t="s">
        <v>5</v>
      </c>
      <c r="I130" s="193"/>
      <c r="L130" s="188"/>
      <c r="M130" s="194"/>
      <c r="N130" s="195"/>
      <c r="O130" s="195"/>
      <c r="P130" s="195"/>
      <c r="Q130" s="195"/>
      <c r="R130" s="195"/>
      <c r="S130" s="195"/>
      <c r="T130" s="196"/>
      <c r="AT130" s="192" t="s">
        <v>153</v>
      </c>
      <c r="AU130" s="192" t="s">
        <v>86</v>
      </c>
      <c r="AV130" s="11" t="s">
        <v>25</v>
      </c>
      <c r="AW130" s="11" t="s">
        <v>40</v>
      </c>
      <c r="AX130" s="11" t="s">
        <v>77</v>
      </c>
      <c r="AY130" s="192" t="s">
        <v>144</v>
      </c>
    </row>
    <row r="131" spans="2:51" s="12" customFormat="1" ht="13.5">
      <c r="B131" s="197"/>
      <c r="D131" s="189" t="s">
        <v>153</v>
      </c>
      <c r="E131" s="198" t="s">
        <v>5</v>
      </c>
      <c r="F131" s="199" t="s">
        <v>167</v>
      </c>
      <c r="H131" s="200">
        <v>17.25</v>
      </c>
      <c r="I131" s="201"/>
      <c r="L131" s="197"/>
      <c r="M131" s="202"/>
      <c r="N131" s="203"/>
      <c r="O131" s="203"/>
      <c r="P131" s="203"/>
      <c r="Q131" s="203"/>
      <c r="R131" s="203"/>
      <c r="S131" s="203"/>
      <c r="T131" s="204"/>
      <c r="AT131" s="198" t="s">
        <v>153</v>
      </c>
      <c r="AU131" s="198" t="s">
        <v>86</v>
      </c>
      <c r="AV131" s="12" t="s">
        <v>86</v>
      </c>
      <c r="AW131" s="12" t="s">
        <v>40</v>
      </c>
      <c r="AX131" s="12" t="s">
        <v>77</v>
      </c>
      <c r="AY131" s="198" t="s">
        <v>144</v>
      </c>
    </row>
    <row r="132" spans="2:51" s="11" customFormat="1" ht="13.5">
      <c r="B132" s="188"/>
      <c r="D132" s="189" t="s">
        <v>153</v>
      </c>
      <c r="E132" s="190" t="s">
        <v>5</v>
      </c>
      <c r="F132" s="191" t="s">
        <v>168</v>
      </c>
      <c r="H132" s="192" t="s">
        <v>5</v>
      </c>
      <c r="I132" s="193"/>
      <c r="L132" s="188"/>
      <c r="M132" s="194"/>
      <c r="N132" s="195"/>
      <c r="O132" s="195"/>
      <c r="P132" s="195"/>
      <c r="Q132" s="195"/>
      <c r="R132" s="195"/>
      <c r="S132" s="195"/>
      <c r="T132" s="196"/>
      <c r="AT132" s="192" t="s">
        <v>153</v>
      </c>
      <c r="AU132" s="192" t="s">
        <v>86</v>
      </c>
      <c r="AV132" s="11" t="s">
        <v>25</v>
      </c>
      <c r="AW132" s="11" t="s">
        <v>40</v>
      </c>
      <c r="AX132" s="11" t="s">
        <v>77</v>
      </c>
      <c r="AY132" s="192" t="s">
        <v>144</v>
      </c>
    </row>
    <row r="133" spans="2:51" s="12" customFormat="1" ht="13.5">
      <c r="B133" s="197"/>
      <c r="D133" s="189" t="s">
        <v>153</v>
      </c>
      <c r="E133" s="198" t="s">
        <v>5</v>
      </c>
      <c r="F133" s="199" t="s">
        <v>169</v>
      </c>
      <c r="H133" s="200">
        <v>0.54</v>
      </c>
      <c r="I133" s="201"/>
      <c r="L133" s="197"/>
      <c r="M133" s="202"/>
      <c r="N133" s="203"/>
      <c r="O133" s="203"/>
      <c r="P133" s="203"/>
      <c r="Q133" s="203"/>
      <c r="R133" s="203"/>
      <c r="S133" s="203"/>
      <c r="T133" s="204"/>
      <c r="AT133" s="198" t="s">
        <v>153</v>
      </c>
      <c r="AU133" s="198" t="s">
        <v>86</v>
      </c>
      <c r="AV133" s="12" t="s">
        <v>86</v>
      </c>
      <c r="AW133" s="12" t="s">
        <v>40</v>
      </c>
      <c r="AX133" s="12" t="s">
        <v>77</v>
      </c>
      <c r="AY133" s="198" t="s">
        <v>144</v>
      </c>
    </row>
    <row r="134" spans="2:51" s="12" customFormat="1" ht="13.5">
      <c r="B134" s="197"/>
      <c r="D134" s="189" t="s">
        <v>153</v>
      </c>
      <c r="E134" s="198" t="s">
        <v>5</v>
      </c>
      <c r="F134" s="199" t="s">
        <v>170</v>
      </c>
      <c r="H134" s="200">
        <v>0.8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153</v>
      </c>
      <c r="AU134" s="198" t="s">
        <v>86</v>
      </c>
      <c r="AV134" s="12" t="s">
        <v>86</v>
      </c>
      <c r="AW134" s="12" t="s">
        <v>40</v>
      </c>
      <c r="AX134" s="12" t="s">
        <v>77</v>
      </c>
      <c r="AY134" s="198" t="s">
        <v>144</v>
      </c>
    </row>
    <row r="135" spans="2:51" s="12" customFormat="1" ht="13.5">
      <c r="B135" s="197"/>
      <c r="D135" s="189" t="s">
        <v>153</v>
      </c>
      <c r="E135" s="198" t="s">
        <v>5</v>
      </c>
      <c r="F135" s="199" t="s">
        <v>171</v>
      </c>
      <c r="H135" s="200">
        <v>1.44</v>
      </c>
      <c r="I135" s="201"/>
      <c r="L135" s="197"/>
      <c r="M135" s="202"/>
      <c r="N135" s="203"/>
      <c r="O135" s="203"/>
      <c r="P135" s="203"/>
      <c r="Q135" s="203"/>
      <c r="R135" s="203"/>
      <c r="S135" s="203"/>
      <c r="T135" s="204"/>
      <c r="AT135" s="198" t="s">
        <v>153</v>
      </c>
      <c r="AU135" s="198" t="s">
        <v>86</v>
      </c>
      <c r="AV135" s="12" t="s">
        <v>86</v>
      </c>
      <c r="AW135" s="12" t="s">
        <v>40</v>
      </c>
      <c r="AX135" s="12" t="s">
        <v>77</v>
      </c>
      <c r="AY135" s="198" t="s">
        <v>144</v>
      </c>
    </row>
    <row r="136" spans="2:51" s="12" customFormat="1" ht="13.5">
      <c r="B136" s="197"/>
      <c r="D136" s="189" t="s">
        <v>153</v>
      </c>
      <c r="E136" s="198" t="s">
        <v>5</v>
      </c>
      <c r="F136" s="199" t="s">
        <v>172</v>
      </c>
      <c r="H136" s="200">
        <v>1.69</v>
      </c>
      <c r="I136" s="201"/>
      <c r="L136" s="197"/>
      <c r="M136" s="202"/>
      <c r="N136" s="203"/>
      <c r="O136" s="203"/>
      <c r="P136" s="203"/>
      <c r="Q136" s="203"/>
      <c r="R136" s="203"/>
      <c r="S136" s="203"/>
      <c r="T136" s="204"/>
      <c r="AT136" s="198" t="s">
        <v>153</v>
      </c>
      <c r="AU136" s="198" t="s">
        <v>86</v>
      </c>
      <c r="AV136" s="12" t="s">
        <v>86</v>
      </c>
      <c r="AW136" s="12" t="s">
        <v>40</v>
      </c>
      <c r="AX136" s="12" t="s">
        <v>77</v>
      </c>
      <c r="AY136" s="198" t="s">
        <v>144</v>
      </c>
    </row>
    <row r="137" spans="2:51" s="12" customFormat="1" ht="13.5">
      <c r="B137" s="197"/>
      <c r="D137" s="189" t="s">
        <v>153</v>
      </c>
      <c r="E137" s="198" t="s">
        <v>5</v>
      </c>
      <c r="F137" s="199" t="s">
        <v>173</v>
      </c>
      <c r="H137" s="200">
        <v>2</v>
      </c>
      <c r="I137" s="201"/>
      <c r="L137" s="197"/>
      <c r="M137" s="202"/>
      <c r="N137" s="203"/>
      <c r="O137" s="203"/>
      <c r="P137" s="203"/>
      <c r="Q137" s="203"/>
      <c r="R137" s="203"/>
      <c r="S137" s="203"/>
      <c r="T137" s="204"/>
      <c r="AT137" s="198" t="s">
        <v>153</v>
      </c>
      <c r="AU137" s="198" t="s">
        <v>86</v>
      </c>
      <c r="AV137" s="12" t="s">
        <v>86</v>
      </c>
      <c r="AW137" s="12" t="s">
        <v>40</v>
      </c>
      <c r="AX137" s="12" t="s">
        <v>77</v>
      </c>
      <c r="AY137" s="198" t="s">
        <v>144</v>
      </c>
    </row>
    <row r="138" spans="2:51" s="13" customFormat="1" ht="13.5">
      <c r="B138" s="205"/>
      <c r="D138" s="206" t="s">
        <v>153</v>
      </c>
      <c r="E138" s="207" t="s">
        <v>5</v>
      </c>
      <c r="F138" s="208" t="s">
        <v>174</v>
      </c>
      <c r="H138" s="209">
        <v>241.077</v>
      </c>
      <c r="I138" s="210"/>
      <c r="L138" s="205"/>
      <c r="M138" s="211"/>
      <c r="N138" s="212"/>
      <c r="O138" s="212"/>
      <c r="P138" s="212"/>
      <c r="Q138" s="212"/>
      <c r="R138" s="212"/>
      <c r="S138" s="212"/>
      <c r="T138" s="213"/>
      <c r="AT138" s="214" t="s">
        <v>153</v>
      </c>
      <c r="AU138" s="214" t="s">
        <v>86</v>
      </c>
      <c r="AV138" s="13" t="s">
        <v>151</v>
      </c>
      <c r="AW138" s="13" t="s">
        <v>40</v>
      </c>
      <c r="AX138" s="13" t="s">
        <v>25</v>
      </c>
      <c r="AY138" s="214" t="s">
        <v>144</v>
      </c>
    </row>
    <row r="139" spans="2:65" s="1" customFormat="1" ht="31.5" customHeight="1">
      <c r="B139" s="175"/>
      <c r="C139" s="176" t="s">
        <v>178</v>
      </c>
      <c r="D139" s="176" t="s">
        <v>146</v>
      </c>
      <c r="E139" s="177" t="s">
        <v>179</v>
      </c>
      <c r="F139" s="178" t="s">
        <v>180</v>
      </c>
      <c r="G139" s="179" t="s">
        <v>149</v>
      </c>
      <c r="H139" s="180">
        <v>241.077</v>
      </c>
      <c r="I139" s="181"/>
      <c r="J139" s="182">
        <f>ROUND(I139*H139,2)</f>
        <v>0</v>
      </c>
      <c r="K139" s="178" t="s">
        <v>4753</v>
      </c>
      <c r="L139" s="42"/>
      <c r="M139" s="183" t="s">
        <v>5</v>
      </c>
      <c r="N139" s="184" t="s">
        <v>48</v>
      </c>
      <c r="O139" s="43"/>
      <c r="P139" s="185">
        <f>O139*H139</f>
        <v>0</v>
      </c>
      <c r="Q139" s="185">
        <v>0</v>
      </c>
      <c r="R139" s="185">
        <f>Q139*H139</f>
        <v>0</v>
      </c>
      <c r="S139" s="185">
        <v>0</v>
      </c>
      <c r="T139" s="186">
        <f>S139*H139</f>
        <v>0</v>
      </c>
      <c r="AR139" s="24" t="s">
        <v>151</v>
      </c>
      <c r="AT139" s="24" t="s">
        <v>146</v>
      </c>
      <c r="AU139" s="24" t="s">
        <v>86</v>
      </c>
      <c r="AY139" s="24" t="s">
        <v>144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24" t="s">
        <v>25</v>
      </c>
      <c r="BK139" s="187">
        <f>ROUND(I139*H139,2)</f>
        <v>0</v>
      </c>
      <c r="BL139" s="24" t="s">
        <v>151</v>
      </c>
      <c r="BM139" s="24" t="s">
        <v>181</v>
      </c>
    </row>
    <row r="140" spans="2:51" s="11" customFormat="1" ht="13.5">
      <c r="B140" s="188"/>
      <c r="D140" s="189" t="s">
        <v>153</v>
      </c>
      <c r="E140" s="190" t="s">
        <v>5</v>
      </c>
      <c r="F140" s="191" t="s">
        <v>154</v>
      </c>
      <c r="H140" s="192" t="s">
        <v>5</v>
      </c>
      <c r="I140" s="193"/>
      <c r="L140" s="188"/>
      <c r="M140" s="194"/>
      <c r="N140" s="195"/>
      <c r="O140" s="195"/>
      <c r="P140" s="195"/>
      <c r="Q140" s="195"/>
      <c r="R140" s="195"/>
      <c r="S140" s="195"/>
      <c r="T140" s="196"/>
      <c r="AT140" s="192" t="s">
        <v>153</v>
      </c>
      <c r="AU140" s="192" t="s">
        <v>86</v>
      </c>
      <c r="AV140" s="11" t="s">
        <v>25</v>
      </c>
      <c r="AW140" s="11" t="s">
        <v>40</v>
      </c>
      <c r="AX140" s="11" t="s">
        <v>77</v>
      </c>
      <c r="AY140" s="192" t="s">
        <v>144</v>
      </c>
    </row>
    <row r="141" spans="2:51" s="11" customFormat="1" ht="13.5">
      <c r="B141" s="188"/>
      <c r="D141" s="189" t="s">
        <v>153</v>
      </c>
      <c r="E141" s="190" t="s">
        <v>5</v>
      </c>
      <c r="F141" s="191" t="s">
        <v>155</v>
      </c>
      <c r="H141" s="192" t="s">
        <v>5</v>
      </c>
      <c r="I141" s="193"/>
      <c r="L141" s="188"/>
      <c r="M141" s="194"/>
      <c r="N141" s="195"/>
      <c r="O141" s="195"/>
      <c r="P141" s="195"/>
      <c r="Q141" s="195"/>
      <c r="R141" s="195"/>
      <c r="S141" s="195"/>
      <c r="T141" s="196"/>
      <c r="AT141" s="192" t="s">
        <v>153</v>
      </c>
      <c r="AU141" s="192" t="s">
        <v>86</v>
      </c>
      <c r="AV141" s="11" t="s">
        <v>25</v>
      </c>
      <c r="AW141" s="11" t="s">
        <v>40</v>
      </c>
      <c r="AX141" s="11" t="s">
        <v>77</v>
      </c>
      <c r="AY141" s="192" t="s">
        <v>144</v>
      </c>
    </row>
    <row r="142" spans="2:51" s="12" customFormat="1" ht="13.5">
      <c r="B142" s="197"/>
      <c r="D142" s="189" t="s">
        <v>153</v>
      </c>
      <c r="E142" s="198" t="s">
        <v>5</v>
      </c>
      <c r="F142" s="199" t="s">
        <v>156</v>
      </c>
      <c r="H142" s="200">
        <v>6.126</v>
      </c>
      <c r="I142" s="201"/>
      <c r="L142" s="197"/>
      <c r="M142" s="202"/>
      <c r="N142" s="203"/>
      <c r="O142" s="203"/>
      <c r="P142" s="203"/>
      <c r="Q142" s="203"/>
      <c r="R142" s="203"/>
      <c r="S142" s="203"/>
      <c r="T142" s="204"/>
      <c r="AT142" s="198" t="s">
        <v>153</v>
      </c>
      <c r="AU142" s="198" t="s">
        <v>86</v>
      </c>
      <c r="AV142" s="12" t="s">
        <v>86</v>
      </c>
      <c r="AW142" s="12" t="s">
        <v>40</v>
      </c>
      <c r="AX142" s="12" t="s">
        <v>77</v>
      </c>
      <c r="AY142" s="198" t="s">
        <v>144</v>
      </c>
    </row>
    <row r="143" spans="2:51" s="11" customFormat="1" ht="13.5">
      <c r="B143" s="188"/>
      <c r="D143" s="189" t="s">
        <v>153</v>
      </c>
      <c r="E143" s="190" t="s">
        <v>5</v>
      </c>
      <c r="F143" s="191" t="s">
        <v>157</v>
      </c>
      <c r="H143" s="192" t="s">
        <v>5</v>
      </c>
      <c r="I143" s="193"/>
      <c r="L143" s="188"/>
      <c r="M143" s="194"/>
      <c r="N143" s="195"/>
      <c r="O143" s="195"/>
      <c r="P143" s="195"/>
      <c r="Q143" s="195"/>
      <c r="R143" s="195"/>
      <c r="S143" s="195"/>
      <c r="T143" s="196"/>
      <c r="AT143" s="192" t="s">
        <v>153</v>
      </c>
      <c r="AU143" s="192" t="s">
        <v>86</v>
      </c>
      <c r="AV143" s="11" t="s">
        <v>25</v>
      </c>
      <c r="AW143" s="11" t="s">
        <v>40</v>
      </c>
      <c r="AX143" s="11" t="s">
        <v>77</v>
      </c>
      <c r="AY143" s="192" t="s">
        <v>144</v>
      </c>
    </row>
    <row r="144" spans="2:51" s="11" customFormat="1" ht="13.5">
      <c r="B144" s="188"/>
      <c r="D144" s="189" t="s">
        <v>153</v>
      </c>
      <c r="E144" s="190" t="s">
        <v>5</v>
      </c>
      <c r="F144" s="191" t="s">
        <v>158</v>
      </c>
      <c r="H144" s="192" t="s">
        <v>5</v>
      </c>
      <c r="I144" s="193"/>
      <c r="L144" s="188"/>
      <c r="M144" s="194"/>
      <c r="N144" s="195"/>
      <c r="O144" s="195"/>
      <c r="P144" s="195"/>
      <c r="Q144" s="195"/>
      <c r="R144" s="195"/>
      <c r="S144" s="195"/>
      <c r="T144" s="196"/>
      <c r="AT144" s="192" t="s">
        <v>153</v>
      </c>
      <c r="AU144" s="192" t="s">
        <v>86</v>
      </c>
      <c r="AV144" s="11" t="s">
        <v>25</v>
      </c>
      <c r="AW144" s="11" t="s">
        <v>40</v>
      </c>
      <c r="AX144" s="11" t="s">
        <v>77</v>
      </c>
      <c r="AY144" s="192" t="s">
        <v>144</v>
      </c>
    </row>
    <row r="145" spans="2:51" s="12" customFormat="1" ht="13.5">
      <c r="B145" s="197"/>
      <c r="D145" s="189" t="s">
        <v>153</v>
      </c>
      <c r="E145" s="198" t="s">
        <v>5</v>
      </c>
      <c r="F145" s="199" t="s">
        <v>159</v>
      </c>
      <c r="H145" s="200">
        <v>3</v>
      </c>
      <c r="I145" s="201"/>
      <c r="L145" s="197"/>
      <c r="M145" s="202"/>
      <c r="N145" s="203"/>
      <c r="O145" s="203"/>
      <c r="P145" s="203"/>
      <c r="Q145" s="203"/>
      <c r="R145" s="203"/>
      <c r="S145" s="203"/>
      <c r="T145" s="204"/>
      <c r="AT145" s="198" t="s">
        <v>153</v>
      </c>
      <c r="AU145" s="198" t="s">
        <v>86</v>
      </c>
      <c r="AV145" s="12" t="s">
        <v>86</v>
      </c>
      <c r="AW145" s="12" t="s">
        <v>40</v>
      </c>
      <c r="AX145" s="12" t="s">
        <v>77</v>
      </c>
      <c r="AY145" s="198" t="s">
        <v>144</v>
      </c>
    </row>
    <row r="146" spans="2:51" s="11" customFormat="1" ht="13.5">
      <c r="B146" s="188"/>
      <c r="D146" s="189" t="s">
        <v>153</v>
      </c>
      <c r="E146" s="190" t="s">
        <v>5</v>
      </c>
      <c r="F146" s="191" t="s">
        <v>160</v>
      </c>
      <c r="H146" s="192" t="s">
        <v>5</v>
      </c>
      <c r="I146" s="193"/>
      <c r="L146" s="188"/>
      <c r="M146" s="194"/>
      <c r="N146" s="195"/>
      <c r="O146" s="195"/>
      <c r="P146" s="195"/>
      <c r="Q146" s="195"/>
      <c r="R146" s="195"/>
      <c r="S146" s="195"/>
      <c r="T146" s="196"/>
      <c r="AT146" s="192" t="s">
        <v>153</v>
      </c>
      <c r="AU146" s="192" t="s">
        <v>86</v>
      </c>
      <c r="AV146" s="11" t="s">
        <v>25</v>
      </c>
      <c r="AW146" s="11" t="s">
        <v>40</v>
      </c>
      <c r="AX146" s="11" t="s">
        <v>77</v>
      </c>
      <c r="AY146" s="192" t="s">
        <v>144</v>
      </c>
    </row>
    <row r="147" spans="2:51" s="11" customFormat="1" ht="13.5">
      <c r="B147" s="188"/>
      <c r="D147" s="189" t="s">
        <v>153</v>
      </c>
      <c r="E147" s="190" t="s">
        <v>5</v>
      </c>
      <c r="F147" s="191" t="s">
        <v>161</v>
      </c>
      <c r="H147" s="192" t="s">
        <v>5</v>
      </c>
      <c r="I147" s="193"/>
      <c r="L147" s="188"/>
      <c r="M147" s="194"/>
      <c r="N147" s="195"/>
      <c r="O147" s="195"/>
      <c r="P147" s="195"/>
      <c r="Q147" s="195"/>
      <c r="R147" s="195"/>
      <c r="S147" s="195"/>
      <c r="T147" s="196"/>
      <c r="AT147" s="192" t="s">
        <v>153</v>
      </c>
      <c r="AU147" s="192" t="s">
        <v>86</v>
      </c>
      <c r="AV147" s="11" t="s">
        <v>25</v>
      </c>
      <c r="AW147" s="11" t="s">
        <v>40</v>
      </c>
      <c r="AX147" s="11" t="s">
        <v>77</v>
      </c>
      <c r="AY147" s="192" t="s">
        <v>144</v>
      </c>
    </row>
    <row r="148" spans="2:51" s="12" customFormat="1" ht="13.5">
      <c r="B148" s="197"/>
      <c r="D148" s="189" t="s">
        <v>153</v>
      </c>
      <c r="E148" s="198" t="s">
        <v>5</v>
      </c>
      <c r="F148" s="199" t="s">
        <v>162</v>
      </c>
      <c r="H148" s="200">
        <v>16.116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153</v>
      </c>
      <c r="AU148" s="198" t="s">
        <v>86</v>
      </c>
      <c r="AV148" s="12" t="s">
        <v>86</v>
      </c>
      <c r="AW148" s="12" t="s">
        <v>40</v>
      </c>
      <c r="AX148" s="12" t="s">
        <v>77</v>
      </c>
      <c r="AY148" s="198" t="s">
        <v>144</v>
      </c>
    </row>
    <row r="149" spans="2:51" s="11" customFormat="1" ht="13.5">
      <c r="B149" s="188"/>
      <c r="D149" s="189" t="s">
        <v>153</v>
      </c>
      <c r="E149" s="190" t="s">
        <v>5</v>
      </c>
      <c r="F149" s="191" t="s">
        <v>163</v>
      </c>
      <c r="H149" s="192" t="s">
        <v>5</v>
      </c>
      <c r="I149" s="193"/>
      <c r="L149" s="188"/>
      <c r="M149" s="194"/>
      <c r="N149" s="195"/>
      <c r="O149" s="195"/>
      <c r="P149" s="195"/>
      <c r="Q149" s="195"/>
      <c r="R149" s="195"/>
      <c r="S149" s="195"/>
      <c r="T149" s="196"/>
      <c r="AT149" s="192" t="s">
        <v>153</v>
      </c>
      <c r="AU149" s="192" t="s">
        <v>86</v>
      </c>
      <c r="AV149" s="11" t="s">
        <v>25</v>
      </c>
      <c r="AW149" s="11" t="s">
        <v>40</v>
      </c>
      <c r="AX149" s="11" t="s">
        <v>77</v>
      </c>
      <c r="AY149" s="192" t="s">
        <v>144</v>
      </c>
    </row>
    <row r="150" spans="2:51" s="11" customFormat="1" ht="13.5">
      <c r="B150" s="188"/>
      <c r="D150" s="189" t="s">
        <v>153</v>
      </c>
      <c r="E150" s="190" t="s">
        <v>5</v>
      </c>
      <c r="F150" s="191" t="s">
        <v>164</v>
      </c>
      <c r="H150" s="192" t="s">
        <v>5</v>
      </c>
      <c r="I150" s="193"/>
      <c r="L150" s="188"/>
      <c r="M150" s="194"/>
      <c r="N150" s="195"/>
      <c r="O150" s="195"/>
      <c r="P150" s="195"/>
      <c r="Q150" s="195"/>
      <c r="R150" s="195"/>
      <c r="S150" s="195"/>
      <c r="T150" s="196"/>
      <c r="AT150" s="192" t="s">
        <v>153</v>
      </c>
      <c r="AU150" s="192" t="s">
        <v>86</v>
      </c>
      <c r="AV150" s="11" t="s">
        <v>25</v>
      </c>
      <c r="AW150" s="11" t="s">
        <v>40</v>
      </c>
      <c r="AX150" s="11" t="s">
        <v>77</v>
      </c>
      <c r="AY150" s="192" t="s">
        <v>144</v>
      </c>
    </row>
    <row r="151" spans="2:51" s="12" customFormat="1" ht="13.5">
      <c r="B151" s="197"/>
      <c r="D151" s="189" t="s">
        <v>153</v>
      </c>
      <c r="E151" s="198" t="s">
        <v>5</v>
      </c>
      <c r="F151" s="199" t="s">
        <v>165</v>
      </c>
      <c r="H151" s="200">
        <v>192.115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153</v>
      </c>
      <c r="AU151" s="198" t="s">
        <v>86</v>
      </c>
      <c r="AV151" s="12" t="s">
        <v>86</v>
      </c>
      <c r="AW151" s="12" t="s">
        <v>40</v>
      </c>
      <c r="AX151" s="12" t="s">
        <v>77</v>
      </c>
      <c r="AY151" s="198" t="s">
        <v>144</v>
      </c>
    </row>
    <row r="152" spans="2:51" s="11" customFormat="1" ht="13.5">
      <c r="B152" s="188"/>
      <c r="D152" s="189" t="s">
        <v>153</v>
      </c>
      <c r="E152" s="190" t="s">
        <v>5</v>
      </c>
      <c r="F152" s="191" t="s">
        <v>166</v>
      </c>
      <c r="H152" s="192" t="s">
        <v>5</v>
      </c>
      <c r="I152" s="193"/>
      <c r="L152" s="188"/>
      <c r="M152" s="194"/>
      <c r="N152" s="195"/>
      <c r="O152" s="195"/>
      <c r="P152" s="195"/>
      <c r="Q152" s="195"/>
      <c r="R152" s="195"/>
      <c r="S152" s="195"/>
      <c r="T152" s="196"/>
      <c r="AT152" s="192" t="s">
        <v>153</v>
      </c>
      <c r="AU152" s="192" t="s">
        <v>86</v>
      </c>
      <c r="AV152" s="11" t="s">
        <v>25</v>
      </c>
      <c r="AW152" s="11" t="s">
        <v>40</v>
      </c>
      <c r="AX152" s="11" t="s">
        <v>77</v>
      </c>
      <c r="AY152" s="192" t="s">
        <v>144</v>
      </c>
    </row>
    <row r="153" spans="2:51" s="12" customFormat="1" ht="13.5">
      <c r="B153" s="197"/>
      <c r="D153" s="189" t="s">
        <v>153</v>
      </c>
      <c r="E153" s="198" t="s">
        <v>5</v>
      </c>
      <c r="F153" s="199" t="s">
        <v>167</v>
      </c>
      <c r="H153" s="200">
        <v>17.25</v>
      </c>
      <c r="I153" s="201"/>
      <c r="L153" s="197"/>
      <c r="M153" s="202"/>
      <c r="N153" s="203"/>
      <c r="O153" s="203"/>
      <c r="P153" s="203"/>
      <c r="Q153" s="203"/>
      <c r="R153" s="203"/>
      <c r="S153" s="203"/>
      <c r="T153" s="204"/>
      <c r="AT153" s="198" t="s">
        <v>153</v>
      </c>
      <c r="AU153" s="198" t="s">
        <v>86</v>
      </c>
      <c r="AV153" s="12" t="s">
        <v>86</v>
      </c>
      <c r="AW153" s="12" t="s">
        <v>40</v>
      </c>
      <c r="AX153" s="12" t="s">
        <v>77</v>
      </c>
      <c r="AY153" s="198" t="s">
        <v>144</v>
      </c>
    </row>
    <row r="154" spans="2:51" s="11" customFormat="1" ht="13.5">
      <c r="B154" s="188"/>
      <c r="D154" s="189" t="s">
        <v>153</v>
      </c>
      <c r="E154" s="190" t="s">
        <v>5</v>
      </c>
      <c r="F154" s="191" t="s">
        <v>168</v>
      </c>
      <c r="H154" s="192" t="s">
        <v>5</v>
      </c>
      <c r="I154" s="193"/>
      <c r="L154" s="188"/>
      <c r="M154" s="194"/>
      <c r="N154" s="195"/>
      <c r="O154" s="195"/>
      <c r="P154" s="195"/>
      <c r="Q154" s="195"/>
      <c r="R154" s="195"/>
      <c r="S154" s="195"/>
      <c r="T154" s="196"/>
      <c r="AT154" s="192" t="s">
        <v>153</v>
      </c>
      <c r="AU154" s="192" t="s">
        <v>86</v>
      </c>
      <c r="AV154" s="11" t="s">
        <v>25</v>
      </c>
      <c r="AW154" s="11" t="s">
        <v>40</v>
      </c>
      <c r="AX154" s="11" t="s">
        <v>77</v>
      </c>
      <c r="AY154" s="192" t="s">
        <v>144</v>
      </c>
    </row>
    <row r="155" spans="2:51" s="12" customFormat="1" ht="13.5">
      <c r="B155" s="197"/>
      <c r="D155" s="189" t="s">
        <v>153</v>
      </c>
      <c r="E155" s="198" t="s">
        <v>5</v>
      </c>
      <c r="F155" s="199" t="s">
        <v>169</v>
      </c>
      <c r="H155" s="200">
        <v>0.54</v>
      </c>
      <c r="I155" s="201"/>
      <c r="L155" s="197"/>
      <c r="M155" s="202"/>
      <c r="N155" s="203"/>
      <c r="O155" s="203"/>
      <c r="P155" s="203"/>
      <c r="Q155" s="203"/>
      <c r="R155" s="203"/>
      <c r="S155" s="203"/>
      <c r="T155" s="204"/>
      <c r="AT155" s="198" t="s">
        <v>153</v>
      </c>
      <c r="AU155" s="198" t="s">
        <v>86</v>
      </c>
      <c r="AV155" s="12" t="s">
        <v>86</v>
      </c>
      <c r="AW155" s="12" t="s">
        <v>40</v>
      </c>
      <c r="AX155" s="12" t="s">
        <v>77</v>
      </c>
      <c r="AY155" s="198" t="s">
        <v>144</v>
      </c>
    </row>
    <row r="156" spans="2:51" s="12" customFormat="1" ht="13.5">
      <c r="B156" s="197"/>
      <c r="D156" s="189" t="s">
        <v>153</v>
      </c>
      <c r="E156" s="198" t="s">
        <v>5</v>
      </c>
      <c r="F156" s="199" t="s">
        <v>170</v>
      </c>
      <c r="H156" s="200">
        <v>0.8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153</v>
      </c>
      <c r="AU156" s="198" t="s">
        <v>86</v>
      </c>
      <c r="AV156" s="12" t="s">
        <v>86</v>
      </c>
      <c r="AW156" s="12" t="s">
        <v>40</v>
      </c>
      <c r="AX156" s="12" t="s">
        <v>77</v>
      </c>
      <c r="AY156" s="198" t="s">
        <v>144</v>
      </c>
    </row>
    <row r="157" spans="2:51" s="12" customFormat="1" ht="13.5">
      <c r="B157" s="197"/>
      <c r="D157" s="189" t="s">
        <v>153</v>
      </c>
      <c r="E157" s="198" t="s">
        <v>5</v>
      </c>
      <c r="F157" s="199" t="s">
        <v>171</v>
      </c>
      <c r="H157" s="200">
        <v>1.44</v>
      </c>
      <c r="I157" s="201"/>
      <c r="L157" s="197"/>
      <c r="M157" s="202"/>
      <c r="N157" s="203"/>
      <c r="O157" s="203"/>
      <c r="P157" s="203"/>
      <c r="Q157" s="203"/>
      <c r="R157" s="203"/>
      <c r="S157" s="203"/>
      <c r="T157" s="204"/>
      <c r="AT157" s="198" t="s">
        <v>153</v>
      </c>
      <c r="AU157" s="198" t="s">
        <v>86</v>
      </c>
      <c r="AV157" s="12" t="s">
        <v>86</v>
      </c>
      <c r="AW157" s="12" t="s">
        <v>40</v>
      </c>
      <c r="AX157" s="12" t="s">
        <v>77</v>
      </c>
      <c r="AY157" s="198" t="s">
        <v>144</v>
      </c>
    </row>
    <row r="158" spans="2:51" s="12" customFormat="1" ht="13.5">
      <c r="B158" s="197"/>
      <c r="D158" s="189" t="s">
        <v>153</v>
      </c>
      <c r="E158" s="198" t="s">
        <v>5</v>
      </c>
      <c r="F158" s="199" t="s">
        <v>172</v>
      </c>
      <c r="H158" s="200">
        <v>1.69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153</v>
      </c>
      <c r="AU158" s="198" t="s">
        <v>86</v>
      </c>
      <c r="AV158" s="12" t="s">
        <v>86</v>
      </c>
      <c r="AW158" s="12" t="s">
        <v>40</v>
      </c>
      <c r="AX158" s="12" t="s">
        <v>77</v>
      </c>
      <c r="AY158" s="198" t="s">
        <v>144</v>
      </c>
    </row>
    <row r="159" spans="2:51" s="12" customFormat="1" ht="13.5">
      <c r="B159" s="197"/>
      <c r="D159" s="189" t="s">
        <v>153</v>
      </c>
      <c r="E159" s="198" t="s">
        <v>5</v>
      </c>
      <c r="F159" s="199" t="s">
        <v>173</v>
      </c>
      <c r="H159" s="200">
        <v>2</v>
      </c>
      <c r="I159" s="201"/>
      <c r="L159" s="197"/>
      <c r="M159" s="202"/>
      <c r="N159" s="203"/>
      <c r="O159" s="203"/>
      <c r="P159" s="203"/>
      <c r="Q159" s="203"/>
      <c r="R159" s="203"/>
      <c r="S159" s="203"/>
      <c r="T159" s="204"/>
      <c r="AT159" s="198" t="s">
        <v>153</v>
      </c>
      <c r="AU159" s="198" t="s">
        <v>86</v>
      </c>
      <c r="AV159" s="12" t="s">
        <v>86</v>
      </c>
      <c r="AW159" s="12" t="s">
        <v>40</v>
      </c>
      <c r="AX159" s="12" t="s">
        <v>77</v>
      </c>
      <c r="AY159" s="198" t="s">
        <v>144</v>
      </c>
    </row>
    <row r="160" spans="2:51" s="13" customFormat="1" ht="13.5">
      <c r="B160" s="205"/>
      <c r="D160" s="206" t="s">
        <v>153</v>
      </c>
      <c r="E160" s="207" t="s">
        <v>5</v>
      </c>
      <c r="F160" s="208" t="s">
        <v>174</v>
      </c>
      <c r="H160" s="209">
        <v>241.077</v>
      </c>
      <c r="I160" s="210"/>
      <c r="L160" s="205"/>
      <c r="M160" s="211"/>
      <c r="N160" s="212"/>
      <c r="O160" s="212"/>
      <c r="P160" s="212"/>
      <c r="Q160" s="212"/>
      <c r="R160" s="212"/>
      <c r="S160" s="212"/>
      <c r="T160" s="213"/>
      <c r="AT160" s="214" t="s">
        <v>153</v>
      </c>
      <c r="AU160" s="214" t="s">
        <v>86</v>
      </c>
      <c r="AV160" s="13" t="s">
        <v>151</v>
      </c>
      <c r="AW160" s="13" t="s">
        <v>40</v>
      </c>
      <c r="AX160" s="13" t="s">
        <v>25</v>
      </c>
      <c r="AY160" s="214" t="s">
        <v>144</v>
      </c>
    </row>
    <row r="161" spans="2:65" s="1" customFormat="1" ht="44.25" customHeight="1">
      <c r="B161" s="175"/>
      <c r="C161" s="176" t="s">
        <v>151</v>
      </c>
      <c r="D161" s="176" t="s">
        <v>146</v>
      </c>
      <c r="E161" s="177" t="s">
        <v>182</v>
      </c>
      <c r="F161" s="178" t="s">
        <v>183</v>
      </c>
      <c r="G161" s="179" t="s">
        <v>149</v>
      </c>
      <c r="H161" s="180">
        <v>964.308</v>
      </c>
      <c r="I161" s="181"/>
      <c r="J161" s="182">
        <f>ROUND(I161*H161,2)</f>
        <v>0</v>
      </c>
      <c r="K161" s="178" t="s">
        <v>4753</v>
      </c>
      <c r="L161" s="42"/>
      <c r="M161" s="183" t="s">
        <v>5</v>
      </c>
      <c r="N161" s="184" t="s">
        <v>48</v>
      </c>
      <c r="O161" s="43"/>
      <c r="P161" s="185">
        <f>O161*H161</f>
        <v>0</v>
      </c>
      <c r="Q161" s="185">
        <v>0</v>
      </c>
      <c r="R161" s="185">
        <f>Q161*H161</f>
        <v>0</v>
      </c>
      <c r="S161" s="185">
        <v>0</v>
      </c>
      <c r="T161" s="186">
        <f>S161*H161</f>
        <v>0</v>
      </c>
      <c r="AR161" s="24" t="s">
        <v>151</v>
      </c>
      <c r="AT161" s="24" t="s">
        <v>146</v>
      </c>
      <c r="AU161" s="24" t="s">
        <v>86</v>
      </c>
      <c r="AY161" s="24" t="s">
        <v>144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24" t="s">
        <v>25</v>
      </c>
      <c r="BK161" s="187">
        <f>ROUND(I161*H161,2)</f>
        <v>0</v>
      </c>
      <c r="BL161" s="24" t="s">
        <v>151</v>
      </c>
      <c r="BM161" s="24" t="s">
        <v>184</v>
      </c>
    </row>
    <row r="162" spans="2:51" s="11" customFormat="1" ht="13.5">
      <c r="B162" s="188"/>
      <c r="D162" s="189" t="s">
        <v>153</v>
      </c>
      <c r="E162" s="190" t="s">
        <v>5</v>
      </c>
      <c r="F162" s="191" t="s">
        <v>154</v>
      </c>
      <c r="H162" s="192" t="s">
        <v>5</v>
      </c>
      <c r="I162" s="193"/>
      <c r="L162" s="188"/>
      <c r="M162" s="194"/>
      <c r="N162" s="195"/>
      <c r="O162" s="195"/>
      <c r="P162" s="195"/>
      <c r="Q162" s="195"/>
      <c r="R162" s="195"/>
      <c r="S162" s="195"/>
      <c r="T162" s="196"/>
      <c r="AT162" s="192" t="s">
        <v>153</v>
      </c>
      <c r="AU162" s="192" t="s">
        <v>86</v>
      </c>
      <c r="AV162" s="11" t="s">
        <v>25</v>
      </c>
      <c r="AW162" s="11" t="s">
        <v>40</v>
      </c>
      <c r="AX162" s="11" t="s">
        <v>77</v>
      </c>
      <c r="AY162" s="192" t="s">
        <v>144</v>
      </c>
    </row>
    <row r="163" spans="2:51" s="11" customFormat="1" ht="13.5">
      <c r="B163" s="188"/>
      <c r="D163" s="189" t="s">
        <v>153</v>
      </c>
      <c r="E163" s="190" t="s">
        <v>5</v>
      </c>
      <c r="F163" s="191" t="s">
        <v>155</v>
      </c>
      <c r="H163" s="192" t="s">
        <v>5</v>
      </c>
      <c r="I163" s="193"/>
      <c r="L163" s="188"/>
      <c r="M163" s="194"/>
      <c r="N163" s="195"/>
      <c r="O163" s="195"/>
      <c r="P163" s="195"/>
      <c r="Q163" s="195"/>
      <c r="R163" s="195"/>
      <c r="S163" s="195"/>
      <c r="T163" s="196"/>
      <c r="AT163" s="192" t="s">
        <v>153</v>
      </c>
      <c r="AU163" s="192" t="s">
        <v>86</v>
      </c>
      <c r="AV163" s="11" t="s">
        <v>25</v>
      </c>
      <c r="AW163" s="11" t="s">
        <v>40</v>
      </c>
      <c r="AX163" s="11" t="s">
        <v>77</v>
      </c>
      <c r="AY163" s="192" t="s">
        <v>144</v>
      </c>
    </row>
    <row r="164" spans="2:51" s="12" customFormat="1" ht="13.5">
      <c r="B164" s="197"/>
      <c r="D164" s="189" t="s">
        <v>153</v>
      </c>
      <c r="E164" s="198" t="s">
        <v>5</v>
      </c>
      <c r="F164" s="199" t="s">
        <v>156</v>
      </c>
      <c r="H164" s="200">
        <v>6.126</v>
      </c>
      <c r="I164" s="201"/>
      <c r="L164" s="197"/>
      <c r="M164" s="202"/>
      <c r="N164" s="203"/>
      <c r="O164" s="203"/>
      <c r="P164" s="203"/>
      <c r="Q164" s="203"/>
      <c r="R164" s="203"/>
      <c r="S164" s="203"/>
      <c r="T164" s="204"/>
      <c r="AT164" s="198" t="s">
        <v>153</v>
      </c>
      <c r="AU164" s="198" t="s">
        <v>86</v>
      </c>
      <c r="AV164" s="12" t="s">
        <v>86</v>
      </c>
      <c r="AW164" s="12" t="s">
        <v>40</v>
      </c>
      <c r="AX164" s="12" t="s">
        <v>77</v>
      </c>
      <c r="AY164" s="198" t="s">
        <v>144</v>
      </c>
    </row>
    <row r="165" spans="2:51" s="11" customFormat="1" ht="13.5">
      <c r="B165" s="188"/>
      <c r="D165" s="189" t="s">
        <v>153</v>
      </c>
      <c r="E165" s="190" t="s">
        <v>5</v>
      </c>
      <c r="F165" s="191" t="s">
        <v>157</v>
      </c>
      <c r="H165" s="192" t="s">
        <v>5</v>
      </c>
      <c r="I165" s="193"/>
      <c r="L165" s="188"/>
      <c r="M165" s="194"/>
      <c r="N165" s="195"/>
      <c r="O165" s="195"/>
      <c r="P165" s="195"/>
      <c r="Q165" s="195"/>
      <c r="R165" s="195"/>
      <c r="S165" s="195"/>
      <c r="T165" s="196"/>
      <c r="AT165" s="192" t="s">
        <v>153</v>
      </c>
      <c r="AU165" s="192" t="s">
        <v>86</v>
      </c>
      <c r="AV165" s="11" t="s">
        <v>25</v>
      </c>
      <c r="AW165" s="11" t="s">
        <v>40</v>
      </c>
      <c r="AX165" s="11" t="s">
        <v>77</v>
      </c>
      <c r="AY165" s="192" t="s">
        <v>144</v>
      </c>
    </row>
    <row r="166" spans="2:51" s="11" customFormat="1" ht="13.5">
      <c r="B166" s="188"/>
      <c r="D166" s="189" t="s">
        <v>153</v>
      </c>
      <c r="E166" s="190" t="s">
        <v>5</v>
      </c>
      <c r="F166" s="191" t="s">
        <v>158</v>
      </c>
      <c r="H166" s="192" t="s">
        <v>5</v>
      </c>
      <c r="I166" s="193"/>
      <c r="L166" s="188"/>
      <c r="M166" s="194"/>
      <c r="N166" s="195"/>
      <c r="O166" s="195"/>
      <c r="P166" s="195"/>
      <c r="Q166" s="195"/>
      <c r="R166" s="195"/>
      <c r="S166" s="195"/>
      <c r="T166" s="196"/>
      <c r="AT166" s="192" t="s">
        <v>153</v>
      </c>
      <c r="AU166" s="192" t="s">
        <v>86</v>
      </c>
      <c r="AV166" s="11" t="s">
        <v>25</v>
      </c>
      <c r="AW166" s="11" t="s">
        <v>40</v>
      </c>
      <c r="AX166" s="11" t="s">
        <v>77</v>
      </c>
      <c r="AY166" s="192" t="s">
        <v>144</v>
      </c>
    </row>
    <row r="167" spans="2:51" s="12" customFormat="1" ht="13.5">
      <c r="B167" s="197"/>
      <c r="D167" s="189" t="s">
        <v>153</v>
      </c>
      <c r="E167" s="198" t="s">
        <v>5</v>
      </c>
      <c r="F167" s="199" t="s">
        <v>159</v>
      </c>
      <c r="H167" s="200">
        <v>3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153</v>
      </c>
      <c r="AU167" s="198" t="s">
        <v>86</v>
      </c>
      <c r="AV167" s="12" t="s">
        <v>86</v>
      </c>
      <c r="AW167" s="12" t="s">
        <v>40</v>
      </c>
      <c r="AX167" s="12" t="s">
        <v>77</v>
      </c>
      <c r="AY167" s="198" t="s">
        <v>144</v>
      </c>
    </row>
    <row r="168" spans="2:51" s="11" customFormat="1" ht="13.5">
      <c r="B168" s="188"/>
      <c r="D168" s="189" t="s">
        <v>153</v>
      </c>
      <c r="E168" s="190" t="s">
        <v>5</v>
      </c>
      <c r="F168" s="191" t="s">
        <v>160</v>
      </c>
      <c r="H168" s="192" t="s">
        <v>5</v>
      </c>
      <c r="I168" s="193"/>
      <c r="L168" s="188"/>
      <c r="M168" s="194"/>
      <c r="N168" s="195"/>
      <c r="O168" s="195"/>
      <c r="P168" s="195"/>
      <c r="Q168" s="195"/>
      <c r="R168" s="195"/>
      <c r="S168" s="195"/>
      <c r="T168" s="196"/>
      <c r="AT168" s="192" t="s">
        <v>153</v>
      </c>
      <c r="AU168" s="192" t="s">
        <v>86</v>
      </c>
      <c r="AV168" s="11" t="s">
        <v>25</v>
      </c>
      <c r="AW168" s="11" t="s">
        <v>40</v>
      </c>
      <c r="AX168" s="11" t="s">
        <v>77</v>
      </c>
      <c r="AY168" s="192" t="s">
        <v>144</v>
      </c>
    </row>
    <row r="169" spans="2:51" s="11" customFormat="1" ht="13.5">
      <c r="B169" s="188"/>
      <c r="D169" s="189" t="s">
        <v>153</v>
      </c>
      <c r="E169" s="190" t="s">
        <v>5</v>
      </c>
      <c r="F169" s="191" t="s">
        <v>161</v>
      </c>
      <c r="H169" s="192" t="s">
        <v>5</v>
      </c>
      <c r="I169" s="193"/>
      <c r="L169" s="188"/>
      <c r="M169" s="194"/>
      <c r="N169" s="195"/>
      <c r="O169" s="195"/>
      <c r="P169" s="195"/>
      <c r="Q169" s="195"/>
      <c r="R169" s="195"/>
      <c r="S169" s="195"/>
      <c r="T169" s="196"/>
      <c r="AT169" s="192" t="s">
        <v>153</v>
      </c>
      <c r="AU169" s="192" t="s">
        <v>86</v>
      </c>
      <c r="AV169" s="11" t="s">
        <v>25</v>
      </c>
      <c r="AW169" s="11" t="s">
        <v>40</v>
      </c>
      <c r="AX169" s="11" t="s">
        <v>77</v>
      </c>
      <c r="AY169" s="192" t="s">
        <v>144</v>
      </c>
    </row>
    <row r="170" spans="2:51" s="12" customFormat="1" ht="13.5">
      <c r="B170" s="197"/>
      <c r="D170" s="189" t="s">
        <v>153</v>
      </c>
      <c r="E170" s="198" t="s">
        <v>5</v>
      </c>
      <c r="F170" s="199" t="s">
        <v>162</v>
      </c>
      <c r="H170" s="200">
        <v>16.116</v>
      </c>
      <c r="I170" s="201"/>
      <c r="L170" s="197"/>
      <c r="M170" s="202"/>
      <c r="N170" s="203"/>
      <c r="O170" s="203"/>
      <c r="P170" s="203"/>
      <c r="Q170" s="203"/>
      <c r="R170" s="203"/>
      <c r="S170" s="203"/>
      <c r="T170" s="204"/>
      <c r="AT170" s="198" t="s">
        <v>153</v>
      </c>
      <c r="AU170" s="198" t="s">
        <v>86</v>
      </c>
      <c r="AV170" s="12" t="s">
        <v>86</v>
      </c>
      <c r="AW170" s="12" t="s">
        <v>40</v>
      </c>
      <c r="AX170" s="12" t="s">
        <v>77</v>
      </c>
      <c r="AY170" s="198" t="s">
        <v>144</v>
      </c>
    </row>
    <row r="171" spans="2:51" s="11" customFormat="1" ht="13.5">
      <c r="B171" s="188"/>
      <c r="D171" s="189" t="s">
        <v>153</v>
      </c>
      <c r="E171" s="190" t="s">
        <v>5</v>
      </c>
      <c r="F171" s="191" t="s">
        <v>163</v>
      </c>
      <c r="H171" s="192" t="s">
        <v>5</v>
      </c>
      <c r="I171" s="193"/>
      <c r="L171" s="188"/>
      <c r="M171" s="194"/>
      <c r="N171" s="195"/>
      <c r="O171" s="195"/>
      <c r="P171" s="195"/>
      <c r="Q171" s="195"/>
      <c r="R171" s="195"/>
      <c r="S171" s="195"/>
      <c r="T171" s="196"/>
      <c r="AT171" s="192" t="s">
        <v>153</v>
      </c>
      <c r="AU171" s="192" t="s">
        <v>86</v>
      </c>
      <c r="AV171" s="11" t="s">
        <v>25</v>
      </c>
      <c r="AW171" s="11" t="s">
        <v>40</v>
      </c>
      <c r="AX171" s="11" t="s">
        <v>77</v>
      </c>
      <c r="AY171" s="192" t="s">
        <v>144</v>
      </c>
    </row>
    <row r="172" spans="2:51" s="11" customFormat="1" ht="13.5">
      <c r="B172" s="188"/>
      <c r="D172" s="189" t="s">
        <v>153</v>
      </c>
      <c r="E172" s="190" t="s">
        <v>5</v>
      </c>
      <c r="F172" s="191" t="s">
        <v>164</v>
      </c>
      <c r="H172" s="192" t="s">
        <v>5</v>
      </c>
      <c r="I172" s="193"/>
      <c r="L172" s="188"/>
      <c r="M172" s="194"/>
      <c r="N172" s="195"/>
      <c r="O172" s="195"/>
      <c r="P172" s="195"/>
      <c r="Q172" s="195"/>
      <c r="R172" s="195"/>
      <c r="S172" s="195"/>
      <c r="T172" s="196"/>
      <c r="AT172" s="192" t="s">
        <v>153</v>
      </c>
      <c r="AU172" s="192" t="s">
        <v>86</v>
      </c>
      <c r="AV172" s="11" t="s">
        <v>25</v>
      </c>
      <c r="AW172" s="11" t="s">
        <v>40</v>
      </c>
      <c r="AX172" s="11" t="s">
        <v>77</v>
      </c>
      <c r="AY172" s="192" t="s">
        <v>144</v>
      </c>
    </row>
    <row r="173" spans="2:51" s="12" customFormat="1" ht="13.5">
      <c r="B173" s="197"/>
      <c r="D173" s="189" t="s">
        <v>153</v>
      </c>
      <c r="E173" s="198" t="s">
        <v>5</v>
      </c>
      <c r="F173" s="199" t="s">
        <v>165</v>
      </c>
      <c r="H173" s="200">
        <v>192.115</v>
      </c>
      <c r="I173" s="201"/>
      <c r="L173" s="197"/>
      <c r="M173" s="202"/>
      <c r="N173" s="203"/>
      <c r="O173" s="203"/>
      <c r="P173" s="203"/>
      <c r="Q173" s="203"/>
      <c r="R173" s="203"/>
      <c r="S173" s="203"/>
      <c r="T173" s="204"/>
      <c r="AT173" s="198" t="s">
        <v>153</v>
      </c>
      <c r="AU173" s="198" t="s">
        <v>86</v>
      </c>
      <c r="AV173" s="12" t="s">
        <v>86</v>
      </c>
      <c r="AW173" s="12" t="s">
        <v>40</v>
      </c>
      <c r="AX173" s="12" t="s">
        <v>77</v>
      </c>
      <c r="AY173" s="198" t="s">
        <v>144</v>
      </c>
    </row>
    <row r="174" spans="2:51" s="11" customFormat="1" ht="13.5">
      <c r="B174" s="188"/>
      <c r="D174" s="189" t="s">
        <v>153</v>
      </c>
      <c r="E174" s="190" t="s">
        <v>5</v>
      </c>
      <c r="F174" s="191" t="s">
        <v>166</v>
      </c>
      <c r="H174" s="192" t="s">
        <v>5</v>
      </c>
      <c r="I174" s="193"/>
      <c r="L174" s="188"/>
      <c r="M174" s="194"/>
      <c r="N174" s="195"/>
      <c r="O174" s="195"/>
      <c r="P174" s="195"/>
      <c r="Q174" s="195"/>
      <c r="R174" s="195"/>
      <c r="S174" s="195"/>
      <c r="T174" s="196"/>
      <c r="AT174" s="192" t="s">
        <v>153</v>
      </c>
      <c r="AU174" s="192" t="s">
        <v>86</v>
      </c>
      <c r="AV174" s="11" t="s">
        <v>25</v>
      </c>
      <c r="AW174" s="11" t="s">
        <v>40</v>
      </c>
      <c r="AX174" s="11" t="s">
        <v>77</v>
      </c>
      <c r="AY174" s="192" t="s">
        <v>144</v>
      </c>
    </row>
    <row r="175" spans="2:51" s="12" customFormat="1" ht="13.5">
      <c r="B175" s="197"/>
      <c r="D175" s="189" t="s">
        <v>153</v>
      </c>
      <c r="E175" s="198" t="s">
        <v>5</v>
      </c>
      <c r="F175" s="199" t="s">
        <v>167</v>
      </c>
      <c r="H175" s="200">
        <v>17.25</v>
      </c>
      <c r="I175" s="201"/>
      <c r="L175" s="197"/>
      <c r="M175" s="202"/>
      <c r="N175" s="203"/>
      <c r="O175" s="203"/>
      <c r="P175" s="203"/>
      <c r="Q175" s="203"/>
      <c r="R175" s="203"/>
      <c r="S175" s="203"/>
      <c r="T175" s="204"/>
      <c r="AT175" s="198" t="s">
        <v>153</v>
      </c>
      <c r="AU175" s="198" t="s">
        <v>86</v>
      </c>
      <c r="AV175" s="12" t="s">
        <v>86</v>
      </c>
      <c r="AW175" s="12" t="s">
        <v>40</v>
      </c>
      <c r="AX175" s="12" t="s">
        <v>77</v>
      </c>
      <c r="AY175" s="198" t="s">
        <v>144</v>
      </c>
    </row>
    <row r="176" spans="2:51" s="11" customFormat="1" ht="13.5">
      <c r="B176" s="188"/>
      <c r="D176" s="189" t="s">
        <v>153</v>
      </c>
      <c r="E176" s="190" t="s">
        <v>5</v>
      </c>
      <c r="F176" s="191" t="s">
        <v>168</v>
      </c>
      <c r="H176" s="192" t="s">
        <v>5</v>
      </c>
      <c r="I176" s="193"/>
      <c r="L176" s="188"/>
      <c r="M176" s="194"/>
      <c r="N176" s="195"/>
      <c r="O176" s="195"/>
      <c r="P176" s="195"/>
      <c r="Q176" s="195"/>
      <c r="R176" s="195"/>
      <c r="S176" s="195"/>
      <c r="T176" s="196"/>
      <c r="AT176" s="192" t="s">
        <v>153</v>
      </c>
      <c r="AU176" s="192" t="s">
        <v>86</v>
      </c>
      <c r="AV176" s="11" t="s">
        <v>25</v>
      </c>
      <c r="AW176" s="11" t="s">
        <v>40</v>
      </c>
      <c r="AX176" s="11" t="s">
        <v>77</v>
      </c>
      <c r="AY176" s="192" t="s">
        <v>144</v>
      </c>
    </row>
    <row r="177" spans="2:51" s="12" customFormat="1" ht="13.5">
      <c r="B177" s="197"/>
      <c r="D177" s="189" t="s">
        <v>153</v>
      </c>
      <c r="E177" s="198" t="s">
        <v>5</v>
      </c>
      <c r="F177" s="199" t="s">
        <v>169</v>
      </c>
      <c r="H177" s="200">
        <v>0.54</v>
      </c>
      <c r="I177" s="201"/>
      <c r="L177" s="197"/>
      <c r="M177" s="202"/>
      <c r="N177" s="203"/>
      <c r="O177" s="203"/>
      <c r="P177" s="203"/>
      <c r="Q177" s="203"/>
      <c r="R177" s="203"/>
      <c r="S177" s="203"/>
      <c r="T177" s="204"/>
      <c r="AT177" s="198" t="s">
        <v>153</v>
      </c>
      <c r="AU177" s="198" t="s">
        <v>86</v>
      </c>
      <c r="AV177" s="12" t="s">
        <v>86</v>
      </c>
      <c r="AW177" s="12" t="s">
        <v>40</v>
      </c>
      <c r="AX177" s="12" t="s">
        <v>77</v>
      </c>
      <c r="AY177" s="198" t="s">
        <v>144</v>
      </c>
    </row>
    <row r="178" spans="2:51" s="12" customFormat="1" ht="13.5">
      <c r="B178" s="197"/>
      <c r="D178" s="189" t="s">
        <v>153</v>
      </c>
      <c r="E178" s="198" t="s">
        <v>5</v>
      </c>
      <c r="F178" s="199" t="s">
        <v>170</v>
      </c>
      <c r="H178" s="200">
        <v>0.8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153</v>
      </c>
      <c r="AU178" s="198" t="s">
        <v>86</v>
      </c>
      <c r="AV178" s="12" t="s">
        <v>86</v>
      </c>
      <c r="AW178" s="12" t="s">
        <v>40</v>
      </c>
      <c r="AX178" s="12" t="s">
        <v>77</v>
      </c>
      <c r="AY178" s="198" t="s">
        <v>144</v>
      </c>
    </row>
    <row r="179" spans="2:51" s="12" customFormat="1" ht="13.5">
      <c r="B179" s="197"/>
      <c r="D179" s="189" t="s">
        <v>153</v>
      </c>
      <c r="E179" s="198" t="s">
        <v>5</v>
      </c>
      <c r="F179" s="199" t="s">
        <v>171</v>
      </c>
      <c r="H179" s="200">
        <v>1.44</v>
      </c>
      <c r="I179" s="201"/>
      <c r="L179" s="197"/>
      <c r="M179" s="202"/>
      <c r="N179" s="203"/>
      <c r="O179" s="203"/>
      <c r="P179" s="203"/>
      <c r="Q179" s="203"/>
      <c r="R179" s="203"/>
      <c r="S179" s="203"/>
      <c r="T179" s="204"/>
      <c r="AT179" s="198" t="s">
        <v>153</v>
      </c>
      <c r="AU179" s="198" t="s">
        <v>86</v>
      </c>
      <c r="AV179" s="12" t="s">
        <v>86</v>
      </c>
      <c r="AW179" s="12" t="s">
        <v>40</v>
      </c>
      <c r="AX179" s="12" t="s">
        <v>77</v>
      </c>
      <c r="AY179" s="198" t="s">
        <v>144</v>
      </c>
    </row>
    <row r="180" spans="2:51" s="12" customFormat="1" ht="13.5">
      <c r="B180" s="197"/>
      <c r="D180" s="189" t="s">
        <v>153</v>
      </c>
      <c r="E180" s="198" t="s">
        <v>5</v>
      </c>
      <c r="F180" s="199" t="s">
        <v>172</v>
      </c>
      <c r="H180" s="200">
        <v>1.69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153</v>
      </c>
      <c r="AU180" s="198" t="s">
        <v>86</v>
      </c>
      <c r="AV180" s="12" t="s">
        <v>86</v>
      </c>
      <c r="AW180" s="12" t="s">
        <v>40</v>
      </c>
      <c r="AX180" s="12" t="s">
        <v>77</v>
      </c>
      <c r="AY180" s="198" t="s">
        <v>144</v>
      </c>
    </row>
    <row r="181" spans="2:51" s="12" customFormat="1" ht="13.5">
      <c r="B181" s="197"/>
      <c r="D181" s="189" t="s">
        <v>153</v>
      </c>
      <c r="E181" s="198" t="s">
        <v>5</v>
      </c>
      <c r="F181" s="199" t="s">
        <v>173</v>
      </c>
      <c r="H181" s="200">
        <v>2</v>
      </c>
      <c r="I181" s="201"/>
      <c r="L181" s="197"/>
      <c r="M181" s="202"/>
      <c r="N181" s="203"/>
      <c r="O181" s="203"/>
      <c r="P181" s="203"/>
      <c r="Q181" s="203"/>
      <c r="R181" s="203"/>
      <c r="S181" s="203"/>
      <c r="T181" s="204"/>
      <c r="AT181" s="198" t="s">
        <v>153</v>
      </c>
      <c r="AU181" s="198" t="s">
        <v>86</v>
      </c>
      <c r="AV181" s="12" t="s">
        <v>86</v>
      </c>
      <c r="AW181" s="12" t="s">
        <v>40</v>
      </c>
      <c r="AX181" s="12" t="s">
        <v>77</v>
      </c>
      <c r="AY181" s="198" t="s">
        <v>144</v>
      </c>
    </row>
    <row r="182" spans="2:51" s="13" customFormat="1" ht="13.5">
      <c r="B182" s="205"/>
      <c r="D182" s="189" t="s">
        <v>153</v>
      </c>
      <c r="E182" s="215" t="s">
        <v>5</v>
      </c>
      <c r="F182" s="216" t="s">
        <v>174</v>
      </c>
      <c r="H182" s="217">
        <v>241.077</v>
      </c>
      <c r="I182" s="210"/>
      <c r="L182" s="205"/>
      <c r="M182" s="211"/>
      <c r="N182" s="212"/>
      <c r="O182" s="212"/>
      <c r="P182" s="212"/>
      <c r="Q182" s="212"/>
      <c r="R182" s="212"/>
      <c r="S182" s="212"/>
      <c r="T182" s="213"/>
      <c r="AT182" s="214" t="s">
        <v>153</v>
      </c>
      <c r="AU182" s="214" t="s">
        <v>86</v>
      </c>
      <c r="AV182" s="13" t="s">
        <v>151</v>
      </c>
      <c r="AW182" s="13" t="s">
        <v>40</v>
      </c>
      <c r="AX182" s="13" t="s">
        <v>77</v>
      </c>
      <c r="AY182" s="214" t="s">
        <v>144</v>
      </c>
    </row>
    <row r="183" spans="2:51" s="12" customFormat="1" ht="13.5">
      <c r="B183" s="197"/>
      <c r="D183" s="189" t="s">
        <v>153</v>
      </c>
      <c r="E183" s="198" t="s">
        <v>5</v>
      </c>
      <c r="F183" s="199" t="s">
        <v>185</v>
      </c>
      <c r="H183" s="200">
        <v>964.308</v>
      </c>
      <c r="I183" s="201"/>
      <c r="L183" s="197"/>
      <c r="M183" s="202"/>
      <c r="N183" s="203"/>
      <c r="O183" s="203"/>
      <c r="P183" s="203"/>
      <c r="Q183" s="203"/>
      <c r="R183" s="203"/>
      <c r="S183" s="203"/>
      <c r="T183" s="204"/>
      <c r="AT183" s="198" t="s">
        <v>153</v>
      </c>
      <c r="AU183" s="198" t="s">
        <v>86</v>
      </c>
      <c r="AV183" s="12" t="s">
        <v>86</v>
      </c>
      <c r="AW183" s="12" t="s">
        <v>40</v>
      </c>
      <c r="AX183" s="12" t="s">
        <v>77</v>
      </c>
      <c r="AY183" s="198" t="s">
        <v>144</v>
      </c>
    </row>
    <row r="184" spans="2:51" s="13" customFormat="1" ht="13.5">
      <c r="B184" s="205"/>
      <c r="D184" s="206" t="s">
        <v>153</v>
      </c>
      <c r="E184" s="207" t="s">
        <v>5</v>
      </c>
      <c r="F184" s="208" t="s">
        <v>174</v>
      </c>
      <c r="H184" s="209">
        <v>964.308</v>
      </c>
      <c r="I184" s="210"/>
      <c r="L184" s="205"/>
      <c r="M184" s="211"/>
      <c r="N184" s="212"/>
      <c r="O184" s="212"/>
      <c r="P184" s="212"/>
      <c r="Q184" s="212"/>
      <c r="R184" s="212"/>
      <c r="S184" s="212"/>
      <c r="T184" s="213"/>
      <c r="AT184" s="214" t="s">
        <v>153</v>
      </c>
      <c r="AU184" s="214" t="s">
        <v>86</v>
      </c>
      <c r="AV184" s="13" t="s">
        <v>151</v>
      </c>
      <c r="AW184" s="13" t="s">
        <v>40</v>
      </c>
      <c r="AX184" s="13" t="s">
        <v>25</v>
      </c>
      <c r="AY184" s="214" t="s">
        <v>144</v>
      </c>
    </row>
    <row r="185" spans="2:65" s="1" customFormat="1" ht="44.25" customHeight="1">
      <c r="B185" s="175"/>
      <c r="C185" s="176" t="s">
        <v>186</v>
      </c>
      <c r="D185" s="176" t="s">
        <v>146</v>
      </c>
      <c r="E185" s="177" t="s">
        <v>187</v>
      </c>
      <c r="F185" s="178" t="s">
        <v>188</v>
      </c>
      <c r="G185" s="179" t="s">
        <v>149</v>
      </c>
      <c r="H185" s="180">
        <v>241.077</v>
      </c>
      <c r="I185" s="181"/>
      <c r="J185" s="182">
        <f>ROUND(I185*H185,2)</f>
        <v>0</v>
      </c>
      <c r="K185" s="178" t="s">
        <v>4753</v>
      </c>
      <c r="L185" s="42"/>
      <c r="M185" s="183" t="s">
        <v>5</v>
      </c>
      <c r="N185" s="184" t="s">
        <v>48</v>
      </c>
      <c r="O185" s="43"/>
      <c r="P185" s="185">
        <f>O185*H185</f>
        <v>0</v>
      </c>
      <c r="Q185" s="185">
        <v>0</v>
      </c>
      <c r="R185" s="185">
        <f>Q185*H185</f>
        <v>0</v>
      </c>
      <c r="S185" s="185">
        <v>0</v>
      </c>
      <c r="T185" s="186">
        <f>S185*H185</f>
        <v>0</v>
      </c>
      <c r="AR185" s="24" t="s">
        <v>151</v>
      </c>
      <c r="AT185" s="24" t="s">
        <v>146</v>
      </c>
      <c r="AU185" s="24" t="s">
        <v>86</v>
      </c>
      <c r="AY185" s="24" t="s">
        <v>144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24" t="s">
        <v>25</v>
      </c>
      <c r="BK185" s="187">
        <f>ROUND(I185*H185,2)</f>
        <v>0</v>
      </c>
      <c r="BL185" s="24" t="s">
        <v>151</v>
      </c>
      <c r="BM185" s="24" t="s">
        <v>189</v>
      </c>
    </row>
    <row r="186" spans="2:51" s="11" customFormat="1" ht="13.5">
      <c r="B186" s="188"/>
      <c r="D186" s="189" t="s">
        <v>153</v>
      </c>
      <c r="E186" s="190" t="s">
        <v>5</v>
      </c>
      <c r="F186" s="191" t="s">
        <v>154</v>
      </c>
      <c r="H186" s="192" t="s">
        <v>5</v>
      </c>
      <c r="I186" s="193"/>
      <c r="L186" s="188"/>
      <c r="M186" s="194"/>
      <c r="N186" s="195"/>
      <c r="O186" s="195"/>
      <c r="P186" s="195"/>
      <c r="Q186" s="195"/>
      <c r="R186" s="195"/>
      <c r="S186" s="195"/>
      <c r="T186" s="196"/>
      <c r="AT186" s="192" t="s">
        <v>153</v>
      </c>
      <c r="AU186" s="192" t="s">
        <v>86</v>
      </c>
      <c r="AV186" s="11" t="s">
        <v>25</v>
      </c>
      <c r="AW186" s="11" t="s">
        <v>40</v>
      </c>
      <c r="AX186" s="11" t="s">
        <v>77</v>
      </c>
      <c r="AY186" s="192" t="s">
        <v>144</v>
      </c>
    </row>
    <row r="187" spans="2:51" s="11" customFormat="1" ht="13.5">
      <c r="B187" s="188"/>
      <c r="D187" s="189" t="s">
        <v>153</v>
      </c>
      <c r="E187" s="190" t="s">
        <v>5</v>
      </c>
      <c r="F187" s="191" t="s">
        <v>155</v>
      </c>
      <c r="H187" s="192" t="s">
        <v>5</v>
      </c>
      <c r="I187" s="193"/>
      <c r="L187" s="188"/>
      <c r="M187" s="194"/>
      <c r="N187" s="195"/>
      <c r="O187" s="195"/>
      <c r="P187" s="195"/>
      <c r="Q187" s="195"/>
      <c r="R187" s="195"/>
      <c r="S187" s="195"/>
      <c r="T187" s="196"/>
      <c r="AT187" s="192" t="s">
        <v>153</v>
      </c>
      <c r="AU187" s="192" t="s">
        <v>86</v>
      </c>
      <c r="AV187" s="11" t="s">
        <v>25</v>
      </c>
      <c r="AW187" s="11" t="s">
        <v>40</v>
      </c>
      <c r="AX187" s="11" t="s">
        <v>77</v>
      </c>
      <c r="AY187" s="192" t="s">
        <v>144</v>
      </c>
    </row>
    <row r="188" spans="2:51" s="12" customFormat="1" ht="13.5">
      <c r="B188" s="197"/>
      <c r="D188" s="189" t="s">
        <v>153</v>
      </c>
      <c r="E188" s="198" t="s">
        <v>5</v>
      </c>
      <c r="F188" s="199" t="s">
        <v>156</v>
      </c>
      <c r="H188" s="200">
        <v>6.126</v>
      </c>
      <c r="I188" s="201"/>
      <c r="L188" s="197"/>
      <c r="M188" s="202"/>
      <c r="N188" s="203"/>
      <c r="O188" s="203"/>
      <c r="P188" s="203"/>
      <c r="Q188" s="203"/>
      <c r="R188" s="203"/>
      <c r="S188" s="203"/>
      <c r="T188" s="204"/>
      <c r="AT188" s="198" t="s">
        <v>153</v>
      </c>
      <c r="AU188" s="198" t="s">
        <v>86</v>
      </c>
      <c r="AV188" s="12" t="s">
        <v>86</v>
      </c>
      <c r="AW188" s="12" t="s">
        <v>40</v>
      </c>
      <c r="AX188" s="12" t="s">
        <v>77</v>
      </c>
      <c r="AY188" s="198" t="s">
        <v>144</v>
      </c>
    </row>
    <row r="189" spans="2:51" s="11" customFormat="1" ht="13.5">
      <c r="B189" s="188"/>
      <c r="D189" s="189" t="s">
        <v>153</v>
      </c>
      <c r="E189" s="190" t="s">
        <v>5</v>
      </c>
      <c r="F189" s="191" t="s">
        <v>157</v>
      </c>
      <c r="H189" s="192" t="s">
        <v>5</v>
      </c>
      <c r="I189" s="193"/>
      <c r="L189" s="188"/>
      <c r="M189" s="194"/>
      <c r="N189" s="195"/>
      <c r="O189" s="195"/>
      <c r="P189" s="195"/>
      <c r="Q189" s="195"/>
      <c r="R189" s="195"/>
      <c r="S189" s="195"/>
      <c r="T189" s="196"/>
      <c r="AT189" s="192" t="s">
        <v>153</v>
      </c>
      <c r="AU189" s="192" t="s">
        <v>86</v>
      </c>
      <c r="AV189" s="11" t="s">
        <v>25</v>
      </c>
      <c r="AW189" s="11" t="s">
        <v>40</v>
      </c>
      <c r="AX189" s="11" t="s">
        <v>77</v>
      </c>
      <c r="AY189" s="192" t="s">
        <v>144</v>
      </c>
    </row>
    <row r="190" spans="2:51" s="11" customFormat="1" ht="13.5">
      <c r="B190" s="188"/>
      <c r="D190" s="189" t="s">
        <v>153</v>
      </c>
      <c r="E190" s="190" t="s">
        <v>5</v>
      </c>
      <c r="F190" s="191" t="s">
        <v>158</v>
      </c>
      <c r="H190" s="192" t="s">
        <v>5</v>
      </c>
      <c r="I190" s="193"/>
      <c r="L190" s="188"/>
      <c r="M190" s="194"/>
      <c r="N190" s="195"/>
      <c r="O190" s="195"/>
      <c r="P190" s="195"/>
      <c r="Q190" s="195"/>
      <c r="R190" s="195"/>
      <c r="S190" s="195"/>
      <c r="T190" s="196"/>
      <c r="AT190" s="192" t="s">
        <v>153</v>
      </c>
      <c r="AU190" s="192" t="s">
        <v>86</v>
      </c>
      <c r="AV190" s="11" t="s">
        <v>25</v>
      </c>
      <c r="AW190" s="11" t="s">
        <v>40</v>
      </c>
      <c r="AX190" s="11" t="s">
        <v>77</v>
      </c>
      <c r="AY190" s="192" t="s">
        <v>144</v>
      </c>
    </row>
    <row r="191" spans="2:51" s="12" customFormat="1" ht="13.5">
      <c r="B191" s="197"/>
      <c r="D191" s="189" t="s">
        <v>153</v>
      </c>
      <c r="E191" s="198" t="s">
        <v>5</v>
      </c>
      <c r="F191" s="199" t="s">
        <v>159</v>
      </c>
      <c r="H191" s="200">
        <v>3</v>
      </c>
      <c r="I191" s="201"/>
      <c r="L191" s="197"/>
      <c r="M191" s="202"/>
      <c r="N191" s="203"/>
      <c r="O191" s="203"/>
      <c r="P191" s="203"/>
      <c r="Q191" s="203"/>
      <c r="R191" s="203"/>
      <c r="S191" s="203"/>
      <c r="T191" s="204"/>
      <c r="AT191" s="198" t="s">
        <v>153</v>
      </c>
      <c r="AU191" s="198" t="s">
        <v>86</v>
      </c>
      <c r="AV191" s="12" t="s">
        <v>86</v>
      </c>
      <c r="AW191" s="12" t="s">
        <v>40</v>
      </c>
      <c r="AX191" s="12" t="s">
        <v>77</v>
      </c>
      <c r="AY191" s="198" t="s">
        <v>144</v>
      </c>
    </row>
    <row r="192" spans="2:51" s="11" customFormat="1" ht="13.5">
      <c r="B192" s="188"/>
      <c r="D192" s="189" t="s">
        <v>153</v>
      </c>
      <c r="E192" s="190" t="s">
        <v>5</v>
      </c>
      <c r="F192" s="191" t="s">
        <v>160</v>
      </c>
      <c r="H192" s="192" t="s">
        <v>5</v>
      </c>
      <c r="I192" s="193"/>
      <c r="L192" s="188"/>
      <c r="M192" s="194"/>
      <c r="N192" s="195"/>
      <c r="O192" s="195"/>
      <c r="P192" s="195"/>
      <c r="Q192" s="195"/>
      <c r="R192" s="195"/>
      <c r="S192" s="195"/>
      <c r="T192" s="196"/>
      <c r="AT192" s="192" t="s">
        <v>153</v>
      </c>
      <c r="AU192" s="192" t="s">
        <v>86</v>
      </c>
      <c r="AV192" s="11" t="s">
        <v>25</v>
      </c>
      <c r="AW192" s="11" t="s">
        <v>40</v>
      </c>
      <c r="AX192" s="11" t="s">
        <v>77</v>
      </c>
      <c r="AY192" s="192" t="s">
        <v>144</v>
      </c>
    </row>
    <row r="193" spans="2:51" s="11" customFormat="1" ht="13.5">
      <c r="B193" s="188"/>
      <c r="D193" s="189" t="s">
        <v>153</v>
      </c>
      <c r="E193" s="190" t="s">
        <v>5</v>
      </c>
      <c r="F193" s="191" t="s">
        <v>161</v>
      </c>
      <c r="H193" s="192" t="s">
        <v>5</v>
      </c>
      <c r="I193" s="193"/>
      <c r="L193" s="188"/>
      <c r="M193" s="194"/>
      <c r="N193" s="195"/>
      <c r="O193" s="195"/>
      <c r="P193" s="195"/>
      <c r="Q193" s="195"/>
      <c r="R193" s="195"/>
      <c r="S193" s="195"/>
      <c r="T193" s="196"/>
      <c r="AT193" s="192" t="s">
        <v>153</v>
      </c>
      <c r="AU193" s="192" t="s">
        <v>86</v>
      </c>
      <c r="AV193" s="11" t="s">
        <v>25</v>
      </c>
      <c r="AW193" s="11" t="s">
        <v>40</v>
      </c>
      <c r="AX193" s="11" t="s">
        <v>77</v>
      </c>
      <c r="AY193" s="192" t="s">
        <v>144</v>
      </c>
    </row>
    <row r="194" spans="2:51" s="12" customFormat="1" ht="13.5">
      <c r="B194" s="197"/>
      <c r="D194" s="189" t="s">
        <v>153</v>
      </c>
      <c r="E194" s="198" t="s">
        <v>5</v>
      </c>
      <c r="F194" s="199" t="s">
        <v>162</v>
      </c>
      <c r="H194" s="200">
        <v>16.116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153</v>
      </c>
      <c r="AU194" s="198" t="s">
        <v>86</v>
      </c>
      <c r="AV194" s="12" t="s">
        <v>86</v>
      </c>
      <c r="AW194" s="12" t="s">
        <v>40</v>
      </c>
      <c r="AX194" s="12" t="s">
        <v>77</v>
      </c>
      <c r="AY194" s="198" t="s">
        <v>144</v>
      </c>
    </row>
    <row r="195" spans="2:51" s="11" customFormat="1" ht="13.5">
      <c r="B195" s="188"/>
      <c r="D195" s="189" t="s">
        <v>153</v>
      </c>
      <c r="E195" s="190" t="s">
        <v>5</v>
      </c>
      <c r="F195" s="191" t="s">
        <v>163</v>
      </c>
      <c r="H195" s="192" t="s">
        <v>5</v>
      </c>
      <c r="I195" s="193"/>
      <c r="L195" s="188"/>
      <c r="M195" s="194"/>
      <c r="N195" s="195"/>
      <c r="O195" s="195"/>
      <c r="P195" s="195"/>
      <c r="Q195" s="195"/>
      <c r="R195" s="195"/>
      <c r="S195" s="195"/>
      <c r="T195" s="196"/>
      <c r="AT195" s="192" t="s">
        <v>153</v>
      </c>
      <c r="AU195" s="192" t="s">
        <v>86</v>
      </c>
      <c r="AV195" s="11" t="s">
        <v>25</v>
      </c>
      <c r="AW195" s="11" t="s">
        <v>40</v>
      </c>
      <c r="AX195" s="11" t="s">
        <v>77</v>
      </c>
      <c r="AY195" s="192" t="s">
        <v>144</v>
      </c>
    </row>
    <row r="196" spans="2:51" s="11" customFormat="1" ht="13.5">
      <c r="B196" s="188"/>
      <c r="D196" s="189" t="s">
        <v>153</v>
      </c>
      <c r="E196" s="190" t="s">
        <v>5</v>
      </c>
      <c r="F196" s="191" t="s">
        <v>164</v>
      </c>
      <c r="H196" s="192" t="s">
        <v>5</v>
      </c>
      <c r="I196" s="193"/>
      <c r="L196" s="188"/>
      <c r="M196" s="194"/>
      <c r="N196" s="195"/>
      <c r="O196" s="195"/>
      <c r="P196" s="195"/>
      <c r="Q196" s="195"/>
      <c r="R196" s="195"/>
      <c r="S196" s="195"/>
      <c r="T196" s="196"/>
      <c r="AT196" s="192" t="s">
        <v>153</v>
      </c>
      <c r="AU196" s="192" t="s">
        <v>86</v>
      </c>
      <c r="AV196" s="11" t="s">
        <v>25</v>
      </c>
      <c r="AW196" s="11" t="s">
        <v>40</v>
      </c>
      <c r="AX196" s="11" t="s">
        <v>77</v>
      </c>
      <c r="AY196" s="192" t="s">
        <v>144</v>
      </c>
    </row>
    <row r="197" spans="2:51" s="12" customFormat="1" ht="13.5">
      <c r="B197" s="197"/>
      <c r="D197" s="189" t="s">
        <v>153</v>
      </c>
      <c r="E197" s="198" t="s">
        <v>5</v>
      </c>
      <c r="F197" s="199" t="s">
        <v>165</v>
      </c>
      <c r="H197" s="200">
        <v>192.115</v>
      </c>
      <c r="I197" s="201"/>
      <c r="L197" s="197"/>
      <c r="M197" s="202"/>
      <c r="N197" s="203"/>
      <c r="O197" s="203"/>
      <c r="P197" s="203"/>
      <c r="Q197" s="203"/>
      <c r="R197" s="203"/>
      <c r="S197" s="203"/>
      <c r="T197" s="204"/>
      <c r="AT197" s="198" t="s">
        <v>153</v>
      </c>
      <c r="AU197" s="198" t="s">
        <v>86</v>
      </c>
      <c r="AV197" s="12" t="s">
        <v>86</v>
      </c>
      <c r="AW197" s="12" t="s">
        <v>40</v>
      </c>
      <c r="AX197" s="12" t="s">
        <v>77</v>
      </c>
      <c r="AY197" s="198" t="s">
        <v>144</v>
      </c>
    </row>
    <row r="198" spans="2:51" s="11" customFormat="1" ht="13.5">
      <c r="B198" s="188"/>
      <c r="D198" s="189" t="s">
        <v>153</v>
      </c>
      <c r="E198" s="190" t="s">
        <v>5</v>
      </c>
      <c r="F198" s="191" t="s">
        <v>166</v>
      </c>
      <c r="H198" s="192" t="s">
        <v>5</v>
      </c>
      <c r="I198" s="193"/>
      <c r="L198" s="188"/>
      <c r="M198" s="194"/>
      <c r="N198" s="195"/>
      <c r="O198" s="195"/>
      <c r="P198" s="195"/>
      <c r="Q198" s="195"/>
      <c r="R198" s="195"/>
      <c r="S198" s="195"/>
      <c r="T198" s="196"/>
      <c r="AT198" s="192" t="s">
        <v>153</v>
      </c>
      <c r="AU198" s="192" t="s">
        <v>86</v>
      </c>
      <c r="AV198" s="11" t="s">
        <v>25</v>
      </c>
      <c r="AW198" s="11" t="s">
        <v>40</v>
      </c>
      <c r="AX198" s="11" t="s">
        <v>77</v>
      </c>
      <c r="AY198" s="192" t="s">
        <v>144</v>
      </c>
    </row>
    <row r="199" spans="2:51" s="12" customFormat="1" ht="13.5">
      <c r="B199" s="197"/>
      <c r="D199" s="189" t="s">
        <v>153</v>
      </c>
      <c r="E199" s="198" t="s">
        <v>5</v>
      </c>
      <c r="F199" s="199" t="s">
        <v>167</v>
      </c>
      <c r="H199" s="200">
        <v>17.25</v>
      </c>
      <c r="I199" s="201"/>
      <c r="L199" s="197"/>
      <c r="M199" s="202"/>
      <c r="N199" s="203"/>
      <c r="O199" s="203"/>
      <c r="P199" s="203"/>
      <c r="Q199" s="203"/>
      <c r="R199" s="203"/>
      <c r="S199" s="203"/>
      <c r="T199" s="204"/>
      <c r="AT199" s="198" t="s">
        <v>153</v>
      </c>
      <c r="AU199" s="198" t="s">
        <v>86</v>
      </c>
      <c r="AV199" s="12" t="s">
        <v>86</v>
      </c>
      <c r="AW199" s="12" t="s">
        <v>40</v>
      </c>
      <c r="AX199" s="12" t="s">
        <v>77</v>
      </c>
      <c r="AY199" s="198" t="s">
        <v>144</v>
      </c>
    </row>
    <row r="200" spans="2:51" s="11" customFormat="1" ht="13.5">
      <c r="B200" s="188"/>
      <c r="D200" s="189" t="s">
        <v>153</v>
      </c>
      <c r="E200" s="190" t="s">
        <v>5</v>
      </c>
      <c r="F200" s="191" t="s">
        <v>168</v>
      </c>
      <c r="H200" s="192" t="s">
        <v>5</v>
      </c>
      <c r="I200" s="193"/>
      <c r="L200" s="188"/>
      <c r="M200" s="194"/>
      <c r="N200" s="195"/>
      <c r="O200" s="195"/>
      <c r="P200" s="195"/>
      <c r="Q200" s="195"/>
      <c r="R200" s="195"/>
      <c r="S200" s="195"/>
      <c r="T200" s="196"/>
      <c r="AT200" s="192" t="s">
        <v>153</v>
      </c>
      <c r="AU200" s="192" t="s">
        <v>86</v>
      </c>
      <c r="AV200" s="11" t="s">
        <v>25</v>
      </c>
      <c r="AW200" s="11" t="s">
        <v>40</v>
      </c>
      <c r="AX200" s="11" t="s">
        <v>77</v>
      </c>
      <c r="AY200" s="192" t="s">
        <v>144</v>
      </c>
    </row>
    <row r="201" spans="2:51" s="12" customFormat="1" ht="13.5">
      <c r="B201" s="197"/>
      <c r="D201" s="189" t="s">
        <v>153</v>
      </c>
      <c r="E201" s="198" t="s">
        <v>5</v>
      </c>
      <c r="F201" s="199" t="s">
        <v>169</v>
      </c>
      <c r="H201" s="200">
        <v>0.54</v>
      </c>
      <c r="I201" s="201"/>
      <c r="L201" s="197"/>
      <c r="M201" s="202"/>
      <c r="N201" s="203"/>
      <c r="O201" s="203"/>
      <c r="P201" s="203"/>
      <c r="Q201" s="203"/>
      <c r="R201" s="203"/>
      <c r="S201" s="203"/>
      <c r="T201" s="204"/>
      <c r="AT201" s="198" t="s">
        <v>153</v>
      </c>
      <c r="AU201" s="198" t="s">
        <v>86</v>
      </c>
      <c r="AV201" s="12" t="s">
        <v>86</v>
      </c>
      <c r="AW201" s="12" t="s">
        <v>40</v>
      </c>
      <c r="AX201" s="12" t="s">
        <v>77</v>
      </c>
      <c r="AY201" s="198" t="s">
        <v>144</v>
      </c>
    </row>
    <row r="202" spans="2:51" s="12" customFormat="1" ht="13.5">
      <c r="B202" s="197"/>
      <c r="D202" s="189" t="s">
        <v>153</v>
      </c>
      <c r="E202" s="198" t="s">
        <v>5</v>
      </c>
      <c r="F202" s="199" t="s">
        <v>170</v>
      </c>
      <c r="H202" s="200">
        <v>0.8</v>
      </c>
      <c r="I202" s="201"/>
      <c r="L202" s="197"/>
      <c r="M202" s="202"/>
      <c r="N202" s="203"/>
      <c r="O202" s="203"/>
      <c r="P202" s="203"/>
      <c r="Q202" s="203"/>
      <c r="R202" s="203"/>
      <c r="S202" s="203"/>
      <c r="T202" s="204"/>
      <c r="AT202" s="198" t="s">
        <v>153</v>
      </c>
      <c r="AU202" s="198" t="s">
        <v>86</v>
      </c>
      <c r="AV202" s="12" t="s">
        <v>86</v>
      </c>
      <c r="AW202" s="12" t="s">
        <v>40</v>
      </c>
      <c r="AX202" s="12" t="s">
        <v>77</v>
      </c>
      <c r="AY202" s="198" t="s">
        <v>144</v>
      </c>
    </row>
    <row r="203" spans="2:51" s="12" customFormat="1" ht="13.5">
      <c r="B203" s="197"/>
      <c r="D203" s="189" t="s">
        <v>153</v>
      </c>
      <c r="E203" s="198" t="s">
        <v>5</v>
      </c>
      <c r="F203" s="199" t="s">
        <v>171</v>
      </c>
      <c r="H203" s="200">
        <v>1.44</v>
      </c>
      <c r="I203" s="201"/>
      <c r="L203" s="197"/>
      <c r="M203" s="202"/>
      <c r="N203" s="203"/>
      <c r="O203" s="203"/>
      <c r="P203" s="203"/>
      <c r="Q203" s="203"/>
      <c r="R203" s="203"/>
      <c r="S203" s="203"/>
      <c r="T203" s="204"/>
      <c r="AT203" s="198" t="s">
        <v>153</v>
      </c>
      <c r="AU203" s="198" t="s">
        <v>86</v>
      </c>
      <c r="AV203" s="12" t="s">
        <v>86</v>
      </c>
      <c r="AW203" s="12" t="s">
        <v>40</v>
      </c>
      <c r="AX203" s="12" t="s">
        <v>77</v>
      </c>
      <c r="AY203" s="198" t="s">
        <v>144</v>
      </c>
    </row>
    <row r="204" spans="2:51" s="12" customFormat="1" ht="13.5">
      <c r="B204" s="197"/>
      <c r="D204" s="189" t="s">
        <v>153</v>
      </c>
      <c r="E204" s="198" t="s">
        <v>5</v>
      </c>
      <c r="F204" s="199" t="s">
        <v>172</v>
      </c>
      <c r="H204" s="200">
        <v>1.69</v>
      </c>
      <c r="I204" s="201"/>
      <c r="L204" s="197"/>
      <c r="M204" s="202"/>
      <c r="N204" s="203"/>
      <c r="O204" s="203"/>
      <c r="P204" s="203"/>
      <c r="Q204" s="203"/>
      <c r="R204" s="203"/>
      <c r="S204" s="203"/>
      <c r="T204" s="204"/>
      <c r="AT204" s="198" t="s">
        <v>153</v>
      </c>
      <c r="AU204" s="198" t="s">
        <v>86</v>
      </c>
      <c r="AV204" s="12" t="s">
        <v>86</v>
      </c>
      <c r="AW204" s="12" t="s">
        <v>40</v>
      </c>
      <c r="AX204" s="12" t="s">
        <v>77</v>
      </c>
      <c r="AY204" s="198" t="s">
        <v>144</v>
      </c>
    </row>
    <row r="205" spans="2:51" s="12" customFormat="1" ht="13.5">
      <c r="B205" s="197"/>
      <c r="D205" s="189" t="s">
        <v>153</v>
      </c>
      <c r="E205" s="198" t="s">
        <v>5</v>
      </c>
      <c r="F205" s="199" t="s">
        <v>173</v>
      </c>
      <c r="H205" s="200">
        <v>2</v>
      </c>
      <c r="I205" s="201"/>
      <c r="L205" s="197"/>
      <c r="M205" s="202"/>
      <c r="N205" s="203"/>
      <c r="O205" s="203"/>
      <c r="P205" s="203"/>
      <c r="Q205" s="203"/>
      <c r="R205" s="203"/>
      <c r="S205" s="203"/>
      <c r="T205" s="204"/>
      <c r="AT205" s="198" t="s">
        <v>153</v>
      </c>
      <c r="AU205" s="198" t="s">
        <v>86</v>
      </c>
      <c r="AV205" s="12" t="s">
        <v>86</v>
      </c>
      <c r="AW205" s="12" t="s">
        <v>40</v>
      </c>
      <c r="AX205" s="12" t="s">
        <v>77</v>
      </c>
      <c r="AY205" s="198" t="s">
        <v>144</v>
      </c>
    </row>
    <row r="206" spans="2:51" s="13" customFormat="1" ht="13.5">
      <c r="B206" s="205"/>
      <c r="D206" s="206" t="s">
        <v>153</v>
      </c>
      <c r="E206" s="207" t="s">
        <v>5</v>
      </c>
      <c r="F206" s="208" t="s">
        <v>174</v>
      </c>
      <c r="H206" s="209">
        <v>241.077</v>
      </c>
      <c r="I206" s="210"/>
      <c r="L206" s="205"/>
      <c r="M206" s="211"/>
      <c r="N206" s="212"/>
      <c r="O206" s="212"/>
      <c r="P206" s="212"/>
      <c r="Q206" s="212"/>
      <c r="R206" s="212"/>
      <c r="S206" s="212"/>
      <c r="T206" s="213"/>
      <c r="AT206" s="214" t="s">
        <v>153</v>
      </c>
      <c r="AU206" s="214" t="s">
        <v>86</v>
      </c>
      <c r="AV206" s="13" t="s">
        <v>151</v>
      </c>
      <c r="AW206" s="13" t="s">
        <v>40</v>
      </c>
      <c r="AX206" s="13" t="s">
        <v>25</v>
      </c>
      <c r="AY206" s="214" t="s">
        <v>144</v>
      </c>
    </row>
    <row r="207" spans="2:65" s="1" customFormat="1" ht="44.25" customHeight="1">
      <c r="B207" s="175"/>
      <c r="C207" s="176" t="s">
        <v>190</v>
      </c>
      <c r="D207" s="176" t="s">
        <v>146</v>
      </c>
      <c r="E207" s="177" t="s">
        <v>191</v>
      </c>
      <c r="F207" s="178" t="s">
        <v>192</v>
      </c>
      <c r="G207" s="179" t="s">
        <v>149</v>
      </c>
      <c r="H207" s="180">
        <v>3616.155</v>
      </c>
      <c r="I207" s="181"/>
      <c r="J207" s="182">
        <f>ROUND(I207*H207,2)</f>
        <v>0</v>
      </c>
      <c r="K207" s="178" t="s">
        <v>4753</v>
      </c>
      <c r="L207" s="42"/>
      <c r="M207" s="183" t="s">
        <v>5</v>
      </c>
      <c r="N207" s="184" t="s">
        <v>48</v>
      </c>
      <c r="O207" s="43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AR207" s="24" t="s">
        <v>151</v>
      </c>
      <c r="AT207" s="24" t="s">
        <v>146</v>
      </c>
      <c r="AU207" s="24" t="s">
        <v>86</v>
      </c>
      <c r="AY207" s="24" t="s">
        <v>144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24" t="s">
        <v>25</v>
      </c>
      <c r="BK207" s="187">
        <f>ROUND(I207*H207,2)</f>
        <v>0</v>
      </c>
      <c r="BL207" s="24" t="s">
        <v>151</v>
      </c>
      <c r="BM207" s="24" t="s">
        <v>193</v>
      </c>
    </row>
    <row r="208" spans="2:51" s="11" customFormat="1" ht="13.5">
      <c r="B208" s="188"/>
      <c r="D208" s="189" t="s">
        <v>153</v>
      </c>
      <c r="E208" s="190" t="s">
        <v>5</v>
      </c>
      <c r="F208" s="191" t="s">
        <v>154</v>
      </c>
      <c r="H208" s="192" t="s">
        <v>5</v>
      </c>
      <c r="I208" s="193"/>
      <c r="L208" s="188"/>
      <c r="M208" s="194"/>
      <c r="N208" s="195"/>
      <c r="O208" s="195"/>
      <c r="P208" s="195"/>
      <c r="Q208" s="195"/>
      <c r="R208" s="195"/>
      <c r="S208" s="195"/>
      <c r="T208" s="196"/>
      <c r="AT208" s="192" t="s">
        <v>153</v>
      </c>
      <c r="AU208" s="192" t="s">
        <v>86</v>
      </c>
      <c r="AV208" s="11" t="s">
        <v>25</v>
      </c>
      <c r="AW208" s="11" t="s">
        <v>40</v>
      </c>
      <c r="AX208" s="11" t="s">
        <v>77</v>
      </c>
      <c r="AY208" s="192" t="s">
        <v>144</v>
      </c>
    </row>
    <row r="209" spans="2:51" s="11" customFormat="1" ht="13.5">
      <c r="B209" s="188"/>
      <c r="D209" s="189" t="s">
        <v>153</v>
      </c>
      <c r="E209" s="190" t="s">
        <v>5</v>
      </c>
      <c r="F209" s="191" t="s">
        <v>155</v>
      </c>
      <c r="H209" s="192" t="s">
        <v>5</v>
      </c>
      <c r="I209" s="193"/>
      <c r="L209" s="188"/>
      <c r="M209" s="194"/>
      <c r="N209" s="195"/>
      <c r="O209" s="195"/>
      <c r="P209" s="195"/>
      <c r="Q209" s="195"/>
      <c r="R209" s="195"/>
      <c r="S209" s="195"/>
      <c r="T209" s="196"/>
      <c r="AT209" s="192" t="s">
        <v>153</v>
      </c>
      <c r="AU209" s="192" t="s">
        <v>86</v>
      </c>
      <c r="AV209" s="11" t="s">
        <v>25</v>
      </c>
      <c r="AW209" s="11" t="s">
        <v>40</v>
      </c>
      <c r="AX209" s="11" t="s">
        <v>77</v>
      </c>
      <c r="AY209" s="192" t="s">
        <v>144</v>
      </c>
    </row>
    <row r="210" spans="2:51" s="12" customFormat="1" ht="13.5">
      <c r="B210" s="197"/>
      <c r="D210" s="189" t="s">
        <v>153</v>
      </c>
      <c r="E210" s="198" t="s">
        <v>5</v>
      </c>
      <c r="F210" s="199" t="s">
        <v>156</v>
      </c>
      <c r="H210" s="200">
        <v>6.126</v>
      </c>
      <c r="I210" s="201"/>
      <c r="L210" s="197"/>
      <c r="M210" s="202"/>
      <c r="N210" s="203"/>
      <c r="O210" s="203"/>
      <c r="P210" s="203"/>
      <c r="Q210" s="203"/>
      <c r="R210" s="203"/>
      <c r="S210" s="203"/>
      <c r="T210" s="204"/>
      <c r="AT210" s="198" t="s">
        <v>153</v>
      </c>
      <c r="AU210" s="198" t="s">
        <v>86</v>
      </c>
      <c r="AV210" s="12" t="s">
        <v>86</v>
      </c>
      <c r="AW210" s="12" t="s">
        <v>40</v>
      </c>
      <c r="AX210" s="12" t="s">
        <v>77</v>
      </c>
      <c r="AY210" s="198" t="s">
        <v>144</v>
      </c>
    </row>
    <row r="211" spans="2:51" s="11" customFormat="1" ht="13.5">
      <c r="B211" s="188"/>
      <c r="D211" s="189" t="s">
        <v>153</v>
      </c>
      <c r="E211" s="190" t="s">
        <v>5</v>
      </c>
      <c r="F211" s="191" t="s">
        <v>157</v>
      </c>
      <c r="H211" s="192" t="s">
        <v>5</v>
      </c>
      <c r="I211" s="193"/>
      <c r="L211" s="188"/>
      <c r="M211" s="194"/>
      <c r="N211" s="195"/>
      <c r="O211" s="195"/>
      <c r="P211" s="195"/>
      <c r="Q211" s="195"/>
      <c r="R211" s="195"/>
      <c r="S211" s="195"/>
      <c r="T211" s="196"/>
      <c r="AT211" s="192" t="s">
        <v>153</v>
      </c>
      <c r="AU211" s="192" t="s">
        <v>86</v>
      </c>
      <c r="AV211" s="11" t="s">
        <v>25</v>
      </c>
      <c r="AW211" s="11" t="s">
        <v>40</v>
      </c>
      <c r="AX211" s="11" t="s">
        <v>77</v>
      </c>
      <c r="AY211" s="192" t="s">
        <v>144</v>
      </c>
    </row>
    <row r="212" spans="2:51" s="11" customFormat="1" ht="13.5">
      <c r="B212" s="188"/>
      <c r="D212" s="189" t="s">
        <v>153</v>
      </c>
      <c r="E212" s="190" t="s">
        <v>5</v>
      </c>
      <c r="F212" s="191" t="s">
        <v>158</v>
      </c>
      <c r="H212" s="192" t="s">
        <v>5</v>
      </c>
      <c r="I212" s="193"/>
      <c r="L212" s="188"/>
      <c r="M212" s="194"/>
      <c r="N212" s="195"/>
      <c r="O212" s="195"/>
      <c r="P212" s="195"/>
      <c r="Q212" s="195"/>
      <c r="R212" s="195"/>
      <c r="S212" s="195"/>
      <c r="T212" s="196"/>
      <c r="AT212" s="192" t="s">
        <v>153</v>
      </c>
      <c r="AU212" s="192" t="s">
        <v>86</v>
      </c>
      <c r="AV212" s="11" t="s">
        <v>25</v>
      </c>
      <c r="AW212" s="11" t="s">
        <v>40</v>
      </c>
      <c r="AX212" s="11" t="s">
        <v>77</v>
      </c>
      <c r="AY212" s="192" t="s">
        <v>144</v>
      </c>
    </row>
    <row r="213" spans="2:51" s="12" customFormat="1" ht="13.5">
      <c r="B213" s="197"/>
      <c r="D213" s="189" t="s">
        <v>153</v>
      </c>
      <c r="E213" s="198" t="s">
        <v>5</v>
      </c>
      <c r="F213" s="199" t="s">
        <v>159</v>
      </c>
      <c r="H213" s="200">
        <v>3</v>
      </c>
      <c r="I213" s="201"/>
      <c r="L213" s="197"/>
      <c r="M213" s="202"/>
      <c r="N213" s="203"/>
      <c r="O213" s="203"/>
      <c r="P213" s="203"/>
      <c r="Q213" s="203"/>
      <c r="R213" s="203"/>
      <c r="S213" s="203"/>
      <c r="T213" s="204"/>
      <c r="AT213" s="198" t="s">
        <v>153</v>
      </c>
      <c r="AU213" s="198" t="s">
        <v>86</v>
      </c>
      <c r="AV213" s="12" t="s">
        <v>86</v>
      </c>
      <c r="AW213" s="12" t="s">
        <v>40</v>
      </c>
      <c r="AX213" s="12" t="s">
        <v>77</v>
      </c>
      <c r="AY213" s="198" t="s">
        <v>144</v>
      </c>
    </row>
    <row r="214" spans="2:51" s="11" customFormat="1" ht="13.5">
      <c r="B214" s="188"/>
      <c r="D214" s="189" t="s">
        <v>153</v>
      </c>
      <c r="E214" s="190" t="s">
        <v>5</v>
      </c>
      <c r="F214" s="191" t="s">
        <v>160</v>
      </c>
      <c r="H214" s="192" t="s">
        <v>5</v>
      </c>
      <c r="I214" s="193"/>
      <c r="L214" s="188"/>
      <c r="M214" s="194"/>
      <c r="N214" s="195"/>
      <c r="O214" s="195"/>
      <c r="P214" s="195"/>
      <c r="Q214" s="195"/>
      <c r="R214" s="195"/>
      <c r="S214" s="195"/>
      <c r="T214" s="196"/>
      <c r="AT214" s="192" t="s">
        <v>153</v>
      </c>
      <c r="AU214" s="192" t="s">
        <v>86</v>
      </c>
      <c r="AV214" s="11" t="s">
        <v>25</v>
      </c>
      <c r="AW214" s="11" t="s">
        <v>40</v>
      </c>
      <c r="AX214" s="11" t="s">
        <v>77</v>
      </c>
      <c r="AY214" s="192" t="s">
        <v>144</v>
      </c>
    </row>
    <row r="215" spans="2:51" s="11" customFormat="1" ht="13.5">
      <c r="B215" s="188"/>
      <c r="D215" s="189" t="s">
        <v>153</v>
      </c>
      <c r="E215" s="190" t="s">
        <v>5</v>
      </c>
      <c r="F215" s="191" t="s">
        <v>161</v>
      </c>
      <c r="H215" s="192" t="s">
        <v>5</v>
      </c>
      <c r="I215" s="193"/>
      <c r="L215" s="188"/>
      <c r="M215" s="194"/>
      <c r="N215" s="195"/>
      <c r="O215" s="195"/>
      <c r="P215" s="195"/>
      <c r="Q215" s="195"/>
      <c r="R215" s="195"/>
      <c r="S215" s="195"/>
      <c r="T215" s="196"/>
      <c r="AT215" s="192" t="s">
        <v>153</v>
      </c>
      <c r="AU215" s="192" t="s">
        <v>86</v>
      </c>
      <c r="AV215" s="11" t="s">
        <v>25</v>
      </c>
      <c r="AW215" s="11" t="s">
        <v>40</v>
      </c>
      <c r="AX215" s="11" t="s">
        <v>77</v>
      </c>
      <c r="AY215" s="192" t="s">
        <v>144</v>
      </c>
    </row>
    <row r="216" spans="2:51" s="12" customFormat="1" ht="13.5">
      <c r="B216" s="197"/>
      <c r="D216" s="189" t="s">
        <v>153</v>
      </c>
      <c r="E216" s="198" t="s">
        <v>5</v>
      </c>
      <c r="F216" s="199" t="s">
        <v>162</v>
      </c>
      <c r="H216" s="200">
        <v>16.116</v>
      </c>
      <c r="I216" s="201"/>
      <c r="L216" s="197"/>
      <c r="M216" s="202"/>
      <c r="N216" s="203"/>
      <c r="O216" s="203"/>
      <c r="P216" s="203"/>
      <c r="Q216" s="203"/>
      <c r="R216" s="203"/>
      <c r="S216" s="203"/>
      <c r="T216" s="204"/>
      <c r="AT216" s="198" t="s">
        <v>153</v>
      </c>
      <c r="AU216" s="198" t="s">
        <v>86</v>
      </c>
      <c r="AV216" s="12" t="s">
        <v>86</v>
      </c>
      <c r="AW216" s="12" t="s">
        <v>40</v>
      </c>
      <c r="AX216" s="12" t="s">
        <v>77</v>
      </c>
      <c r="AY216" s="198" t="s">
        <v>144</v>
      </c>
    </row>
    <row r="217" spans="2:51" s="11" customFormat="1" ht="13.5">
      <c r="B217" s="188"/>
      <c r="D217" s="189" t="s">
        <v>153</v>
      </c>
      <c r="E217" s="190" t="s">
        <v>5</v>
      </c>
      <c r="F217" s="191" t="s">
        <v>163</v>
      </c>
      <c r="H217" s="192" t="s">
        <v>5</v>
      </c>
      <c r="I217" s="193"/>
      <c r="L217" s="188"/>
      <c r="M217" s="194"/>
      <c r="N217" s="195"/>
      <c r="O217" s="195"/>
      <c r="P217" s="195"/>
      <c r="Q217" s="195"/>
      <c r="R217" s="195"/>
      <c r="S217" s="195"/>
      <c r="T217" s="196"/>
      <c r="AT217" s="192" t="s">
        <v>153</v>
      </c>
      <c r="AU217" s="192" t="s">
        <v>86</v>
      </c>
      <c r="AV217" s="11" t="s">
        <v>25</v>
      </c>
      <c r="AW217" s="11" t="s">
        <v>40</v>
      </c>
      <c r="AX217" s="11" t="s">
        <v>77</v>
      </c>
      <c r="AY217" s="192" t="s">
        <v>144</v>
      </c>
    </row>
    <row r="218" spans="2:51" s="11" customFormat="1" ht="13.5">
      <c r="B218" s="188"/>
      <c r="D218" s="189" t="s">
        <v>153</v>
      </c>
      <c r="E218" s="190" t="s">
        <v>5</v>
      </c>
      <c r="F218" s="191" t="s">
        <v>164</v>
      </c>
      <c r="H218" s="192" t="s">
        <v>5</v>
      </c>
      <c r="I218" s="193"/>
      <c r="L218" s="188"/>
      <c r="M218" s="194"/>
      <c r="N218" s="195"/>
      <c r="O218" s="195"/>
      <c r="P218" s="195"/>
      <c r="Q218" s="195"/>
      <c r="R218" s="195"/>
      <c r="S218" s="195"/>
      <c r="T218" s="196"/>
      <c r="AT218" s="192" t="s">
        <v>153</v>
      </c>
      <c r="AU218" s="192" t="s">
        <v>86</v>
      </c>
      <c r="AV218" s="11" t="s">
        <v>25</v>
      </c>
      <c r="AW218" s="11" t="s">
        <v>40</v>
      </c>
      <c r="AX218" s="11" t="s">
        <v>77</v>
      </c>
      <c r="AY218" s="192" t="s">
        <v>144</v>
      </c>
    </row>
    <row r="219" spans="2:51" s="12" customFormat="1" ht="13.5">
      <c r="B219" s="197"/>
      <c r="D219" s="189" t="s">
        <v>153</v>
      </c>
      <c r="E219" s="198" t="s">
        <v>5</v>
      </c>
      <c r="F219" s="199" t="s">
        <v>165</v>
      </c>
      <c r="H219" s="200">
        <v>192.115</v>
      </c>
      <c r="I219" s="201"/>
      <c r="L219" s="197"/>
      <c r="M219" s="202"/>
      <c r="N219" s="203"/>
      <c r="O219" s="203"/>
      <c r="P219" s="203"/>
      <c r="Q219" s="203"/>
      <c r="R219" s="203"/>
      <c r="S219" s="203"/>
      <c r="T219" s="204"/>
      <c r="AT219" s="198" t="s">
        <v>153</v>
      </c>
      <c r="AU219" s="198" t="s">
        <v>86</v>
      </c>
      <c r="AV219" s="12" t="s">
        <v>86</v>
      </c>
      <c r="AW219" s="12" t="s">
        <v>40</v>
      </c>
      <c r="AX219" s="12" t="s">
        <v>77</v>
      </c>
      <c r="AY219" s="198" t="s">
        <v>144</v>
      </c>
    </row>
    <row r="220" spans="2:51" s="11" customFormat="1" ht="13.5">
      <c r="B220" s="188"/>
      <c r="D220" s="189" t="s">
        <v>153</v>
      </c>
      <c r="E220" s="190" t="s">
        <v>5</v>
      </c>
      <c r="F220" s="191" t="s">
        <v>166</v>
      </c>
      <c r="H220" s="192" t="s">
        <v>5</v>
      </c>
      <c r="I220" s="193"/>
      <c r="L220" s="188"/>
      <c r="M220" s="194"/>
      <c r="N220" s="195"/>
      <c r="O220" s="195"/>
      <c r="P220" s="195"/>
      <c r="Q220" s="195"/>
      <c r="R220" s="195"/>
      <c r="S220" s="195"/>
      <c r="T220" s="196"/>
      <c r="AT220" s="192" t="s">
        <v>153</v>
      </c>
      <c r="AU220" s="192" t="s">
        <v>86</v>
      </c>
      <c r="AV220" s="11" t="s">
        <v>25</v>
      </c>
      <c r="AW220" s="11" t="s">
        <v>40</v>
      </c>
      <c r="AX220" s="11" t="s">
        <v>77</v>
      </c>
      <c r="AY220" s="192" t="s">
        <v>144</v>
      </c>
    </row>
    <row r="221" spans="2:51" s="12" customFormat="1" ht="13.5">
      <c r="B221" s="197"/>
      <c r="D221" s="189" t="s">
        <v>153</v>
      </c>
      <c r="E221" s="198" t="s">
        <v>5</v>
      </c>
      <c r="F221" s="199" t="s">
        <v>167</v>
      </c>
      <c r="H221" s="200">
        <v>17.25</v>
      </c>
      <c r="I221" s="201"/>
      <c r="L221" s="197"/>
      <c r="M221" s="202"/>
      <c r="N221" s="203"/>
      <c r="O221" s="203"/>
      <c r="P221" s="203"/>
      <c r="Q221" s="203"/>
      <c r="R221" s="203"/>
      <c r="S221" s="203"/>
      <c r="T221" s="204"/>
      <c r="AT221" s="198" t="s">
        <v>153</v>
      </c>
      <c r="AU221" s="198" t="s">
        <v>86</v>
      </c>
      <c r="AV221" s="12" t="s">
        <v>86</v>
      </c>
      <c r="AW221" s="12" t="s">
        <v>40</v>
      </c>
      <c r="AX221" s="12" t="s">
        <v>77</v>
      </c>
      <c r="AY221" s="198" t="s">
        <v>144</v>
      </c>
    </row>
    <row r="222" spans="2:51" s="11" customFormat="1" ht="13.5">
      <c r="B222" s="188"/>
      <c r="D222" s="189" t="s">
        <v>153</v>
      </c>
      <c r="E222" s="190" t="s">
        <v>5</v>
      </c>
      <c r="F222" s="191" t="s">
        <v>168</v>
      </c>
      <c r="H222" s="192" t="s">
        <v>5</v>
      </c>
      <c r="I222" s="193"/>
      <c r="L222" s="188"/>
      <c r="M222" s="194"/>
      <c r="N222" s="195"/>
      <c r="O222" s="195"/>
      <c r="P222" s="195"/>
      <c r="Q222" s="195"/>
      <c r="R222" s="195"/>
      <c r="S222" s="195"/>
      <c r="T222" s="196"/>
      <c r="AT222" s="192" t="s">
        <v>153</v>
      </c>
      <c r="AU222" s="192" t="s">
        <v>86</v>
      </c>
      <c r="AV222" s="11" t="s">
        <v>25</v>
      </c>
      <c r="AW222" s="11" t="s">
        <v>40</v>
      </c>
      <c r="AX222" s="11" t="s">
        <v>77</v>
      </c>
      <c r="AY222" s="192" t="s">
        <v>144</v>
      </c>
    </row>
    <row r="223" spans="2:51" s="12" customFormat="1" ht="13.5">
      <c r="B223" s="197"/>
      <c r="D223" s="189" t="s">
        <v>153</v>
      </c>
      <c r="E223" s="198" t="s">
        <v>5</v>
      </c>
      <c r="F223" s="199" t="s">
        <v>169</v>
      </c>
      <c r="H223" s="200">
        <v>0.54</v>
      </c>
      <c r="I223" s="201"/>
      <c r="L223" s="197"/>
      <c r="M223" s="202"/>
      <c r="N223" s="203"/>
      <c r="O223" s="203"/>
      <c r="P223" s="203"/>
      <c r="Q223" s="203"/>
      <c r="R223" s="203"/>
      <c r="S223" s="203"/>
      <c r="T223" s="204"/>
      <c r="AT223" s="198" t="s">
        <v>153</v>
      </c>
      <c r="AU223" s="198" t="s">
        <v>86</v>
      </c>
      <c r="AV223" s="12" t="s">
        <v>86</v>
      </c>
      <c r="AW223" s="12" t="s">
        <v>40</v>
      </c>
      <c r="AX223" s="12" t="s">
        <v>77</v>
      </c>
      <c r="AY223" s="198" t="s">
        <v>144</v>
      </c>
    </row>
    <row r="224" spans="2:51" s="12" customFormat="1" ht="13.5">
      <c r="B224" s="197"/>
      <c r="D224" s="189" t="s">
        <v>153</v>
      </c>
      <c r="E224" s="198" t="s">
        <v>5</v>
      </c>
      <c r="F224" s="199" t="s">
        <v>170</v>
      </c>
      <c r="H224" s="200">
        <v>0.8</v>
      </c>
      <c r="I224" s="201"/>
      <c r="L224" s="197"/>
      <c r="M224" s="202"/>
      <c r="N224" s="203"/>
      <c r="O224" s="203"/>
      <c r="P224" s="203"/>
      <c r="Q224" s="203"/>
      <c r="R224" s="203"/>
      <c r="S224" s="203"/>
      <c r="T224" s="204"/>
      <c r="AT224" s="198" t="s">
        <v>153</v>
      </c>
      <c r="AU224" s="198" t="s">
        <v>86</v>
      </c>
      <c r="AV224" s="12" t="s">
        <v>86</v>
      </c>
      <c r="AW224" s="12" t="s">
        <v>40</v>
      </c>
      <c r="AX224" s="12" t="s">
        <v>77</v>
      </c>
      <c r="AY224" s="198" t="s">
        <v>144</v>
      </c>
    </row>
    <row r="225" spans="2:51" s="12" customFormat="1" ht="13.5">
      <c r="B225" s="197"/>
      <c r="D225" s="189" t="s">
        <v>153</v>
      </c>
      <c r="E225" s="198" t="s">
        <v>5</v>
      </c>
      <c r="F225" s="199" t="s">
        <v>171</v>
      </c>
      <c r="H225" s="200">
        <v>1.44</v>
      </c>
      <c r="I225" s="201"/>
      <c r="L225" s="197"/>
      <c r="M225" s="202"/>
      <c r="N225" s="203"/>
      <c r="O225" s="203"/>
      <c r="P225" s="203"/>
      <c r="Q225" s="203"/>
      <c r="R225" s="203"/>
      <c r="S225" s="203"/>
      <c r="T225" s="204"/>
      <c r="AT225" s="198" t="s">
        <v>153</v>
      </c>
      <c r="AU225" s="198" t="s">
        <v>86</v>
      </c>
      <c r="AV225" s="12" t="s">
        <v>86</v>
      </c>
      <c r="AW225" s="12" t="s">
        <v>40</v>
      </c>
      <c r="AX225" s="12" t="s">
        <v>77</v>
      </c>
      <c r="AY225" s="198" t="s">
        <v>144</v>
      </c>
    </row>
    <row r="226" spans="2:51" s="12" customFormat="1" ht="13.5">
      <c r="B226" s="197"/>
      <c r="D226" s="189" t="s">
        <v>153</v>
      </c>
      <c r="E226" s="198" t="s">
        <v>5</v>
      </c>
      <c r="F226" s="199" t="s">
        <v>172</v>
      </c>
      <c r="H226" s="200">
        <v>1.69</v>
      </c>
      <c r="I226" s="201"/>
      <c r="L226" s="197"/>
      <c r="M226" s="202"/>
      <c r="N226" s="203"/>
      <c r="O226" s="203"/>
      <c r="P226" s="203"/>
      <c r="Q226" s="203"/>
      <c r="R226" s="203"/>
      <c r="S226" s="203"/>
      <c r="T226" s="204"/>
      <c r="AT226" s="198" t="s">
        <v>153</v>
      </c>
      <c r="AU226" s="198" t="s">
        <v>86</v>
      </c>
      <c r="AV226" s="12" t="s">
        <v>86</v>
      </c>
      <c r="AW226" s="12" t="s">
        <v>40</v>
      </c>
      <c r="AX226" s="12" t="s">
        <v>77</v>
      </c>
      <c r="AY226" s="198" t="s">
        <v>144</v>
      </c>
    </row>
    <row r="227" spans="2:51" s="12" customFormat="1" ht="13.5">
      <c r="B227" s="197"/>
      <c r="D227" s="189" t="s">
        <v>153</v>
      </c>
      <c r="E227" s="198" t="s">
        <v>5</v>
      </c>
      <c r="F227" s="199" t="s">
        <v>173</v>
      </c>
      <c r="H227" s="200">
        <v>2</v>
      </c>
      <c r="I227" s="201"/>
      <c r="L227" s="197"/>
      <c r="M227" s="202"/>
      <c r="N227" s="203"/>
      <c r="O227" s="203"/>
      <c r="P227" s="203"/>
      <c r="Q227" s="203"/>
      <c r="R227" s="203"/>
      <c r="S227" s="203"/>
      <c r="T227" s="204"/>
      <c r="AT227" s="198" t="s">
        <v>153</v>
      </c>
      <c r="AU227" s="198" t="s">
        <v>86</v>
      </c>
      <c r="AV227" s="12" t="s">
        <v>86</v>
      </c>
      <c r="AW227" s="12" t="s">
        <v>40</v>
      </c>
      <c r="AX227" s="12" t="s">
        <v>77</v>
      </c>
      <c r="AY227" s="198" t="s">
        <v>144</v>
      </c>
    </row>
    <row r="228" spans="2:51" s="13" customFormat="1" ht="13.5">
      <c r="B228" s="205"/>
      <c r="D228" s="189" t="s">
        <v>153</v>
      </c>
      <c r="E228" s="215" t="s">
        <v>5</v>
      </c>
      <c r="F228" s="216" t="s">
        <v>174</v>
      </c>
      <c r="H228" s="217">
        <v>241.077</v>
      </c>
      <c r="I228" s="210"/>
      <c r="L228" s="205"/>
      <c r="M228" s="211"/>
      <c r="N228" s="212"/>
      <c r="O228" s="212"/>
      <c r="P228" s="212"/>
      <c r="Q228" s="212"/>
      <c r="R228" s="212"/>
      <c r="S228" s="212"/>
      <c r="T228" s="213"/>
      <c r="AT228" s="214" t="s">
        <v>153</v>
      </c>
      <c r="AU228" s="214" t="s">
        <v>86</v>
      </c>
      <c r="AV228" s="13" t="s">
        <v>151</v>
      </c>
      <c r="AW228" s="13" t="s">
        <v>40</v>
      </c>
      <c r="AX228" s="13" t="s">
        <v>77</v>
      </c>
      <c r="AY228" s="214" t="s">
        <v>144</v>
      </c>
    </row>
    <row r="229" spans="2:51" s="12" customFormat="1" ht="13.5">
      <c r="B229" s="197"/>
      <c r="D229" s="189" t="s">
        <v>153</v>
      </c>
      <c r="E229" s="198" t="s">
        <v>5</v>
      </c>
      <c r="F229" s="199" t="s">
        <v>194</v>
      </c>
      <c r="H229" s="200">
        <v>3616.155</v>
      </c>
      <c r="I229" s="201"/>
      <c r="L229" s="197"/>
      <c r="M229" s="202"/>
      <c r="N229" s="203"/>
      <c r="O229" s="203"/>
      <c r="P229" s="203"/>
      <c r="Q229" s="203"/>
      <c r="R229" s="203"/>
      <c r="S229" s="203"/>
      <c r="T229" s="204"/>
      <c r="AT229" s="198" t="s">
        <v>153</v>
      </c>
      <c r="AU229" s="198" t="s">
        <v>86</v>
      </c>
      <c r="AV229" s="12" t="s">
        <v>86</v>
      </c>
      <c r="AW229" s="12" t="s">
        <v>40</v>
      </c>
      <c r="AX229" s="12" t="s">
        <v>77</v>
      </c>
      <c r="AY229" s="198" t="s">
        <v>144</v>
      </c>
    </row>
    <row r="230" spans="2:51" s="13" customFormat="1" ht="13.5">
      <c r="B230" s="205"/>
      <c r="D230" s="206" t="s">
        <v>153</v>
      </c>
      <c r="E230" s="207" t="s">
        <v>5</v>
      </c>
      <c r="F230" s="208" t="s">
        <v>174</v>
      </c>
      <c r="H230" s="209">
        <v>3616.155</v>
      </c>
      <c r="I230" s="210"/>
      <c r="L230" s="205"/>
      <c r="M230" s="211"/>
      <c r="N230" s="212"/>
      <c r="O230" s="212"/>
      <c r="P230" s="212"/>
      <c r="Q230" s="212"/>
      <c r="R230" s="212"/>
      <c r="S230" s="212"/>
      <c r="T230" s="213"/>
      <c r="AT230" s="214" t="s">
        <v>153</v>
      </c>
      <c r="AU230" s="214" t="s">
        <v>86</v>
      </c>
      <c r="AV230" s="13" t="s">
        <v>151</v>
      </c>
      <c r="AW230" s="13" t="s">
        <v>40</v>
      </c>
      <c r="AX230" s="13" t="s">
        <v>25</v>
      </c>
      <c r="AY230" s="214" t="s">
        <v>144</v>
      </c>
    </row>
    <row r="231" spans="2:65" s="1" customFormat="1" ht="22.5" customHeight="1">
      <c r="B231" s="175"/>
      <c r="C231" s="176" t="s">
        <v>195</v>
      </c>
      <c r="D231" s="176" t="s">
        <v>146</v>
      </c>
      <c r="E231" s="177" t="s">
        <v>196</v>
      </c>
      <c r="F231" s="178" t="s">
        <v>197</v>
      </c>
      <c r="G231" s="179" t="s">
        <v>198</v>
      </c>
      <c r="H231" s="180">
        <v>482.154</v>
      </c>
      <c r="I231" s="181"/>
      <c r="J231" s="182">
        <f>ROUND(I231*H231,2)</f>
        <v>0</v>
      </c>
      <c r="K231" s="178" t="s">
        <v>4753</v>
      </c>
      <c r="L231" s="42"/>
      <c r="M231" s="183" t="s">
        <v>5</v>
      </c>
      <c r="N231" s="184" t="s">
        <v>48</v>
      </c>
      <c r="O231" s="43"/>
      <c r="P231" s="185">
        <f>O231*H231</f>
        <v>0</v>
      </c>
      <c r="Q231" s="185">
        <v>0</v>
      </c>
      <c r="R231" s="185">
        <f>Q231*H231</f>
        <v>0</v>
      </c>
      <c r="S231" s="185">
        <v>0</v>
      </c>
      <c r="T231" s="186">
        <f>S231*H231</f>
        <v>0</v>
      </c>
      <c r="AR231" s="24" t="s">
        <v>151</v>
      </c>
      <c r="AT231" s="24" t="s">
        <v>146</v>
      </c>
      <c r="AU231" s="24" t="s">
        <v>86</v>
      </c>
      <c r="AY231" s="24" t="s">
        <v>144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24" t="s">
        <v>25</v>
      </c>
      <c r="BK231" s="187">
        <f>ROUND(I231*H231,2)</f>
        <v>0</v>
      </c>
      <c r="BL231" s="24" t="s">
        <v>151</v>
      </c>
      <c r="BM231" s="24" t="s">
        <v>199</v>
      </c>
    </row>
    <row r="232" spans="2:51" s="11" customFormat="1" ht="13.5">
      <c r="B232" s="188"/>
      <c r="D232" s="189" t="s">
        <v>153</v>
      </c>
      <c r="E232" s="190" t="s">
        <v>5</v>
      </c>
      <c r="F232" s="191" t="s">
        <v>154</v>
      </c>
      <c r="H232" s="192" t="s">
        <v>5</v>
      </c>
      <c r="I232" s="193"/>
      <c r="L232" s="188"/>
      <c r="M232" s="194"/>
      <c r="N232" s="195"/>
      <c r="O232" s="195"/>
      <c r="P232" s="195"/>
      <c r="Q232" s="195"/>
      <c r="R232" s="195"/>
      <c r="S232" s="195"/>
      <c r="T232" s="196"/>
      <c r="AT232" s="192" t="s">
        <v>153</v>
      </c>
      <c r="AU232" s="192" t="s">
        <v>86</v>
      </c>
      <c r="AV232" s="11" t="s">
        <v>25</v>
      </c>
      <c r="AW232" s="11" t="s">
        <v>40</v>
      </c>
      <c r="AX232" s="11" t="s">
        <v>77</v>
      </c>
      <c r="AY232" s="192" t="s">
        <v>144</v>
      </c>
    </row>
    <row r="233" spans="2:51" s="11" customFormat="1" ht="13.5">
      <c r="B233" s="188"/>
      <c r="D233" s="189" t="s">
        <v>153</v>
      </c>
      <c r="E233" s="190" t="s">
        <v>5</v>
      </c>
      <c r="F233" s="191" t="s">
        <v>155</v>
      </c>
      <c r="H233" s="192" t="s">
        <v>5</v>
      </c>
      <c r="I233" s="193"/>
      <c r="L233" s="188"/>
      <c r="M233" s="194"/>
      <c r="N233" s="195"/>
      <c r="O233" s="195"/>
      <c r="P233" s="195"/>
      <c r="Q233" s="195"/>
      <c r="R233" s="195"/>
      <c r="S233" s="195"/>
      <c r="T233" s="196"/>
      <c r="AT233" s="192" t="s">
        <v>153</v>
      </c>
      <c r="AU233" s="192" t="s">
        <v>86</v>
      </c>
      <c r="AV233" s="11" t="s">
        <v>25</v>
      </c>
      <c r="AW233" s="11" t="s">
        <v>40</v>
      </c>
      <c r="AX233" s="11" t="s">
        <v>77</v>
      </c>
      <c r="AY233" s="192" t="s">
        <v>144</v>
      </c>
    </row>
    <row r="234" spans="2:51" s="12" customFormat="1" ht="13.5">
      <c r="B234" s="197"/>
      <c r="D234" s="189" t="s">
        <v>153</v>
      </c>
      <c r="E234" s="198" t="s">
        <v>5</v>
      </c>
      <c r="F234" s="199" t="s">
        <v>156</v>
      </c>
      <c r="H234" s="200">
        <v>6.126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153</v>
      </c>
      <c r="AU234" s="198" t="s">
        <v>86</v>
      </c>
      <c r="AV234" s="12" t="s">
        <v>86</v>
      </c>
      <c r="AW234" s="12" t="s">
        <v>40</v>
      </c>
      <c r="AX234" s="12" t="s">
        <v>77</v>
      </c>
      <c r="AY234" s="198" t="s">
        <v>144</v>
      </c>
    </row>
    <row r="235" spans="2:51" s="11" customFormat="1" ht="13.5">
      <c r="B235" s="188"/>
      <c r="D235" s="189" t="s">
        <v>153</v>
      </c>
      <c r="E235" s="190" t="s">
        <v>5</v>
      </c>
      <c r="F235" s="191" t="s">
        <v>157</v>
      </c>
      <c r="H235" s="192" t="s">
        <v>5</v>
      </c>
      <c r="I235" s="193"/>
      <c r="L235" s="188"/>
      <c r="M235" s="194"/>
      <c r="N235" s="195"/>
      <c r="O235" s="195"/>
      <c r="P235" s="195"/>
      <c r="Q235" s="195"/>
      <c r="R235" s="195"/>
      <c r="S235" s="195"/>
      <c r="T235" s="196"/>
      <c r="AT235" s="192" t="s">
        <v>153</v>
      </c>
      <c r="AU235" s="192" t="s">
        <v>86</v>
      </c>
      <c r="AV235" s="11" t="s">
        <v>25</v>
      </c>
      <c r="AW235" s="11" t="s">
        <v>40</v>
      </c>
      <c r="AX235" s="11" t="s">
        <v>77</v>
      </c>
      <c r="AY235" s="192" t="s">
        <v>144</v>
      </c>
    </row>
    <row r="236" spans="2:51" s="11" customFormat="1" ht="13.5">
      <c r="B236" s="188"/>
      <c r="D236" s="189" t="s">
        <v>153</v>
      </c>
      <c r="E236" s="190" t="s">
        <v>5</v>
      </c>
      <c r="F236" s="191" t="s">
        <v>158</v>
      </c>
      <c r="H236" s="192" t="s">
        <v>5</v>
      </c>
      <c r="I236" s="193"/>
      <c r="L236" s="188"/>
      <c r="M236" s="194"/>
      <c r="N236" s="195"/>
      <c r="O236" s="195"/>
      <c r="P236" s="195"/>
      <c r="Q236" s="195"/>
      <c r="R236" s="195"/>
      <c r="S236" s="195"/>
      <c r="T236" s="196"/>
      <c r="AT236" s="192" t="s">
        <v>153</v>
      </c>
      <c r="AU236" s="192" t="s">
        <v>86</v>
      </c>
      <c r="AV236" s="11" t="s">
        <v>25</v>
      </c>
      <c r="AW236" s="11" t="s">
        <v>40</v>
      </c>
      <c r="AX236" s="11" t="s">
        <v>77</v>
      </c>
      <c r="AY236" s="192" t="s">
        <v>144</v>
      </c>
    </row>
    <row r="237" spans="2:51" s="12" customFormat="1" ht="13.5">
      <c r="B237" s="197"/>
      <c r="D237" s="189" t="s">
        <v>153</v>
      </c>
      <c r="E237" s="198" t="s">
        <v>5</v>
      </c>
      <c r="F237" s="199" t="s">
        <v>159</v>
      </c>
      <c r="H237" s="200">
        <v>3</v>
      </c>
      <c r="I237" s="201"/>
      <c r="L237" s="197"/>
      <c r="M237" s="202"/>
      <c r="N237" s="203"/>
      <c r="O237" s="203"/>
      <c r="P237" s="203"/>
      <c r="Q237" s="203"/>
      <c r="R237" s="203"/>
      <c r="S237" s="203"/>
      <c r="T237" s="204"/>
      <c r="AT237" s="198" t="s">
        <v>153</v>
      </c>
      <c r="AU237" s="198" t="s">
        <v>86</v>
      </c>
      <c r="AV237" s="12" t="s">
        <v>86</v>
      </c>
      <c r="AW237" s="12" t="s">
        <v>40</v>
      </c>
      <c r="AX237" s="12" t="s">
        <v>77</v>
      </c>
      <c r="AY237" s="198" t="s">
        <v>144</v>
      </c>
    </row>
    <row r="238" spans="2:51" s="11" customFormat="1" ht="13.5">
      <c r="B238" s="188"/>
      <c r="D238" s="189" t="s">
        <v>153</v>
      </c>
      <c r="E238" s="190" t="s">
        <v>5</v>
      </c>
      <c r="F238" s="191" t="s">
        <v>160</v>
      </c>
      <c r="H238" s="192" t="s">
        <v>5</v>
      </c>
      <c r="I238" s="193"/>
      <c r="L238" s="188"/>
      <c r="M238" s="194"/>
      <c r="N238" s="195"/>
      <c r="O238" s="195"/>
      <c r="P238" s="195"/>
      <c r="Q238" s="195"/>
      <c r="R238" s="195"/>
      <c r="S238" s="195"/>
      <c r="T238" s="196"/>
      <c r="AT238" s="192" t="s">
        <v>153</v>
      </c>
      <c r="AU238" s="192" t="s">
        <v>86</v>
      </c>
      <c r="AV238" s="11" t="s">
        <v>25</v>
      </c>
      <c r="AW238" s="11" t="s">
        <v>40</v>
      </c>
      <c r="AX238" s="11" t="s">
        <v>77</v>
      </c>
      <c r="AY238" s="192" t="s">
        <v>144</v>
      </c>
    </row>
    <row r="239" spans="2:51" s="11" customFormat="1" ht="13.5">
      <c r="B239" s="188"/>
      <c r="D239" s="189" t="s">
        <v>153</v>
      </c>
      <c r="E239" s="190" t="s">
        <v>5</v>
      </c>
      <c r="F239" s="191" t="s">
        <v>161</v>
      </c>
      <c r="H239" s="192" t="s">
        <v>5</v>
      </c>
      <c r="I239" s="193"/>
      <c r="L239" s="188"/>
      <c r="M239" s="194"/>
      <c r="N239" s="195"/>
      <c r="O239" s="195"/>
      <c r="P239" s="195"/>
      <c r="Q239" s="195"/>
      <c r="R239" s="195"/>
      <c r="S239" s="195"/>
      <c r="T239" s="196"/>
      <c r="AT239" s="192" t="s">
        <v>153</v>
      </c>
      <c r="AU239" s="192" t="s">
        <v>86</v>
      </c>
      <c r="AV239" s="11" t="s">
        <v>25</v>
      </c>
      <c r="AW239" s="11" t="s">
        <v>40</v>
      </c>
      <c r="AX239" s="11" t="s">
        <v>77</v>
      </c>
      <c r="AY239" s="192" t="s">
        <v>144</v>
      </c>
    </row>
    <row r="240" spans="2:51" s="12" customFormat="1" ht="13.5">
      <c r="B240" s="197"/>
      <c r="D240" s="189" t="s">
        <v>153</v>
      </c>
      <c r="E240" s="198" t="s">
        <v>5</v>
      </c>
      <c r="F240" s="199" t="s">
        <v>162</v>
      </c>
      <c r="H240" s="200">
        <v>16.116</v>
      </c>
      <c r="I240" s="201"/>
      <c r="L240" s="197"/>
      <c r="M240" s="202"/>
      <c r="N240" s="203"/>
      <c r="O240" s="203"/>
      <c r="P240" s="203"/>
      <c r="Q240" s="203"/>
      <c r="R240" s="203"/>
      <c r="S240" s="203"/>
      <c r="T240" s="204"/>
      <c r="AT240" s="198" t="s">
        <v>153</v>
      </c>
      <c r="AU240" s="198" t="s">
        <v>86</v>
      </c>
      <c r="AV240" s="12" t="s">
        <v>86</v>
      </c>
      <c r="AW240" s="12" t="s">
        <v>40</v>
      </c>
      <c r="AX240" s="12" t="s">
        <v>77</v>
      </c>
      <c r="AY240" s="198" t="s">
        <v>144</v>
      </c>
    </row>
    <row r="241" spans="2:51" s="11" customFormat="1" ht="13.5">
      <c r="B241" s="188"/>
      <c r="D241" s="189" t="s">
        <v>153</v>
      </c>
      <c r="E241" s="190" t="s">
        <v>5</v>
      </c>
      <c r="F241" s="191" t="s">
        <v>163</v>
      </c>
      <c r="H241" s="192" t="s">
        <v>5</v>
      </c>
      <c r="I241" s="193"/>
      <c r="L241" s="188"/>
      <c r="M241" s="194"/>
      <c r="N241" s="195"/>
      <c r="O241" s="195"/>
      <c r="P241" s="195"/>
      <c r="Q241" s="195"/>
      <c r="R241" s="195"/>
      <c r="S241" s="195"/>
      <c r="T241" s="196"/>
      <c r="AT241" s="192" t="s">
        <v>153</v>
      </c>
      <c r="AU241" s="192" t="s">
        <v>86</v>
      </c>
      <c r="AV241" s="11" t="s">
        <v>25</v>
      </c>
      <c r="AW241" s="11" t="s">
        <v>40</v>
      </c>
      <c r="AX241" s="11" t="s">
        <v>77</v>
      </c>
      <c r="AY241" s="192" t="s">
        <v>144</v>
      </c>
    </row>
    <row r="242" spans="2:51" s="11" customFormat="1" ht="13.5">
      <c r="B242" s="188"/>
      <c r="D242" s="189" t="s">
        <v>153</v>
      </c>
      <c r="E242" s="190" t="s">
        <v>5</v>
      </c>
      <c r="F242" s="191" t="s">
        <v>164</v>
      </c>
      <c r="H242" s="192" t="s">
        <v>5</v>
      </c>
      <c r="I242" s="193"/>
      <c r="L242" s="188"/>
      <c r="M242" s="194"/>
      <c r="N242" s="195"/>
      <c r="O242" s="195"/>
      <c r="P242" s="195"/>
      <c r="Q242" s="195"/>
      <c r="R242" s="195"/>
      <c r="S242" s="195"/>
      <c r="T242" s="196"/>
      <c r="AT242" s="192" t="s">
        <v>153</v>
      </c>
      <c r="AU242" s="192" t="s">
        <v>86</v>
      </c>
      <c r="AV242" s="11" t="s">
        <v>25</v>
      </c>
      <c r="AW242" s="11" t="s">
        <v>40</v>
      </c>
      <c r="AX242" s="11" t="s">
        <v>77</v>
      </c>
      <c r="AY242" s="192" t="s">
        <v>144</v>
      </c>
    </row>
    <row r="243" spans="2:51" s="12" customFormat="1" ht="13.5">
      <c r="B243" s="197"/>
      <c r="D243" s="189" t="s">
        <v>153</v>
      </c>
      <c r="E243" s="198" t="s">
        <v>5</v>
      </c>
      <c r="F243" s="199" t="s">
        <v>165</v>
      </c>
      <c r="H243" s="200">
        <v>192.115</v>
      </c>
      <c r="I243" s="201"/>
      <c r="L243" s="197"/>
      <c r="M243" s="202"/>
      <c r="N243" s="203"/>
      <c r="O243" s="203"/>
      <c r="P243" s="203"/>
      <c r="Q243" s="203"/>
      <c r="R243" s="203"/>
      <c r="S243" s="203"/>
      <c r="T243" s="204"/>
      <c r="AT243" s="198" t="s">
        <v>153</v>
      </c>
      <c r="AU243" s="198" t="s">
        <v>86</v>
      </c>
      <c r="AV243" s="12" t="s">
        <v>86</v>
      </c>
      <c r="AW243" s="12" t="s">
        <v>40</v>
      </c>
      <c r="AX243" s="12" t="s">
        <v>77</v>
      </c>
      <c r="AY243" s="198" t="s">
        <v>144</v>
      </c>
    </row>
    <row r="244" spans="2:51" s="11" customFormat="1" ht="13.5">
      <c r="B244" s="188"/>
      <c r="D244" s="189" t="s">
        <v>153</v>
      </c>
      <c r="E244" s="190" t="s">
        <v>5</v>
      </c>
      <c r="F244" s="191" t="s">
        <v>166</v>
      </c>
      <c r="H244" s="192" t="s">
        <v>5</v>
      </c>
      <c r="I244" s="193"/>
      <c r="L244" s="188"/>
      <c r="M244" s="194"/>
      <c r="N244" s="195"/>
      <c r="O244" s="195"/>
      <c r="P244" s="195"/>
      <c r="Q244" s="195"/>
      <c r="R244" s="195"/>
      <c r="S244" s="195"/>
      <c r="T244" s="196"/>
      <c r="AT244" s="192" t="s">
        <v>153</v>
      </c>
      <c r="AU244" s="192" t="s">
        <v>86</v>
      </c>
      <c r="AV244" s="11" t="s">
        <v>25</v>
      </c>
      <c r="AW244" s="11" t="s">
        <v>40</v>
      </c>
      <c r="AX244" s="11" t="s">
        <v>77</v>
      </c>
      <c r="AY244" s="192" t="s">
        <v>144</v>
      </c>
    </row>
    <row r="245" spans="2:51" s="12" customFormat="1" ht="13.5">
      <c r="B245" s="197"/>
      <c r="D245" s="189" t="s">
        <v>153</v>
      </c>
      <c r="E245" s="198" t="s">
        <v>5</v>
      </c>
      <c r="F245" s="199" t="s">
        <v>167</v>
      </c>
      <c r="H245" s="200">
        <v>17.25</v>
      </c>
      <c r="I245" s="201"/>
      <c r="L245" s="197"/>
      <c r="M245" s="202"/>
      <c r="N245" s="203"/>
      <c r="O245" s="203"/>
      <c r="P245" s="203"/>
      <c r="Q245" s="203"/>
      <c r="R245" s="203"/>
      <c r="S245" s="203"/>
      <c r="T245" s="204"/>
      <c r="AT245" s="198" t="s">
        <v>153</v>
      </c>
      <c r="AU245" s="198" t="s">
        <v>86</v>
      </c>
      <c r="AV245" s="12" t="s">
        <v>86</v>
      </c>
      <c r="AW245" s="12" t="s">
        <v>40</v>
      </c>
      <c r="AX245" s="12" t="s">
        <v>77</v>
      </c>
      <c r="AY245" s="198" t="s">
        <v>144</v>
      </c>
    </row>
    <row r="246" spans="2:51" s="11" customFormat="1" ht="13.5">
      <c r="B246" s="188"/>
      <c r="D246" s="189" t="s">
        <v>153</v>
      </c>
      <c r="E246" s="190" t="s">
        <v>5</v>
      </c>
      <c r="F246" s="191" t="s">
        <v>168</v>
      </c>
      <c r="H246" s="192" t="s">
        <v>5</v>
      </c>
      <c r="I246" s="193"/>
      <c r="L246" s="188"/>
      <c r="M246" s="194"/>
      <c r="N246" s="195"/>
      <c r="O246" s="195"/>
      <c r="P246" s="195"/>
      <c r="Q246" s="195"/>
      <c r="R246" s="195"/>
      <c r="S246" s="195"/>
      <c r="T246" s="196"/>
      <c r="AT246" s="192" t="s">
        <v>153</v>
      </c>
      <c r="AU246" s="192" t="s">
        <v>86</v>
      </c>
      <c r="AV246" s="11" t="s">
        <v>25</v>
      </c>
      <c r="AW246" s="11" t="s">
        <v>40</v>
      </c>
      <c r="AX246" s="11" t="s">
        <v>77</v>
      </c>
      <c r="AY246" s="192" t="s">
        <v>144</v>
      </c>
    </row>
    <row r="247" spans="2:51" s="12" customFormat="1" ht="13.5">
      <c r="B247" s="197"/>
      <c r="D247" s="189" t="s">
        <v>153</v>
      </c>
      <c r="E247" s="198" t="s">
        <v>5</v>
      </c>
      <c r="F247" s="199" t="s">
        <v>169</v>
      </c>
      <c r="H247" s="200">
        <v>0.54</v>
      </c>
      <c r="I247" s="201"/>
      <c r="L247" s="197"/>
      <c r="M247" s="202"/>
      <c r="N247" s="203"/>
      <c r="O247" s="203"/>
      <c r="P247" s="203"/>
      <c r="Q247" s="203"/>
      <c r="R247" s="203"/>
      <c r="S247" s="203"/>
      <c r="T247" s="204"/>
      <c r="AT247" s="198" t="s">
        <v>153</v>
      </c>
      <c r="AU247" s="198" t="s">
        <v>86</v>
      </c>
      <c r="AV247" s="12" t="s">
        <v>86</v>
      </c>
      <c r="AW247" s="12" t="s">
        <v>40</v>
      </c>
      <c r="AX247" s="12" t="s">
        <v>77</v>
      </c>
      <c r="AY247" s="198" t="s">
        <v>144</v>
      </c>
    </row>
    <row r="248" spans="2:51" s="12" customFormat="1" ht="13.5">
      <c r="B248" s="197"/>
      <c r="D248" s="189" t="s">
        <v>153</v>
      </c>
      <c r="E248" s="198" t="s">
        <v>5</v>
      </c>
      <c r="F248" s="199" t="s">
        <v>170</v>
      </c>
      <c r="H248" s="200">
        <v>0.8</v>
      </c>
      <c r="I248" s="201"/>
      <c r="L248" s="197"/>
      <c r="M248" s="202"/>
      <c r="N248" s="203"/>
      <c r="O248" s="203"/>
      <c r="P248" s="203"/>
      <c r="Q248" s="203"/>
      <c r="R248" s="203"/>
      <c r="S248" s="203"/>
      <c r="T248" s="204"/>
      <c r="AT248" s="198" t="s">
        <v>153</v>
      </c>
      <c r="AU248" s="198" t="s">
        <v>86</v>
      </c>
      <c r="AV248" s="12" t="s">
        <v>86</v>
      </c>
      <c r="AW248" s="12" t="s">
        <v>40</v>
      </c>
      <c r="AX248" s="12" t="s">
        <v>77</v>
      </c>
      <c r="AY248" s="198" t="s">
        <v>144</v>
      </c>
    </row>
    <row r="249" spans="2:51" s="12" customFormat="1" ht="13.5">
      <c r="B249" s="197"/>
      <c r="D249" s="189" t="s">
        <v>153</v>
      </c>
      <c r="E249" s="198" t="s">
        <v>5</v>
      </c>
      <c r="F249" s="199" t="s">
        <v>171</v>
      </c>
      <c r="H249" s="200">
        <v>1.44</v>
      </c>
      <c r="I249" s="201"/>
      <c r="L249" s="197"/>
      <c r="M249" s="202"/>
      <c r="N249" s="203"/>
      <c r="O249" s="203"/>
      <c r="P249" s="203"/>
      <c r="Q249" s="203"/>
      <c r="R249" s="203"/>
      <c r="S249" s="203"/>
      <c r="T249" s="204"/>
      <c r="AT249" s="198" t="s">
        <v>153</v>
      </c>
      <c r="AU249" s="198" t="s">
        <v>86</v>
      </c>
      <c r="AV249" s="12" t="s">
        <v>86</v>
      </c>
      <c r="AW249" s="12" t="s">
        <v>40</v>
      </c>
      <c r="AX249" s="12" t="s">
        <v>77</v>
      </c>
      <c r="AY249" s="198" t="s">
        <v>144</v>
      </c>
    </row>
    <row r="250" spans="2:51" s="12" customFormat="1" ht="13.5">
      <c r="B250" s="197"/>
      <c r="D250" s="189" t="s">
        <v>153</v>
      </c>
      <c r="E250" s="198" t="s">
        <v>5</v>
      </c>
      <c r="F250" s="199" t="s">
        <v>172</v>
      </c>
      <c r="H250" s="200">
        <v>1.69</v>
      </c>
      <c r="I250" s="201"/>
      <c r="L250" s="197"/>
      <c r="M250" s="202"/>
      <c r="N250" s="203"/>
      <c r="O250" s="203"/>
      <c r="P250" s="203"/>
      <c r="Q250" s="203"/>
      <c r="R250" s="203"/>
      <c r="S250" s="203"/>
      <c r="T250" s="204"/>
      <c r="AT250" s="198" t="s">
        <v>153</v>
      </c>
      <c r="AU250" s="198" t="s">
        <v>86</v>
      </c>
      <c r="AV250" s="12" t="s">
        <v>86</v>
      </c>
      <c r="AW250" s="12" t="s">
        <v>40</v>
      </c>
      <c r="AX250" s="12" t="s">
        <v>77</v>
      </c>
      <c r="AY250" s="198" t="s">
        <v>144</v>
      </c>
    </row>
    <row r="251" spans="2:51" s="12" customFormat="1" ht="13.5">
      <c r="B251" s="197"/>
      <c r="D251" s="189" t="s">
        <v>153</v>
      </c>
      <c r="E251" s="198" t="s">
        <v>5</v>
      </c>
      <c r="F251" s="199" t="s">
        <v>173</v>
      </c>
      <c r="H251" s="200">
        <v>2</v>
      </c>
      <c r="I251" s="201"/>
      <c r="L251" s="197"/>
      <c r="M251" s="202"/>
      <c r="N251" s="203"/>
      <c r="O251" s="203"/>
      <c r="P251" s="203"/>
      <c r="Q251" s="203"/>
      <c r="R251" s="203"/>
      <c r="S251" s="203"/>
      <c r="T251" s="204"/>
      <c r="AT251" s="198" t="s">
        <v>153</v>
      </c>
      <c r="AU251" s="198" t="s">
        <v>86</v>
      </c>
      <c r="AV251" s="12" t="s">
        <v>86</v>
      </c>
      <c r="AW251" s="12" t="s">
        <v>40</v>
      </c>
      <c r="AX251" s="12" t="s">
        <v>77</v>
      </c>
      <c r="AY251" s="198" t="s">
        <v>144</v>
      </c>
    </row>
    <row r="252" spans="2:51" s="13" customFormat="1" ht="13.5">
      <c r="B252" s="205"/>
      <c r="D252" s="189" t="s">
        <v>153</v>
      </c>
      <c r="E252" s="215" t="s">
        <v>5</v>
      </c>
      <c r="F252" s="216" t="s">
        <v>174</v>
      </c>
      <c r="H252" s="217">
        <v>241.077</v>
      </c>
      <c r="I252" s="210"/>
      <c r="L252" s="205"/>
      <c r="M252" s="211"/>
      <c r="N252" s="212"/>
      <c r="O252" s="212"/>
      <c r="P252" s="212"/>
      <c r="Q252" s="212"/>
      <c r="R252" s="212"/>
      <c r="S252" s="212"/>
      <c r="T252" s="213"/>
      <c r="AT252" s="214" t="s">
        <v>153</v>
      </c>
      <c r="AU252" s="214" t="s">
        <v>86</v>
      </c>
      <c r="AV252" s="13" t="s">
        <v>151</v>
      </c>
      <c r="AW252" s="13" t="s">
        <v>40</v>
      </c>
      <c r="AX252" s="13" t="s">
        <v>77</v>
      </c>
      <c r="AY252" s="214" t="s">
        <v>144</v>
      </c>
    </row>
    <row r="253" spans="2:51" s="12" customFormat="1" ht="13.5">
      <c r="B253" s="197"/>
      <c r="D253" s="189" t="s">
        <v>153</v>
      </c>
      <c r="E253" s="198" t="s">
        <v>5</v>
      </c>
      <c r="F253" s="199" t="s">
        <v>200</v>
      </c>
      <c r="H253" s="200">
        <v>482.154</v>
      </c>
      <c r="I253" s="201"/>
      <c r="L253" s="197"/>
      <c r="M253" s="202"/>
      <c r="N253" s="203"/>
      <c r="O253" s="203"/>
      <c r="P253" s="203"/>
      <c r="Q253" s="203"/>
      <c r="R253" s="203"/>
      <c r="S253" s="203"/>
      <c r="T253" s="204"/>
      <c r="AT253" s="198" t="s">
        <v>153</v>
      </c>
      <c r="AU253" s="198" t="s">
        <v>86</v>
      </c>
      <c r="AV253" s="12" t="s">
        <v>86</v>
      </c>
      <c r="AW253" s="12" t="s">
        <v>40</v>
      </c>
      <c r="AX253" s="12" t="s">
        <v>77</v>
      </c>
      <c r="AY253" s="198" t="s">
        <v>144</v>
      </c>
    </row>
    <row r="254" spans="2:51" s="13" customFormat="1" ht="13.5">
      <c r="B254" s="205"/>
      <c r="D254" s="189" t="s">
        <v>153</v>
      </c>
      <c r="E254" s="215" t="s">
        <v>5</v>
      </c>
      <c r="F254" s="216" t="s">
        <v>174</v>
      </c>
      <c r="H254" s="217">
        <v>482.154</v>
      </c>
      <c r="I254" s="210"/>
      <c r="L254" s="205"/>
      <c r="M254" s="211"/>
      <c r="N254" s="212"/>
      <c r="O254" s="212"/>
      <c r="P254" s="212"/>
      <c r="Q254" s="212"/>
      <c r="R254" s="212"/>
      <c r="S254" s="212"/>
      <c r="T254" s="213"/>
      <c r="AT254" s="214" t="s">
        <v>153</v>
      </c>
      <c r="AU254" s="214" t="s">
        <v>86</v>
      </c>
      <c r="AV254" s="13" t="s">
        <v>151</v>
      </c>
      <c r="AW254" s="13" t="s">
        <v>40</v>
      </c>
      <c r="AX254" s="13" t="s">
        <v>25</v>
      </c>
      <c r="AY254" s="214" t="s">
        <v>144</v>
      </c>
    </row>
    <row r="255" spans="2:63" s="10" customFormat="1" ht="29.85" customHeight="1">
      <c r="B255" s="161"/>
      <c r="D255" s="172" t="s">
        <v>76</v>
      </c>
      <c r="E255" s="173" t="s">
        <v>190</v>
      </c>
      <c r="F255" s="173" t="s">
        <v>201</v>
      </c>
      <c r="I255" s="164"/>
      <c r="J255" s="174">
        <f>BK255</f>
        <v>0</v>
      </c>
      <c r="L255" s="161"/>
      <c r="M255" s="166"/>
      <c r="N255" s="167"/>
      <c r="O255" s="167"/>
      <c r="P255" s="168">
        <f>SUM(P256:P260)</f>
        <v>0</v>
      </c>
      <c r="Q255" s="167"/>
      <c r="R255" s="168">
        <f>SUM(R256:R260)</f>
        <v>0</v>
      </c>
      <c r="S255" s="167"/>
      <c r="T255" s="169">
        <f>SUM(T256:T260)</f>
        <v>0</v>
      </c>
      <c r="AR255" s="162" t="s">
        <v>25</v>
      </c>
      <c r="AT255" s="170" t="s">
        <v>76</v>
      </c>
      <c r="AU255" s="170" t="s">
        <v>25</v>
      </c>
      <c r="AY255" s="162" t="s">
        <v>144</v>
      </c>
      <c r="BK255" s="171">
        <f>SUM(BK256:BK260)</f>
        <v>0</v>
      </c>
    </row>
    <row r="256" spans="2:65" s="1" customFormat="1" ht="22.5" customHeight="1">
      <c r="B256" s="175"/>
      <c r="C256" s="176" t="s">
        <v>202</v>
      </c>
      <c r="D256" s="176" t="s">
        <v>146</v>
      </c>
      <c r="E256" s="177" t="s">
        <v>203</v>
      </c>
      <c r="F256" s="178" t="s">
        <v>204</v>
      </c>
      <c r="G256" s="179" t="s">
        <v>205</v>
      </c>
      <c r="H256" s="180">
        <v>5.48</v>
      </c>
      <c r="I256" s="181"/>
      <c r="J256" s="182">
        <f>ROUND(I256*H256,2)</f>
        <v>0</v>
      </c>
      <c r="K256" s="178" t="s">
        <v>4753</v>
      </c>
      <c r="L256" s="42"/>
      <c r="M256" s="183" t="s">
        <v>5</v>
      </c>
      <c r="N256" s="184" t="s">
        <v>48</v>
      </c>
      <c r="O256" s="43"/>
      <c r="P256" s="185">
        <f>O256*H256</f>
        <v>0</v>
      </c>
      <c r="Q256" s="185">
        <v>0</v>
      </c>
      <c r="R256" s="185">
        <f>Q256*H256</f>
        <v>0</v>
      </c>
      <c r="S256" s="185">
        <v>0</v>
      </c>
      <c r="T256" s="186">
        <f>S256*H256</f>
        <v>0</v>
      </c>
      <c r="AR256" s="24" t="s">
        <v>151</v>
      </c>
      <c r="AT256" s="24" t="s">
        <v>146</v>
      </c>
      <c r="AU256" s="24" t="s">
        <v>86</v>
      </c>
      <c r="AY256" s="24" t="s">
        <v>144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24" t="s">
        <v>25</v>
      </c>
      <c r="BK256" s="187">
        <f>ROUND(I256*H256,2)</f>
        <v>0</v>
      </c>
      <c r="BL256" s="24" t="s">
        <v>151</v>
      </c>
      <c r="BM256" s="24" t="s">
        <v>206</v>
      </c>
    </row>
    <row r="257" spans="2:51" s="11" customFormat="1" ht="13.5">
      <c r="B257" s="188"/>
      <c r="D257" s="189" t="s">
        <v>153</v>
      </c>
      <c r="E257" s="190" t="s">
        <v>5</v>
      </c>
      <c r="F257" s="191" t="s">
        <v>207</v>
      </c>
      <c r="H257" s="192" t="s">
        <v>5</v>
      </c>
      <c r="I257" s="193"/>
      <c r="L257" s="188"/>
      <c r="M257" s="194"/>
      <c r="N257" s="195"/>
      <c r="O257" s="195"/>
      <c r="P257" s="195"/>
      <c r="Q257" s="195"/>
      <c r="R257" s="195"/>
      <c r="S257" s="195"/>
      <c r="T257" s="196"/>
      <c r="AT257" s="192" t="s">
        <v>153</v>
      </c>
      <c r="AU257" s="192" t="s">
        <v>86</v>
      </c>
      <c r="AV257" s="11" t="s">
        <v>25</v>
      </c>
      <c r="AW257" s="11" t="s">
        <v>40</v>
      </c>
      <c r="AX257" s="11" t="s">
        <v>77</v>
      </c>
      <c r="AY257" s="192" t="s">
        <v>144</v>
      </c>
    </row>
    <row r="258" spans="2:51" s="11" customFormat="1" ht="13.5">
      <c r="B258" s="188"/>
      <c r="D258" s="189" t="s">
        <v>153</v>
      </c>
      <c r="E258" s="190" t="s">
        <v>5</v>
      </c>
      <c r="F258" s="191" t="s">
        <v>208</v>
      </c>
      <c r="H258" s="192" t="s">
        <v>5</v>
      </c>
      <c r="I258" s="193"/>
      <c r="L258" s="188"/>
      <c r="M258" s="194"/>
      <c r="N258" s="195"/>
      <c r="O258" s="195"/>
      <c r="P258" s="195"/>
      <c r="Q258" s="195"/>
      <c r="R258" s="195"/>
      <c r="S258" s="195"/>
      <c r="T258" s="196"/>
      <c r="AT258" s="192" t="s">
        <v>153</v>
      </c>
      <c r="AU258" s="192" t="s">
        <v>86</v>
      </c>
      <c r="AV258" s="11" t="s">
        <v>25</v>
      </c>
      <c r="AW258" s="11" t="s">
        <v>40</v>
      </c>
      <c r="AX258" s="11" t="s">
        <v>77</v>
      </c>
      <c r="AY258" s="192" t="s">
        <v>144</v>
      </c>
    </row>
    <row r="259" spans="2:51" s="12" customFormat="1" ht="13.5">
      <c r="B259" s="197"/>
      <c r="D259" s="189" t="s">
        <v>153</v>
      </c>
      <c r="E259" s="198" t="s">
        <v>5</v>
      </c>
      <c r="F259" s="199" t="s">
        <v>209</v>
      </c>
      <c r="H259" s="200">
        <v>5.48</v>
      </c>
      <c r="I259" s="201"/>
      <c r="L259" s="197"/>
      <c r="M259" s="202"/>
      <c r="N259" s="203"/>
      <c r="O259" s="203"/>
      <c r="P259" s="203"/>
      <c r="Q259" s="203"/>
      <c r="R259" s="203"/>
      <c r="S259" s="203"/>
      <c r="T259" s="204"/>
      <c r="AT259" s="198" t="s">
        <v>153</v>
      </c>
      <c r="AU259" s="198" t="s">
        <v>86</v>
      </c>
      <c r="AV259" s="12" t="s">
        <v>86</v>
      </c>
      <c r="AW259" s="12" t="s">
        <v>40</v>
      </c>
      <c r="AX259" s="12" t="s">
        <v>77</v>
      </c>
      <c r="AY259" s="198" t="s">
        <v>144</v>
      </c>
    </row>
    <row r="260" spans="2:51" s="13" customFormat="1" ht="13.5">
      <c r="B260" s="205"/>
      <c r="D260" s="189" t="s">
        <v>153</v>
      </c>
      <c r="E260" s="215" t="s">
        <v>5</v>
      </c>
      <c r="F260" s="216" t="s">
        <v>174</v>
      </c>
      <c r="H260" s="217">
        <v>5.48</v>
      </c>
      <c r="I260" s="210"/>
      <c r="L260" s="205"/>
      <c r="M260" s="211"/>
      <c r="N260" s="212"/>
      <c r="O260" s="212"/>
      <c r="P260" s="212"/>
      <c r="Q260" s="212"/>
      <c r="R260" s="212"/>
      <c r="S260" s="212"/>
      <c r="T260" s="213"/>
      <c r="AT260" s="214" t="s">
        <v>153</v>
      </c>
      <c r="AU260" s="214" t="s">
        <v>86</v>
      </c>
      <c r="AV260" s="13" t="s">
        <v>151</v>
      </c>
      <c r="AW260" s="13" t="s">
        <v>40</v>
      </c>
      <c r="AX260" s="13" t="s">
        <v>25</v>
      </c>
      <c r="AY260" s="214" t="s">
        <v>144</v>
      </c>
    </row>
    <row r="261" spans="2:63" s="10" customFormat="1" ht="29.85" customHeight="1">
      <c r="B261" s="161"/>
      <c r="D261" s="172" t="s">
        <v>76</v>
      </c>
      <c r="E261" s="173" t="s">
        <v>210</v>
      </c>
      <c r="F261" s="173" t="s">
        <v>211</v>
      </c>
      <c r="I261" s="164"/>
      <c r="J261" s="174">
        <f>BK261</f>
        <v>0</v>
      </c>
      <c r="L261" s="161"/>
      <c r="M261" s="166"/>
      <c r="N261" s="167"/>
      <c r="O261" s="167"/>
      <c r="P261" s="168">
        <f>SUM(P262:P615)</f>
        <v>0</v>
      </c>
      <c r="Q261" s="167"/>
      <c r="R261" s="168">
        <f>SUM(R262:R615)</f>
        <v>0.032608</v>
      </c>
      <c r="S261" s="167"/>
      <c r="T261" s="169">
        <f>SUM(T262:T615)</f>
        <v>1318.9799269999999</v>
      </c>
      <c r="AR261" s="162" t="s">
        <v>25</v>
      </c>
      <c r="AT261" s="170" t="s">
        <v>76</v>
      </c>
      <c r="AU261" s="170" t="s">
        <v>25</v>
      </c>
      <c r="AY261" s="162" t="s">
        <v>144</v>
      </c>
      <c r="BK261" s="171">
        <f>SUM(BK262:BK615)</f>
        <v>0</v>
      </c>
    </row>
    <row r="262" spans="2:65" s="1" customFormat="1" ht="31.5" customHeight="1">
      <c r="B262" s="175"/>
      <c r="C262" s="176" t="s">
        <v>210</v>
      </c>
      <c r="D262" s="176" t="s">
        <v>146</v>
      </c>
      <c r="E262" s="177" t="s">
        <v>212</v>
      </c>
      <c r="F262" s="178" t="s">
        <v>213</v>
      </c>
      <c r="G262" s="179" t="s">
        <v>205</v>
      </c>
      <c r="H262" s="180">
        <v>126.679</v>
      </c>
      <c r="I262" s="181"/>
      <c r="J262" s="182">
        <f>ROUND(I262*H262,2)</f>
        <v>0</v>
      </c>
      <c r="K262" s="178" t="s">
        <v>4753</v>
      </c>
      <c r="L262" s="42"/>
      <c r="M262" s="183" t="s">
        <v>5</v>
      </c>
      <c r="N262" s="184" t="s">
        <v>48</v>
      </c>
      <c r="O262" s="43"/>
      <c r="P262" s="185">
        <f>O262*H262</f>
        <v>0</v>
      </c>
      <c r="Q262" s="185">
        <v>0</v>
      </c>
      <c r="R262" s="185">
        <f>Q262*H262</f>
        <v>0</v>
      </c>
      <c r="S262" s="185">
        <v>0.131</v>
      </c>
      <c r="T262" s="186">
        <f>S262*H262</f>
        <v>16.594949</v>
      </c>
      <c r="AR262" s="24" t="s">
        <v>151</v>
      </c>
      <c r="AT262" s="24" t="s">
        <v>146</v>
      </c>
      <c r="AU262" s="24" t="s">
        <v>86</v>
      </c>
      <c r="AY262" s="24" t="s">
        <v>144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24" t="s">
        <v>25</v>
      </c>
      <c r="BK262" s="187">
        <f>ROUND(I262*H262,2)</f>
        <v>0</v>
      </c>
      <c r="BL262" s="24" t="s">
        <v>151</v>
      </c>
      <c r="BM262" s="24" t="s">
        <v>214</v>
      </c>
    </row>
    <row r="263" spans="2:51" s="11" customFormat="1" ht="13.5">
      <c r="B263" s="188"/>
      <c r="D263" s="189" t="s">
        <v>153</v>
      </c>
      <c r="E263" s="190" t="s">
        <v>5</v>
      </c>
      <c r="F263" s="191" t="s">
        <v>215</v>
      </c>
      <c r="H263" s="192" t="s">
        <v>5</v>
      </c>
      <c r="I263" s="193"/>
      <c r="L263" s="188"/>
      <c r="M263" s="194"/>
      <c r="N263" s="195"/>
      <c r="O263" s="195"/>
      <c r="P263" s="195"/>
      <c r="Q263" s="195"/>
      <c r="R263" s="195"/>
      <c r="S263" s="195"/>
      <c r="T263" s="196"/>
      <c r="AT263" s="192" t="s">
        <v>153</v>
      </c>
      <c r="AU263" s="192" t="s">
        <v>86</v>
      </c>
      <c r="AV263" s="11" t="s">
        <v>25</v>
      </c>
      <c r="AW263" s="11" t="s">
        <v>40</v>
      </c>
      <c r="AX263" s="11" t="s">
        <v>77</v>
      </c>
      <c r="AY263" s="192" t="s">
        <v>144</v>
      </c>
    </row>
    <row r="264" spans="2:51" s="12" customFormat="1" ht="13.5">
      <c r="B264" s="197"/>
      <c r="D264" s="189" t="s">
        <v>153</v>
      </c>
      <c r="E264" s="198" t="s">
        <v>5</v>
      </c>
      <c r="F264" s="199" t="s">
        <v>216</v>
      </c>
      <c r="H264" s="200">
        <v>2.927</v>
      </c>
      <c r="I264" s="201"/>
      <c r="L264" s="197"/>
      <c r="M264" s="202"/>
      <c r="N264" s="203"/>
      <c r="O264" s="203"/>
      <c r="P264" s="203"/>
      <c r="Q264" s="203"/>
      <c r="R264" s="203"/>
      <c r="S264" s="203"/>
      <c r="T264" s="204"/>
      <c r="AT264" s="198" t="s">
        <v>153</v>
      </c>
      <c r="AU264" s="198" t="s">
        <v>86</v>
      </c>
      <c r="AV264" s="12" t="s">
        <v>86</v>
      </c>
      <c r="AW264" s="12" t="s">
        <v>40</v>
      </c>
      <c r="AX264" s="12" t="s">
        <v>77</v>
      </c>
      <c r="AY264" s="198" t="s">
        <v>144</v>
      </c>
    </row>
    <row r="265" spans="2:51" s="12" customFormat="1" ht="13.5">
      <c r="B265" s="197"/>
      <c r="D265" s="189" t="s">
        <v>153</v>
      </c>
      <c r="E265" s="198" t="s">
        <v>5</v>
      </c>
      <c r="F265" s="199" t="s">
        <v>217</v>
      </c>
      <c r="H265" s="200">
        <v>7.348</v>
      </c>
      <c r="I265" s="201"/>
      <c r="L265" s="197"/>
      <c r="M265" s="202"/>
      <c r="N265" s="203"/>
      <c r="O265" s="203"/>
      <c r="P265" s="203"/>
      <c r="Q265" s="203"/>
      <c r="R265" s="203"/>
      <c r="S265" s="203"/>
      <c r="T265" s="204"/>
      <c r="AT265" s="198" t="s">
        <v>153</v>
      </c>
      <c r="AU265" s="198" t="s">
        <v>86</v>
      </c>
      <c r="AV265" s="12" t="s">
        <v>86</v>
      </c>
      <c r="AW265" s="12" t="s">
        <v>40</v>
      </c>
      <c r="AX265" s="12" t="s">
        <v>77</v>
      </c>
      <c r="AY265" s="198" t="s">
        <v>144</v>
      </c>
    </row>
    <row r="266" spans="2:51" s="12" customFormat="1" ht="13.5">
      <c r="B266" s="197"/>
      <c r="D266" s="189" t="s">
        <v>153</v>
      </c>
      <c r="E266" s="198" t="s">
        <v>5</v>
      </c>
      <c r="F266" s="199" t="s">
        <v>218</v>
      </c>
      <c r="H266" s="200">
        <v>5.038</v>
      </c>
      <c r="I266" s="201"/>
      <c r="L266" s="197"/>
      <c r="M266" s="202"/>
      <c r="N266" s="203"/>
      <c r="O266" s="203"/>
      <c r="P266" s="203"/>
      <c r="Q266" s="203"/>
      <c r="R266" s="203"/>
      <c r="S266" s="203"/>
      <c r="T266" s="204"/>
      <c r="AT266" s="198" t="s">
        <v>153</v>
      </c>
      <c r="AU266" s="198" t="s">
        <v>86</v>
      </c>
      <c r="AV266" s="12" t="s">
        <v>86</v>
      </c>
      <c r="AW266" s="12" t="s">
        <v>40</v>
      </c>
      <c r="AX266" s="12" t="s">
        <v>77</v>
      </c>
      <c r="AY266" s="198" t="s">
        <v>144</v>
      </c>
    </row>
    <row r="267" spans="2:51" s="12" customFormat="1" ht="13.5">
      <c r="B267" s="197"/>
      <c r="D267" s="189" t="s">
        <v>153</v>
      </c>
      <c r="E267" s="198" t="s">
        <v>5</v>
      </c>
      <c r="F267" s="199" t="s">
        <v>219</v>
      </c>
      <c r="H267" s="200">
        <v>1.881</v>
      </c>
      <c r="I267" s="201"/>
      <c r="L267" s="197"/>
      <c r="M267" s="202"/>
      <c r="N267" s="203"/>
      <c r="O267" s="203"/>
      <c r="P267" s="203"/>
      <c r="Q267" s="203"/>
      <c r="R267" s="203"/>
      <c r="S267" s="203"/>
      <c r="T267" s="204"/>
      <c r="AT267" s="198" t="s">
        <v>153</v>
      </c>
      <c r="AU267" s="198" t="s">
        <v>86</v>
      </c>
      <c r="AV267" s="12" t="s">
        <v>86</v>
      </c>
      <c r="AW267" s="12" t="s">
        <v>40</v>
      </c>
      <c r="AX267" s="12" t="s">
        <v>77</v>
      </c>
      <c r="AY267" s="198" t="s">
        <v>144</v>
      </c>
    </row>
    <row r="268" spans="2:51" s="12" customFormat="1" ht="13.5">
      <c r="B268" s="197"/>
      <c r="D268" s="189" t="s">
        <v>153</v>
      </c>
      <c r="E268" s="198" t="s">
        <v>5</v>
      </c>
      <c r="F268" s="199" t="s">
        <v>220</v>
      </c>
      <c r="H268" s="200">
        <v>9.592</v>
      </c>
      <c r="I268" s="201"/>
      <c r="L268" s="197"/>
      <c r="M268" s="202"/>
      <c r="N268" s="203"/>
      <c r="O268" s="203"/>
      <c r="P268" s="203"/>
      <c r="Q268" s="203"/>
      <c r="R268" s="203"/>
      <c r="S268" s="203"/>
      <c r="T268" s="204"/>
      <c r="AT268" s="198" t="s">
        <v>153</v>
      </c>
      <c r="AU268" s="198" t="s">
        <v>86</v>
      </c>
      <c r="AV268" s="12" t="s">
        <v>86</v>
      </c>
      <c r="AW268" s="12" t="s">
        <v>40</v>
      </c>
      <c r="AX268" s="12" t="s">
        <v>77</v>
      </c>
      <c r="AY268" s="198" t="s">
        <v>144</v>
      </c>
    </row>
    <row r="269" spans="2:51" s="12" customFormat="1" ht="13.5">
      <c r="B269" s="197"/>
      <c r="D269" s="189" t="s">
        <v>153</v>
      </c>
      <c r="E269" s="198" t="s">
        <v>5</v>
      </c>
      <c r="F269" s="199" t="s">
        <v>221</v>
      </c>
      <c r="H269" s="200">
        <v>3.116</v>
      </c>
      <c r="I269" s="201"/>
      <c r="L269" s="197"/>
      <c r="M269" s="202"/>
      <c r="N269" s="203"/>
      <c r="O269" s="203"/>
      <c r="P269" s="203"/>
      <c r="Q269" s="203"/>
      <c r="R269" s="203"/>
      <c r="S269" s="203"/>
      <c r="T269" s="204"/>
      <c r="AT269" s="198" t="s">
        <v>153</v>
      </c>
      <c r="AU269" s="198" t="s">
        <v>86</v>
      </c>
      <c r="AV269" s="12" t="s">
        <v>86</v>
      </c>
      <c r="AW269" s="12" t="s">
        <v>40</v>
      </c>
      <c r="AX269" s="12" t="s">
        <v>77</v>
      </c>
      <c r="AY269" s="198" t="s">
        <v>144</v>
      </c>
    </row>
    <row r="270" spans="2:51" s="11" customFormat="1" ht="13.5">
      <c r="B270" s="188"/>
      <c r="D270" s="189" t="s">
        <v>153</v>
      </c>
      <c r="E270" s="190" t="s">
        <v>5</v>
      </c>
      <c r="F270" s="191" t="s">
        <v>222</v>
      </c>
      <c r="H270" s="192" t="s">
        <v>5</v>
      </c>
      <c r="I270" s="193"/>
      <c r="L270" s="188"/>
      <c r="M270" s="194"/>
      <c r="N270" s="195"/>
      <c r="O270" s="195"/>
      <c r="P270" s="195"/>
      <c r="Q270" s="195"/>
      <c r="R270" s="195"/>
      <c r="S270" s="195"/>
      <c r="T270" s="196"/>
      <c r="AT270" s="192" t="s">
        <v>153</v>
      </c>
      <c r="AU270" s="192" t="s">
        <v>86</v>
      </c>
      <c r="AV270" s="11" t="s">
        <v>25</v>
      </c>
      <c r="AW270" s="11" t="s">
        <v>40</v>
      </c>
      <c r="AX270" s="11" t="s">
        <v>77</v>
      </c>
      <c r="AY270" s="192" t="s">
        <v>144</v>
      </c>
    </row>
    <row r="271" spans="2:51" s="12" customFormat="1" ht="13.5">
      <c r="B271" s="197"/>
      <c r="D271" s="189" t="s">
        <v>153</v>
      </c>
      <c r="E271" s="198" t="s">
        <v>5</v>
      </c>
      <c r="F271" s="199" t="s">
        <v>223</v>
      </c>
      <c r="H271" s="200">
        <v>3.181</v>
      </c>
      <c r="I271" s="201"/>
      <c r="L271" s="197"/>
      <c r="M271" s="202"/>
      <c r="N271" s="203"/>
      <c r="O271" s="203"/>
      <c r="P271" s="203"/>
      <c r="Q271" s="203"/>
      <c r="R271" s="203"/>
      <c r="S271" s="203"/>
      <c r="T271" s="204"/>
      <c r="AT271" s="198" t="s">
        <v>153</v>
      </c>
      <c r="AU271" s="198" t="s">
        <v>86</v>
      </c>
      <c r="AV271" s="12" t="s">
        <v>86</v>
      </c>
      <c r="AW271" s="12" t="s">
        <v>40</v>
      </c>
      <c r="AX271" s="12" t="s">
        <v>77</v>
      </c>
      <c r="AY271" s="198" t="s">
        <v>144</v>
      </c>
    </row>
    <row r="272" spans="2:51" s="12" customFormat="1" ht="13.5">
      <c r="B272" s="197"/>
      <c r="D272" s="189" t="s">
        <v>153</v>
      </c>
      <c r="E272" s="198" t="s">
        <v>5</v>
      </c>
      <c r="F272" s="199" t="s">
        <v>224</v>
      </c>
      <c r="H272" s="200">
        <v>5.386</v>
      </c>
      <c r="I272" s="201"/>
      <c r="L272" s="197"/>
      <c r="M272" s="202"/>
      <c r="N272" s="203"/>
      <c r="O272" s="203"/>
      <c r="P272" s="203"/>
      <c r="Q272" s="203"/>
      <c r="R272" s="203"/>
      <c r="S272" s="203"/>
      <c r="T272" s="204"/>
      <c r="AT272" s="198" t="s">
        <v>153</v>
      </c>
      <c r="AU272" s="198" t="s">
        <v>86</v>
      </c>
      <c r="AV272" s="12" t="s">
        <v>86</v>
      </c>
      <c r="AW272" s="12" t="s">
        <v>40</v>
      </c>
      <c r="AX272" s="12" t="s">
        <v>77</v>
      </c>
      <c r="AY272" s="198" t="s">
        <v>144</v>
      </c>
    </row>
    <row r="273" spans="2:51" s="12" customFormat="1" ht="13.5">
      <c r="B273" s="197"/>
      <c r="D273" s="189" t="s">
        <v>153</v>
      </c>
      <c r="E273" s="198" t="s">
        <v>5</v>
      </c>
      <c r="F273" s="199" t="s">
        <v>225</v>
      </c>
      <c r="H273" s="200">
        <v>2.909</v>
      </c>
      <c r="I273" s="201"/>
      <c r="L273" s="197"/>
      <c r="M273" s="202"/>
      <c r="N273" s="203"/>
      <c r="O273" s="203"/>
      <c r="P273" s="203"/>
      <c r="Q273" s="203"/>
      <c r="R273" s="203"/>
      <c r="S273" s="203"/>
      <c r="T273" s="204"/>
      <c r="AT273" s="198" t="s">
        <v>153</v>
      </c>
      <c r="AU273" s="198" t="s">
        <v>86</v>
      </c>
      <c r="AV273" s="12" t="s">
        <v>86</v>
      </c>
      <c r="AW273" s="12" t="s">
        <v>40</v>
      </c>
      <c r="AX273" s="12" t="s">
        <v>77</v>
      </c>
      <c r="AY273" s="198" t="s">
        <v>144</v>
      </c>
    </row>
    <row r="274" spans="2:51" s="12" customFormat="1" ht="13.5">
      <c r="B274" s="197"/>
      <c r="D274" s="189" t="s">
        <v>153</v>
      </c>
      <c r="E274" s="198" t="s">
        <v>5</v>
      </c>
      <c r="F274" s="199" t="s">
        <v>226</v>
      </c>
      <c r="H274" s="200">
        <v>12.155</v>
      </c>
      <c r="I274" s="201"/>
      <c r="L274" s="197"/>
      <c r="M274" s="202"/>
      <c r="N274" s="203"/>
      <c r="O274" s="203"/>
      <c r="P274" s="203"/>
      <c r="Q274" s="203"/>
      <c r="R274" s="203"/>
      <c r="S274" s="203"/>
      <c r="T274" s="204"/>
      <c r="AT274" s="198" t="s">
        <v>153</v>
      </c>
      <c r="AU274" s="198" t="s">
        <v>86</v>
      </c>
      <c r="AV274" s="12" t="s">
        <v>86</v>
      </c>
      <c r="AW274" s="12" t="s">
        <v>40</v>
      </c>
      <c r="AX274" s="12" t="s">
        <v>77</v>
      </c>
      <c r="AY274" s="198" t="s">
        <v>144</v>
      </c>
    </row>
    <row r="275" spans="2:51" s="11" customFormat="1" ht="13.5">
      <c r="B275" s="188"/>
      <c r="D275" s="189" t="s">
        <v>153</v>
      </c>
      <c r="E275" s="190" t="s">
        <v>5</v>
      </c>
      <c r="F275" s="191" t="s">
        <v>227</v>
      </c>
      <c r="H275" s="192" t="s">
        <v>5</v>
      </c>
      <c r="I275" s="193"/>
      <c r="L275" s="188"/>
      <c r="M275" s="194"/>
      <c r="N275" s="195"/>
      <c r="O275" s="195"/>
      <c r="P275" s="195"/>
      <c r="Q275" s="195"/>
      <c r="R275" s="195"/>
      <c r="S275" s="195"/>
      <c r="T275" s="196"/>
      <c r="AT275" s="192" t="s">
        <v>153</v>
      </c>
      <c r="AU275" s="192" t="s">
        <v>86</v>
      </c>
      <c r="AV275" s="11" t="s">
        <v>25</v>
      </c>
      <c r="AW275" s="11" t="s">
        <v>40</v>
      </c>
      <c r="AX275" s="11" t="s">
        <v>77</v>
      </c>
      <c r="AY275" s="192" t="s">
        <v>144</v>
      </c>
    </row>
    <row r="276" spans="2:51" s="12" customFormat="1" ht="13.5">
      <c r="B276" s="197"/>
      <c r="D276" s="189" t="s">
        <v>153</v>
      </c>
      <c r="E276" s="198" t="s">
        <v>5</v>
      </c>
      <c r="F276" s="199" t="s">
        <v>228</v>
      </c>
      <c r="H276" s="200">
        <v>28.558</v>
      </c>
      <c r="I276" s="201"/>
      <c r="L276" s="197"/>
      <c r="M276" s="202"/>
      <c r="N276" s="203"/>
      <c r="O276" s="203"/>
      <c r="P276" s="203"/>
      <c r="Q276" s="203"/>
      <c r="R276" s="203"/>
      <c r="S276" s="203"/>
      <c r="T276" s="204"/>
      <c r="AT276" s="198" t="s">
        <v>153</v>
      </c>
      <c r="AU276" s="198" t="s">
        <v>86</v>
      </c>
      <c r="AV276" s="12" t="s">
        <v>86</v>
      </c>
      <c r="AW276" s="12" t="s">
        <v>40</v>
      </c>
      <c r="AX276" s="12" t="s">
        <v>77</v>
      </c>
      <c r="AY276" s="198" t="s">
        <v>144</v>
      </c>
    </row>
    <row r="277" spans="2:51" s="11" customFormat="1" ht="13.5">
      <c r="B277" s="188"/>
      <c r="D277" s="189" t="s">
        <v>153</v>
      </c>
      <c r="E277" s="190" t="s">
        <v>5</v>
      </c>
      <c r="F277" s="191" t="s">
        <v>229</v>
      </c>
      <c r="H277" s="192" t="s">
        <v>5</v>
      </c>
      <c r="I277" s="193"/>
      <c r="L277" s="188"/>
      <c r="M277" s="194"/>
      <c r="N277" s="195"/>
      <c r="O277" s="195"/>
      <c r="P277" s="195"/>
      <c r="Q277" s="195"/>
      <c r="R277" s="195"/>
      <c r="S277" s="195"/>
      <c r="T277" s="196"/>
      <c r="AT277" s="192" t="s">
        <v>153</v>
      </c>
      <c r="AU277" s="192" t="s">
        <v>86</v>
      </c>
      <c r="AV277" s="11" t="s">
        <v>25</v>
      </c>
      <c r="AW277" s="11" t="s">
        <v>40</v>
      </c>
      <c r="AX277" s="11" t="s">
        <v>77</v>
      </c>
      <c r="AY277" s="192" t="s">
        <v>144</v>
      </c>
    </row>
    <row r="278" spans="2:51" s="12" customFormat="1" ht="13.5">
      <c r="B278" s="197"/>
      <c r="D278" s="189" t="s">
        <v>153</v>
      </c>
      <c r="E278" s="198" t="s">
        <v>5</v>
      </c>
      <c r="F278" s="199" t="s">
        <v>230</v>
      </c>
      <c r="H278" s="200">
        <v>13.655</v>
      </c>
      <c r="I278" s="201"/>
      <c r="L278" s="197"/>
      <c r="M278" s="202"/>
      <c r="N278" s="203"/>
      <c r="O278" s="203"/>
      <c r="P278" s="203"/>
      <c r="Q278" s="203"/>
      <c r="R278" s="203"/>
      <c r="S278" s="203"/>
      <c r="T278" s="204"/>
      <c r="AT278" s="198" t="s">
        <v>153</v>
      </c>
      <c r="AU278" s="198" t="s">
        <v>86</v>
      </c>
      <c r="AV278" s="12" t="s">
        <v>86</v>
      </c>
      <c r="AW278" s="12" t="s">
        <v>40</v>
      </c>
      <c r="AX278" s="12" t="s">
        <v>77</v>
      </c>
      <c r="AY278" s="198" t="s">
        <v>144</v>
      </c>
    </row>
    <row r="279" spans="2:51" s="11" customFormat="1" ht="13.5">
      <c r="B279" s="188"/>
      <c r="D279" s="189" t="s">
        <v>153</v>
      </c>
      <c r="E279" s="190" t="s">
        <v>5</v>
      </c>
      <c r="F279" s="191" t="s">
        <v>231</v>
      </c>
      <c r="H279" s="192" t="s">
        <v>5</v>
      </c>
      <c r="I279" s="193"/>
      <c r="L279" s="188"/>
      <c r="M279" s="194"/>
      <c r="N279" s="195"/>
      <c r="O279" s="195"/>
      <c r="P279" s="195"/>
      <c r="Q279" s="195"/>
      <c r="R279" s="195"/>
      <c r="S279" s="195"/>
      <c r="T279" s="196"/>
      <c r="AT279" s="192" t="s">
        <v>153</v>
      </c>
      <c r="AU279" s="192" t="s">
        <v>86</v>
      </c>
      <c r="AV279" s="11" t="s">
        <v>25</v>
      </c>
      <c r="AW279" s="11" t="s">
        <v>40</v>
      </c>
      <c r="AX279" s="11" t="s">
        <v>77</v>
      </c>
      <c r="AY279" s="192" t="s">
        <v>144</v>
      </c>
    </row>
    <row r="280" spans="2:51" s="12" customFormat="1" ht="13.5">
      <c r="B280" s="197"/>
      <c r="D280" s="189" t="s">
        <v>153</v>
      </c>
      <c r="E280" s="198" t="s">
        <v>5</v>
      </c>
      <c r="F280" s="199" t="s">
        <v>232</v>
      </c>
      <c r="H280" s="200">
        <v>30.933</v>
      </c>
      <c r="I280" s="201"/>
      <c r="L280" s="197"/>
      <c r="M280" s="202"/>
      <c r="N280" s="203"/>
      <c r="O280" s="203"/>
      <c r="P280" s="203"/>
      <c r="Q280" s="203"/>
      <c r="R280" s="203"/>
      <c r="S280" s="203"/>
      <c r="T280" s="204"/>
      <c r="AT280" s="198" t="s">
        <v>153</v>
      </c>
      <c r="AU280" s="198" t="s">
        <v>86</v>
      </c>
      <c r="AV280" s="12" t="s">
        <v>86</v>
      </c>
      <c r="AW280" s="12" t="s">
        <v>40</v>
      </c>
      <c r="AX280" s="12" t="s">
        <v>77</v>
      </c>
      <c r="AY280" s="198" t="s">
        <v>144</v>
      </c>
    </row>
    <row r="281" spans="2:51" s="13" customFormat="1" ht="13.5">
      <c r="B281" s="205"/>
      <c r="D281" s="206" t="s">
        <v>153</v>
      </c>
      <c r="E281" s="207" t="s">
        <v>5</v>
      </c>
      <c r="F281" s="208" t="s">
        <v>174</v>
      </c>
      <c r="H281" s="209">
        <v>126.679</v>
      </c>
      <c r="I281" s="210"/>
      <c r="L281" s="205"/>
      <c r="M281" s="211"/>
      <c r="N281" s="212"/>
      <c r="O281" s="212"/>
      <c r="P281" s="212"/>
      <c r="Q281" s="212"/>
      <c r="R281" s="212"/>
      <c r="S281" s="212"/>
      <c r="T281" s="213"/>
      <c r="AT281" s="214" t="s">
        <v>153</v>
      </c>
      <c r="AU281" s="214" t="s">
        <v>86</v>
      </c>
      <c r="AV281" s="13" t="s">
        <v>151</v>
      </c>
      <c r="AW281" s="13" t="s">
        <v>40</v>
      </c>
      <c r="AX281" s="13" t="s">
        <v>25</v>
      </c>
      <c r="AY281" s="214" t="s">
        <v>144</v>
      </c>
    </row>
    <row r="282" spans="2:65" s="1" customFormat="1" ht="31.5" customHeight="1">
      <c r="B282" s="175"/>
      <c r="C282" s="176" t="s">
        <v>233</v>
      </c>
      <c r="D282" s="176" t="s">
        <v>146</v>
      </c>
      <c r="E282" s="177" t="s">
        <v>234</v>
      </c>
      <c r="F282" s="178" t="s">
        <v>235</v>
      </c>
      <c r="G282" s="179" t="s">
        <v>205</v>
      </c>
      <c r="H282" s="180">
        <v>316.86</v>
      </c>
      <c r="I282" s="181"/>
      <c r="J282" s="182">
        <f>ROUND(I282*H282,2)</f>
        <v>0</v>
      </c>
      <c r="K282" s="178" t="s">
        <v>4753</v>
      </c>
      <c r="L282" s="42"/>
      <c r="M282" s="183" t="s">
        <v>5</v>
      </c>
      <c r="N282" s="184" t="s">
        <v>48</v>
      </c>
      <c r="O282" s="43"/>
      <c r="P282" s="185">
        <f>O282*H282</f>
        <v>0</v>
      </c>
      <c r="Q282" s="185">
        <v>0</v>
      </c>
      <c r="R282" s="185">
        <f>Q282*H282</f>
        <v>0</v>
      </c>
      <c r="S282" s="185">
        <v>0.261</v>
      </c>
      <c r="T282" s="186">
        <f>S282*H282</f>
        <v>82.70046</v>
      </c>
      <c r="AR282" s="24" t="s">
        <v>151</v>
      </c>
      <c r="AT282" s="24" t="s">
        <v>146</v>
      </c>
      <c r="AU282" s="24" t="s">
        <v>86</v>
      </c>
      <c r="AY282" s="24" t="s">
        <v>144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24" t="s">
        <v>25</v>
      </c>
      <c r="BK282" s="187">
        <f>ROUND(I282*H282,2)</f>
        <v>0</v>
      </c>
      <c r="BL282" s="24" t="s">
        <v>151</v>
      </c>
      <c r="BM282" s="24" t="s">
        <v>236</v>
      </c>
    </row>
    <row r="283" spans="2:51" s="11" customFormat="1" ht="13.5">
      <c r="B283" s="188"/>
      <c r="D283" s="189" t="s">
        <v>153</v>
      </c>
      <c r="E283" s="190" t="s">
        <v>5</v>
      </c>
      <c r="F283" s="191" t="s">
        <v>215</v>
      </c>
      <c r="H283" s="192" t="s">
        <v>5</v>
      </c>
      <c r="I283" s="193"/>
      <c r="L283" s="188"/>
      <c r="M283" s="194"/>
      <c r="N283" s="195"/>
      <c r="O283" s="195"/>
      <c r="P283" s="195"/>
      <c r="Q283" s="195"/>
      <c r="R283" s="195"/>
      <c r="S283" s="195"/>
      <c r="T283" s="196"/>
      <c r="AT283" s="192" t="s">
        <v>153</v>
      </c>
      <c r="AU283" s="192" t="s">
        <v>86</v>
      </c>
      <c r="AV283" s="11" t="s">
        <v>25</v>
      </c>
      <c r="AW283" s="11" t="s">
        <v>40</v>
      </c>
      <c r="AX283" s="11" t="s">
        <v>77</v>
      </c>
      <c r="AY283" s="192" t="s">
        <v>144</v>
      </c>
    </row>
    <row r="284" spans="2:51" s="12" customFormat="1" ht="13.5">
      <c r="B284" s="197"/>
      <c r="D284" s="189" t="s">
        <v>153</v>
      </c>
      <c r="E284" s="198" t="s">
        <v>5</v>
      </c>
      <c r="F284" s="199" t="s">
        <v>237</v>
      </c>
      <c r="H284" s="200">
        <v>22.155</v>
      </c>
      <c r="I284" s="201"/>
      <c r="L284" s="197"/>
      <c r="M284" s="202"/>
      <c r="N284" s="203"/>
      <c r="O284" s="203"/>
      <c r="P284" s="203"/>
      <c r="Q284" s="203"/>
      <c r="R284" s="203"/>
      <c r="S284" s="203"/>
      <c r="T284" s="204"/>
      <c r="AT284" s="198" t="s">
        <v>153</v>
      </c>
      <c r="AU284" s="198" t="s">
        <v>86</v>
      </c>
      <c r="AV284" s="12" t="s">
        <v>86</v>
      </c>
      <c r="AW284" s="12" t="s">
        <v>40</v>
      </c>
      <c r="AX284" s="12" t="s">
        <v>77</v>
      </c>
      <c r="AY284" s="198" t="s">
        <v>144</v>
      </c>
    </row>
    <row r="285" spans="2:51" s="12" customFormat="1" ht="13.5">
      <c r="B285" s="197"/>
      <c r="D285" s="189" t="s">
        <v>153</v>
      </c>
      <c r="E285" s="198" t="s">
        <v>5</v>
      </c>
      <c r="F285" s="199" t="s">
        <v>238</v>
      </c>
      <c r="H285" s="200">
        <v>13.79</v>
      </c>
      <c r="I285" s="201"/>
      <c r="L285" s="197"/>
      <c r="M285" s="202"/>
      <c r="N285" s="203"/>
      <c r="O285" s="203"/>
      <c r="P285" s="203"/>
      <c r="Q285" s="203"/>
      <c r="R285" s="203"/>
      <c r="S285" s="203"/>
      <c r="T285" s="204"/>
      <c r="AT285" s="198" t="s">
        <v>153</v>
      </c>
      <c r="AU285" s="198" t="s">
        <v>86</v>
      </c>
      <c r="AV285" s="12" t="s">
        <v>86</v>
      </c>
      <c r="AW285" s="12" t="s">
        <v>40</v>
      </c>
      <c r="AX285" s="12" t="s">
        <v>77</v>
      </c>
      <c r="AY285" s="198" t="s">
        <v>144</v>
      </c>
    </row>
    <row r="286" spans="2:51" s="12" customFormat="1" ht="13.5">
      <c r="B286" s="197"/>
      <c r="D286" s="189" t="s">
        <v>153</v>
      </c>
      <c r="E286" s="198" t="s">
        <v>5</v>
      </c>
      <c r="F286" s="199" t="s">
        <v>239</v>
      </c>
      <c r="H286" s="200">
        <v>10.92</v>
      </c>
      <c r="I286" s="201"/>
      <c r="L286" s="197"/>
      <c r="M286" s="202"/>
      <c r="N286" s="203"/>
      <c r="O286" s="203"/>
      <c r="P286" s="203"/>
      <c r="Q286" s="203"/>
      <c r="R286" s="203"/>
      <c r="S286" s="203"/>
      <c r="T286" s="204"/>
      <c r="AT286" s="198" t="s">
        <v>153</v>
      </c>
      <c r="AU286" s="198" t="s">
        <v>86</v>
      </c>
      <c r="AV286" s="12" t="s">
        <v>86</v>
      </c>
      <c r="AW286" s="12" t="s">
        <v>40</v>
      </c>
      <c r="AX286" s="12" t="s">
        <v>77</v>
      </c>
      <c r="AY286" s="198" t="s">
        <v>144</v>
      </c>
    </row>
    <row r="287" spans="2:51" s="11" customFormat="1" ht="13.5">
      <c r="B287" s="188"/>
      <c r="D287" s="189" t="s">
        <v>153</v>
      </c>
      <c r="E287" s="190" t="s">
        <v>5</v>
      </c>
      <c r="F287" s="191" t="s">
        <v>222</v>
      </c>
      <c r="H287" s="192" t="s">
        <v>5</v>
      </c>
      <c r="I287" s="193"/>
      <c r="L287" s="188"/>
      <c r="M287" s="194"/>
      <c r="N287" s="195"/>
      <c r="O287" s="195"/>
      <c r="P287" s="195"/>
      <c r="Q287" s="195"/>
      <c r="R287" s="195"/>
      <c r="S287" s="195"/>
      <c r="T287" s="196"/>
      <c r="AT287" s="192" t="s">
        <v>153</v>
      </c>
      <c r="AU287" s="192" t="s">
        <v>86</v>
      </c>
      <c r="AV287" s="11" t="s">
        <v>25</v>
      </c>
      <c r="AW287" s="11" t="s">
        <v>40</v>
      </c>
      <c r="AX287" s="11" t="s">
        <v>77</v>
      </c>
      <c r="AY287" s="192" t="s">
        <v>144</v>
      </c>
    </row>
    <row r="288" spans="2:51" s="12" customFormat="1" ht="13.5">
      <c r="B288" s="197"/>
      <c r="D288" s="189" t="s">
        <v>153</v>
      </c>
      <c r="E288" s="198" t="s">
        <v>5</v>
      </c>
      <c r="F288" s="199" t="s">
        <v>240</v>
      </c>
      <c r="H288" s="200">
        <v>10.759</v>
      </c>
      <c r="I288" s="201"/>
      <c r="L288" s="197"/>
      <c r="M288" s="202"/>
      <c r="N288" s="203"/>
      <c r="O288" s="203"/>
      <c r="P288" s="203"/>
      <c r="Q288" s="203"/>
      <c r="R288" s="203"/>
      <c r="S288" s="203"/>
      <c r="T288" s="204"/>
      <c r="AT288" s="198" t="s">
        <v>153</v>
      </c>
      <c r="AU288" s="198" t="s">
        <v>86</v>
      </c>
      <c r="AV288" s="12" t="s">
        <v>86</v>
      </c>
      <c r="AW288" s="12" t="s">
        <v>40</v>
      </c>
      <c r="AX288" s="12" t="s">
        <v>77</v>
      </c>
      <c r="AY288" s="198" t="s">
        <v>144</v>
      </c>
    </row>
    <row r="289" spans="2:51" s="12" customFormat="1" ht="13.5">
      <c r="B289" s="197"/>
      <c r="D289" s="189" t="s">
        <v>153</v>
      </c>
      <c r="E289" s="198" t="s">
        <v>5</v>
      </c>
      <c r="F289" s="199" t="s">
        <v>241</v>
      </c>
      <c r="H289" s="200">
        <v>9.523</v>
      </c>
      <c r="I289" s="201"/>
      <c r="L289" s="197"/>
      <c r="M289" s="202"/>
      <c r="N289" s="203"/>
      <c r="O289" s="203"/>
      <c r="P289" s="203"/>
      <c r="Q289" s="203"/>
      <c r="R289" s="203"/>
      <c r="S289" s="203"/>
      <c r="T289" s="204"/>
      <c r="AT289" s="198" t="s">
        <v>153</v>
      </c>
      <c r="AU289" s="198" t="s">
        <v>86</v>
      </c>
      <c r="AV289" s="12" t="s">
        <v>86</v>
      </c>
      <c r="AW289" s="12" t="s">
        <v>40</v>
      </c>
      <c r="AX289" s="12" t="s">
        <v>77</v>
      </c>
      <c r="AY289" s="198" t="s">
        <v>144</v>
      </c>
    </row>
    <row r="290" spans="2:51" s="12" customFormat="1" ht="13.5">
      <c r="B290" s="197"/>
      <c r="D290" s="189" t="s">
        <v>153</v>
      </c>
      <c r="E290" s="198" t="s">
        <v>5</v>
      </c>
      <c r="F290" s="199" t="s">
        <v>242</v>
      </c>
      <c r="H290" s="200">
        <v>3.955</v>
      </c>
      <c r="I290" s="201"/>
      <c r="L290" s="197"/>
      <c r="M290" s="202"/>
      <c r="N290" s="203"/>
      <c r="O290" s="203"/>
      <c r="P290" s="203"/>
      <c r="Q290" s="203"/>
      <c r="R290" s="203"/>
      <c r="S290" s="203"/>
      <c r="T290" s="204"/>
      <c r="AT290" s="198" t="s">
        <v>153</v>
      </c>
      <c r="AU290" s="198" t="s">
        <v>86</v>
      </c>
      <c r="AV290" s="12" t="s">
        <v>86</v>
      </c>
      <c r="AW290" s="12" t="s">
        <v>40</v>
      </c>
      <c r="AX290" s="12" t="s">
        <v>77</v>
      </c>
      <c r="AY290" s="198" t="s">
        <v>144</v>
      </c>
    </row>
    <row r="291" spans="2:51" s="12" customFormat="1" ht="13.5">
      <c r="B291" s="197"/>
      <c r="D291" s="189" t="s">
        <v>153</v>
      </c>
      <c r="E291" s="198" t="s">
        <v>5</v>
      </c>
      <c r="F291" s="199" t="s">
        <v>243</v>
      </c>
      <c r="H291" s="200">
        <v>6.566</v>
      </c>
      <c r="I291" s="201"/>
      <c r="L291" s="197"/>
      <c r="M291" s="202"/>
      <c r="N291" s="203"/>
      <c r="O291" s="203"/>
      <c r="P291" s="203"/>
      <c r="Q291" s="203"/>
      <c r="R291" s="203"/>
      <c r="S291" s="203"/>
      <c r="T291" s="204"/>
      <c r="AT291" s="198" t="s">
        <v>153</v>
      </c>
      <c r="AU291" s="198" t="s">
        <v>86</v>
      </c>
      <c r="AV291" s="12" t="s">
        <v>86</v>
      </c>
      <c r="AW291" s="12" t="s">
        <v>40</v>
      </c>
      <c r="AX291" s="12" t="s">
        <v>77</v>
      </c>
      <c r="AY291" s="198" t="s">
        <v>144</v>
      </c>
    </row>
    <row r="292" spans="2:51" s="12" customFormat="1" ht="13.5">
      <c r="B292" s="197"/>
      <c r="D292" s="189" t="s">
        <v>153</v>
      </c>
      <c r="E292" s="198" t="s">
        <v>5</v>
      </c>
      <c r="F292" s="199" t="s">
        <v>244</v>
      </c>
      <c r="H292" s="200">
        <v>1.961</v>
      </c>
      <c r="I292" s="201"/>
      <c r="L292" s="197"/>
      <c r="M292" s="202"/>
      <c r="N292" s="203"/>
      <c r="O292" s="203"/>
      <c r="P292" s="203"/>
      <c r="Q292" s="203"/>
      <c r="R292" s="203"/>
      <c r="S292" s="203"/>
      <c r="T292" s="204"/>
      <c r="AT292" s="198" t="s">
        <v>153</v>
      </c>
      <c r="AU292" s="198" t="s">
        <v>86</v>
      </c>
      <c r="AV292" s="12" t="s">
        <v>86</v>
      </c>
      <c r="AW292" s="12" t="s">
        <v>40</v>
      </c>
      <c r="AX292" s="12" t="s">
        <v>77</v>
      </c>
      <c r="AY292" s="198" t="s">
        <v>144</v>
      </c>
    </row>
    <row r="293" spans="2:51" s="12" customFormat="1" ht="13.5">
      <c r="B293" s="197"/>
      <c r="D293" s="189" t="s">
        <v>153</v>
      </c>
      <c r="E293" s="198" t="s">
        <v>5</v>
      </c>
      <c r="F293" s="199" t="s">
        <v>245</v>
      </c>
      <c r="H293" s="200">
        <v>7.796</v>
      </c>
      <c r="I293" s="201"/>
      <c r="L293" s="197"/>
      <c r="M293" s="202"/>
      <c r="N293" s="203"/>
      <c r="O293" s="203"/>
      <c r="P293" s="203"/>
      <c r="Q293" s="203"/>
      <c r="R293" s="203"/>
      <c r="S293" s="203"/>
      <c r="T293" s="204"/>
      <c r="AT293" s="198" t="s">
        <v>153</v>
      </c>
      <c r="AU293" s="198" t="s">
        <v>86</v>
      </c>
      <c r="AV293" s="12" t="s">
        <v>86</v>
      </c>
      <c r="AW293" s="12" t="s">
        <v>40</v>
      </c>
      <c r="AX293" s="12" t="s">
        <v>77</v>
      </c>
      <c r="AY293" s="198" t="s">
        <v>144</v>
      </c>
    </row>
    <row r="294" spans="2:51" s="12" customFormat="1" ht="13.5">
      <c r="B294" s="197"/>
      <c r="D294" s="189" t="s">
        <v>153</v>
      </c>
      <c r="E294" s="198" t="s">
        <v>5</v>
      </c>
      <c r="F294" s="199" t="s">
        <v>246</v>
      </c>
      <c r="H294" s="200">
        <v>5.814</v>
      </c>
      <c r="I294" s="201"/>
      <c r="L294" s="197"/>
      <c r="M294" s="202"/>
      <c r="N294" s="203"/>
      <c r="O294" s="203"/>
      <c r="P294" s="203"/>
      <c r="Q294" s="203"/>
      <c r="R294" s="203"/>
      <c r="S294" s="203"/>
      <c r="T294" s="204"/>
      <c r="AT294" s="198" t="s">
        <v>153</v>
      </c>
      <c r="AU294" s="198" t="s">
        <v>86</v>
      </c>
      <c r="AV294" s="12" t="s">
        <v>86</v>
      </c>
      <c r="AW294" s="12" t="s">
        <v>40</v>
      </c>
      <c r="AX294" s="12" t="s">
        <v>77</v>
      </c>
      <c r="AY294" s="198" t="s">
        <v>144</v>
      </c>
    </row>
    <row r="295" spans="2:51" s="12" customFormat="1" ht="13.5">
      <c r="B295" s="197"/>
      <c r="D295" s="189" t="s">
        <v>153</v>
      </c>
      <c r="E295" s="198" t="s">
        <v>5</v>
      </c>
      <c r="F295" s="199" t="s">
        <v>247</v>
      </c>
      <c r="H295" s="200">
        <v>6.688</v>
      </c>
      <c r="I295" s="201"/>
      <c r="L295" s="197"/>
      <c r="M295" s="202"/>
      <c r="N295" s="203"/>
      <c r="O295" s="203"/>
      <c r="P295" s="203"/>
      <c r="Q295" s="203"/>
      <c r="R295" s="203"/>
      <c r="S295" s="203"/>
      <c r="T295" s="204"/>
      <c r="AT295" s="198" t="s">
        <v>153</v>
      </c>
      <c r="AU295" s="198" t="s">
        <v>86</v>
      </c>
      <c r="AV295" s="12" t="s">
        <v>86</v>
      </c>
      <c r="AW295" s="12" t="s">
        <v>40</v>
      </c>
      <c r="AX295" s="12" t="s">
        <v>77</v>
      </c>
      <c r="AY295" s="198" t="s">
        <v>144</v>
      </c>
    </row>
    <row r="296" spans="2:51" s="12" customFormat="1" ht="13.5">
      <c r="B296" s="197"/>
      <c r="D296" s="189" t="s">
        <v>153</v>
      </c>
      <c r="E296" s="198" t="s">
        <v>5</v>
      </c>
      <c r="F296" s="199" t="s">
        <v>248</v>
      </c>
      <c r="H296" s="200">
        <v>14.352</v>
      </c>
      <c r="I296" s="201"/>
      <c r="L296" s="197"/>
      <c r="M296" s="202"/>
      <c r="N296" s="203"/>
      <c r="O296" s="203"/>
      <c r="P296" s="203"/>
      <c r="Q296" s="203"/>
      <c r="R296" s="203"/>
      <c r="S296" s="203"/>
      <c r="T296" s="204"/>
      <c r="AT296" s="198" t="s">
        <v>153</v>
      </c>
      <c r="AU296" s="198" t="s">
        <v>86</v>
      </c>
      <c r="AV296" s="12" t="s">
        <v>86</v>
      </c>
      <c r="AW296" s="12" t="s">
        <v>40</v>
      </c>
      <c r="AX296" s="12" t="s">
        <v>77</v>
      </c>
      <c r="AY296" s="198" t="s">
        <v>144</v>
      </c>
    </row>
    <row r="297" spans="2:51" s="11" customFormat="1" ht="13.5">
      <c r="B297" s="188"/>
      <c r="D297" s="189" t="s">
        <v>153</v>
      </c>
      <c r="E297" s="190" t="s">
        <v>5</v>
      </c>
      <c r="F297" s="191" t="s">
        <v>227</v>
      </c>
      <c r="H297" s="192" t="s">
        <v>5</v>
      </c>
      <c r="I297" s="193"/>
      <c r="L297" s="188"/>
      <c r="M297" s="194"/>
      <c r="N297" s="195"/>
      <c r="O297" s="195"/>
      <c r="P297" s="195"/>
      <c r="Q297" s="195"/>
      <c r="R297" s="195"/>
      <c r="S297" s="195"/>
      <c r="T297" s="196"/>
      <c r="AT297" s="192" t="s">
        <v>153</v>
      </c>
      <c r="AU297" s="192" t="s">
        <v>86</v>
      </c>
      <c r="AV297" s="11" t="s">
        <v>25</v>
      </c>
      <c r="AW297" s="11" t="s">
        <v>40</v>
      </c>
      <c r="AX297" s="11" t="s">
        <v>77</v>
      </c>
      <c r="AY297" s="192" t="s">
        <v>144</v>
      </c>
    </row>
    <row r="298" spans="2:51" s="12" customFormat="1" ht="13.5">
      <c r="B298" s="197"/>
      <c r="D298" s="189" t="s">
        <v>153</v>
      </c>
      <c r="E298" s="198" t="s">
        <v>5</v>
      </c>
      <c r="F298" s="199" t="s">
        <v>249</v>
      </c>
      <c r="H298" s="200">
        <v>29.136</v>
      </c>
      <c r="I298" s="201"/>
      <c r="L298" s="197"/>
      <c r="M298" s="202"/>
      <c r="N298" s="203"/>
      <c r="O298" s="203"/>
      <c r="P298" s="203"/>
      <c r="Q298" s="203"/>
      <c r="R298" s="203"/>
      <c r="S298" s="203"/>
      <c r="T298" s="204"/>
      <c r="AT298" s="198" t="s">
        <v>153</v>
      </c>
      <c r="AU298" s="198" t="s">
        <v>86</v>
      </c>
      <c r="AV298" s="12" t="s">
        <v>86</v>
      </c>
      <c r="AW298" s="12" t="s">
        <v>40</v>
      </c>
      <c r="AX298" s="12" t="s">
        <v>77</v>
      </c>
      <c r="AY298" s="198" t="s">
        <v>144</v>
      </c>
    </row>
    <row r="299" spans="2:51" s="12" customFormat="1" ht="13.5">
      <c r="B299" s="197"/>
      <c r="D299" s="189" t="s">
        <v>153</v>
      </c>
      <c r="E299" s="198" t="s">
        <v>5</v>
      </c>
      <c r="F299" s="199" t="s">
        <v>250</v>
      </c>
      <c r="H299" s="200">
        <v>2.758</v>
      </c>
      <c r="I299" s="201"/>
      <c r="L299" s="197"/>
      <c r="M299" s="202"/>
      <c r="N299" s="203"/>
      <c r="O299" s="203"/>
      <c r="P299" s="203"/>
      <c r="Q299" s="203"/>
      <c r="R299" s="203"/>
      <c r="S299" s="203"/>
      <c r="T299" s="204"/>
      <c r="AT299" s="198" t="s">
        <v>153</v>
      </c>
      <c r="AU299" s="198" t="s">
        <v>86</v>
      </c>
      <c r="AV299" s="12" t="s">
        <v>86</v>
      </c>
      <c r="AW299" s="12" t="s">
        <v>40</v>
      </c>
      <c r="AX299" s="12" t="s">
        <v>77</v>
      </c>
      <c r="AY299" s="198" t="s">
        <v>144</v>
      </c>
    </row>
    <row r="300" spans="2:51" s="11" customFormat="1" ht="13.5">
      <c r="B300" s="188"/>
      <c r="D300" s="189" t="s">
        <v>153</v>
      </c>
      <c r="E300" s="190" t="s">
        <v>5</v>
      </c>
      <c r="F300" s="191" t="s">
        <v>229</v>
      </c>
      <c r="H300" s="192" t="s">
        <v>5</v>
      </c>
      <c r="I300" s="193"/>
      <c r="L300" s="188"/>
      <c r="M300" s="194"/>
      <c r="N300" s="195"/>
      <c r="O300" s="195"/>
      <c r="P300" s="195"/>
      <c r="Q300" s="195"/>
      <c r="R300" s="195"/>
      <c r="S300" s="195"/>
      <c r="T300" s="196"/>
      <c r="AT300" s="192" t="s">
        <v>153</v>
      </c>
      <c r="AU300" s="192" t="s">
        <v>86</v>
      </c>
      <c r="AV300" s="11" t="s">
        <v>25</v>
      </c>
      <c r="AW300" s="11" t="s">
        <v>40</v>
      </c>
      <c r="AX300" s="11" t="s">
        <v>77</v>
      </c>
      <c r="AY300" s="192" t="s">
        <v>144</v>
      </c>
    </row>
    <row r="301" spans="2:51" s="12" customFormat="1" ht="13.5">
      <c r="B301" s="197"/>
      <c r="D301" s="189" t="s">
        <v>153</v>
      </c>
      <c r="E301" s="198" t="s">
        <v>5</v>
      </c>
      <c r="F301" s="199" t="s">
        <v>251</v>
      </c>
      <c r="H301" s="200">
        <v>21.737</v>
      </c>
      <c r="I301" s="201"/>
      <c r="L301" s="197"/>
      <c r="M301" s="202"/>
      <c r="N301" s="203"/>
      <c r="O301" s="203"/>
      <c r="P301" s="203"/>
      <c r="Q301" s="203"/>
      <c r="R301" s="203"/>
      <c r="S301" s="203"/>
      <c r="T301" s="204"/>
      <c r="AT301" s="198" t="s">
        <v>153</v>
      </c>
      <c r="AU301" s="198" t="s">
        <v>86</v>
      </c>
      <c r="AV301" s="12" t="s">
        <v>86</v>
      </c>
      <c r="AW301" s="12" t="s">
        <v>40</v>
      </c>
      <c r="AX301" s="12" t="s">
        <v>77</v>
      </c>
      <c r="AY301" s="198" t="s">
        <v>144</v>
      </c>
    </row>
    <row r="302" spans="2:51" s="12" customFormat="1" ht="13.5">
      <c r="B302" s="197"/>
      <c r="D302" s="189" t="s">
        <v>153</v>
      </c>
      <c r="E302" s="198" t="s">
        <v>5</v>
      </c>
      <c r="F302" s="199" t="s">
        <v>252</v>
      </c>
      <c r="H302" s="200">
        <v>45.058</v>
      </c>
      <c r="I302" s="201"/>
      <c r="L302" s="197"/>
      <c r="M302" s="202"/>
      <c r="N302" s="203"/>
      <c r="O302" s="203"/>
      <c r="P302" s="203"/>
      <c r="Q302" s="203"/>
      <c r="R302" s="203"/>
      <c r="S302" s="203"/>
      <c r="T302" s="204"/>
      <c r="AT302" s="198" t="s">
        <v>153</v>
      </c>
      <c r="AU302" s="198" t="s">
        <v>86</v>
      </c>
      <c r="AV302" s="12" t="s">
        <v>86</v>
      </c>
      <c r="AW302" s="12" t="s">
        <v>40</v>
      </c>
      <c r="AX302" s="12" t="s">
        <v>77</v>
      </c>
      <c r="AY302" s="198" t="s">
        <v>144</v>
      </c>
    </row>
    <row r="303" spans="2:51" s="11" customFormat="1" ht="13.5">
      <c r="B303" s="188"/>
      <c r="D303" s="189" t="s">
        <v>153</v>
      </c>
      <c r="E303" s="190" t="s">
        <v>5</v>
      </c>
      <c r="F303" s="191" t="s">
        <v>231</v>
      </c>
      <c r="H303" s="192" t="s">
        <v>5</v>
      </c>
      <c r="I303" s="193"/>
      <c r="L303" s="188"/>
      <c r="M303" s="194"/>
      <c r="N303" s="195"/>
      <c r="O303" s="195"/>
      <c r="P303" s="195"/>
      <c r="Q303" s="195"/>
      <c r="R303" s="195"/>
      <c r="S303" s="195"/>
      <c r="T303" s="196"/>
      <c r="AT303" s="192" t="s">
        <v>153</v>
      </c>
      <c r="AU303" s="192" t="s">
        <v>86</v>
      </c>
      <c r="AV303" s="11" t="s">
        <v>25</v>
      </c>
      <c r="AW303" s="11" t="s">
        <v>40</v>
      </c>
      <c r="AX303" s="11" t="s">
        <v>77</v>
      </c>
      <c r="AY303" s="192" t="s">
        <v>144</v>
      </c>
    </row>
    <row r="304" spans="2:51" s="12" customFormat="1" ht="27">
      <c r="B304" s="197"/>
      <c r="D304" s="189" t="s">
        <v>153</v>
      </c>
      <c r="E304" s="198" t="s">
        <v>5</v>
      </c>
      <c r="F304" s="199" t="s">
        <v>253</v>
      </c>
      <c r="H304" s="200">
        <v>103.892</v>
      </c>
      <c r="I304" s="201"/>
      <c r="L304" s="197"/>
      <c r="M304" s="202"/>
      <c r="N304" s="203"/>
      <c r="O304" s="203"/>
      <c r="P304" s="203"/>
      <c r="Q304" s="203"/>
      <c r="R304" s="203"/>
      <c r="S304" s="203"/>
      <c r="T304" s="204"/>
      <c r="AT304" s="198" t="s">
        <v>153</v>
      </c>
      <c r="AU304" s="198" t="s">
        <v>86</v>
      </c>
      <c r="AV304" s="12" t="s">
        <v>86</v>
      </c>
      <c r="AW304" s="12" t="s">
        <v>40</v>
      </c>
      <c r="AX304" s="12" t="s">
        <v>77</v>
      </c>
      <c r="AY304" s="198" t="s">
        <v>144</v>
      </c>
    </row>
    <row r="305" spans="2:51" s="13" customFormat="1" ht="13.5">
      <c r="B305" s="205"/>
      <c r="D305" s="206" t="s">
        <v>153</v>
      </c>
      <c r="E305" s="207" t="s">
        <v>5</v>
      </c>
      <c r="F305" s="208" t="s">
        <v>174</v>
      </c>
      <c r="H305" s="209">
        <v>316.86</v>
      </c>
      <c r="I305" s="210"/>
      <c r="L305" s="205"/>
      <c r="M305" s="211"/>
      <c r="N305" s="212"/>
      <c r="O305" s="212"/>
      <c r="P305" s="212"/>
      <c r="Q305" s="212"/>
      <c r="R305" s="212"/>
      <c r="S305" s="212"/>
      <c r="T305" s="213"/>
      <c r="AT305" s="214" t="s">
        <v>153</v>
      </c>
      <c r="AU305" s="214" t="s">
        <v>86</v>
      </c>
      <c r="AV305" s="13" t="s">
        <v>151</v>
      </c>
      <c r="AW305" s="13" t="s">
        <v>40</v>
      </c>
      <c r="AX305" s="13" t="s">
        <v>25</v>
      </c>
      <c r="AY305" s="214" t="s">
        <v>144</v>
      </c>
    </row>
    <row r="306" spans="2:65" s="1" customFormat="1" ht="31.5" customHeight="1">
      <c r="B306" s="175"/>
      <c r="C306" s="176" t="s">
        <v>254</v>
      </c>
      <c r="D306" s="176" t="s">
        <v>146</v>
      </c>
      <c r="E306" s="177" t="s">
        <v>255</v>
      </c>
      <c r="F306" s="178" t="s">
        <v>256</v>
      </c>
      <c r="G306" s="179" t="s">
        <v>149</v>
      </c>
      <c r="H306" s="180">
        <v>43.928</v>
      </c>
      <c r="I306" s="181"/>
      <c r="J306" s="182">
        <f>ROUND(I306*H306,2)</f>
        <v>0</v>
      </c>
      <c r="K306" s="178" t="s">
        <v>4753</v>
      </c>
      <c r="L306" s="42"/>
      <c r="M306" s="183" t="s">
        <v>5</v>
      </c>
      <c r="N306" s="184" t="s">
        <v>48</v>
      </c>
      <c r="O306" s="43"/>
      <c r="P306" s="185">
        <f>O306*H306</f>
        <v>0</v>
      </c>
      <c r="Q306" s="185">
        <v>0</v>
      </c>
      <c r="R306" s="185">
        <f>Q306*H306</f>
        <v>0</v>
      </c>
      <c r="S306" s="185">
        <v>1.8</v>
      </c>
      <c r="T306" s="186">
        <f>S306*H306</f>
        <v>79.07039999999999</v>
      </c>
      <c r="AR306" s="24" t="s">
        <v>151</v>
      </c>
      <c r="AT306" s="24" t="s">
        <v>146</v>
      </c>
      <c r="AU306" s="24" t="s">
        <v>86</v>
      </c>
      <c r="AY306" s="24" t="s">
        <v>144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24" t="s">
        <v>25</v>
      </c>
      <c r="BK306" s="187">
        <f>ROUND(I306*H306,2)</f>
        <v>0</v>
      </c>
      <c r="BL306" s="24" t="s">
        <v>151</v>
      </c>
      <c r="BM306" s="24" t="s">
        <v>257</v>
      </c>
    </row>
    <row r="307" spans="2:51" s="11" customFormat="1" ht="13.5">
      <c r="B307" s="188"/>
      <c r="D307" s="189" t="s">
        <v>153</v>
      </c>
      <c r="E307" s="190" t="s">
        <v>5</v>
      </c>
      <c r="F307" s="191" t="s">
        <v>215</v>
      </c>
      <c r="H307" s="192" t="s">
        <v>5</v>
      </c>
      <c r="I307" s="193"/>
      <c r="L307" s="188"/>
      <c r="M307" s="194"/>
      <c r="N307" s="195"/>
      <c r="O307" s="195"/>
      <c r="P307" s="195"/>
      <c r="Q307" s="195"/>
      <c r="R307" s="195"/>
      <c r="S307" s="195"/>
      <c r="T307" s="196"/>
      <c r="AT307" s="192" t="s">
        <v>153</v>
      </c>
      <c r="AU307" s="192" t="s">
        <v>86</v>
      </c>
      <c r="AV307" s="11" t="s">
        <v>25</v>
      </c>
      <c r="AW307" s="11" t="s">
        <v>40</v>
      </c>
      <c r="AX307" s="11" t="s">
        <v>77</v>
      </c>
      <c r="AY307" s="192" t="s">
        <v>144</v>
      </c>
    </row>
    <row r="308" spans="2:51" s="12" customFormat="1" ht="13.5">
      <c r="B308" s="197"/>
      <c r="D308" s="189" t="s">
        <v>153</v>
      </c>
      <c r="E308" s="198" t="s">
        <v>5</v>
      </c>
      <c r="F308" s="199" t="s">
        <v>258</v>
      </c>
      <c r="H308" s="200">
        <v>18.466</v>
      </c>
      <c r="I308" s="201"/>
      <c r="L308" s="197"/>
      <c r="M308" s="202"/>
      <c r="N308" s="203"/>
      <c r="O308" s="203"/>
      <c r="P308" s="203"/>
      <c r="Q308" s="203"/>
      <c r="R308" s="203"/>
      <c r="S308" s="203"/>
      <c r="T308" s="204"/>
      <c r="AT308" s="198" t="s">
        <v>153</v>
      </c>
      <c r="AU308" s="198" t="s">
        <v>86</v>
      </c>
      <c r="AV308" s="12" t="s">
        <v>86</v>
      </c>
      <c r="AW308" s="12" t="s">
        <v>40</v>
      </c>
      <c r="AX308" s="12" t="s">
        <v>77</v>
      </c>
      <c r="AY308" s="198" t="s">
        <v>144</v>
      </c>
    </row>
    <row r="309" spans="2:51" s="12" customFormat="1" ht="13.5">
      <c r="B309" s="197"/>
      <c r="D309" s="189" t="s">
        <v>153</v>
      </c>
      <c r="E309" s="198" t="s">
        <v>5</v>
      </c>
      <c r="F309" s="199" t="s">
        <v>259</v>
      </c>
      <c r="H309" s="200">
        <v>14.564</v>
      </c>
      <c r="I309" s="201"/>
      <c r="L309" s="197"/>
      <c r="M309" s="202"/>
      <c r="N309" s="203"/>
      <c r="O309" s="203"/>
      <c r="P309" s="203"/>
      <c r="Q309" s="203"/>
      <c r="R309" s="203"/>
      <c r="S309" s="203"/>
      <c r="T309" s="204"/>
      <c r="AT309" s="198" t="s">
        <v>153</v>
      </c>
      <c r="AU309" s="198" t="s">
        <v>86</v>
      </c>
      <c r="AV309" s="12" t="s">
        <v>86</v>
      </c>
      <c r="AW309" s="12" t="s">
        <v>40</v>
      </c>
      <c r="AX309" s="12" t="s">
        <v>77</v>
      </c>
      <c r="AY309" s="198" t="s">
        <v>144</v>
      </c>
    </row>
    <row r="310" spans="2:51" s="11" customFormat="1" ht="13.5">
      <c r="B310" s="188"/>
      <c r="D310" s="189" t="s">
        <v>153</v>
      </c>
      <c r="E310" s="190" t="s">
        <v>5</v>
      </c>
      <c r="F310" s="191" t="s">
        <v>227</v>
      </c>
      <c r="H310" s="192" t="s">
        <v>5</v>
      </c>
      <c r="I310" s="193"/>
      <c r="L310" s="188"/>
      <c r="M310" s="194"/>
      <c r="N310" s="195"/>
      <c r="O310" s="195"/>
      <c r="P310" s="195"/>
      <c r="Q310" s="195"/>
      <c r="R310" s="195"/>
      <c r="S310" s="195"/>
      <c r="T310" s="196"/>
      <c r="AT310" s="192" t="s">
        <v>153</v>
      </c>
      <c r="AU310" s="192" t="s">
        <v>86</v>
      </c>
      <c r="AV310" s="11" t="s">
        <v>25</v>
      </c>
      <c r="AW310" s="11" t="s">
        <v>40</v>
      </c>
      <c r="AX310" s="11" t="s">
        <v>77</v>
      </c>
      <c r="AY310" s="192" t="s">
        <v>144</v>
      </c>
    </row>
    <row r="311" spans="2:51" s="12" customFormat="1" ht="13.5">
      <c r="B311" s="197"/>
      <c r="D311" s="189" t="s">
        <v>153</v>
      </c>
      <c r="E311" s="198" t="s">
        <v>5</v>
      </c>
      <c r="F311" s="199" t="s">
        <v>260</v>
      </c>
      <c r="H311" s="200">
        <v>1.907</v>
      </c>
      <c r="I311" s="201"/>
      <c r="L311" s="197"/>
      <c r="M311" s="202"/>
      <c r="N311" s="203"/>
      <c r="O311" s="203"/>
      <c r="P311" s="203"/>
      <c r="Q311" s="203"/>
      <c r="R311" s="203"/>
      <c r="S311" s="203"/>
      <c r="T311" s="204"/>
      <c r="AT311" s="198" t="s">
        <v>153</v>
      </c>
      <c r="AU311" s="198" t="s">
        <v>86</v>
      </c>
      <c r="AV311" s="12" t="s">
        <v>86</v>
      </c>
      <c r="AW311" s="12" t="s">
        <v>40</v>
      </c>
      <c r="AX311" s="12" t="s">
        <v>77</v>
      </c>
      <c r="AY311" s="198" t="s">
        <v>144</v>
      </c>
    </row>
    <row r="312" spans="2:51" s="12" customFormat="1" ht="13.5">
      <c r="B312" s="197"/>
      <c r="D312" s="189" t="s">
        <v>153</v>
      </c>
      <c r="E312" s="198" t="s">
        <v>5</v>
      </c>
      <c r="F312" s="199" t="s">
        <v>261</v>
      </c>
      <c r="H312" s="200">
        <v>4.404</v>
      </c>
      <c r="I312" s="201"/>
      <c r="L312" s="197"/>
      <c r="M312" s="202"/>
      <c r="N312" s="203"/>
      <c r="O312" s="203"/>
      <c r="P312" s="203"/>
      <c r="Q312" s="203"/>
      <c r="R312" s="203"/>
      <c r="S312" s="203"/>
      <c r="T312" s="204"/>
      <c r="AT312" s="198" t="s">
        <v>153</v>
      </c>
      <c r="AU312" s="198" t="s">
        <v>86</v>
      </c>
      <c r="AV312" s="12" t="s">
        <v>86</v>
      </c>
      <c r="AW312" s="12" t="s">
        <v>40</v>
      </c>
      <c r="AX312" s="12" t="s">
        <v>77</v>
      </c>
      <c r="AY312" s="198" t="s">
        <v>144</v>
      </c>
    </row>
    <row r="313" spans="2:51" s="11" customFormat="1" ht="13.5">
      <c r="B313" s="188"/>
      <c r="D313" s="189" t="s">
        <v>153</v>
      </c>
      <c r="E313" s="190" t="s">
        <v>5</v>
      </c>
      <c r="F313" s="191" t="s">
        <v>229</v>
      </c>
      <c r="H313" s="192" t="s">
        <v>5</v>
      </c>
      <c r="I313" s="193"/>
      <c r="L313" s="188"/>
      <c r="M313" s="194"/>
      <c r="N313" s="195"/>
      <c r="O313" s="195"/>
      <c r="P313" s="195"/>
      <c r="Q313" s="195"/>
      <c r="R313" s="195"/>
      <c r="S313" s="195"/>
      <c r="T313" s="196"/>
      <c r="AT313" s="192" t="s">
        <v>153</v>
      </c>
      <c r="AU313" s="192" t="s">
        <v>86</v>
      </c>
      <c r="AV313" s="11" t="s">
        <v>25</v>
      </c>
      <c r="AW313" s="11" t="s">
        <v>40</v>
      </c>
      <c r="AX313" s="11" t="s">
        <v>77</v>
      </c>
      <c r="AY313" s="192" t="s">
        <v>144</v>
      </c>
    </row>
    <row r="314" spans="2:51" s="12" customFormat="1" ht="13.5">
      <c r="B314" s="197"/>
      <c r="D314" s="189" t="s">
        <v>153</v>
      </c>
      <c r="E314" s="198" t="s">
        <v>5</v>
      </c>
      <c r="F314" s="199" t="s">
        <v>262</v>
      </c>
      <c r="H314" s="200">
        <v>2.117</v>
      </c>
      <c r="I314" s="201"/>
      <c r="L314" s="197"/>
      <c r="M314" s="202"/>
      <c r="N314" s="203"/>
      <c r="O314" s="203"/>
      <c r="P314" s="203"/>
      <c r="Q314" s="203"/>
      <c r="R314" s="203"/>
      <c r="S314" s="203"/>
      <c r="T314" s="204"/>
      <c r="AT314" s="198" t="s">
        <v>153</v>
      </c>
      <c r="AU314" s="198" t="s">
        <v>86</v>
      </c>
      <c r="AV314" s="12" t="s">
        <v>86</v>
      </c>
      <c r="AW314" s="12" t="s">
        <v>40</v>
      </c>
      <c r="AX314" s="12" t="s">
        <v>77</v>
      </c>
      <c r="AY314" s="198" t="s">
        <v>144</v>
      </c>
    </row>
    <row r="315" spans="2:51" s="11" customFormat="1" ht="13.5">
      <c r="B315" s="188"/>
      <c r="D315" s="189" t="s">
        <v>153</v>
      </c>
      <c r="E315" s="190" t="s">
        <v>5</v>
      </c>
      <c r="F315" s="191" t="s">
        <v>231</v>
      </c>
      <c r="H315" s="192" t="s">
        <v>5</v>
      </c>
      <c r="I315" s="193"/>
      <c r="L315" s="188"/>
      <c r="M315" s="194"/>
      <c r="N315" s="195"/>
      <c r="O315" s="195"/>
      <c r="P315" s="195"/>
      <c r="Q315" s="195"/>
      <c r="R315" s="195"/>
      <c r="S315" s="195"/>
      <c r="T315" s="196"/>
      <c r="AT315" s="192" t="s">
        <v>153</v>
      </c>
      <c r="AU315" s="192" t="s">
        <v>86</v>
      </c>
      <c r="AV315" s="11" t="s">
        <v>25</v>
      </c>
      <c r="AW315" s="11" t="s">
        <v>40</v>
      </c>
      <c r="AX315" s="11" t="s">
        <v>77</v>
      </c>
      <c r="AY315" s="192" t="s">
        <v>144</v>
      </c>
    </row>
    <row r="316" spans="2:51" s="12" customFormat="1" ht="13.5">
      <c r="B316" s="197"/>
      <c r="D316" s="189" t="s">
        <v>153</v>
      </c>
      <c r="E316" s="198" t="s">
        <v>5</v>
      </c>
      <c r="F316" s="199" t="s">
        <v>263</v>
      </c>
      <c r="H316" s="200">
        <v>2.47</v>
      </c>
      <c r="I316" s="201"/>
      <c r="L316" s="197"/>
      <c r="M316" s="202"/>
      <c r="N316" s="203"/>
      <c r="O316" s="203"/>
      <c r="P316" s="203"/>
      <c r="Q316" s="203"/>
      <c r="R316" s="203"/>
      <c r="S316" s="203"/>
      <c r="T316" s="204"/>
      <c r="AT316" s="198" t="s">
        <v>153</v>
      </c>
      <c r="AU316" s="198" t="s">
        <v>86</v>
      </c>
      <c r="AV316" s="12" t="s">
        <v>86</v>
      </c>
      <c r="AW316" s="12" t="s">
        <v>40</v>
      </c>
      <c r="AX316" s="12" t="s">
        <v>77</v>
      </c>
      <c r="AY316" s="198" t="s">
        <v>144</v>
      </c>
    </row>
    <row r="317" spans="2:51" s="13" customFormat="1" ht="13.5">
      <c r="B317" s="205"/>
      <c r="D317" s="206" t="s">
        <v>153</v>
      </c>
      <c r="E317" s="207" t="s">
        <v>5</v>
      </c>
      <c r="F317" s="208" t="s">
        <v>174</v>
      </c>
      <c r="H317" s="209">
        <v>43.928</v>
      </c>
      <c r="I317" s="210"/>
      <c r="L317" s="205"/>
      <c r="M317" s="211"/>
      <c r="N317" s="212"/>
      <c r="O317" s="212"/>
      <c r="P317" s="212"/>
      <c r="Q317" s="212"/>
      <c r="R317" s="212"/>
      <c r="S317" s="212"/>
      <c r="T317" s="213"/>
      <c r="AT317" s="214" t="s">
        <v>153</v>
      </c>
      <c r="AU317" s="214" t="s">
        <v>86</v>
      </c>
      <c r="AV317" s="13" t="s">
        <v>151</v>
      </c>
      <c r="AW317" s="13" t="s">
        <v>40</v>
      </c>
      <c r="AX317" s="13" t="s">
        <v>25</v>
      </c>
      <c r="AY317" s="214" t="s">
        <v>144</v>
      </c>
    </row>
    <row r="318" spans="2:65" s="1" customFormat="1" ht="22.5" customHeight="1">
      <c r="B318" s="175"/>
      <c r="C318" s="176" t="s">
        <v>264</v>
      </c>
      <c r="D318" s="176" t="s">
        <v>146</v>
      </c>
      <c r="E318" s="177" t="s">
        <v>265</v>
      </c>
      <c r="F318" s="178" t="s">
        <v>266</v>
      </c>
      <c r="G318" s="179" t="s">
        <v>149</v>
      </c>
      <c r="H318" s="180">
        <v>16.672</v>
      </c>
      <c r="I318" s="181"/>
      <c r="J318" s="182">
        <f>ROUND(I318*H318,2)</f>
        <v>0</v>
      </c>
      <c r="K318" s="178" t="s">
        <v>4753</v>
      </c>
      <c r="L318" s="42"/>
      <c r="M318" s="183" t="s">
        <v>5</v>
      </c>
      <c r="N318" s="184" t="s">
        <v>48</v>
      </c>
      <c r="O318" s="43"/>
      <c r="P318" s="185">
        <f>O318*H318</f>
        <v>0</v>
      </c>
      <c r="Q318" s="185">
        <v>0</v>
      </c>
      <c r="R318" s="185">
        <f>Q318*H318</f>
        <v>0</v>
      </c>
      <c r="S318" s="185">
        <v>1.8</v>
      </c>
      <c r="T318" s="186">
        <f>S318*H318</f>
        <v>30.009600000000002</v>
      </c>
      <c r="AR318" s="24" t="s">
        <v>151</v>
      </c>
      <c r="AT318" s="24" t="s">
        <v>146</v>
      </c>
      <c r="AU318" s="24" t="s">
        <v>86</v>
      </c>
      <c r="AY318" s="24" t="s">
        <v>144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24" t="s">
        <v>25</v>
      </c>
      <c r="BK318" s="187">
        <f>ROUND(I318*H318,2)</f>
        <v>0</v>
      </c>
      <c r="BL318" s="24" t="s">
        <v>151</v>
      </c>
      <c r="BM318" s="24" t="s">
        <v>267</v>
      </c>
    </row>
    <row r="319" spans="2:51" s="11" customFormat="1" ht="13.5">
      <c r="B319" s="188"/>
      <c r="D319" s="189" t="s">
        <v>153</v>
      </c>
      <c r="E319" s="190" t="s">
        <v>5</v>
      </c>
      <c r="F319" s="191" t="s">
        <v>215</v>
      </c>
      <c r="H319" s="192" t="s">
        <v>5</v>
      </c>
      <c r="I319" s="193"/>
      <c r="L319" s="188"/>
      <c r="M319" s="194"/>
      <c r="N319" s="195"/>
      <c r="O319" s="195"/>
      <c r="P319" s="195"/>
      <c r="Q319" s="195"/>
      <c r="R319" s="195"/>
      <c r="S319" s="195"/>
      <c r="T319" s="196"/>
      <c r="AT319" s="192" t="s">
        <v>153</v>
      </c>
      <c r="AU319" s="192" t="s">
        <v>86</v>
      </c>
      <c r="AV319" s="11" t="s">
        <v>25</v>
      </c>
      <c r="AW319" s="11" t="s">
        <v>40</v>
      </c>
      <c r="AX319" s="11" t="s">
        <v>77</v>
      </c>
      <c r="AY319" s="192" t="s">
        <v>144</v>
      </c>
    </row>
    <row r="320" spans="2:51" s="12" customFormat="1" ht="13.5">
      <c r="B320" s="197"/>
      <c r="D320" s="189" t="s">
        <v>153</v>
      </c>
      <c r="E320" s="198" t="s">
        <v>5</v>
      </c>
      <c r="F320" s="199" t="s">
        <v>268</v>
      </c>
      <c r="H320" s="200">
        <v>0.81</v>
      </c>
      <c r="I320" s="201"/>
      <c r="L320" s="197"/>
      <c r="M320" s="202"/>
      <c r="N320" s="203"/>
      <c r="O320" s="203"/>
      <c r="P320" s="203"/>
      <c r="Q320" s="203"/>
      <c r="R320" s="203"/>
      <c r="S320" s="203"/>
      <c r="T320" s="204"/>
      <c r="AT320" s="198" t="s">
        <v>153</v>
      </c>
      <c r="AU320" s="198" t="s">
        <v>86</v>
      </c>
      <c r="AV320" s="12" t="s">
        <v>86</v>
      </c>
      <c r="AW320" s="12" t="s">
        <v>40</v>
      </c>
      <c r="AX320" s="12" t="s">
        <v>77</v>
      </c>
      <c r="AY320" s="198" t="s">
        <v>144</v>
      </c>
    </row>
    <row r="321" spans="2:51" s="11" customFormat="1" ht="13.5">
      <c r="B321" s="188"/>
      <c r="D321" s="189" t="s">
        <v>153</v>
      </c>
      <c r="E321" s="190" t="s">
        <v>5</v>
      </c>
      <c r="F321" s="191" t="s">
        <v>222</v>
      </c>
      <c r="H321" s="192" t="s">
        <v>5</v>
      </c>
      <c r="I321" s="193"/>
      <c r="L321" s="188"/>
      <c r="M321" s="194"/>
      <c r="N321" s="195"/>
      <c r="O321" s="195"/>
      <c r="P321" s="195"/>
      <c r="Q321" s="195"/>
      <c r="R321" s="195"/>
      <c r="S321" s="195"/>
      <c r="T321" s="196"/>
      <c r="AT321" s="192" t="s">
        <v>153</v>
      </c>
      <c r="AU321" s="192" t="s">
        <v>86</v>
      </c>
      <c r="AV321" s="11" t="s">
        <v>25</v>
      </c>
      <c r="AW321" s="11" t="s">
        <v>40</v>
      </c>
      <c r="AX321" s="11" t="s">
        <v>77</v>
      </c>
      <c r="AY321" s="192" t="s">
        <v>144</v>
      </c>
    </row>
    <row r="322" spans="2:51" s="12" customFormat="1" ht="13.5">
      <c r="B322" s="197"/>
      <c r="D322" s="189" t="s">
        <v>153</v>
      </c>
      <c r="E322" s="198" t="s">
        <v>5</v>
      </c>
      <c r="F322" s="199" t="s">
        <v>269</v>
      </c>
      <c r="H322" s="200">
        <v>1.24</v>
      </c>
      <c r="I322" s="201"/>
      <c r="L322" s="197"/>
      <c r="M322" s="202"/>
      <c r="N322" s="203"/>
      <c r="O322" s="203"/>
      <c r="P322" s="203"/>
      <c r="Q322" s="203"/>
      <c r="R322" s="203"/>
      <c r="S322" s="203"/>
      <c r="T322" s="204"/>
      <c r="AT322" s="198" t="s">
        <v>153</v>
      </c>
      <c r="AU322" s="198" t="s">
        <v>86</v>
      </c>
      <c r="AV322" s="12" t="s">
        <v>86</v>
      </c>
      <c r="AW322" s="12" t="s">
        <v>40</v>
      </c>
      <c r="AX322" s="12" t="s">
        <v>77</v>
      </c>
      <c r="AY322" s="198" t="s">
        <v>144</v>
      </c>
    </row>
    <row r="323" spans="2:51" s="12" customFormat="1" ht="13.5">
      <c r="B323" s="197"/>
      <c r="D323" s="189" t="s">
        <v>153</v>
      </c>
      <c r="E323" s="198" t="s">
        <v>5</v>
      </c>
      <c r="F323" s="199" t="s">
        <v>270</v>
      </c>
      <c r="H323" s="200">
        <v>1.338</v>
      </c>
      <c r="I323" s="201"/>
      <c r="L323" s="197"/>
      <c r="M323" s="202"/>
      <c r="N323" s="203"/>
      <c r="O323" s="203"/>
      <c r="P323" s="203"/>
      <c r="Q323" s="203"/>
      <c r="R323" s="203"/>
      <c r="S323" s="203"/>
      <c r="T323" s="204"/>
      <c r="AT323" s="198" t="s">
        <v>153</v>
      </c>
      <c r="AU323" s="198" t="s">
        <v>86</v>
      </c>
      <c r="AV323" s="12" t="s">
        <v>86</v>
      </c>
      <c r="AW323" s="12" t="s">
        <v>40</v>
      </c>
      <c r="AX323" s="12" t="s">
        <v>77</v>
      </c>
      <c r="AY323" s="198" t="s">
        <v>144</v>
      </c>
    </row>
    <row r="324" spans="2:51" s="12" customFormat="1" ht="13.5">
      <c r="B324" s="197"/>
      <c r="D324" s="189" t="s">
        <v>153</v>
      </c>
      <c r="E324" s="198" t="s">
        <v>5</v>
      </c>
      <c r="F324" s="199" t="s">
        <v>271</v>
      </c>
      <c r="H324" s="200">
        <v>2.3</v>
      </c>
      <c r="I324" s="201"/>
      <c r="L324" s="197"/>
      <c r="M324" s="202"/>
      <c r="N324" s="203"/>
      <c r="O324" s="203"/>
      <c r="P324" s="203"/>
      <c r="Q324" s="203"/>
      <c r="R324" s="203"/>
      <c r="S324" s="203"/>
      <c r="T324" s="204"/>
      <c r="AT324" s="198" t="s">
        <v>153</v>
      </c>
      <c r="AU324" s="198" t="s">
        <v>86</v>
      </c>
      <c r="AV324" s="12" t="s">
        <v>86</v>
      </c>
      <c r="AW324" s="12" t="s">
        <v>40</v>
      </c>
      <c r="AX324" s="12" t="s">
        <v>77</v>
      </c>
      <c r="AY324" s="198" t="s">
        <v>144</v>
      </c>
    </row>
    <row r="325" spans="2:51" s="12" customFormat="1" ht="13.5">
      <c r="B325" s="197"/>
      <c r="D325" s="189" t="s">
        <v>153</v>
      </c>
      <c r="E325" s="198" t="s">
        <v>5</v>
      </c>
      <c r="F325" s="199" t="s">
        <v>272</v>
      </c>
      <c r="H325" s="200">
        <v>2.421</v>
      </c>
      <c r="I325" s="201"/>
      <c r="L325" s="197"/>
      <c r="M325" s="202"/>
      <c r="N325" s="203"/>
      <c r="O325" s="203"/>
      <c r="P325" s="203"/>
      <c r="Q325" s="203"/>
      <c r="R325" s="203"/>
      <c r="S325" s="203"/>
      <c r="T325" s="204"/>
      <c r="AT325" s="198" t="s">
        <v>153</v>
      </c>
      <c r="AU325" s="198" t="s">
        <v>86</v>
      </c>
      <c r="AV325" s="12" t="s">
        <v>86</v>
      </c>
      <c r="AW325" s="12" t="s">
        <v>40</v>
      </c>
      <c r="AX325" s="12" t="s">
        <v>77</v>
      </c>
      <c r="AY325" s="198" t="s">
        <v>144</v>
      </c>
    </row>
    <row r="326" spans="2:51" s="12" customFormat="1" ht="13.5">
      <c r="B326" s="197"/>
      <c r="D326" s="189" t="s">
        <v>153</v>
      </c>
      <c r="E326" s="198" t="s">
        <v>5</v>
      </c>
      <c r="F326" s="199" t="s">
        <v>273</v>
      </c>
      <c r="H326" s="200">
        <v>2.88</v>
      </c>
      <c r="I326" s="201"/>
      <c r="L326" s="197"/>
      <c r="M326" s="202"/>
      <c r="N326" s="203"/>
      <c r="O326" s="203"/>
      <c r="P326" s="203"/>
      <c r="Q326" s="203"/>
      <c r="R326" s="203"/>
      <c r="S326" s="203"/>
      <c r="T326" s="204"/>
      <c r="AT326" s="198" t="s">
        <v>153</v>
      </c>
      <c r="AU326" s="198" t="s">
        <v>86</v>
      </c>
      <c r="AV326" s="12" t="s">
        <v>86</v>
      </c>
      <c r="AW326" s="12" t="s">
        <v>40</v>
      </c>
      <c r="AX326" s="12" t="s">
        <v>77</v>
      </c>
      <c r="AY326" s="198" t="s">
        <v>144</v>
      </c>
    </row>
    <row r="327" spans="2:51" s="12" customFormat="1" ht="13.5">
      <c r="B327" s="197"/>
      <c r="D327" s="189" t="s">
        <v>153</v>
      </c>
      <c r="E327" s="198" t="s">
        <v>5</v>
      </c>
      <c r="F327" s="199" t="s">
        <v>274</v>
      </c>
      <c r="H327" s="200">
        <v>1.226</v>
      </c>
      <c r="I327" s="201"/>
      <c r="L327" s="197"/>
      <c r="M327" s="202"/>
      <c r="N327" s="203"/>
      <c r="O327" s="203"/>
      <c r="P327" s="203"/>
      <c r="Q327" s="203"/>
      <c r="R327" s="203"/>
      <c r="S327" s="203"/>
      <c r="T327" s="204"/>
      <c r="AT327" s="198" t="s">
        <v>153</v>
      </c>
      <c r="AU327" s="198" t="s">
        <v>86</v>
      </c>
      <c r="AV327" s="12" t="s">
        <v>86</v>
      </c>
      <c r="AW327" s="12" t="s">
        <v>40</v>
      </c>
      <c r="AX327" s="12" t="s">
        <v>77</v>
      </c>
      <c r="AY327" s="198" t="s">
        <v>144</v>
      </c>
    </row>
    <row r="328" spans="2:51" s="12" customFormat="1" ht="13.5">
      <c r="B328" s="197"/>
      <c r="D328" s="189" t="s">
        <v>153</v>
      </c>
      <c r="E328" s="198" t="s">
        <v>5</v>
      </c>
      <c r="F328" s="199" t="s">
        <v>275</v>
      </c>
      <c r="H328" s="200">
        <v>0.598</v>
      </c>
      <c r="I328" s="201"/>
      <c r="L328" s="197"/>
      <c r="M328" s="202"/>
      <c r="N328" s="203"/>
      <c r="O328" s="203"/>
      <c r="P328" s="203"/>
      <c r="Q328" s="203"/>
      <c r="R328" s="203"/>
      <c r="S328" s="203"/>
      <c r="T328" s="204"/>
      <c r="AT328" s="198" t="s">
        <v>153</v>
      </c>
      <c r="AU328" s="198" t="s">
        <v>86</v>
      </c>
      <c r="AV328" s="12" t="s">
        <v>86</v>
      </c>
      <c r="AW328" s="12" t="s">
        <v>40</v>
      </c>
      <c r="AX328" s="12" t="s">
        <v>77</v>
      </c>
      <c r="AY328" s="198" t="s">
        <v>144</v>
      </c>
    </row>
    <row r="329" spans="2:51" s="11" customFormat="1" ht="13.5">
      <c r="B329" s="188"/>
      <c r="D329" s="189" t="s">
        <v>153</v>
      </c>
      <c r="E329" s="190" t="s">
        <v>5</v>
      </c>
      <c r="F329" s="191" t="s">
        <v>229</v>
      </c>
      <c r="H329" s="192" t="s">
        <v>5</v>
      </c>
      <c r="I329" s="193"/>
      <c r="L329" s="188"/>
      <c r="M329" s="194"/>
      <c r="N329" s="195"/>
      <c r="O329" s="195"/>
      <c r="P329" s="195"/>
      <c r="Q329" s="195"/>
      <c r="R329" s="195"/>
      <c r="S329" s="195"/>
      <c r="T329" s="196"/>
      <c r="AT329" s="192" t="s">
        <v>153</v>
      </c>
      <c r="AU329" s="192" t="s">
        <v>86</v>
      </c>
      <c r="AV329" s="11" t="s">
        <v>25</v>
      </c>
      <c r="AW329" s="11" t="s">
        <v>40</v>
      </c>
      <c r="AX329" s="11" t="s">
        <v>77</v>
      </c>
      <c r="AY329" s="192" t="s">
        <v>144</v>
      </c>
    </row>
    <row r="330" spans="2:51" s="12" customFormat="1" ht="13.5">
      <c r="B330" s="197"/>
      <c r="D330" s="189" t="s">
        <v>153</v>
      </c>
      <c r="E330" s="198" t="s">
        <v>5</v>
      </c>
      <c r="F330" s="199" t="s">
        <v>276</v>
      </c>
      <c r="H330" s="200">
        <v>3.859</v>
      </c>
      <c r="I330" s="201"/>
      <c r="L330" s="197"/>
      <c r="M330" s="202"/>
      <c r="N330" s="203"/>
      <c r="O330" s="203"/>
      <c r="P330" s="203"/>
      <c r="Q330" s="203"/>
      <c r="R330" s="203"/>
      <c r="S330" s="203"/>
      <c r="T330" s="204"/>
      <c r="AT330" s="198" t="s">
        <v>153</v>
      </c>
      <c r="AU330" s="198" t="s">
        <v>86</v>
      </c>
      <c r="AV330" s="12" t="s">
        <v>86</v>
      </c>
      <c r="AW330" s="12" t="s">
        <v>40</v>
      </c>
      <c r="AX330" s="12" t="s">
        <v>77</v>
      </c>
      <c r="AY330" s="198" t="s">
        <v>144</v>
      </c>
    </row>
    <row r="331" spans="2:51" s="13" customFormat="1" ht="13.5">
      <c r="B331" s="205"/>
      <c r="D331" s="206" t="s">
        <v>153</v>
      </c>
      <c r="E331" s="207" t="s">
        <v>5</v>
      </c>
      <c r="F331" s="208" t="s">
        <v>174</v>
      </c>
      <c r="H331" s="209">
        <v>16.672</v>
      </c>
      <c r="I331" s="210"/>
      <c r="L331" s="205"/>
      <c r="M331" s="211"/>
      <c r="N331" s="212"/>
      <c r="O331" s="212"/>
      <c r="P331" s="212"/>
      <c r="Q331" s="212"/>
      <c r="R331" s="212"/>
      <c r="S331" s="212"/>
      <c r="T331" s="213"/>
      <c r="AT331" s="214" t="s">
        <v>153</v>
      </c>
      <c r="AU331" s="214" t="s">
        <v>86</v>
      </c>
      <c r="AV331" s="13" t="s">
        <v>151</v>
      </c>
      <c r="AW331" s="13" t="s">
        <v>40</v>
      </c>
      <c r="AX331" s="13" t="s">
        <v>25</v>
      </c>
      <c r="AY331" s="214" t="s">
        <v>144</v>
      </c>
    </row>
    <row r="332" spans="2:65" s="1" customFormat="1" ht="22.5" customHeight="1">
      <c r="B332" s="175"/>
      <c r="C332" s="176" t="s">
        <v>277</v>
      </c>
      <c r="D332" s="176" t="s">
        <v>146</v>
      </c>
      <c r="E332" s="177" t="s">
        <v>278</v>
      </c>
      <c r="F332" s="178" t="s">
        <v>279</v>
      </c>
      <c r="G332" s="179" t="s">
        <v>149</v>
      </c>
      <c r="H332" s="180">
        <v>1.505</v>
      </c>
      <c r="I332" s="181"/>
      <c r="J332" s="182">
        <f>ROUND(I332*H332,2)</f>
        <v>0</v>
      </c>
      <c r="K332" s="178" t="s">
        <v>4753</v>
      </c>
      <c r="L332" s="42"/>
      <c r="M332" s="183" t="s">
        <v>5</v>
      </c>
      <c r="N332" s="184" t="s">
        <v>48</v>
      </c>
      <c r="O332" s="43"/>
      <c r="P332" s="185">
        <f>O332*H332</f>
        <v>0</v>
      </c>
      <c r="Q332" s="185">
        <v>0</v>
      </c>
      <c r="R332" s="185">
        <f>Q332*H332</f>
        <v>0</v>
      </c>
      <c r="S332" s="185">
        <v>2.4</v>
      </c>
      <c r="T332" s="186">
        <f>S332*H332</f>
        <v>3.6119999999999997</v>
      </c>
      <c r="AR332" s="24" t="s">
        <v>151</v>
      </c>
      <c r="AT332" s="24" t="s">
        <v>146</v>
      </c>
      <c r="AU332" s="24" t="s">
        <v>86</v>
      </c>
      <c r="AY332" s="24" t="s">
        <v>144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24" t="s">
        <v>25</v>
      </c>
      <c r="BK332" s="187">
        <f>ROUND(I332*H332,2)</f>
        <v>0</v>
      </c>
      <c r="BL332" s="24" t="s">
        <v>151</v>
      </c>
      <c r="BM332" s="24" t="s">
        <v>280</v>
      </c>
    </row>
    <row r="333" spans="2:51" s="11" customFormat="1" ht="13.5">
      <c r="B333" s="188"/>
      <c r="D333" s="189" t="s">
        <v>153</v>
      </c>
      <c r="E333" s="190" t="s">
        <v>5</v>
      </c>
      <c r="F333" s="191" t="s">
        <v>215</v>
      </c>
      <c r="H333" s="192" t="s">
        <v>5</v>
      </c>
      <c r="I333" s="193"/>
      <c r="L333" s="188"/>
      <c r="M333" s="194"/>
      <c r="N333" s="195"/>
      <c r="O333" s="195"/>
      <c r="P333" s="195"/>
      <c r="Q333" s="195"/>
      <c r="R333" s="195"/>
      <c r="S333" s="195"/>
      <c r="T333" s="196"/>
      <c r="AT333" s="192" t="s">
        <v>153</v>
      </c>
      <c r="AU333" s="192" t="s">
        <v>86</v>
      </c>
      <c r="AV333" s="11" t="s">
        <v>25</v>
      </c>
      <c r="AW333" s="11" t="s">
        <v>40</v>
      </c>
      <c r="AX333" s="11" t="s">
        <v>77</v>
      </c>
      <c r="AY333" s="192" t="s">
        <v>144</v>
      </c>
    </row>
    <row r="334" spans="2:51" s="12" customFormat="1" ht="13.5">
      <c r="B334" s="197"/>
      <c r="D334" s="189" t="s">
        <v>153</v>
      </c>
      <c r="E334" s="198" t="s">
        <v>5</v>
      </c>
      <c r="F334" s="199" t="s">
        <v>281</v>
      </c>
      <c r="H334" s="200">
        <v>1.08</v>
      </c>
      <c r="I334" s="201"/>
      <c r="L334" s="197"/>
      <c r="M334" s="202"/>
      <c r="N334" s="203"/>
      <c r="O334" s="203"/>
      <c r="P334" s="203"/>
      <c r="Q334" s="203"/>
      <c r="R334" s="203"/>
      <c r="S334" s="203"/>
      <c r="T334" s="204"/>
      <c r="AT334" s="198" t="s">
        <v>153</v>
      </c>
      <c r="AU334" s="198" t="s">
        <v>86</v>
      </c>
      <c r="AV334" s="12" t="s">
        <v>86</v>
      </c>
      <c r="AW334" s="12" t="s">
        <v>40</v>
      </c>
      <c r="AX334" s="12" t="s">
        <v>77</v>
      </c>
      <c r="AY334" s="198" t="s">
        <v>144</v>
      </c>
    </row>
    <row r="335" spans="2:51" s="11" customFormat="1" ht="13.5">
      <c r="B335" s="188"/>
      <c r="D335" s="189" t="s">
        <v>153</v>
      </c>
      <c r="E335" s="190" t="s">
        <v>5</v>
      </c>
      <c r="F335" s="191" t="s">
        <v>222</v>
      </c>
      <c r="H335" s="192" t="s">
        <v>5</v>
      </c>
      <c r="I335" s="193"/>
      <c r="L335" s="188"/>
      <c r="M335" s="194"/>
      <c r="N335" s="195"/>
      <c r="O335" s="195"/>
      <c r="P335" s="195"/>
      <c r="Q335" s="195"/>
      <c r="R335" s="195"/>
      <c r="S335" s="195"/>
      <c r="T335" s="196"/>
      <c r="AT335" s="192" t="s">
        <v>153</v>
      </c>
      <c r="AU335" s="192" t="s">
        <v>86</v>
      </c>
      <c r="AV335" s="11" t="s">
        <v>25</v>
      </c>
      <c r="AW335" s="11" t="s">
        <v>40</v>
      </c>
      <c r="AX335" s="11" t="s">
        <v>77</v>
      </c>
      <c r="AY335" s="192" t="s">
        <v>144</v>
      </c>
    </row>
    <row r="336" spans="2:51" s="11" customFormat="1" ht="13.5">
      <c r="B336" s="188"/>
      <c r="D336" s="189" t="s">
        <v>153</v>
      </c>
      <c r="E336" s="190" t="s">
        <v>5</v>
      </c>
      <c r="F336" s="191" t="s">
        <v>282</v>
      </c>
      <c r="H336" s="192" t="s">
        <v>5</v>
      </c>
      <c r="I336" s="193"/>
      <c r="L336" s="188"/>
      <c r="M336" s="194"/>
      <c r="N336" s="195"/>
      <c r="O336" s="195"/>
      <c r="P336" s="195"/>
      <c r="Q336" s="195"/>
      <c r="R336" s="195"/>
      <c r="S336" s="195"/>
      <c r="T336" s="196"/>
      <c r="AT336" s="192" t="s">
        <v>153</v>
      </c>
      <c r="AU336" s="192" t="s">
        <v>86</v>
      </c>
      <c r="AV336" s="11" t="s">
        <v>25</v>
      </c>
      <c r="AW336" s="11" t="s">
        <v>40</v>
      </c>
      <c r="AX336" s="11" t="s">
        <v>77</v>
      </c>
      <c r="AY336" s="192" t="s">
        <v>144</v>
      </c>
    </row>
    <row r="337" spans="2:51" s="12" customFormat="1" ht="13.5">
      <c r="B337" s="197"/>
      <c r="D337" s="189" t="s">
        <v>153</v>
      </c>
      <c r="E337" s="198" t="s">
        <v>5</v>
      </c>
      <c r="F337" s="199" t="s">
        <v>283</v>
      </c>
      <c r="H337" s="200">
        <v>0.329</v>
      </c>
      <c r="I337" s="201"/>
      <c r="L337" s="197"/>
      <c r="M337" s="202"/>
      <c r="N337" s="203"/>
      <c r="O337" s="203"/>
      <c r="P337" s="203"/>
      <c r="Q337" s="203"/>
      <c r="R337" s="203"/>
      <c r="S337" s="203"/>
      <c r="T337" s="204"/>
      <c r="AT337" s="198" t="s">
        <v>153</v>
      </c>
      <c r="AU337" s="198" t="s">
        <v>86</v>
      </c>
      <c r="AV337" s="12" t="s">
        <v>86</v>
      </c>
      <c r="AW337" s="12" t="s">
        <v>40</v>
      </c>
      <c r="AX337" s="12" t="s">
        <v>77</v>
      </c>
      <c r="AY337" s="198" t="s">
        <v>144</v>
      </c>
    </row>
    <row r="338" spans="2:51" s="12" customFormat="1" ht="13.5">
      <c r="B338" s="197"/>
      <c r="D338" s="189" t="s">
        <v>153</v>
      </c>
      <c r="E338" s="198" t="s">
        <v>5</v>
      </c>
      <c r="F338" s="199" t="s">
        <v>284</v>
      </c>
      <c r="H338" s="200">
        <v>0.096</v>
      </c>
      <c r="I338" s="201"/>
      <c r="L338" s="197"/>
      <c r="M338" s="202"/>
      <c r="N338" s="203"/>
      <c r="O338" s="203"/>
      <c r="P338" s="203"/>
      <c r="Q338" s="203"/>
      <c r="R338" s="203"/>
      <c r="S338" s="203"/>
      <c r="T338" s="204"/>
      <c r="AT338" s="198" t="s">
        <v>153</v>
      </c>
      <c r="AU338" s="198" t="s">
        <v>86</v>
      </c>
      <c r="AV338" s="12" t="s">
        <v>86</v>
      </c>
      <c r="AW338" s="12" t="s">
        <v>40</v>
      </c>
      <c r="AX338" s="12" t="s">
        <v>77</v>
      </c>
      <c r="AY338" s="198" t="s">
        <v>144</v>
      </c>
    </row>
    <row r="339" spans="2:51" s="13" customFormat="1" ht="13.5">
      <c r="B339" s="205"/>
      <c r="D339" s="206" t="s">
        <v>153</v>
      </c>
      <c r="E339" s="207" t="s">
        <v>5</v>
      </c>
      <c r="F339" s="208" t="s">
        <v>174</v>
      </c>
      <c r="H339" s="209">
        <v>1.505</v>
      </c>
      <c r="I339" s="210"/>
      <c r="L339" s="205"/>
      <c r="M339" s="211"/>
      <c r="N339" s="212"/>
      <c r="O339" s="212"/>
      <c r="P339" s="212"/>
      <c r="Q339" s="212"/>
      <c r="R339" s="212"/>
      <c r="S339" s="212"/>
      <c r="T339" s="213"/>
      <c r="AT339" s="214" t="s">
        <v>153</v>
      </c>
      <c r="AU339" s="214" t="s">
        <v>86</v>
      </c>
      <c r="AV339" s="13" t="s">
        <v>151</v>
      </c>
      <c r="AW339" s="13" t="s">
        <v>40</v>
      </c>
      <c r="AX339" s="13" t="s">
        <v>25</v>
      </c>
      <c r="AY339" s="214" t="s">
        <v>144</v>
      </c>
    </row>
    <row r="340" spans="2:65" s="1" customFormat="1" ht="22.5" customHeight="1">
      <c r="B340" s="175"/>
      <c r="C340" s="176" t="s">
        <v>285</v>
      </c>
      <c r="D340" s="176" t="s">
        <v>146</v>
      </c>
      <c r="E340" s="177" t="s">
        <v>286</v>
      </c>
      <c r="F340" s="178" t="s">
        <v>287</v>
      </c>
      <c r="G340" s="179" t="s">
        <v>149</v>
      </c>
      <c r="H340" s="180">
        <v>25.691</v>
      </c>
      <c r="I340" s="181"/>
      <c r="J340" s="182">
        <f>ROUND(I340*H340,2)</f>
        <v>0</v>
      </c>
      <c r="K340" s="178" t="s">
        <v>4753</v>
      </c>
      <c r="L340" s="42"/>
      <c r="M340" s="183" t="s">
        <v>5</v>
      </c>
      <c r="N340" s="184" t="s">
        <v>48</v>
      </c>
      <c r="O340" s="43"/>
      <c r="P340" s="185">
        <f>O340*H340</f>
        <v>0</v>
      </c>
      <c r="Q340" s="185">
        <v>0</v>
      </c>
      <c r="R340" s="185">
        <f>Q340*H340</f>
        <v>0</v>
      </c>
      <c r="S340" s="185">
        <v>2.4</v>
      </c>
      <c r="T340" s="186">
        <f>S340*H340</f>
        <v>61.65839999999999</v>
      </c>
      <c r="AR340" s="24" t="s">
        <v>151</v>
      </c>
      <c r="AT340" s="24" t="s">
        <v>146</v>
      </c>
      <c r="AU340" s="24" t="s">
        <v>86</v>
      </c>
      <c r="AY340" s="24" t="s">
        <v>144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24" t="s">
        <v>25</v>
      </c>
      <c r="BK340" s="187">
        <f>ROUND(I340*H340,2)</f>
        <v>0</v>
      </c>
      <c r="BL340" s="24" t="s">
        <v>151</v>
      </c>
      <c r="BM340" s="24" t="s">
        <v>288</v>
      </c>
    </row>
    <row r="341" spans="2:51" s="11" customFormat="1" ht="13.5">
      <c r="B341" s="188"/>
      <c r="D341" s="189" t="s">
        <v>153</v>
      </c>
      <c r="E341" s="190" t="s">
        <v>5</v>
      </c>
      <c r="F341" s="191" t="s">
        <v>289</v>
      </c>
      <c r="H341" s="192" t="s">
        <v>5</v>
      </c>
      <c r="I341" s="193"/>
      <c r="L341" s="188"/>
      <c r="M341" s="194"/>
      <c r="N341" s="195"/>
      <c r="O341" s="195"/>
      <c r="P341" s="195"/>
      <c r="Q341" s="195"/>
      <c r="R341" s="195"/>
      <c r="S341" s="195"/>
      <c r="T341" s="196"/>
      <c r="AT341" s="192" t="s">
        <v>153</v>
      </c>
      <c r="AU341" s="192" t="s">
        <v>86</v>
      </c>
      <c r="AV341" s="11" t="s">
        <v>25</v>
      </c>
      <c r="AW341" s="11" t="s">
        <v>40</v>
      </c>
      <c r="AX341" s="11" t="s">
        <v>77</v>
      </c>
      <c r="AY341" s="192" t="s">
        <v>144</v>
      </c>
    </row>
    <row r="342" spans="2:51" s="12" customFormat="1" ht="13.5">
      <c r="B342" s="197"/>
      <c r="D342" s="189" t="s">
        <v>153</v>
      </c>
      <c r="E342" s="198" t="s">
        <v>5</v>
      </c>
      <c r="F342" s="199" t="s">
        <v>290</v>
      </c>
      <c r="H342" s="200">
        <v>37.039</v>
      </c>
      <c r="I342" s="201"/>
      <c r="L342" s="197"/>
      <c r="M342" s="202"/>
      <c r="N342" s="203"/>
      <c r="O342" s="203"/>
      <c r="P342" s="203"/>
      <c r="Q342" s="203"/>
      <c r="R342" s="203"/>
      <c r="S342" s="203"/>
      <c r="T342" s="204"/>
      <c r="AT342" s="198" t="s">
        <v>153</v>
      </c>
      <c r="AU342" s="198" t="s">
        <v>86</v>
      </c>
      <c r="AV342" s="12" t="s">
        <v>86</v>
      </c>
      <c r="AW342" s="12" t="s">
        <v>40</v>
      </c>
      <c r="AX342" s="12" t="s">
        <v>77</v>
      </c>
      <c r="AY342" s="198" t="s">
        <v>144</v>
      </c>
    </row>
    <row r="343" spans="2:51" s="11" customFormat="1" ht="13.5">
      <c r="B343" s="188"/>
      <c r="D343" s="189" t="s">
        <v>153</v>
      </c>
      <c r="E343" s="190" t="s">
        <v>5</v>
      </c>
      <c r="F343" s="191" t="s">
        <v>291</v>
      </c>
      <c r="H343" s="192" t="s">
        <v>5</v>
      </c>
      <c r="I343" s="193"/>
      <c r="L343" s="188"/>
      <c r="M343" s="194"/>
      <c r="N343" s="195"/>
      <c r="O343" s="195"/>
      <c r="P343" s="195"/>
      <c r="Q343" s="195"/>
      <c r="R343" s="195"/>
      <c r="S343" s="195"/>
      <c r="T343" s="196"/>
      <c r="AT343" s="192" t="s">
        <v>153</v>
      </c>
      <c r="AU343" s="192" t="s">
        <v>86</v>
      </c>
      <c r="AV343" s="11" t="s">
        <v>25</v>
      </c>
      <c r="AW343" s="11" t="s">
        <v>40</v>
      </c>
      <c r="AX343" s="11" t="s">
        <v>77</v>
      </c>
      <c r="AY343" s="192" t="s">
        <v>144</v>
      </c>
    </row>
    <row r="344" spans="2:51" s="12" customFormat="1" ht="13.5">
      <c r="B344" s="197"/>
      <c r="D344" s="189" t="s">
        <v>153</v>
      </c>
      <c r="E344" s="198" t="s">
        <v>5</v>
      </c>
      <c r="F344" s="199" t="s">
        <v>292</v>
      </c>
      <c r="H344" s="200">
        <v>-10.192</v>
      </c>
      <c r="I344" s="201"/>
      <c r="L344" s="197"/>
      <c r="M344" s="202"/>
      <c r="N344" s="203"/>
      <c r="O344" s="203"/>
      <c r="P344" s="203"/>
      <c r="Q344" s="203"/>
      <c r="R344" s="203"/>
      <c r="S344" s="203"/>
      <c r="T344" s="204"/>
      <c r="AT344" s="198" t="s">
        <v>153</v>
      </c>
      <c r="AU344" s="198" t="s">
        <v>86</v>
      </c>
      <c r="AV344" s="12" t="s">
        <v>86</v>
      </c>
      <c r="AW344" s="12" t="s">
        <v>40</v>
      </c>
      <c r="AX344" s="12" t="s">
        <v>77</v>
      </c>
      <c r="AY344" s="198" t="s">
        <v>144</v>
      </c>
    </row>
    <row r="345" spans="2:51" s="12" customFormat="1" ht="13.5">
      <c r="B345" s="197"/>
      <c r="D345" s="189" t="s">
        <v>153</v>
      </c>
      <c r="E345" s="198" t="s">
        <v>5</v>
      </c>
      <c r="F345" s="199" t="s">
        <v>293</v>
      </c>
      <c r="H345" s="200">
        <v>-1.156</v>
      </c>
      <c r="I345" s="201"/>
      <c r="L345" s="197"/>
      <c r="M345" s="202"/>
      <c r="N345" s="203"/>
      <c r="O345" s="203"/>
      <c r="P345" s="203"/>
      <c r="Q345" s="203"/>
      <c r="R345" s="203"/>
      <c r="S345" s="203"/>
      <c r="T345" s="204"/>
      <c r="AT345" s="198" t="s">
        <v>153</v>
      </c>
      <c r="AU345" s="198" t="s">
        <v>86</v>
      </c>
      <c r="AV345" s="12" t="s">
        <v>86</v>
      </c>
      <c r="AW345" s="12" t="s">
        <v>40</v>
      </c>
      <c r="AX345" s="12" t="s">
        <v>77</v>
      </c>
      <c r="AY345" s="198" t="s">
        <v>144</v>
      </c>
    </row>
    <row r="346" spans="2:51" s="13" customFormat="1" ht="13.5">
      <c r="B346" s="205"/>
      <c r="D346" s="206" t="s">
        <v>153</v>
      </c>
      <c r="E346" s="207" t="s">
        <v>5</v>
      </c>
      <c r="F346" s="208" t="s">
        <v>174</v>
      </c>
      <c r="H346" s="209">
        <v>25.691</v>
      </c>
      <c r="I346" s="210"/>
      <c r="L346" s="205"/>
      <c r="M346" s="211"/>
      <c r="N346" s="212"/>
      <c r="O346" s="212"/>
      <c r="P346" s="212"/>
      <c r="Q346" s="212"/>
      <c r="R346" s="212"/>
      <c r="S346" s="212"/>
      <c r="T346" s="213"/>
      <c r="AT346" s="214" t="s">
        <v>153</v>
      </c>
      <c r="AU346" s="214" t="s">
        <v>86</v>
      </c>
      <c r="AV346" s="13" t="s">
        <v>151</v>
      </c>
      <c r="AW346" s="13" t="s">
        <v>40</v>
      </c>
      <c r="AX346" s="13" t="s">
        <v>25</v>
      </c>
      <c r="AY346" s="214" t="s">
        <v>144</v>
      </c>
    </row>
    <row r="347" spans="2:65" s="1" customFormat="1" ht="31.5" customHeight="1">
      <c r="B347" s="175"/>
      <c r="C347" s="176" t="s">
        <v>11</v>
      </c>
      <c r="D347" s="176" t="s">
        <v>146</v>
      </c>
      <c r="E347" s="177" t="s">
        <v>294</v>
      </c>
      <c r="F347" s="178" t="s">
        <v>295</v>
      </c>
      <c r="G347" s="179" t="s">
        <v>149</v>
      </c>
      <c r="H347" s="180">
        <v>147.029</v>
      </c>
      <c r="I347" s="181"/>
      <c r="J347" s="182">
        <f>ROUND(I347*H347,2)</f>
        <v>0</v>
      </c>
      <c r="K347" s="178" t="s">
        <v>4753</v>
      </c>
      <c r="L347" s="42"/>
      <c r="M347" s="183" t="s">
        <v>5</v>
      </c>
      <c r="N347" s="184" t="s">
        <v>48</v>
      </c>
      <c r="O347" s="43"/>
      <c r="P347" s="185">
        <f>O347*H347</f>
        <v>0</v>
      </c>
      <c r="Q347" s="185">
        <v>0</v>
      </c>
      <c r="R347" s="185">
        <f>Q347*H347</f>
        <v>0</v>
      </c>
      <c r="S347" s="185">
        <v>2.2</v>
      </c>
      <c r="T347" s="186">
        <f>S347*H347</f>
        <v>323.4638</v>
      </c>
      <c r="AR347" s="24" t="s">
        <v>151</v>
      </c>
      <c r="AT347" s="24" t="s">
        <v>146</v>
      </c>
      <c r="AU347" s="24" t="s">
        <v>86</v>
      </c>
      <c r="AY347" s="24" t="s">
        <v>144</v>
      </c>
      <c r="BE347" s="187">
        <f>IF(N347="základní",J347,0)</f>
        <v>0</v>
      </c>
      <c r="BF347" s="187">
        <f>IF(N347="snížená",J347,0)</f>
        <v>0</v>
      </c>
      <c r="BG347" s="187">
        <f>IF(N347="zákl. přenesená",J347,0)</f>
        <v>0</v>
      </c>
      <c r="BH347" s="187">
        <f>IF(N347="sníž. přenesená",J347,0)</f>
        <v>0</v>
      </c>
      <c r="BI347" s="187">
        <f>IF(N347="nulová",J347,0)</f>
        <v>0</v>
      </c>
      <c r="BJ347" s="24" t="s">
        <v>25</v>
      </c>
      <c r="BK347" s="187">
        <f>ROUND(I347*H347,2)</f>
        <v>0</v>
      </c>
      <c r="BL347" s="24" t="s">
        <v>151</v>
      </c>
      <c r="BM347" s="24" t="s">
        <v>296</v>
      </c>
    </row>
    <row r="348" spans="2:51" s="11" customFormat="1" ht="13.5">
      <c r="B348" s="188"/>
      <c r="D348" s="189" t="s">
        <v>153</v>
      </c>
      <c r="E348" s="190" t="s">
        <v>5</v>
      </c>
      <c r="F348" s="191" t="s">
        <v>297</v>
      </c>
      <c r="H348" s="192" t="s">
        <v>5</v>
      </c>
      <c r="I348" s="193"/>
      <c r="L348" s="188"/>
      <c r="M348" s="194"/>
      <c r="N348" s="195"/>
      <c r="O348" s="195"/>
      <c r="P348" s="195"/>
      <c r="Q348" s="195"/>
      <c r="R348" s="195"/>
      <c r="S348" s="195"/>
      <c r="T348" s="196"/>
      <c r="AT348" s="192" t="s">
        <v>153</v>
      </c>
      <c r="AU348" s="192" t="s">
        <v>86</v>
      </c>
      <c r="AV348" s="11" t="s">
        <v>25</v>
      </c>
      <c r="AW348" s="11" t="s">
        <v>40</v>
      </c>
      <c r="AX348" s="11" t="s">
        <v>77</v>
      </c>
      <c r="AY348" s="192" t="s">
        <v>144</v>
      </c>
    </row>
    <row r="349" spans="2:51" s="11" customFormat="1" ht="13.5">
      <c r="B349" s="188"/>
      <c r="D349" s="189" t="s">
        <v>153</v>
      </c>
      <c r="E349" s="190" t="s">
        <v>5</v>
      </c>
      <c r="F349" s="191" t="s">
        <v>154</v>
      </c>
      <c r="H349" s="192" t="s">
        <v>5</v>
      </c>
      <c r="I349" s="193"/>
      <c r="L349" s="188"/>
      <c r="M349" s="194"/>
      <c r="N349" s="195"/>
      <c r="O349" s="195"/>
      <c r="P349" s="195"/>
      <c r="Q349" s="195"/>
      <c r="R349" s="195"/>
      <c r="S349" s="195"/>
      <c r="T349" s="196"/>
      <c r="AT349" s="192" t="s">
        <v>153</v>
      </c>
      <c r="AU349" s="192" t="s">
        <v>86</v>
      </c>
      <c r="AV349" s="11" t="s">
        <v>25</v>
      </c>
      <c r="AW349" s="11" t="s">
        <v>40</v>
      </c>
      <c r="AX349" s="11" t="s">
        <v>77</v>
      </c>
      <c r="AY349" s="192" t="s">
        <v>144</v>
      </c>
    </row>
    <row r="350" spans="2:51" s="11" customFormat="1" ht="13.5">
      <c r="B350" s="188"/>
      <c r="D350" s="189" t="s">
        <v>153</v>
      </c>
      <c r="E350" s="190" t="s">
        <v>5</v>
      </c>
      <c r="F350" s="191" t="s">
        <v>155</v>
      </c>
      <c r="H350" s="192" t="s">
        <v>5</v>
      </c>
      <c r="I350" s="193"/>
      <c r="L350" s="188"/>
      <c r="M350" s="194"/>
      <c r="N350" s="195"/>
      <c r="O350" s="195"/>
      <c r="P350" s="195"/>
      <c r="Q350" s="195"/>
      <c r="R350" s="195"/>
      <c r="S350" s="195"/>
      <c r="T350" s="196"/>
      <c r="AT350" s="192" t="s">
        <v>153</v>
      </c>
      <c r="AU350" s="192" t="s">
        <v>86</v>
      </c>
      <c r="AV350" s="11" t="s">
        <v>25</v>
      </c>
      <c r="AW350" s="11" t="s">
        <v>40</v>
      </c>
      <c r="AX350" s="11" t="s">
        <v>77</v>
      </c>
      <c r="AY350" s="192" t="s">
        <v>144</v>
      </c>
    </row>
    <row r="351" spans="2:51" s="12" customFormat="1" ht="13.5">
      <c r="B351" s="197"/>
      <c r="D351" s="189" t="s">
        <v>153</v>
      </c>
      <c r="E351" s="198" t="s">
        <v>5</v>
      </c>
      <c r="F351" s="199" t="s">
        <v>298</v>
      </c>
      <c r="H351" s="200">
        <v>4.084</v>
      </c>
      <c r="I351" s="201"/>
      <c r="L351" s="197"/>
      <c r="M351" s="202"/>
      <c r="N351" s="203"/>
      <c r="O351" s="203"/>
      <c r="P351" s="203"/>
      <c r="Q351" s="203"/>
      <c r="R351" s="203"/>
      <c r="S351" s="203"/>
      <c r="T351" s="204"/>
      <c r="AT351" s="198" t="s">
        <v>153</v>
      </c>
      <c r="AU351" s="198" t="s">
        <v>86</v>
      </c>
      <c r="AV351" s="12" t="s">
        <v>86</v>
      </c>
      <c r="AW351" s="12" t="s">
        <v>40</v>
      </c>
      <c r="AX351" s="12" t="s">
        <v>77</v>
      </c>
      <c r="AY351" s="198" t="s">
        <v>144</v>
      </c>
    </row>
    <row r="352" spans="2:51" s="11" customFormat="1" ht="13.5">
      <c r="B352" s="188"/>
      <c r="D352" s="189" t="s">
        <v>153</v>
      </c>
      <c r="E352" s="190" t="s">
        <v>5</v>
      </c>
      <c r="F352" s="191" t="s">
        <v>299</v>
      </c>
      <c r="H352" s="192" t="s">
        <v>5</v>
      </c>
      <c r="I352" s="193"/>
      <c r="L352" s="188"/>
      <c r="M352" s="194"/>
      <c r="N352" s="195"/>
      <c r="O352" s="195"/>
      <c r="P352" s="195"/>
      <c r="Q352" s="195"/>
      <c r="R352" s="195"/>
      <c r="S352" s="195"/>
      <c r="T352" s="196"/>
      <c r="AT352" s="192" t="s">
        <v>153</v>
      </c>
      <c r="AU352" s="192" t="s">
        <v>86</v>
      </c>
      <c r="AV352" s="11" t="s">
        <v>25</v>
      </c>
      <c r="AW352" s="11" t="s">
        <v>40</v>
      </c>
      <c r="AX352" s="11" t="s">
        <v>77</v>
      </c>
      <c r="AY352" s="192" t="s">
        <v>144</v>
      </c>
    </row>
    <row r="353" spans="2:51" s="11" customFormat="1" ht="13.5">
      <c r="B353" s="188"/>
      <c r="D353" s="189" t="s">
        <v>153</v>
      </c>
      <c r="E353" s="190" t="s">
        <v>5</v>
      </c>
      <c r="F353" s="191" t="s">
        <v>157</v>
      </c>
      <c r="H353" s="192" t="s">
        <v>5</v>
      </c>
      <c r="I353" s="193"/>
      <c r="L353" s="188"/>
      <c r="M353" s="194"/>
      <c r="N353" s="195"/>
      <c r="O353" s="195"/>
      <c r="P353" s="195"/>
      <c r="Q353" s="195"/>
      <c r="R353" s="195"/>
      <c r="S353" s="195"/>
      <c r="T353" s="196"/>
      <c r="AT353" s="192" t="s">
        <v>153</v>
      </c>
      <c r="AU353" s="192" t="s">
        <v>86</v>
      </c>
      <c r="AV353" s="11" t="s">
        <v>25</v>
      </c>
      <c r="AW353" s="11" t="s">
        <v>40</v>
      </c>
      <c r="AX353" s="11" t="s">
        <v>77</v>
      </c>
      <c r="AY353" s="192" t="s">
        <v>144</v>
      </c>
    </row>
    <row r="354" spans="2:51" s="11" customFormat="1" ht="13.5">
      <c r="B354" s="188"/>
      <c r="D354" s="189" t="s">
        <v>153</v>
      </c>
      <c r="E354" s="190" t="s">
        <v>5</v>
      </c>
      <c r="F354" s="191" t="s">
        <v>158</v>
      </c>
      <c r="H354" s="192" t="s">
        <v>5</v>
      </c>
      <c r="I354" s="193"/>
      <c r="L354" s="188"/>
      <c r="M354" s="194"/>
      <c r="N354" s="195"/>
      <c r="O354" s="195"/>
      <c r="P354" s="195"/>
      <c r="Q354" s="195"/>
      <c r="R354" s="195"/>
      <c r="S354" s="195"/>
      <c r="T354" s="196"/>
      <c r="AT354" s="192" t="s">
        <v>153</v>
      </c>
      <c r="AU354" s="192" t="s">
        <v>86</v>
      </c>
      <c r="AV354" s="11" t="s">
        <v>25</v>
      </c>
      <c r="AW354" s="11" t="s">
        <v>40</v>
      </c>
      <c r="AX354" s="11" t="s">
        <v>77</v>
      </c>
      <c r="AY354" s="192" t="s">
        <v>144</v>
      </c>
    </row>
    <row r="355" spans="2:51" s="12" customFormat="1" ht="13.5">
      <c r="B355" s="197"/>
      <c r="D355" s="189" t="s">
        <v>153</v>
      </c>
      <c r="E355" s="198" t="s">
        <v>5</v>
      </c>
      <c r="F355" s="199" t="s">
        <v>300</v>
      </c>
      <c r="H355" s="200">
        <v>2.3</v>
      </c>
      <c r="I355" s="201"/>
      <c r="L355" s="197"/>
      <c r="M355" s="202"/>
      <c r="N355" s="203"/>
      <c r="O355" s="203"/>
      <c r="P355" s="203"/>
      <c r="Q355" s="203"/>
      <c r="R355" s="203"/>
      <c r="S355" s="203"/>
      <c r="T355" s="204"/>
      <c r="AT355" s="198" t="s">
        <v>153</v>
      </c>
      <c r="AU355" s="198" t="s">
        <v>86</v>
      </c>
      <c r="AV355" s="12" t="s">
        <v>86</v>
      </c>
      <c r="AW355" s="12" t="s">
        <v>40</v>
      </c>
      <c r="AX355" s="12" t="s">
        <v>77</v>
      </c>
      <c r="AY355" s="198" t="s">
        <v>144</v>
      </c>
    </row>
    <row r="356" spans="2:51" s="11" customFormat="1" ht="13.5">
      <c r="B356" s="188"/>
      <c r="D356" s="189" t="s">
        <v>153</v>
      </c>
      <c r="E356" s="190" t="s">
        <v>5</v>
      </c>
      <c r="F356" s="191" t="s">
        <v>297</v>
      </c>
      <c r="H356" s="192" t="s">
        <v>5</v>
      </c>
      <c r="I356" s="193"/>
      <c r="L356" s="188"/>
      <c r="M356" s="194"/>
      <c r="N356" s="195"/>
      <c r="O356" s="195"/>
      <c r="P356" s="195"/>
      <c r="Q356" s="195"/>
      <c r="R356" s="195"/>
      <c r="S356" s="195"/>
      <c r="T356" s="196"/>
      <c r="AT356" s="192" t="s">
        <v>153</v>
      </c>
      <c r="AU356" s="192" t="s">
        <v>86</v>
      </c>
      <c r="AV356" s="11" t="s">
        <v>25</v>
      </c>
      <c r="AW356" s="11" t="s">
        <v>40</v>
      </c>
      <c r="AX356" s="11" t="s">
        <v>77</v>
      </c>
      <c r="AY356" s="192" t="s">
        <v>144</v>
      </c>
    </row>
    <row r="357" spans="2:51" s="11" customFormat="1" ht="13.5">
      <c r="B357" s="188"/>
      <c r="D357" s="189" t="s">
        <v>153</v>
      </c>
      <c r="E357" s="190" t="s">
        <v>5</v>
      </c>
      <c r="F357" s="191" t="s">
        <v>301</v>
      </c>
      <c r="H357" s="192" t="s">
        <v>5</v>
      </c>
      <c r="I357" s="193"/>
      <c r="L357" s="188"/>
      <c r="M357" s="194"/>
      <c r="N357" s="195"/>
      <c r="O357" s="195"/>
      <c r="P357" s="195"/>
      <c r="Q357" s="195"/>
      <c r="R357" s="195"/>
      <c r="S357" s="195"/>
      <c r="T357" s="196"/>
      <c r="AT357" s="192" t="s">
        <v>153</v>
      </c>
      <c r="AU357" s="192" t="s">
        <v>86</v>
      </c>
      <c r="AV357" s="11" t="s">
        <v>25</v>
      </c>
      <c r="AW357" s="11" t="s">
        <v>40</v>
      </c>
      <c r="AX357" s="11" t="s">
        <v>77</v>
      </c>
      <c r="AY357" s="192" t="s">
        <v>144</v>
      </c>
    </row>
    <row r="358" spans="2:51" s="11" customFormat="1" ht="13.5">
      <c r="B358" s="188"/>
      <c r="D358" s="189" t="s">
        <v>153</v>
      </c>
      <c r="E358" s="190" t="s">
        <v>5</v>
      </c>
      <c r="F358" s="191" t="s">
        <v>302</v>
      </c>
      <c r="H358" s="192" t="s">
        <v>5</v>
      </c>
      <c r="I358" s="193"/>
      <c r="L358" s="188"/>
      <c r="M358" s="194"/>
      <c r="N358" s="195"/>
      <c r="O358" s="195"/>
      <c r="P358" s="195"/>
      <c r="Q358" s="195"/>
      <c r="R358" s="195"/>
      <c r="S358" s="195"/>
      <c r="T358" s="196"/>
      <c r="AT358" s="192" t="s">
        <v>153</v>
      </c>
      <c r="AU358" s="192" t="s">
        <v>86</v>
      </c>
      <c r="AV358" s="11" t="s">
        <v>25</v>
      </c>
      <c r="AW358" s="11" t="s">
        <v>40</v>
      </c>
      <c r="AX358" s="11" t="s">
        <v>77</v>
      </c>
      <c r="AY358" s="192" t="s">
        <v>144</v>
      </c>
    </row>
    <row r="359" spans="2:51" s="12" customFormat="1" ht="13.5">
      <c r="B359" s="197"/>
      <c r="D359" s="189" t="s">
        <v>153</v>
      </c>
      <c r="E359" s="198" t="s">
        <v>5</v>
      </c>
      <c r="F359" s="199" t="s">
        <v>303</v>
      </c>
      <c r="H359" s="200">
        <v>3.958</v>
      </c>
      <c r="I359" s="201"/>
      <c r="L359" s="197"/>
      <c r="M359" s="202"/>
      <c r="N359" s="203"/>
      <c r="O359" s="203"/>
      <c r="P359" s="203"/>
      <c r="Q359" s="203"/>
      <c r="R359" s="203"/>
      <c r="S359" s="203"/>
      <c r="T359" s="204"/>
      <c r="AT359" s="198" t="s">
        <v>153</v>
      </c>
      <c r="AU359" s="198" t="s">
        <v>86</v>
      </c>
      <c r="AV359" s="12" t="s">
        <v>86</v>
      </c>
      <c r="AW359" s="12" t="s">
        <v>40</v>
      </c>
      <c r="AX359" s="12" t="s">
        <v>77</v>
      </c>
      <c r="AY359" s="198" t="s">
        <v>144</v>
      </c>
    </row>
    <row r="360" spans="2:51" s="11" customFormat="1" ht="13.5">
      <c r="B360" s="188"/>
      <c r="D360" s="189" t="s">
        <v>153</v>
      </c>
      <c r="E360" s="190" t="s">
        <v>5</v>
      </c>
      <c r="F360" s="191" t="s">
        <v>297</v>
      </c>
      <c r="H360" s="192" t="s">
        <v>5</v>
      </c>
      <c r="I360" s="193"/>
      <c r="L360" s="188"/>
      <c r="M360" s="194"/>
      <c r="N360" s="195"/>
      <c r="O360" s="195"/>
      <c r="P360" s="195"/>
      <c r="Q360" s="195"/>
      <c r="R360" s="195"/>
      <c r="S360" s="195"/>
      <c r="T360" s="196"/>
      <c r="AT360" s="192" t="s">
        <v>153</v>
      </c>
      <c r="AU360" s="192" t="s">
        <v>86</v>
      </c>
      <c r="AV360" s="11" t="s">
        <v>25</v>
      </c>
      <c r="AW360" s="11" t="s">
        <v>40</v>
      </c>
      <c r="AX360" s="11" t="s">
        <v>77</v>
      </c>
      <c r="AY360" s="192" t="s">
        <v>144</v>
      </c>
    </row>
    <row r="361" spans="2:51" s="11" customFormat="1" ht="13.5">
      <c r="B361" s="188"/>
      <c r="D361" s="189" t="s">
        <v>153</v>
      </c>
      <c r="E361" s="190" t="s">
        <v>5</v>
      </c>
      <c r="F361" s="191" t="s">
        <v>304</v>
      </c>
      <c r="H361" s="192" t="s">
        <v>5</v>
      </c>
      <c r="I361" s="193"/>
      <c r="L361" s="188"/>
      <c r="M361" s="194"/>
      <c r="N361" s="195"/>
      <c r="O361" s="195"/>
      <c r="P361" s="195"/>
      <c r="Q361" s="195"/>
      <c r="R361" s="195"/>
      <c r="S361" s="195"/>
      <c r="T361" s="196"/>
      <c r="AT361" s="192" t="s">
        <v>153</v>
      </c>
      <c r="AU361" s="192" t="s">
        <v>86</v>
      </c>
      <c r="AV361" s="11" t="s">
        <v>25</v>
      </c>
      <c r="AW361" s="11" t="s">
        <v>40</v>
      </c>
      <c r="AX361" s="11" t="s">
        <v>77</v>
      </c>
      <c r="AY361" s="192" t="s">
        <v>144</v>
      </c>
    </row>
    <row r="362" spans="2:51" s="11" customFormat="1" ht="13.5">
      <c r="B362" s="188"/>
      <c r="D362" s="189" t="s">
        <v>153</v>
      </c>
      <c r="E362" s="190" t="s">
        <v>5</v>
      </c>
      <c r="F362" s="191" t="s">
        <v>305</v>
      </c>
      <c r="H362" s="192" t="s">
        <v>5</v>
      </c>
      <c r="I362" s="193"/>
      <c r="L362" s="188"/>
      <c r="M362" s="194"/>
      <c r="N362" s="195"/>
      <c r="O362" s="195"/>
      <c r="P362" s="195"/>
      <c r="Q362" s="195"/>
      <c r="R362" s="195"/>
      <c r="S362" s="195"/>
      <c r="T362" s="196"/>
      <c r="AT362" s="192" t="s">
        <v>153</v>
      </c>
      <c r="AU362" s="192" t="s">
        <v>86</v>
      </c>
      <c r="AV362" s="11" t="s">
        <v>25</v>
      </c>
      <c r="AW362" s="11" t="s">
        <v>40</v>
      </c>
      <c r="AX362" s="11" t="s">
        <v>77</v>
      </c>
      <c r="AY362" s="192" t="s">
        <v>144</v>
      </c>
    </row>
    <row r="363" spans="2:51" s="12" customFormat="1" ht="13.5">
      <c r="B363" s="197"/>
      <c r="D363" s="189" t="s">
        <v>153</v>
      </c>
      <c r="E363" s="198" t="s">
        <v>5</v>
      </c>
      <c r="F363" s="199" t="s">
        <v>306</v>
      </c>
      <c r="H363" s="200">
        <v>11.511</v>
      </c>
      <c r="I363" s="201"/>
      <c r="L363" s="197"/>
      <c r="M363" s="202"/>
      <c r="N363" s="203"/>
      <c r="O363" s="203"/>
      <c r="P363" s="203"/>
      <c r="Q363" s="203"/>
      <c r="R363" s="203"/>
      <c r="S363" s="203"/>
      <c r="T363" s="204"/>
      <c r="AT363" s="198" t="s">
        <v>153</v>
      </c>
      <c r="AU363" s="198" t="s">
        <v>86</v>
      </c>
      <c r="AV363" s="12" t="s">
        <v>86</v>
      </c>
      <c r="AW363" s="12" t="s">
        <v>40</v>
      </c>
      <c r="AX363" s="12" t="s">
        <v>77</v>
      </c>
      <c r="AY363" s="198" t="s">
        <v>144</v>
      </c>
    </row>
    <row r="364" spans="2:51" s="11" customFormat="1" ht="13.5">
      <c r="B364" s="188"/>
      <c r="D364" s="189" t="s">
        <v>153</v>
      </c>
      <c r="E364" s="190" t="s">
        <v>5</v>
      </c>
      <c r="F364" s="191" t="s">
        <v>307</v>
      </c>
      <c r="H364" s="192" t="s">
        <v>5</v>
      </c>
      <c r="I364" s="193"/>
      <c r="L364" s="188"/>
      <c r="M364" s="194"/>
      <c r="N364" s="195"/>
      <c r="O364" s="195"/>
      <c r="P364" s="195"/>
      <c r="Q364" s="195"/>
      <c r="R364" s="195"/>
      <c r="S364" s="195"/>
      <c r="T364" s="196"/>
      <c r="AT364" s="192" t="s">
        <v>153</v>
      </c>
      <c r="AU364" s="192" t="s">
        <v>86</v>
      </c>
      <c r="AV364" s="11" t="s">
        <v>25</v>
      </c>
      <c r="AW364" s="11" t="s">
        <v>40</v>
      </c>
      <c r="AX364" s="11" t="s">
        <v>77</v>
      </c>
      <c r="AY364" s="192" t="s">
        <v>144</v>
      </c>
    </row>
    <row r="365" spans="2:51" s="11" customFormat="1" ht="13.5">
      <c r="B365" s="188"/>
      <c r="D365" s="189" t="s">
        <v>153</v>
      </c>
      <c r="E365" s="190" t="s">
        <v>5</v>
      </c>
      <c r="F365" s="191" t="s">
        <v>308</v>
      </c>
      <c r="H365" s="192" t="s">
        <v>5</v>
      </c>
      <c r="I365" s="193"/>
      <c r="L365" s="188"/>
      <c r="M365" s="194"/>
      <c r="N365" s="195"/>
      <c r="O365" s="195"/>
      <c r="P365" s="195"/>
      <c r="Q365" s="195"/>
      <c r="R365" s="195"/>
      <c r="S365" s="195"/>
      <c r="T365" s="196"/>
      <c r="AT365" s="192" t="s">
        <v>153</v>
      </c>
      <c r="AU365" s="192" t="s">
        <v>86</v>
      </c>
      <c r="AV365" s="11" t="s">
        <v>25</v>
      </c>
      <c r="AW365" s="11" t="s">
        <v>40</v>
      </c>
      <c r="AX365" s="11" t="s">
        <v>77</v>
      </c>
      <c r="AY365" s="192" t="s">
        <v>144</v>
      </c>
    </row>
    <row r="366" spans="2:51" s="11" customFormat="1" ht="13.5">
      <c r="B366" s="188"/>
      <c r="D366" s="189" t="s">
        <v>153</v>
      </c>
      <c r="E366" s="190" t="s">
        <v>5</v>
      </c>
      <c r="F366" s="191" t="s">
        <v>309</v>
      </c>
      <c r="H366" s="192" t="s">
        <v>5</v>
      </c>
      <c r="I366" s="193"/>
      <c r="L366" s="188"/>
      <c r="M366" s="194"/>
      <c r="N366" s="195"/>
      <c r="O366" s="195"/>
      <c r="P366" s="195"/>
      <c r="Q366" s="195"/>
      <c r="R366" s="195"/>
      <c r="S366" s="195"/>
      <c r="T366" s="196"/>
      <c r="AT366" s="192" t="s">
        <v>153</v>
      </c>
      <c r="AU366" s="192" t="s">
        <v>86</v>
      </c>
      <c r="AV366" s="11" t="s">
        <v>25</v>
      </c>
      <c r="AW366" s="11" t="s">
        <v>40</v>
      </c>
      <c r="AX366" s="11" t="s">
        <v>77</v>
      </c>
      <c r="AY366" s="192" t="s">
        <v>144</v>
      </c>
    </row>
    <row r="367" spans="2:51" s="12" customFormat="1" ht="13.5">
      <c r="B367" s="197"/>
      <c r="D367" s="189" t="s">
        <v>153</v>
      </c>
      <c r="E367" s="198" t="s">
        <v>5</v>
      </c>
      <c r="F367" s="199" t="s">
        <v>310</v>
      </c>
      <c r="H367" s="200">
        <v>1.552</v>
      </c>
      <c r="I367" s="201"/>
      <c r="L367" s="197"/>
      <c r="M367" s="202"/>
      <c r="N367" s="203"/>
      <c r="O367" s="203"/>
      <c r="P367" s="203"/>
      <c r="Q367" s="203"/>
      <c r="R367" s="203"/>
      <c r="S367" s="203"/>
      <c r="T367" s="204"/>
      <c r="AT367" s="198" t="s">
        <v>153</v>
      </c>
      <c r="AU367" s="198" t="s">
        <v>86</v>
      </c>
      <c r="AV367" s="12" t="s">
        <v>86</v>
      </c>
      <c r="AW367" s="12" t="s">
        <v>40</v>
      </c>
      <c r="AX367" s="12" t="s">
        <v>77</v>
      </c>
      <c r="AY367" s="198" t="s">
        <v>144</v>
      </c>
    </row>
    <row r="368" spans="2:51" s="11" customFormat="1" ht="13.5">
      <c r="B368" s="188"/>
      <c r="D368" s="189" t="s">
        <v>153</v>
      </c>
      <c r="E368" s="190" t="s">
        <v>5</v>
      </c>
      <c r="F368" s="191" t="s">
        <v>311</v>
      </c>
      <c r="H368" s="192" t="s">
        <v>5</v>
      </c>
      <c r="I368" s="193"/>
      <c r="L368" s="188"/>
      <c r="M368" s="194"/>
      <c r="N368" s="195"/>
      <c r="O368" s="195"/>
      <c r="P368" s="195"/>
      <c r="Q368" s="195"/>
      <c r="R368" s="195"/>
      <c r="S368" s="195"/>
      <c r="T368" s="196"/>
      <c r="AT368" s="192" t="s">
        <v>153</v>
      </c>
      <c r="AU368" s="192" t="s">
        <v>86</v>
      </c>
      <c r="AV368" s="11" t="s">
        <v>25</v>
      </c>
      <c r="AW368" s="11" t="s">
        <v>40</v>
      </c>
      <c r="AX368" s="11" t="s">
        <v>77</v>
      </c>
      <c r="AY368" s="192" t="s">
        <v>144</v>
      </c>
    </row>
    <row r="369" spans="2:51" s="11" customFormat="1" ht="13.5">
      <c r="B369" s="188"/>
      <c r="D369" s="189" t="s">
        <v>153</v>
      </c>
      <c r="E369" s="190" t="s">
        <v>5</v>
      </c>
      <c r="F369" s="191" t="s">
        <v>312</v>
      </c>
      <c r="H369" s="192" t="s">
        <v>5</v>
      </c>
      <c r="I369" s="193"/>
      <c r="L369" s="188"/>
      <c r="M369" s="194"/>
      <c r="N369" s="195"/>
      <c r="O369" s="195"/>
      <c r="P369" s="195"/>
      <c r="Q369" s="195"/>
      <c r="R369" s="195"/>
      <c r="S369" s="195"/>
      <c r="T369" s="196"/>
      <c r="AT369" s="192" t="s">
        <v>153</v>
      </c>
      <c r="AU369" s="192" t="s">
        <v>86</v>
      </c>
      <c r="AV369" s="11" t="s">
        <v>25</v>
      </c>
      <c r="AW369" s="11" t="s">
        <v>40</v>
      </c>
      <c r="AX369" s="11" t="s">
        <v>77</v>
      </c>
      <c r="AY369" s="192" t="s">
        <v>144</v>
      </c>
    </row>
    <row r="370" spans="2:51" s="11" customFormat="1" ht="13.5">
      <c r="B370" s="188"/>
      <c r="D370" s="189" t="s">
        <v>153</v>
      </c>
      <c r="E370" s="190" t="s">
        <v>5</v>
      </c>
      <c r="F370" s="191" t="s">
        <v>307</v>
      </c>
      <c r="H370" s="192" t="s">
        <v>5</v>
      </c>
      <c r="I370" s="193"/>
      <c r="L370" s="188"/>
      <c r="M370" s="194"/>
      <c r="N370" s="195"/>
      <c r="O370" s="195"/>
      <c r="P370" s="195"/>
      <c r="Q370" s="195"/>
      <c r="R370" s="195"/>
      <c r="S370" s="195"/>
      <c r="T370" s="196"/>
      <c r="AT370" s="192" t="s">
        <v>153</v>
      </c>
      <c r="AU370" s="192" t="s">
        <v>86</v>
      </c>
      <c r="AV370" s="11" t="s">
        <v>25</v>
      </c>
      <c r="AW370" s="11" t="s">
        <v>40</v>
      </c>
      <c r="AX370" s="11" t="s">
        <v>77</v>
      </c>
      <c r="AY370" s="192" t="s">
        <v>144</v>
      </c>
    </row>
    <row r="371" spans="2:51" s="12" customFormat="1" ht="13.5">
      <c r="B371" s="197"/>
      <c r="D371" s="189" t="s">
        <v>153</v>
      </c>
      <c r="E371" s="198" t="s">
        <v>5</v>
      </c>
      <c r="F371" s="199" t="s">
        <v>313</v>
      </c>
      <c r="H371" s="200">
        <v>23.988</v>
      </c>
      <c r="I371" s="201"/>
      <c r="L371" s="197"/>
      <c r="M371" s="202"/>
      <c r="N371" s="203"/>
      <c r="O371" s="203"/>
      <c r="P371" s="203"/>
      <c r="Q371" s="203"/>
      <c r="R371" s="203"/>
      <c r="S371" s="203"/>
      <c r="T371" s="204"/>
      <c r="AT371" s="198" t="s">
        <v>153</v>
      </c>
      <c r="AU371" s="198" t="s">
        <v>86</v>
      </c>
      <c r="AV371" s="12" t="s">
        <v>86</v>
      </c>
      <c r="AW371" s="12" t="s">
        <v>40</v>
      </c>
      <c r="AX371" s="12" t="s">
        <v>77</v>
      </c>
      <c r="AY371" s="198" t="s">
        <v>144</v>
      </c>
    </row>
    <row r="372" spans="2:51" s="11" customFormat="1" ht="13.5">
      <c r="B372" s="188"/>
      <c r="D372" s="189" t="s">
        <v>153</v>
      </c>
      <c r="E372" s="190" t="s">
        <v>5</v>
      </c>
      <c r="F372" s="191" t="s">
        <v>314</v>
      </c>
      <c r="H372" s="192" t="s">
        <v>5</v>
      </c>
      <c r="I372" s="193"/>
      <c r="L372" s="188"/>
      <c r="M372" s="194"/>
      <c r="N372" s="195"/>
      <c r="O372" s="195"/>
      <c r="P372" s="195"/>
      <c r="Q372" s="195"/>
      <c r="R372" s="195"/>
      <c r="S372" s="195"/>
      <c r="T372" s="196"/>
      <c r="AT372" s="192" t="s">
        <v>153</v>
      </c>
      <c r="AU372" s="192" t="s">
        <v>86</v>
      </c>
      <c r="AV372" s="11" t="s">
        <v>25</v>
      </c>
      <c r="AW372" s="11" t="s">
        <v>40</v>
      </c>
      <c r="AX372" s="11" t="s">
        <v>77</v>
      </c>
      <c r="AY372" s="192" t="s">
        <v>144</v>
      </c>
    </row>
    <row r="373" spans="2:51" s="12" customFormat="1" ht="13.5">
      <c r="B373" s="197"/>
      <c r="D373" s="189" t="s">
        <v>153</v>
      </c>
      <c r="E373" s="198" t="s">
        <v>5</v>
      </c>
      <c r="F373" s="199" t="s">
        <v>315</v>
      </c>
      <c r="H373" s="200">
        <v>2.497</v>
      </c>
      <c r="I373" s="201"/>
      <c r="L373" s="197"/>
      <c r="M373" s="202"/>
      <c r="N373" s="203"/>
      <c r="O373" s="203"/>
      <c r="P373" s="203"/>
      <c r="Q373" s="203"/>
      <c r="R373" s="203"/>
      <c r="S373" s="203"/>
      <c r="T373" s="204"/>
      <c r="AT373" s="198" t="s">
        <v>153</v>
      </c>
      <c r="AU373" s="198" t="s">
        <v>86</v>
      </c>
      <c r="AV373" s="12" t="s">
        <v>86</v>
      </c>
      <c r="AW373" s="12" t="s">
        <v>40</v>
      </c>
      <c r="AX373" s="12" t="s">
        <v>77</v>
      </c>
      <c r="AY373" s="198" t="s">
        <v>144</v>
      </c>
    </row>
    <row r="374" spans="2:51" s="11" customFormat="1" ht="13.5">
      <c r="B374" s="188"/>
      <c r="D374" s="189" t="s">
        <v>153</v>
      </c>
      <c r="E374" s="190" t="s">
        <v>5</v>
      </c>
      <c r="F374" s="191" t="s">
        <v>316</v>
      </c>
      <c r="H374" s="192" t="s">
        <v>5</v>
      </c>
      <c r="I374" s="193"/>
      <c r="L374" s="188"/>
      <c r="M374" s="194"/>
      <c r="N374" s="195"/>
      <c r="O374" s="195"/>
      <c r="P374" s="195"/>
      <c r="Q374" s="195"/>
      <c r="R374" s="195"/>
      <c r="S374" s="195"/>
      <c r="T374" s="196"/>
      <c r="AT374" s="192" t="s">
        <v>153</v>
      </c>
      <c r="AU374" s="192" t="s">
        <v>86</v>
      </c>
      <c r="AV374" s="11" t="s">
        <v>25</v>
      </c>
      <c r="AW374" s="11" t="s">
        <v>40</v>
      </c>
      <c r="AX374" s="11" t="s">
        <v>77</v>
      </c>
      <c r="AY374" s="192" t="s">
        <v>144</v>
      </c>
    </row>
    <row r="375" spans="2:51" s="12" customFormat="1" ht="13.5">
      <c r="B375" s="197"/>
      <c r="D375" s="189" t="s">
        <v>153</v>
      </c>
      <c r="E375" s="198" t="s">
        <v>5</v>
      </c>
      <c r="F375" s="199" t="s">
        <v>317</v>
      </c>
      <c r="H375" s="200">
        <v>21.807</v>
      </c>
      <c r="I375" s="201"/>
      <c r="L375" s="197"/>
      <c r="M375" s="202"/>
      <c r="N375" s="203"/>
      <c r="O375" s="203"/>
      <c r="P375" s="203"/>
      <c r="Q375" s="203"/>
      <c r="R375" s="203"/>
      <c r="S375" s="203"/>
      <c r="T375" s="204"/>
      <c r="AT375" s="198" t="s">
        <v>153</v>
      </c>
      <c r="AU375" s="198" t="s">
        <v>86</v>
      </c>
      <c r="AV375" s="12" t="s">
        <v>86</v>
      </c>
      <c r="AW375" s="12" t="s">
        <v>40</v>
      </c>
      <c r="AX375" s="12" t="s">
        <v>77</v>
      </c>
      <c r="AY375" s="198" t="s">
        <v>144</v>
      </c>
    </row>
    <row r="376" spans="2:51" s="11" customFormat="1" ht="13.5">
      <c r="B376" s="188"/>
      <c r="D376" s="189" t="s">
        <v>153</v>
      </c>
      <c r="E376" s="190" t="s">
        <v>5</v>
      </c>
      <c r="F376" s="191" t="s">
        <v>314</v>
      </c>
      <c r="H376" s="192" t="s">
        <v>5</v>
      </c>
      <c r="I376" s="193"/>
      <c r="L376" s="188"/>
      <c r="M376" s="194"/>
      <c r="N376" s="195"/>
      <c r="O376" s="195"/>
      <c r="P376" s="195"/>
      <c r="Q376" s="195"/>
      <c r="R376" s="195"/>
      <c r="S376" s="195"/>
      <c r="T376" s="196"/>
      <c r="AT376" s="192" t="s">
        <v>153</v>
      </c>
      <c r="AU376" s="192" t="s">
        <v>86</v>
      </c>
      <c r="AV376" s="11" t="s">
        <v>25</v>
      </c>
      <c r="AW376" s="11" t="s">
        <v>40</v>
      </c>
      <c r="AX376" s="11" t="s">
        <v>77</v>
      </c>
      <c r="AY376" s="192" t="s">
        <v>144</v>
      </c>
    </row>
    <row r="377" spans="2:51" s="12" customFormat="1" ht="13.5">
      <c r="B377" s="197"/>
      <c r="D377" s="189" t="s">
        <v>153</v>
      </c>
      <c r="E377" s="198" t="s">
        <v>5</v>
      </c>
      <c r="F377" s="199" t="s">
        <v>318</v>
      </c>
      <c r="H377" s="200">
        <v>2.27</v>
      </c>
      <c r="I377" s="201"/>
      <c r="L377" s="197"/>
      <c r="M377" s="202"/>
      <c r="N377" s="203"/>
      <c r="O377" s="203"/>
      <c r="P377" s="203"/>
      <c r="Q377" s="203"/>
      <c r="R377" s="203"/>
      <c r="S377" s="203"/>
      <c r="T377" s="204"/>
      <c r="AT377" s="198" t="s">
        <v>153</v>
      </c>
      <c r="AU377" s="198" t="s">
        <v>86</v>
      </c>
      <c r="AV377" s="12" t="s">
        <v>86</v>
      </c>
      <c r="AW377" s="12" t="s">
        <v>40</v>
      </c>
      <c r="AX377" s="12" t="s">
        <v>77</v>
      </c>
      <c r="AY377" s="198" t="s">
        <v>144</v>
      </c>
    </row>
    <row r="378" spans="2:51" s="11" customFormat="1" ht="13.5">
      <c r="B378" s="188"/>
      <c r="D378" s="189" t="s">
        <v>153</v>
      </c>
      <c r="E378" s="190" t="s">
        <v>5</v>
      </c>
      <c r="F378" s="191" t="s">
        <v>307</v>
      </c>
      <c r="H378" s="192" t="s">
        <v>5</v>
      </c>
      <c r="I378" s="193"/>
      <c r="L378" s="188"/>
      <c r="M378" s="194"/>
      <c r="N378" s="195"/>
      <c r="O378" s="195"/>
      <c r="P378" s="195"/>
      <c r="Q378" s="195"/>
      <c r="R378" s="195"/>
      <c r="S378" s="195"/>
      <c r="T378" s="196"/>
      <c r="AT378" s="192" t="s">
        <v>153</v>
      </c>
      <c r="AU378" s="192" t="s">
        <v>86</v>
      </c>
      <c r="AV378" s="11" t="s">
        <v>25</v>
      </c>
      <c r="AW378" s="11" t="s">
        <v>40</v>
      </c>
      <c r="AX378" s="11" t="s">
        <v>77</v>
      </c>
      <c r="AY378" s="192" t="s">
        <v>144</v>
      </c>
    </row>
    <row r="379" spans="2:51" s="11" customFormat="1" ht="13.5">
      <c r="B379" s="188"/>
      <c r="D379" s="189" t="s">
        <v>153</v>
      </c>
      <c r="E379" s="190" t="s">
        <v>5</v>
      </c>
      <c r="F379" s="191" t="s">
        <v>160</v>
      </c>
      <c r="H379" s="192" t="s">
        <v>5</v>
      </c>
      <c r="I379" s="193"/>
      <c r="L379" s="188"/>
      <c r="M379" s="194"/>
      <c r="N379" s="195"/>
      <c r="O379" s="195"/>
      <c r="P379" s="195"/>
      <c r="Q379" s="195"/>
      <c r="R379" s="195"/>
      <c r="S379" s="195"/>
      <c r="T379" s="196"/>
      <c r="AT379" s="192" t="s">
        <v>153</v>
      </c>
      <c r="AU379" s="192" t="s">
        <v>86</v>
      </c>
      <c r="AV379" s="11" t="s">
        <v>25</v>
      </c>
      <c r="AW379" s="11" t="s">
        <v>40</v>
      </c>
      <c r="AX379" s="11" t="s">
        <v>77</v>
      </c>
      <c r="AY379" s="192" t="s">
        <v>144</v>
      </c>
    </row>
    <row r="380" spans="2:51" s="11" customFormat="1" ht="13.5">
      <c r="B380" s="188"/>
      <c r="D380" s="189" t="s">
        <v>153</v>
      </c>
      <c r="E380" s="190" t="s">
        <v>5</v>
      </c>
      <c r="F380" s="191" t="s">
        <v>161</v>
      </c>
      <c r="H380" s="192" t="s">
        <v>5</v>
      </c>
      <c r="I380" s="193"/>
      <c r="L380" s="188"/>
      <c r="M380" s="194"/>
      <c r="N380" s="195"/>
      <c r="O380" s="195"/>
      <c r="P380" s="195"/>
      <c r="Q380" s="195"/>
      <c r="R380" s="195"/>
      <c r="S380" s="195"/>
      <c r="T380" s="196"/>
      <c r="AT380" s="192" t="s">
        <v>153</v>
      </c>
      <c r="AU380" s="192" t="s">
        <v>86</v>
      </c>
      <c r="AV380" s="11" t="s">
        <v>25</v>
      </c>
      <c r="AW380" s="11" t="s">
        <v>40</v>
      </c>
      <c r="AX380" s="11" t="s">
        <v>77</v>
      </c>
      <c r="AY380" s="192" t="s">
        <v>144</v>
      </c>
    </row>
    <row r="381" spans="2:51" s="12" customFormat="1" ht="13.5">
      <c r="B381" s="197"/>
      <c r="D381" s="189" t="s">
        <v>153</v>
      </c>
      <c r="E381" s="198" t="s">
        <v>5</v>
      </c>
      <c r="F381" s="199" t="s">
        <v>319</v>
      </c>
      <c r="H381" s="200">
        <v>13.132</v>
      </c>
      <c r="I381" s="201"/>
      <c r="L381" s="197"/>
      <c r="M381" s="202"/>
      <c r="N381" s="203"/>
      <c r="O381" s="203"/>
      <c r="P381" s="203"/>
      <c r="Q381" s="203"/>
      <c r="R381" s="203"/>
      <c r="S381" s="203"/>
      <c r="T381" s="204"/>
      <c r="AT381" s="198" t="s">
        <v>153</v>
      </c>
      <c r="AU381" s="198" t="s">
        <v>86</v>
      </c>
      <c r="AV381" s="12" t="s">
        <v>86</v>
      </c>
      <c r="AW381" s="12" t="s">
        <v>40</v>
      </c>
      <c r="AX381" s="12" t="s">
        <v>77</v>
      </c>
      <c r="AY381" s="198" t="s">
        <v>144</v>
      </c>
    </row>
    <row r="382" spans="2:51" s="11" customFormat="1" ht="13.5">
      <c r="B382" s="188"/>
      <c r="D382" s="189" t="s">
        <v>153</v>
      </c>
      <c r="E382" s="190" t="s">
        <v>5</v>
      </c>
      <c r="F382" s="191" t="s">
        <v>320</v>
      </c>
      <c r="H382" s="192" t="s">
        <v>5</v>
      </c>
      <c r="I382" s="193"/>
      <c r="L382" s="188"/>
      <c r="M382" s="194"/>
      <c r="N382" s="195"/>
      <c r="O382" s="195"/>
      <c r="P382" s="195"/>
      <c r="Q382" s="195"/>
      <c r="R382" s="195"/>
      <c r="S382" s="195"/>
      <c r="T382" s="196"/>
      <c r="AT382" s="192" t="s">
        <v>153</v>
      </c>
      <c r="AU382" s="192" t="s">
        <v>86</v>
      </c>
      <c r="AV382" s="11" t="s">
        <v>25</v>
      </c>
      <c r="AW382" s="11" t="s">
        <v>40</v>
      </c>
      <c r="AX382" s="11" t="s">
        <v>77</v>
      </c>
      <c r="AY382" s="192" t="s">
        <v>144</v>
      </c>
    </row>
    <row r="383" spans="2:51" s="11" customFormat="1" ht="13.5">
      <c r="B383" s="188"/>
      <c r="D383" s="189" t="s">
        <v>153</v>
      </c>
      <c r="E383" s="190" t="s">
        <v>5</v>
      </c>
      <c r="F383" s="191" t="s">
        <v>321</v>
      </c>
      <c r="H383" s="192" t="s">
        <v>5</v>
      </c>
      <c r="I383" s="193"/>
      <c r="L383" s="188"/>
      <c r="M383" s="194"/>
      <c r="N383" s="195"/>
      <c r="O383" s="195"/>
      <c r="P383" s="195"/>
      <c r="Q383" s="195"/>
      <c r="R383" s="195"/>
      <c r="S383" s="195"/>
      <c r="T383" s="196"/>
      <c r="AT383" s="192" t="s">
        <v>153</v>
      </c>
      <c r="AU383" s="192" t="s">
        <v>86</v>
      </c>
      <c r="AV383" s="11" t="s">
        <v>25</v>
      </c>
      <c r="AW383" s="11" t="s">
        <v>40</v>
      </c>
      <c r="AX383" s="11" t="s">
        <v>77</v>
      </c>
      <c r="AY383" s="192" t="s">
        <v>144</v>
      </c>
    </row>
    <row r="384" spans="2:51" s="11" customFormat="1" ht="13.5">
      <c r="B384" s="188"/>
      <c r="D384" s="189" t="s">
        <v>153</v>
      </c>
      <c r="E384" s="190" t="s">
        <v>5</v>
      </c>
      <c r="F384" s="191" t="s">
        <v>322</v>
      </c>
      <c r="H384" s="192" t="s">
        <v>5</v>
      </c>
      <c r="I384" s="193"/>
      <c r="L384" s="188"/>
      <c r="M384" s="194"/>
      <c r="N384" s="195"/>
      <c r="O384" s="195"/>
      <c r="P384" s="195"/>
      <c r="Q384" s="195"/>
      <c r="R384" s="195"/>
      <c r="S384" s="195"/>
      <c r="T384" s="196"/>
      <c r="AT384" s="192" t="s">
        <v>153</v>
      </c>
      <c r="AU384" s="192" t="s">
        <v>86</v>
      </c>
      <c r="AV384" s="11" t="s">
        <v>25</v>
      </c>
      <c r="AW384" s="11" t="s">
        <v>40</v>
      </c>
      <c r="AX384" s="11" t="s">
        <v>77</v>
      </c>
      <c r="AY384" s="192" t="s">
        <v>144</v>
      </c>
    </row>
    <row r="385" spans="2:51" s="12" customFormat="1" ht="13.5">
      <c r="B385" s="197"/>
      <c r="D385" s="189" t="s">
        <v>153</v>
      </c>
      <c r="E385" s="198" t="s">
        <v>5</v>
      </c>
      <c r="F385" s="199" t="s">
        <v>323</v>
      </c>
      <c r="H385" s="200">
        <v>0.8</v>
      </c>
      <c r="I385" s="201"/>
      <c r="L385" s="197"/>
      <c r="M385" s="202"/>
      <c r="N385" s="203"/>
      <c r="O385" s="203"/>
      <c r="P385" s="203"/>
      <c r="Q385" s="203"/>
      <c r="R385" s="203"/>
      <c r="S385" s="203"/>
      <c r="T385" s="204"/>
      <c r="AT385" s="198" t="s">
        <v>153</v>
      </c>
      <c r="AU385" s="198" t="s">
        <v>86</v>
      </c>
      <c r="AV385" s="12" t="s">
        <v>86</v>
      </c>
      <c r="AW385" s="12" t="s">
        <v>40</v>
      </c>
      <c r="AX385" s="12" t="s">
        <v>77</v>
      </c>
      <c r="AY385" s="198" t="s">
        <v>144</v>
      </c>
    </row>
    <row r="386" spans="2:51" s="11" customFormat="1" ht="13.5">
      <c r="B386" s="188"/>
      <c r="D386" s="189" t="s">
        <v>153</v>
      </c>
      <c r="E386" s="190" t="s">
        <v>5</v>
      </c>
      <c r="F386" s="191" t="s">
        <v>297</v>
      </c>
      <c r="H386" s="192" t="s">
        <v>5</v>
      </c>
      <c r="I386" s="193"/>
      <c r="L386" s="188"/>
      <c r="M386" s="194"/>
      <c r="N386" s="195"/>
      <c r="O386" s="195"/>
      <c r="P386" s="195"/>
      <c r="Q386" s="195"/>
      <c r="R386" s="195"/>
      <c r="S386" s="195"/>
      <c r="T386" s="196"/>
      <c r="AT386" s="192" t="s">
        <v>153</v>
      </c>
      <c r="AU386" s="192" t="s">
        <v>86</v>
      </c>
      <c r="AV386" s="11" t="s">
        <v>25</v>
      </c>
      <c r="AW386" s="11" t="s">
        <v>40</v>
      </c>
      <c r="AX386" s="11" t="s">
        <v>77</v>
      </c>
      <c r="AY386" s="192" t="s">
        <v>144</v>
      </c>
    </row>
    <row r="387" spans="2:51" s="11" customFormat="1" ht="13.5">
      <c r="B387" s="188"/>
      <c r="D387" s="189" t="s">
        <v>153</v>
      </c>
      <c r="E387" s="190" t="s">
        <v>5</v>
      </c>
      <c r="F387" s="191" t="s">
        <v>322</v>
      </c>
      <c r="H387" s="192" t="s">
        <v>5</v>
      </c>
      <c r="I387" s="193"/>
      <c r="L387" s="188"/>
      <c r="M387" s="194"/>
      <c r="N387" s="195"/>
      <c r="O387" s="195"/>
      <c r="P387" s="195"/>
      <c r="Q387" s="195"/>
      <c r="R387" s="195"/>
      <c r="S387" s="195"/>
      <c r="T387" s="196"/>
      <c r="AT387" s="192" t="s">
        <v>153</v>
      </c>
      <c r="AU387" s="192" t="s">
        <v>86</v>
      </c>
      <c r="AV387" s="11" t="s">
        <v>25</v>
      </c>
      <c r="AW387" s="11" t="s">
        <v>40</v>
      </c>
      <c r="AX387" s="11" t="s">
        <v>77</v>
      </c>
      <c r="AY387" s="192" t="s">
        <v>144</v>
      </c>
    </row>
    <row r="388" spans="2:51" s="12" customFormat="1" ht="13.5">
      <c r="B388" s="197"/>
      <c r="D388" s="189" t="s">
        <v>153</v>
      </c>
      <c r="E388" s="198" t="s">
        <v>5</v>
      </c>
      <c r="F388" s="199" t="s">
        <v>323</v>
      </c>
      <c r="H388" s="200">
        <v>0.8</v>
      </c>
      <c r="I388" s="201"/>
      <c r="L388" s="197"/>
      <c r="M388" s="202"/>
      <c r="N388" s="203"/>
      <c r="O388" s="203"/>
      <c r="P388" s="203"/>
      <c r="Q388" s="203"/>
      <c r="R388" s="203"/>
      <c r="S388" s="203"/>
      <c r="T388" s="204"/>
      <c r="AT388" s="198" t="s">
        <v>153</v>
      </c>
      <c r="AU388" s="198" t="s">
        <v>86</v>
      </c>
      <c r="AV388" s="12" t="s">
        <v>86</v>
      </c>
      <c r="AW388" s="12" t="s">
        <v>40</v>
      </c>
      <c r="AX388" s="12" t="s">
        <v>77</v>
      </c>
      <c r="AY388" s="198" t="s">
        <v>144</v>
      </c>
    </row>
    <row r="389" spans="2:51" s="11" customFormat="1" ht="13.5">
      <c r="B389" s="188"/>
      <c r="D389" s="189" t="s">
        <v>153</v>
      </c>
      <c r="E389" s="190" t="s">
        <v>5</v>
      </c>
      <c r="F389" s="191" t="s">
        <v>324</v>
      </c>
      <c r="H389" s="192" t="s">
        <v>5</v>
      </c>
      <c r="I389" s="193"/>
      <c r="L389" s="188"/>
      <c r="M389" s="194"/>
      <c r="N389" s="195"/>
      <c r="O389" s="195"/>
      <c r="P389" s="195"/>
      <c r="Q389" s="195"/>
      <c r="R389" s="195"/>
      <c r="S389" s="195"/>
      <c r="T389" s="196"/>
      <c r="AT389" s="192" t="s">
        <v>153</v>
      </c>
      <c r="AU389" s="192" t="s">
        <v>86</v>
      </c>
      <c r="AV389" s="11" t="s">
        <v>25</v>
      </c>
      <c r="AW389" s="11" t="s">
        <v>40</v>
      </c>
      <c r="AX389" s="11" t="s">
        <v>77</v>
      </c>
      <c r="AY389" s="192" t="s">
        <v>144</v>
      </c>
    </row>
    <row r="390" spans="2:51" s="11" customFormat="1" ht="13.5">
      <c r="B390" s="188"/>
      <c r="D390" s="189" t="s">
        <v>153</v>
      </c>
      <c r="E390" s="190" t="s">
        <v>5</v>
      </c>
      <c r="F390" s="191" t="s">
        <v>325</v>
      </c>
      <c r="H390" s="192" t="s">
        <v>5</v>
      </c>
      <c r="I390" s="193"/>
      <c r="L390" s="188"/>
      <c r="M390" s="194"/>
      <c r="N390" s="195"/>
      <c r="O390" s="195"/>
      <c r="P390" s="195"/>
      <c r="Q390" s="195"/>
      <c r="R390" s="195"/>
      <c r="S390" s="195"/>
      <c r="T390" s="196"/>
      <c r="AT390" s="192" t="s">
        <v>153</v>
      </c>
      <c r="AU390" s="192" t="s">
        <v>86</v>
      </c>
      <c r="AV390" s="11" t="s">
        <v>25</v>
      </c>
      <c r="AW390" s="11" t="s">
        <v>40</v>
      </c>
      <c r="AX390" s="11" t="s">
        <v>77</v>
      </c>
      <c r="AY390" s="192" t="s">
        <v>144</v>
      </c>
    </row>
    <row r="391" spans="2:51" s="11" customFormat="1" ht="13.5">
      <c r="B391" s="188"/>
      <c r="D391" s="189" t="s">
        <v>153</v>
      </c>
      <c r="E391" s="190" t="s">
        <v>5</v>
      </c>
      <c r="F391" s="191" t="s">
        <v>321</v>
      </c>
      <c r="H391" s="192" t="s">
        <v>5</v>
      </c>
      <c r="I391" s="193"/>
      <c r="L391" s="188"/>
      <c r="M391" s="194"/>
      <c r="N391" s="195"/>
      <c r="O391" s="195"/>
      <c r="P391" s="195"/>
      <c r="Q391" s="195"/>
      <c r="R391" s="195"/>
      <c r="S391" s="195"/>
      <c r="T391" s="196"/>
      <c r="AT391" s="192" t="s">
        <v>153</v>
      </c>
      <c r="AU391" s="192" t="s">
        <v>86</v>
      </c>
      <c r="AV391" s="11" t="s">
        <v>25</v>
      </c>
      <c r="AW391" s="11" t="s">
        <v>40</v>
      </c>
      <c r="AX391" s="11" t="s">
        <v>77</v>
      </c>
      <c r="AY391" s="192" t="s">
        <v>144</v>
      </c>
    </row>
    <row r="392" spans="2:51" s="12" customFormat="1" ht="13.5">
      <c r="B392" s="197"/>
      <c r="D392" s="189" t="s">
        <v>153</v>
      </c>
      <c r="E392" s="198" t="s">
        <v>5</v>
      </c>
      <c r="F392" s="199" t="s">
        <v>326</v>
      </c>
      <c r="H392" s="200">
        <v>2.539</v>
      </c>
      <c r="I392" s="201"/>
      <c r="L392" s="197"/>
      <c r="M392" s="202"/>
      <c r="N392" s="203"/>
      <c r="O392" s="203"/>
      <c r="P392" s="203"/>
      <c r="Q392" s="203"/>
      <c r="R392" s="203"/>
      <c r="S392" s="203"/>
      <c r="T392" s="204"/>
      <c r="AT392" s="198" t="s">
        <v>153</v>
      </c>
      <c r="AU392" s="198" t="s">
        <v>86</v>
      </c>
      <c r="AV392" s="12" t="s">
        <v>86</v>
      </c>
      <c r="AW392" s="12" t="s">
        <v>40</v>
      </c>
      <c r="AX392" s="12" t="s">
        <v>77</v>
      </c>
      <c r="AY392" s="198" t="s">
        <v>144</v>
      </c>
    </row>
    <row r="393" spans="2:51" s="11" customFormat="1" ht="13.5">
      <c r="B393" s="188"/>
      <c r="D393" s="189" t="s">
        <v>153</v>
      </c>
      <c r="E393" s="190" t="s">
        <v>5</v>
      </c>
      <c r="F393" s="191" t="s">
        <v>297</v>
      </c>
      <c r="H393" s="192" t="s">
        <v>5</v>
      </c>
      <c r="I393" s="193"/>
      <c r="L393" s="188"/>
      <c r="M393" s="194"/>
      <c r="N393" s="195"/>
      <c r="O393" s="195"/>
      <c r="P393" s="195"/>
      <c r="Q393" s="195"/>
      <c r="R393" s="195"/>
      <c r="S393" s="195"/>
      <c r="T393" s="196"/>
      <c r="AT393" s="192" t="s">
        <v>153</v>
      </c>
      <c r="AU393" s="192" t="s">
        <v>86</v>
      </c>
      <c r="AV393" s="11" t="s">
        <v>25</v>
      </c>
      <c r="AW393" s="11" t="s">
        <v>40</v>
      </c>
      <c r="AX393" s="11" t="s">
        <v>77</v>
      </c>
      <c r="AY393" s="192" t="s">
        <v>144</v>
      </c>
    </row>
    <row r="394" spans="2:51" s="12" customFormat="1" ht="13.5">
      <c r="B394" s="197"/>
      <c r="D394" s="189" t="s">
        <v>153</v>
      </c>
      <c r="E394" s="198" t="s">
        <v>5</v>
      </c>
      <c r="F394" s="199" t="s">
        <v>327</v>
      </c>
      <c r="H394" s="200">
        <v>13.355</v>
      </c>
      <c r="I394" s="201"/>
      <c r="L394" s="197"/>
      <c r="M394" s="202"/>
      <c r="N394" s="203"/>
      <c r="O394" s="203"/>
      <c r="P394" s="203"/>
      <c r="Q394" s="203"/>
      <c r="R394" s="203"/>
      <c r="S394" s="203"/>
      <c r="T394" s="204"/>
      <c r="AT394" s="198" t="s">
        <v>153</v>
      </c>
      <c r="AU394" s="198" t="s">
        <v>86</v>
      </c>
      <c r="AV394" s="12" t="s">
        <v>86</v>
      </c>
      <c r="AW394" s="12" t="s">
        <v>40</v>
      </c>
      <c r="AX394" s="12" t="s">
        <v>77</v>
      </c>
      <c r="AY394" s="198" t="s">
        <v>144</v>
      </c>
    </row>
    <row r="395" spans="2:51" s="11" customFormat="1" ht="13.5">
      <c r="B395" s="188"/>
      <c r="D395" s="189" t="s">
        <v>153</v>
      </c>
      <c r="E395" s="190" t="s">
        <v>5</v>
      </c>
      <c r="F395" s="191" t="s">
        <v>163</v>
      </c>
      <c r="H395" s="192" t="s">
        <v>5</v>
      </c>
      <c r="I395" s="193"/>
      <c r="L395" s="188"/>
      <c r="M395" s="194"/>
      <c r="N395" s="195"/>
      <c r="O395" s="195"/>
      <c r="P395" s="195"/>
      <c r="Q395" s="195"/>
      <c r="R395" s="195"/>
      <c r="S395" s="195"/>
      <c r="T395" s="196"/>
      <c r="AT395" s="192" t="s">
        <v>153</v>
      </c>
      <c r="AU395" s="192" t="s">
        <v>86</v>
      </c>
      <c r="AV395" s="11" t="s">
        <v>25</v>
      </c>
      <c r="AW395" s="11" t="s">
        <v>40</v>
      </c>
      <c r="AX395" s="11" t="s">
        <v>77</v>
      </c>
      <c r="AY395" s="192" t="s">
        <v>144</v>
      </c>
    </row>
    <row r="396" spans="2:51" s="11" customFormat="1" ht="13.5">
      <c r="B396" s="188"/>
      <c r="D396" s="189" t="s">
        <v>153</v>
      </c>
      <c r="E396" s="190" t="s">
        <v>5</v>
      </c>
      <c r="F396" s="191" t="s">
        <v>164</v>
      </c>
      <c r="H396" s="192" t="s">
        <v>5</v>
      </c>
      <c r="I396" s="193"/>
      <c r="L396" s="188"/>
      <c r="M396" s="194"/>
      <c r="N396" s="195"/>
      <c r="O396" s="195"/>
      <c r="P396" s="195"/>
      <c r="Q396" s="195"/>
      <c r="R396" s="195"/>
      <c r="S396" s="195"/>
      <c r="T396" s="196"/>
      <c r="AT396" s="192" t="s">
        <v>153</v>
      </c>
      <c r="AU396" s="192" t="s">
        <v>86</v>
      </c>
      <c r="AV396" s="11" t="s">
        <v>25</v>
      </c>
      <c r="AW396" s="11" t="s">
        <v>40</v>
      </c>
      <c r="AX396" s="11" t="s">
        <v>77</v>
      </c>
      <c r="AY396" s="192" t="s">
        <v>144</v>
      </c>
    </row>
    <row r="397" spans="2:51" s="11" customFormat="1" ht="13.5">
      <c r="B397" s="188"/>
      <c r="D397" s="189" t="s">
        <v>153</v>
      </c>
      <c r="E397" s="190" t="s">
        <v>5</v>
      </c>
      <c r="F397" s="191" t="s">
        <v>321</v>
      </c>
      <c r="H397" s="192" t="s">
        <v>5</v>
      </c>
      <c r="I397" s="193"/>
      <c r="L397" s="188"/>
      <c r="M397" s="194"/>
      <c r="N397" s="195"/>
      <c r="O397" s="195"/>
      <c r="P397" s="195"/>
      <c r="Q397" s="195"/>
      <c r="R397" s="195"/>
      <c r="S397" s="195"/>
      <c r="T397" s="196"/>
      <c r="AT397" s="192" t="s">
        <v>153</v>
      </c>
      <c r="AU397" s="192" t="s">
        <v>86</v>
      </c>
      <c r="AV397" s="11" t="s">
        <v>25</v>
      </c>
      <c r="AW397" s="11" t="s">
        <v>40</v>
      </c>
      <c r="AX397" s="11" t="s">
        <v>77</v>
      </c>
      <c r="AY397" s="192" t="s">
        <v>144</v>
      </c>
    </row>
    <row r="398" spans="2:51" s="12" customFormat="1" ht="13.5">
      <c r="B398" s="197"/>
      <c r="D398" s="189" t="s">
        <v>153</v>
      </c>
      <c r="E398" s="198" t="s">
        <v>5</v>
      </c>
      <c r="F398" s="199" t="s">
        <v>328</v>
      </c>
      <c r="H398" s="200">
        <v>6.986</v>
      </c>
      <c r="I398" s="201"/>
      <c r="L398" s="197"/>
      <c r="M398" s="202"/>
      <c r="N398" s="203"/>
      <c r="O398" s="203"/>
      <c r="P398" s="203"/>
      <c r="Q398" s="203"/>
      <c r="R398" s="203"/>
      <c r="S398" s="203"/>
      <c r="T398" s="204"/>
      <c r="AT398" s="198" t="s">
        <v>153</v>
      </c>
      <c r="AU398" s="198" t="s">
        <v>86</v>
      </c>
      <c r="AV398" s="12" t="s">
        <v>86</v>
      </c>
      <c r="AW398" s="12" t="s">
        <v>40</v>
      </c>
      <c r="AX398" s="12" t="s">
        <v>77</v>
      </c>
      <c r="AY398" s="198" t="s">
        <v>144</v>
      </c>
    </row>
    <row r="399" spans="2:51" s="11" customFormat="1" ht="13.5">
      <c r="B399" s="188"/>
      <c r="D399" s="189" t="s">
        <v>153</v>
      </c>
      <c r="E399" s="190" t="s">
        <v>5</v>
      </c>
      <c r="F399" s="191" t="s">
        <v>297</v>
      </c>
      <c r="H399" s="192" t="s">
        <v>5</v>
      </c>
      <c r="I399" s="193"/>
      <c r="L399" s="188"/>
      <c r="M399" s="194"/>
      <c r="N399" s="195"/>
      <c r="O399" s="195"/>
      <c r="P399" s="195"/>
      <c r="Q399" s="195"/>
      <c r="R399" s="195"/>
      <c r="S399" s="195"/>
      <c r="T399" s="196"/>
      <c r="AT399" s="192" t="s">
        <v>153</v>
      </c>
      <c r="AU399" s="192" t="s">
        <v>86</v>
      </c>
      <c r="AV399" s="11" t="s">
        <v>25</v>
      </c>
      <c r="AW399" s="11" t="s">
        <v>40</v>
      </c>
      <c r="AX399" s="11" t="s">
        <v>77</v>
      </c>
      <c r="AY399" s="192" t="s">
        <v>144</v>
      </c>
    </row>
    <row r="400" spans="2:51" s="12" customFormat="1" ht="13.5">
      <c r="B400" s="197"/>
      <c r="D400" s="189" t="s">
        <v>153</v>
      </c>
      <c r="E400" s="198" t="s">
        <v>5</v>
      </c>
      <c r="F400" s="199" t="s">
        <v>329</v>
      </c>
      <c r="H400" s="200">
        <v>27.944</v>
      </c>
      <c r="I400" s="201"/>
      <c r="L400" s="197"/>
      <c r="M400" s="202"/>
      <c r="N400" s="203"/>
      <c r="O400" s="203"/>
      <c r="P400" s="203"/>
      <c r="Q400" s="203"/>
      <c r="R400" s="203"/>
      <c r="S400" s="203"/>
      <c r="T400" s="204"/>
      <c r="AT400" s="198" t="s">
        <v>153</v>
      </c>
      <c r="AU400" s="198" t="s">
        <v>86</v>
      </c>
      <c r="AV400" s="12" t="s">
        <v>86</v>
      </c>
      <c r="AW400" s="12" t="s">
        <v>40</v>
      </c>
      <c r="AX400" s="12" t="s">
        <v>77</v>
      </c>
      <c r="AY400" s="198" t="s">
        <v>144</v>
      </c>
    </row>
    <row r="401" spans="2:51" s="11" customFormat="1" ht="13.5">
      <c r="B401" s="188"/>
      <c r="D401" s="189" t="s">
        <v>153</v>
      </c>
      <c r="E401" s="190" t="s">
        <v>5</v>
      </c>
      <c r="F401" s="191" t="s">
        <v>307</v>
      </c>
      <c r="H401" s="192" t="s">
        <v>5</v>
      </c>
      <c r="I401" s="193"/>
      <c r="L401" s="188"/>
      <c r="M401" s="194"/>
      <c r="N401" s="195"/>
      <c r="O401" s="195"/>
      <c r="P401" s="195"/>
      <c r="Q401" s="195"/>
      <c r="R401" s="195"/>
      <c r="S401" s="195"/>
      <c r="T401" s="196"/>
      <c r="AT401" s="192" t="s">
        <v>153</v>
      </c>
      <c r="AU401" s="192" t="s">
        <v>86</v>
      </c>
      <c r="AV401" s="11" t="s">
        <v>25</v>
      </c>
      <c r="AW401" s="11" t="s">
        <v>40</v>
      </c>
      <c r="AX401" s="11" t="s">
        <v>77</v>
      </c>
      <c r="AY401" s="192" t="s">
        <v>144</v>
      </c>
    </row>
    <row r="402" spans="2:51" s="11" customFormat="1" ht="13.5">
      <c r="B402" s="188"/>
      <c r="D402" s="189" t="s">
        <v>153</v>
      </c>
      <c r="E402" s="190" t="s">
        <v>5</v>
      </c>
      <c r="F402" s="191" t="s">
        <v>330</v>
      </c>
      <c r="H402" s="192" t="s">
        <v>5</v>
      </c>
      <c r="I402" s="193"/>
      <c r="L402" s="188"/>
      <c r="M402" s="194"/>
      <c r="N402" s="195"/>
      <c r="O402" s="195"/>
      <c r="P402" s="195"/>
      <c r="Q402" s="195"/>
      <c r="R402" s="195"/>
      <c r="S402" s="195"/>
      <c r="T402" s="196"/>
      <c r="AT402" s="192" t="s">
        <v>153</v>
      </c>
      <c r="AU402" s="192" t="s">
        <v>86</v>
      </c>
      <c r="AV402" s="11" t="s">
        <v>25</v>
      </c>
      <c r="AW402" s="11" t="s">
        <v>40</v>
      </c>
      <c r="AX402" s="11" t="s">
        <v>77</v>
      </c>
      <c r="AY402" s="192" t="s">
        <v>144</v>
      </c>
    </row>
    <row r="403" spans="2:51" s="11" customFormat="1" ht="13.5">
      <c r="B403" s="188"/>
      <c r="D403" s="189" t="s">
        <v>153</v>
      </c>
      <c r="E403" s="190" t="s">
        <v>5</v>
      </c>
      <c r="F403" s="191" t="s">
        <v>331</v>
      </c>
      <c r="H403" s="192" t="s">
        <v>5</v>
      </c>
      <c r="I403" s="193"/>
      <c r="L403" s="188"/>
      <c r="M403" s="194"/>
      <c r="N403" s="195"/>
      <c r="O403" s="195"/>
      <c r="P403" s="195"/>
      <c r="Q403" s="195"/>
      <c r="R403" s="195"/>
      <c r="S403" s="195"/>
      <c r="T403" s="196"/>
      <c r="AT403" s="192" t="s">
        <v>153</v>
      </c>
      <c r="AU403" s="192" t="s">
        <v>86</v>
      </c>
      <c r="AV403" s="11" t="s">
        <v>25</v>
      </c>
      <c r="AW403" s="11" t="s">
        <v>40</v>
      </c>
      <c r="AX403" s="11" t="s">
        <v>77</v>
      </c>
      <c r="AY403" s="192" t="s">
        <v>144</v>
      </c>
    </row>
    <row r="404" spans="2:51" s="12" customFormat="1" ht="13.5">
      <c r="B404" s="197"/>
      <c r="D404" s="189" t="s">
        <v>153</v>
      </c>
      <c r="E404" s="198" t="s">
        <v>5</v>
      </c>
      <c r="F404" s="199" t="s">
        <v>332</v>
      </c>
      <c r="H404" s="200">
        <v>4.182</v>
      </c>
      <c r="I404" s="201"/>
      <c r="L404" s="197"/>
      <c r="M404" s="202"/>
      <c r="N404" s="203"/>
      <c r="O404" s="203"/>
      <c r="P404" s="203"/>
      <c r="Q404" s="203"/>
      <c r="R404" s="203"/>
      <c r="S404" s="203"/>
      <c r="T404" s="204"/>
      <c r="AT404" s="198" t="s">
        <v>153</v>
      </c>
      <c r="AU404" s="198" t="s">
        <v>86</v>
      </c>
      <c r="AV404" s="12" t="s">
        <v>86</v>
      </c>
      <c r="AW404" s="12" t="s">
        <v>40</v>
      </c>
      <c r="AX404" s="12" t="s">
        <v>77</v>
      </c>
      <c r="AY404" s="198" t="s">
        <v>144</v>
      </c>
    </row>
    <row r="405" spans="2:51" s="11" customFormat="1" ht="13.5">
      <c r="B405" s="188"/>
      <c r="D405" s="189" t="s">
        <v>153</v>
      </c>
      <c r="E405" s="190" t="s">
        <v>5</v>
      </c>
      <c r="F405" s="191" t="s">
        <v>333</v>
      </c>
      <c r="H405" s="192" t="s">
        <v>5</v>
      </c>
      <c r="I405" s="193"/>
      <c r="L405" s="188"/>
      <c r="M405" s="194"/>
      <c r="N405" s="195"/>
      <c r="O405" s="195"/>
      <c r="P405" s="195"/>
      <c r="Q405" s="195"/>
      <c r="R405" s="195"/>
      <c r="S405" s="195"/>
      <c r="T405" s="196"/>
      <c r="AT405" s="192" t="s">
        <v>153</v>
      </c>
      <c r="AU405" s="192" t="s">
        <v>86</v>
      </c>
      <c r="AV405" s="11" t="s">
        <v>25</v>
      </c>
      <c r="AW405" s="11" t="s">
        <v>40</v>
      </c>
      <c r="AX405" s="11" t="s">
        <v>77</v>
      </c>
      <c r="AY405" s="192" t="s">
        <v>144</v>
      </c>
    </row>
    <row r="406" spans="2:51" s="11" customFormat="1" ht="13.5">
      <c r="B406" s="188"/>
      <c r="D406" s="189" t="s">
        <v>153</v>
      </c>
      <c r="E406" s="190" t="s">
        <v>5</v>
      </c>
      <c r="F406" s="191" t="s">
        <v>334</v>
      </c>
      <c r="H406" s="192" t="s">
        <v>5</v>
      </c>
      <c r="I406" s="193"/>
      <c r="L406" s="188"/>
      <c r="M406" s="194"/>
      <c r="N406" s="195"/>
      <c r="O406" s="195"/>
      <c r="P406" s="195"/>
      <c r="Q406" s="195"/>
      <c r="R406" s="195"/>
      <c r="S406" s="195"/>
      <c r="T406" s="196"/>
      <c r="AT406" s="192" t="s">
        <v>153</v>
      </c>
      <c r="AU406" s="192" t="s">
        <v>86</v>
      </c>
      <c r="AV406" s="11" t="s">
        <v>25</v>
      </c>
      <c r="AW406" s="11" t="s">
        <v>40</v>
      </c>
      <c r="AX406" s="11" t="s">
        <v>77</v>
      </c>
      <c r="AY406" s="192" t="s">
        <v>144</v>
      </c>
    </row>
    <row r="407" spans="2:51" s="11" customFormat="1" ht="13.5">
      <c r="B407" s="188"/>
      <c r="D407" s="189" t="s">
        <v>153</v>
      </c>
      <c r="E407" s="190" t="s">
        <v>5</v>
      </c>
      <c r="F407" s="191" t="s">
        <v>335</v>
      </c>
      <c r="H407" s="192" t="s">
        <v>5</v>
      </c>
      <c r="I407" s="193"/>
      <c r="L407" s="188"/>
      <c r="M407" s="194"/>
      <c r="N407" s="195"/>
      <c r="O407" s="195"/>
      <c r="P407" s="195"/>
      <c r="Q407" s="195"/>
      <c r="R407" s="195"/>
      <c r="S407" s="195"/>
      <c r="T407" s="196"/>
      <c r="AT407" s="192" t="s">
        <v>153</v>
      </c>
      <c r="AU407" s="192" t="s">
        <v>86</v>
      </c>
      <c r="AV407" s="11" t="s">
        <v>25</v>
      </c>
      <c r="AW407" s="11" t="s">
        <v>40</v>
      </c>
      <c r="AX407" s="11" t="s">
        <v>77</v>
      </c>
      <c r="AY407" s="192" t="s">
        <v>144</v>
      </c>
    </row>
    <row r="408" spans="2:51" s="12" customFormat="1" ht="13.5">
      <c r="B408" s="197"/>
      <c r="D408" s="189" t="s">
        <v>153</v>
      </c>
      <c r="E408" s="198" t="s">
        <v>5</v>
      </c>
      <c r="F408" s="199" t="s">
        <v>336</v>
      </c>
      <c r="H408" s="200">
        <v>0.665</v>
      </c>
      <c r="I408" s="201"/>
      <c r="L408" s="197"/>
      <c r="M408" s="202"/>
      <c r="N408" s="203"/>
      <c r="O408" s="203"/>
      <c r="P408" s="203"/>
      <c r="Q408" s="203"/>
      <c r="R408" s="203"/>
      <c r="S408" s="203"/>
      <c r="T408" s="204"/>
      <c r="AT408" s="198" t="s">
        <v>153</v>
      </c>
      <c r="AU408" s="198" t="s">
        <v>86</v>
      </c>
      <c r="AV408" s="12" t="s">
        <v>86</v>
      </c>
      <c r="AW408" s="12" t="s">
        <v>40</v>
      </c>
      <c r="AX408" s="12" t="s">
        <v>77</v>
      </c>
      <c r="AY408" s="198" t="s">
        <v>144</v>
      </c>
    </row>
    <row r="409" spans="2:51" s="11" customFormat="1" ht="13.5">
      <c r="B409" s="188"/>
      <c r="D409" s="189" t="s">
        <v>153</v>
      </c>
      <c r="E409" s="190" t="s">
        <v>5</v>
      </c>
      <c r="F409" s="191" t="s">
        <v>337</v>
      </c>
      <c r="H409" s="192" t="s">
        <v>5</v>
      </c>
      <c r="I409" s="193"/>
      <c r="L409" s="188"/>
      <c r="M409" s="194"/>
      <c r="N409" s="195"/>
      <c r="O409" s="195"/>
      <c r="P409" s="195"/>
      <c r="Q409" s="195"/>
      <c r="R409" s="195"/>
      <c r="S409" s="195"/>
      <c r="T409" s="196"/>
      <c r="AT409" s="192" t="s">
        <v>153</v>
      </c>
      <c r="AU409" s="192" t="s">
        <v>86</v>
      </c>
      <c r="AV409" s="11" t="s">
        <v>25</v>
      </c>
      <c r="AW409" s="11" t="s">
        <v>40</v>
      </c>
      <c r="AX409" s="11" t="s">
        <v>77</v>
      </c>
      <c r="AY409" s="192" t="s">
        <v>144</v>
      </c>
    </row>
    <row r="410" spans="2:51" s="12" customFormat="1" ht="13.5">
      <c r="B410" s="197"/>
      <c r="D410" s="189" t="s">
        <v>153</v>
      </c>
      <c r="E410" s="198" t="s">
        <v>5</v>
      </c>
      <c r="F410" s="199" t="s">
        <v>338</v>
      </c>
      <c r="H410" s="200">
        <v>2.659</v>
      </c>
      <c r="I410" s="201"/>
      <c r="L410" s="197"/>
      <c r="M410" s="202"/>
      <c r="N410" s="203"/>
      <c r="O410" s="203"/>
      <c r="P410" s="203"/>
      <c r="Q410" s="203"/>
      <c r="R410" s="203"/>
      <c r="S410" s="203"/>
      <c r="T410" s="204"/>
      <c r="AT410" s="198" t="s">
        <v>153</v>
      </c>
      <c r="AU410" s="198" t="s">
        <v>86</v>
      </c>
      <c r="AV410" s="12" t="s">
        <v>86</v>
      </c>
      <c r="AW410" s="12" t="s">
        <v>40</v>
      </c>
      <c r="AX410" s="12" t="s">
        <v>77</v>
      </c>
      <c r="AY410" s="198" t="s">
        <v>144</v>
      </c>
    </row>
    <row r="411" spans="2:51" s="13" customFormat="1" ht="13.5">
      <c r="B411" s="205"/>
      <c r="D411" s="206" t="s">
        <v>153</v>
      </c>
      <c r="E411" s="207" t="s">
        <v>5</v>
      </c>
      <c r="F411" s="208" t="s">
        <v>174</v>
      </c>
      <c r="H411" s="209">
        <v>147.029</v>
      </c>
      <c r="I411" s="210"/>
      <c r="L411" s="205"/>
      <c r="M411" s="211"/>
      <c r="N411" s="212"/>
      <c r="O411" s="212"/>
      <c r="P411" s="212"/>
      <c r="Q411" s="212"/>
      <c r="R411" s="212"/>
      <c r="S411" s="212"/>
      <c r="T411" s="213"/>
      <c r="AT411" s="214" t="s">
        <v>153</v>
      </c>
      <c r="AU411" s="214" t="s">
        <v>86</v>
      </c>
      <c r="AV411" s="13" t="s">
        <v>151</v>
      </c>
      <c r="AW411" s="13" t="s">
        <v>40</v>
      </c>
      <c r="AX411" s="13" t="s">
        <v>25</v>
      </c>
      <c r="AY411" s="214" t="s">
        <v>144</v>
      </c>
    </row>
    <row r="412" spans="2:65" s="1" customFormat="1" ht="31.5" customHeight="1">
      <c r="B412" s="175"/>
      <c r="C412" s="176" t="s">
        <v>339</v>
      </c>
      <c r="D412" s="176" t="s">
        <v>146</v>
      </c>
      <c r="E412" s="177" t="s">
        <v>340</v>
      </c>
      <c r="F412" s="178" t="s">
        <v>341</v>
      </c>
      <c r="G412" s="179" t="s">
        <v>149</v>
      </c>
      <c r="H412" s="180">
        <v>141.005</v>
      </c>
      <c r="I412" s="181"/>
      <c r="J412" s="182">
        <f>ROUND(I412*H412,2)</f>
        <v>0</v>
      </c>
      <c r="K412" s="178" t="s">
        <v>4753</v>
      </c>
      <c r="L412" s="42"/>
      <c r="M412" s="183" t="s">
        <v>5</v>
      </c>
      <c r="N412" s="184" t="s">
        <v>48</v>
      </c>
      <c r="O412" s="43"/>
      <c r="P412" s="185">
        <f>O412*H412</f>
        <v>0</v>
      </c>
      <c r="Q412" s="185">
        <v>0</v>
      </c>
      <c r="R412" s="185">
        <f>Q412*H412</f>
        <v>0</v>
      </c>
      <c r="S412" s="185">
        <v>2.2</v>
      </c>
      <c r="T412" s="186">
        <f>S412*H412</f>
        <v>310.211</v>
      </c>
      <c r="AR412" s="24" t="s">
        <v>151</v>
      </c>
      <c r="AT412" s="24" t="s">
        <v>146</v>
      </c>
      <c r="AU412" s="24" t="s">
        <v>86</v>
      </c>
      <c r="AY412" s="24" t="s">
        <v>144</v>
      </c>
      <c r="BE412" s="187">
        <f>IF(N412="základní",J412,0)</f>
        <v>0</v>
      </c>
      <c r="BF412" s="187">
        <f>IF(N412="snížená",J412,0)</f>
        <v>0</v>
      </c>
      <c r="BG412" s="187">
        <f>IF(N412="zákl. přenesená",J412,0)</f>
        <v>0</v>
      </c>
      <c r="BH412" s="187">
        <f>IF(N412="sníž. přenesená",J412,0)</f>
        <v>0</v>
      </c>
      <c r="BI412" s="187">
        <f>IF(N412="nulová",J412,0)</f>
        <v>0</v>
      </c>
      <c r="BJ412" s="24" t="s">
        <v>25</v>
      </c>
      <c r="BK412" s="187">
        <f>ROUND(I412*H412,2)</f>
        <v>0</v>
      </c>
      <c r="BL412" s="24" t="s">
        <v>151</v>
      </c>
      <c r="BM412" s="24" t="s">
        <v>342</v>
      </c>
    </row>
    <row r="413" spans="2:51" s="11" customFormat="1" ht="13.5">
      <c r="B413" s="188"/>
      <c r="D413" s="189" t="s">
        <v>153</v>
      </c>
      <c r="E413" s="190" t="s">
        <v>5</v>
      </c>
      <c r="F413" s="191" t="s">
        <v>316</v>
      </c>
      <c r="H413" s="192" t="s">
        <v>5</v>
      </c>
      <c r="I413" s="193"/>
      <c r="L413" s="188"/>
      <c r="M413" s="194"/>
      <c r="N413" s="195"/>
      <c r="O413" s="195"/>
      <c r="P413" s="195"/>
      <c r="Q413" s="195"/>
      <c r="R413" s="195"/>
      <c r="S413" s="195"/>
      <c r="T413" s="196"/>
      <c r="AT413" s="192" t="s">
        <v>153</v>
      </c>
      <c r="AU413" s="192" t="s">
        <v>86</v>
      </c>
      <c r="AV413" s="11" t="s">
        <v>25</v>
      </c>
      <c r="AW413" s="11" t="s">
        <v>40</v>
      </c>
      <c r="AX413" s="11" t="s">
        <v>77</v>
      </c>
      <c r="AY413" s="192" t="s">
        <v>144</v>
      </c>
    </row>
    <row r="414" spans="2:51" s="11" customFormat="1" ht="13.5">
      <c r="B414" s="188"/>
      <c r="D414" s="189" t="s">
        <v>153</v>
      </c>
      <c r="E414" s="190" t="s">
        <v>5</v>
      </c>
      <c r="F414" s="191" t="s">
        <v>154</v>
      </c>
      <c r="H414" s="192" t="s">
        <v>5</v>
      </c>
      <c r="I414" s="193"/>
      <c r="L414" s="188"/>
      <c r="M414" s="194"/>
      <c r="N414" s="195"/>
      <c r="O414" s="195"/>
      <c r="P414" s="195"/>
      <c r="Q414" s="195"/>
      <c r="R414" s="195"/>
      <c r="S414" s="195"/>
      <c r="T414" s="196"/>
      <c r="AT414" s="192" t="s">
        <v>153</v>
      </c>
      <c r="AU414" s="192" t="s">
        <v>86</v>
      </c>
      <c r="AV414" s="11" t="s">
        <v>25</v>
      </c>
      <c r="AW414" s="11" t="s">
        <v>40</v>
      </c>
      <c r="AX414" s="11" t="s">
        <v>77</v>
      </c>
      <c r="AY414" s="192" t="s">
        <v>144</v>
      </c>
    </row>
    <row r="415" spans="2:51" s="11" customFormat="1" ht="13.5">
      <c r="B415" s="188"/>
      <c r="D415" s="189" t="s">
        <v>153</v>
      </c>
      <c r="E415" s="190" t="s">
        <v>5</v>
      </c>
      <c r="F415" s="191" t="s">
        <v>155</v>
      </c>
      <c r="H415" s="192" t="s">
        <v>5</v>
      </c>
      <c r="I415" s="193"/>
      <c r="L415" s="188"/>
      <c r="M415" s="194"/>
      <c r="N415" s="195"/>
      <c r="O415" s="195"/>
      <c r="P415" s="195"/>
      <c r="Q415" s="195"/>
      <c r="R415" s="195"/>
      <c r="S415" s="195"/>
      <c r="T415" s="196"/>
      <c r="AT415" s="192" t="s">
        <v>153</v>
      </c>
      <c r="AU415" s="192" t="s">
        <v>86</v>
      </c>
      <c r="AV415" s="11" t="s">
        <v>25</v>
      </c>
      <c r="AW415" s="11" t="s">
        <v>40</v>
      </c>
      <c r="AX415" s="11" t="s">
        <v>77</v>
      </c>
      <c r="AY415" s="192" t="s">
        <v>144</v>
      </c>
    </row>
    <row r="416" spans="2:51" s="12" customFormat="1" ht="13.5">
      <c r="B416" s="197"/>
      <c r="D416" s="189" t="s">
        <v>153</v>
      </c>
      <c r="E416" s="198" t="s">
        <v>5</v>
      </c>
      <c r="F416" s="199" t="s">
        <v>343</v>
      </c>
      <c r="H416" s="200">
        <v>6.126</v>
      </c>
      <c r="I416" s="201"/>
      <c r="L416" s="197"/>
      <c r="M416" s="202"/>
      <c r="N416" s="203"/>
      <c r="O416" s="203"/>
      <c r="P416" s="203"/>
      <c r="Q416" s="203"/>
      <c r="R416" s="203"/>
      <c r="S416" s="203"/>
      <c r="T416" s="204"/>
      <c r="AT416" s="198" t="s">
        <v>153</v>
      </c>
      <c r="AU416" s="198" t="s">
        <v>86</v>
      </c>
      <c r="AV416" s="12" t="s">
        <v>86</v>
      </c>
      <c r="AW416" s="12" t="s">
        <v>40</v>
      </c>
      <c r="AX416" s="12" t="s">
        <v>77</v>
      </c>
      <c r="AY416" s="198" t="s">
        <v>144</v>
      </c>
    </row>
    <row r="417" spans="2:51" s="11" customFormat="1" ht="13.5">
      <c r="B417" s="188"/>
      <c r="D417" s="189" t="s">
        <v>153</v>
      </c>
      <c r="E417" s="190" t="s">
        <v>5</v>
      </c>
      <c r="F417" s="191" t="s">
        <v>157</v>
      </c>
      <c r="H417" s="192" t="s">
        <v>5</v>
      </c>
      <c r="I417" s="193"/>
      <c r="L417" s="188"/>
      <c r="M417" s="194"/>
      <c r="N417" s="195"/>
      <c r="O417" s="195"/>
      <c r="P417" s="195"/>
      <c r="Q417" s="195"/>
      <c r="R417" s="195"/>
      <c r="S417" s="195"/>
      <c r="T417" s="196"/>
      <c r="AT417" s="192" t="s">
        <v>153</v>
      </c>
      <c r="AU417" s="192" t="s">
        <v>86</v>
      </c>
      <c r="AV417" s="11" t="s">
        <v>25</v>
      </c>
      <c r="AW417" s="11" t="s">
        <v>40</v>
      </c>
      <c r="AX417" s="11" t="s">
        <v>77</v>
      </c>
      <c r="AY417" s="192" t="s">
        <v>144</v>
      </c>
    </row>
    <row r="418" spans="2:51" s="11" customFormat="1" ht="13.5">
      <c r="B418" s="188"/>
      <c r="D418" s="189" t="s">
        <v>153</v>
      </c>
      <c r="E418" s="190" t="s">
        <v>5</v>
      </c>
      <c r="F418" s="191" t="s">
        <v>158</v>
      </c>
      <c r="H418" s="192" t="s">
        <v>5</v>
      </c>
      <c r="I418" s="193"/>
      <c r="L418" s="188"/>
      <c r="M418" s="194"/>
      <c r="N418" s="195"/>
      <c r="O418" s="195"/>
      <c r="P418" s="195"/>
      <c r="Q418" s="195"/>
      <c r="R418" s="195"/>
      <c r="S418" s="195"/>
      <c r="T418" s="196"/>
      <c r="AT418" s="192" t="s">
        <v>153</v>
      </c>
      <c r="AU418" s="192" t="s">
        <v>86</v>
      </c>
      <c r="AV418" s="11" t="s">
        <v>25</v>
      </c>
      <c r="AW418" s="11" t="s">
        <v>40</v>
      </c>
      <c r="AX418" s="11" t="s">
        <v>77</v>
      </c>
      <c r="AY418" s="192" t="s">
        <v>144</v>
      </c>
    </row>
    <row r="419" spans="2:51" s="12" customFormat="1" ht="13.5">
      <c r="B419" s="197"/>
      <c r="D419" s="189" t="s">
        <v>153</v>
      </c>
      <c r="E419" s="198" t="s">
        <v>5</v>
      </c>
      <c r="F419" s="199" t="s">
        <v>344</v>
      </c>
      <c r="H419" s="200">
        <v>3</v>
      </c>
      <c r="I419" s="201"/>
      <c r="L419" s="197"/>
      <c r="M419" s="202"/>
      <c r="N419" s="203"/>
      <c r="O419" s="203"/>
      <c r="P419" s="203"/>
      <c r="Q419" s="203"/>
      <c r="R419" s="203"/>
      <c r="S419" s="203"/>
      <c r="T419" s="204"/>
      <c r="AT419" s="198" t="s">
        <v>153</v>
      </c>
      <c r="AU419" s="198" t="s">
        <v>86</v>
      </c>
      <c r="AV419" s="12" t="s">
        <v>86</v>
      </c>
      <c r="AW419" s="12" t="s">
        <v>40</v>
      </c>
      <c r="AX419" s="12" t="s">
        <v>77</v>
      </c>
      <c r="AY419" s="198" t="s">
        <v>144</v>
      </c>
    </row>
    <row r="420" spans="2:51" s="11" customFormat="1" ht="13.5">
      <c r="B420" s="188"/>
      <c r="D420" s="189" t="s">
        <v>153</v>
      </c>
      <c r="E420" s="190" t="s">
        <v>5</v>
      </c>
      <c r="F420" s="191" t="s">
        <v>301</v>
      </c>
      <c r="H420" s="192" t="s">
        <v>5</v>
      </c>
      <c r="I420" s="193"/>
      <c r="L420" s="188"/>
      <c r="M420" s="194"/>
      <c r="N420" s="195"/>
      <c r="O420" s="195"/>
      <c r="P420" s="195"/>
      <c r="Q420" s="195"/>
      <c r="R420" s="195"/>
      <c r="S420" s="195"/>
      <c r="T420" s="196"/>
      <c r="AT420" s="192" t="s">
        <v>153</v>
      </c>
      <c r="AU420" s="192" t="s">
        <v>86</v>
      </c>
      <c r="AV420" s="11" t="s">
        <v>25</v>
      </c>
      <c r="AW420" s="11" t="s">
        <v>40</v>
      </c>
      <c r="AX420" s="11" t="s">
        <v>77</v>
      </c>
      <c r="AY420" s="192" t="s">
        <v>144</v>
      </c>
    </row>
    <row r="421" spans="2:51" s="11" customFormat="1" ht="13.5">
      <c r="B421" s="188"/>
      <c r="D421" s="189" t="s">
        <v>153</v>
      </c>
      <c r="E421" s="190" t="s">
        <v>5</v>
      </c>
      <c r="F421" s="191" t="s">
        <v>302</v>
      </c>
      <c r="H421" s="192" t="s">
        <v>5</v>
      </c>
      <c r="I421" s="193"/>
      <c r="L421" s="188"/>
      <c r="M421" s="194"/>
      <c r="N421" s="195"/>
      <c r="O421" s="195"/>
      <c r="P421" s="195"/>
      <c r="Q421" s="195"/>
      <c r="R421" s="195"/>
      <c r="S421" s="195"/>
      <c r="T421" s="196"/>
      <c r="AT421" s="192" t="s">
        <v>153</v>
      </c>
      <c r="AU421" s="192" t="s">
        <v>86</v>
      </c>
      <c r="AV421" s="11" t="s">
        <v>25</v>
      </c>
      <c r="AW421" s="11" t="s">
        <v>40</v>
      </c>
      <c r="AX421" s="11" t="s">
        <v>77</v>
      </c>
      <c r="AY421" s="192" t="s">
        <v>144</v>
      </c>
    </row>
    <row r="422" spans="2:51" s="12" customFormat="1" ht="13.5">
      <c r="B422" s="197"/>
      <c r="D422" s="189" t="s">
        <v>153</v>
      </c>
      <c r="E422" s="198" t="s">
        <v>5</v>
      </c>
      <c r="F422" s="199" t="s">
        <v>345</v>
      </c>
      <c r="H422" s="200">
        <v>5.937</v>
      </c>
      <c r="I422" s="201"/>
      <c r="L422" s="197"/>
      <c r="M422" s="202"/>
      <c r="N422" s="203"/>
      <c r="O422" s="203"/>
      <c r="P422" s="203"/>
      <c r="Q422" s="203"/>
      <c r="R422" s="203"/>
      <c r="S422" s="203"/>
      <c r="T422" s="204"/>
      <c r="AT422" s="198" t="s">
        <v>153</v>
      </c>
      <c r="AU422" s="198" t="s">
        <v>86</v>
      </c>
      <c r="AV422" s="12" t="s">
        <v>86</v>
      </c>
      <c r="AW422" s="12" t="s">
        <v>40</v>
      </c>
      <c r="AX422" s="12" t="s">
        <v>77</v>
      </c>
      <c r="AY422" s="198" t="s">
        <v>144</v>
      </c>
    </row>
    <row r="423" spans="2:51" s="11" customFormat="1" ht="13.5">
      <c r="B423" s="188"/>
      <c r="D423" s="189" t="s">
        <v>153</v>
      </c>
      <c r="E423" s="190" t="s">
        <v>5</v>
      </c>
      <c r="F423" s="191" t="s">
        <v>304</v>
      </c>
      <c r="H423" s="192" t="s">
        <v>5</v>
      </c>
      <c r="I423" s="193"/>
      <c r="L423" s="188"/>
      <c r="M423" s="194"/>
      <c r="N423" s="195"/>
      <c r="O423" s="195"/>
      <c r="P423" s="195"/>
      <c r="Q423" s="195"/>
      <c r="R423" s="195"/>
      <c r="S423" s="195"/>
      <c r="T423" s="196"/>
      <c r="AT423" s="192" t="s">
        <v>153</v>
      </c>
      <c r="AU423" s="192" t="s">
        <v>86</v>
      </c>
      <c r="AV423" s="11" t="s">
        <v>25</v>
      </c>
      <c r="AW423" s="11" t="s">
        <v>40</v>
      </c>
      <c r="AX423" s="11" t="s">
        <v>77</v>
      </c>
      <c r="AY423" s="192" t="s">
        <v>144</v>
      </c>
    </row>
    <row r="424" spans="2:51" s="11" customFormat="1" ht="13.5">
      <c r="B424" s="188"/>
      <c r="D424" s="189" t="s">
        <v>153</v>
      </c>
      <c r="E424" s="190" t="s">
        <v>5</v>
      </c>
      <c r="F424" s="191" t="s">
        <v>305</v>
      </c>
      <c r="H424" s="192" t="s">
        <v>5</v>
      </c>
      <c r="I424" s="193"/>
      <c r="L424" s="188"/>
      <c r="M424" s="194"/>
      <c r="N424" s="195"/>
      <c r="O424" s="195"/>
      <c r="P424" s="195"/>
      <c r="Q424" s="195"/>
      <c r="R424" s="195"/>
      <c r="S424" s="195"/>
      <c r="T424" s="196"/>
      <c r="AT424" s="192" t="s">
        <v>153</v>
      </c>
      <c r="AU424" s="192" t="s">
        <v>86</v>
      </c>
      <c r="AV424" s="11" t="s">
        <v>25</v>
      </c>
      <c r="AW424" s="11" t="s">
        <v>40</v>
      </c>
      <c r="AX424" s="11" t="s">
        <v>77</v>
      </c>
      <c r="AY424" s="192" t="s">
        <v>144</v>
      </c>
    </row>
    <row r="425" spans="2:51" s="12" customFormat="1" ht="13.5">
      <c r="B425" s="197"/>
      <c r="D425" s="189" t="s">
        <v>153</v>
      </c>
      <c r="E425" s="198" t="s">
        <v>5</v>
      </c>
      <c r="F425" s="199" t="s">
        <v>346</v>
      </c>
      <c r="H425" s="200">
        <v>17.267</v>
      </c>
      <c r="I425" s="201"/>
      <c r="L425" s="197"/>
      <c r="M425" s="202"/>
      <c r="N425" s="203"/>
      <c r="O425" s="203"/>
      <c r="P425" s="203"/>
      <c r="Q425" s="203"/>
      <c r="R425" s="203"/>
      <c r="S425" s="203"/>
      <c r="T425" s="204"/>
      <c r="AT425" s="198" t="s">
        <v>153</v>
      </c>
      <c r="AU425" s="198" t="s">
        <v>86</v>
      </c>
      <c r="AV425" s="12" t="s">
        <v>86</v>
      </c>
      <c r="AW425" s="12" t="s">
        <v>40</v>
      </c>
      <c r="AX425" s="12" t="s">
        <v>77</v>
      </c>
      <c r="AY425" s="198" t="s">
        <v>144</v>
      </c>
    </row>
    <row r="426" spans="2:51" s="11" customFormat="1" ht="13.5">
      <c r="B426" s="188"/>
      <c r="D426" s="189" t="s">
        <v>153</v>
      </c>
      <c r="E426" s="190" t="s">
        <v>5</v>
      </c>
      <c r="F426" s="191" t="s">
        <v>308</v>
      </c>
      <c r="H426" s="192" t="s">
        <v>5</v>
      </c>
      <c r="I426" s="193"/>
      <c r="L426" s="188"/>
      <c r="M426" s="194"/>
      <c r="N426" s="195"/>
      <c r="O426" s="195"/>
      <c r="P426" s="195"/>
      <c r="Q426" s="195"/>
      <c r="R426" s="195"/>
      <c r="S426" s="195"/>
      <c r="T426" s="196"/>
      <c r="AT426" s="192" t="s">
        <v>153</v>
      </c>
      <c r="AU426" s="192" t="s">
        <v>86</v>
      </c>
      <c r="AV426" s="11" t="s">
        <v>25</v>
      </c>
      <c r="AW426" s="11" t="s">
        <v>40</v>
      </c>
      <c r="AX426" s="11" t="s">
        <v>77</v>
      </c>
      <c r="AY426" s="192" t="s">
        <v>144</v>
      </c>
    </row>
    <row r="427" spans="2:51" s="11" customFormat="1" ht="13.5">
      <c r="B427" s="188"/>
      <c r="D427" s="189" t="s">
        <v>153</v>
      </c>
      <c r="E427" s="190" t="s">
        <v>5</v>
      </c>
      <c r="F427" s="191" t="s">
        <v>309</v>
      </c>
      <c r="H427" s="192" t="s">
        <v>5</v>
      </c>
      <c r="I427" s="193"/>
      <c r="L427" s="188"/>
      <c r="M427" s="194"/>
      <c r="N427" s="195"/>
      <c r="O427" s="195"/>
      <c r="P427" s="195"/>
      <c r="Q427" s="195"/>
      <c r="R427" s="195"/>
      <c r="S427" s="195"/>
      <c r="T427" s="196"/>
      <c r="AT427" s="192" t="s">
        <v>153</v>
      </c>
      <c r="AU427" s="192" t="s">
        <v>86</v>
      </c>
      <c r="AV427" s="11" t="s">
        <v>25</v>
      </c>
      <c r="AW427" s="11" t="s">
        <v>40</v>
      </c>
      <c r="AX427" s="11" t="s">
        <v>77</v>
      </c>
      <c r="AY427" s="192" t="s">
        <v>144</v>
      </c>
    </row>
    <row r="428" spans="2:51" s="12" customFormat="1" ht="13.5">
      <c r="B428" s="197"/>
      <c r="D428" s="189" t="s">
        <v>153</v>
      </c>
      <c r="E428" s="198" t="s">
        <v>5</v>
      </c>
      <c r="F428" s="199" t="s">
        <v>347</v>
      </c>
      <c r="H428" s="200">
        <v>2.451</v>
      </c>
      <c r="I428" s="201"/>
      <c r="L428" s="197"/>
      <c r="M428" s="202"/>
      <c r="N428" s="203"/>
      <c r="O428" s="203"/>
      <c r="P428" s="203"/>
      <c r="Q428" s="203"/>
      <c r="R428" s="203"/>
      <c r="S428" s="203"/>
      <c r="T428" s="204"/>
      <c r="AT428" s="198" t="s">
        <v>153</v>
      </c>
      <c r="AU428" s="198" t="s">
        <v>86</v>
      </c>
      <c r="AV428" s="12" t="s">
        <v>86</v>
      </c>
      <c r="AW428" s="12" t="s">
        <v>40</v>
      </c>
      <c r="AX428" s="12" t="s">
        <v>77</v>
      </c>
      <c r="AY428" s="198" t="s">
        <v>144</v>
      </c>
    </row>
    <row r="429" spans="2:51" s="11" customFormat="1" ht="13.5">
      <c r="B429" s="188"/>
      <c r="D429" s="189" t="s">
        <v>153</v>
      </c>
      <c r="E429" s="190" t="s">
        <v>5</v>
      </c>
      <c r="F429" s="191" t="s">
        <v>320</v>
      </c>
      <c r="H429" s="192" t="s">
        <v>5</v>
      </c>
      <c r="I429" s="193"/>
      <c r="L429" s="188"/>
      <c r="M429" s="194"/>
      <c r="N429" s="195"/>
      <c r="O429" s="195"/>
      <c r="P429" s="195"/>
      <c r="Q429" s="195"/>
      <c r="R429" s="195"/>
      <c r="S429" s="195"/>
      <c r="T429" s="196"/>
      <c r="AT429" s="192" t="s">
        <v>153</v>
      </c>
      <c r="AU429" s="192" t="s">
        <v>86</v>
      </c>
      <c r="AV429" s="11" t="s">
        <v>25</v>
      </c>
      <c r="AW429" s="11" t="s">
        <v>40</v>
      </c>
      <c r="AX429" s="11" t="s">
        <v>77</v>
      </c>
      <c r="AY429" s="192" t="s">
        <v>144</v>
      </c>
    </row>
    <row r="430" spans="2:51" s="11" customFormat="1" ht="13.5">
      <c r="B430" s="188"/>
      <c r="D430" s="189" t="s">
        <v>153</v>
      </c>
      <c r="E430" s="190" t="s">
        <v>5</v>
      </c>
      <c r="F430" s="191" t="s">
        <v>322</v>
      </c>
      <c r="H430" s="192" t="s">
        <v>5</v>
      </c>
      <c r="I430" s="193"/>
      <c r="L430" s="188"/>
      <c r="M430" s="194"/>
      <c r="N430" s="195"/>
      <c r="O430" s="195"/>
      <c r="P430" s="195"/>
      <c r="Q430" s="195"/>
      <c r="R430" s="195"/>
      <c r="S430" s="195"/>
      <c r="T430" s="196"/>
      <c r="AT430" s="192" t="s">
        <v>153</v>
      </c>
      <c r="AU430" s="192" t="s">
        <v>86</v>
      </c>
      <c r="AV430" s="11" t="s">
        <v>25</v>
      </c>
      <c r="AW430" s="11" t="s">
        <v>40</v>
      </c>
      <c r="AX430" s="11" t="s">
        <v>77</v>
      </c>
      <c r="AY430" s="192" t="s">
        <v>144</v>
      </c>
    </row>
    <row r="431" spans="2:51" s="12" customFormat="1" ht="13.5">
      <c r="B431" s="197"/>
      <c r="D431" s="189" t="s">
        <v>153</v>
      </c>
      <c r="E431" s="198" t="s">
        <v>5</v>
      </c>
      <c r="F431" s="199" t="s">
        <v>348</v>
      </c>
      <c r="H431" s="200">
        <v>6</v>
      </c>
      <c r="I431" s="201"/>
      <c r="L431" s="197"/>
      <c r="M431" s="202"/>
      <c r="N431" s="203"/>
      <c r="O431" s="203"/>
      <c r="P431" s="203"/>
      <c r="Q431" s="203"/>
      <c r="R431" s="203"/>
      <c r="S431" s="203"/>
      <c r="T431" s="204"/>
      <c r="AT431" s="198" t="s">
        <v>153</v>
      </c>
      <c r="AU431" s="198" t="s">
        <v>86</v>
      </c>
      <c r="AV431" s="12" t="s">
        <v>86</v>
      </c>
      <c r="AW431" s="12" t="s">
        <v>40</v>
      </c>
      <c r="AX431" s="12" t="s">
        <v>77</v>
      </c>
      <c r="AY431" s="198" t="s">
        <v>144</v>
      </c>
    </row>
    <row r="432" spans="2:51" s="11" customFormat="1" ht="13.5">
      <c r="B432" s="188"/>
      <c r="D432" s="189" t="s">
        <v>153</v>
      </c>
      <c r="E432" s="190" t="s">
        <v>5</v>
      </c>
      <c r="F432" s="191" t="s">
        <v>163</v>
      </c>
      <c r="H432" s="192" t="s">
        <v>5</v>
      </c>
      <c r="I432" s="193"/>
      <c r="L432" s="188"/>
      <c r="M432" s="194"/>
      <c r="N432" s="195"/>
      <c r="O432" s="195"/>
      <c r="P432" s="195"/>
      <c r="Q432" s="195"/>
      <c r="R432" s="195"/>
      <c r="S432" s="195"/>
      <c r="T432" s="196"/>
      <c r="AT432" s="192" t="s">
        <v>153</v>
      </c>
      <c r="AU432" s="192" t="s">
        <v>86</v>
      </c>
      <c r="AV432" s="11" t="s">
        <v>25</v>
      </c>
      <c r="AW432" s="11" t="s">
        <v>40</v>
      </c>
      <c r="AX432" s="11" t="s">
        <v>77</v>
      </c>
      <c r="AY432" s="192" t="s">
        <v>144</v>
      </c>
    </row>
    <row r="433" spans="2:51" s="11" customFormat="1" ht="13.5">
      <c r="B433" s="188"/>
      <c r="D433" s="189" t="s">
        <v>153</v>
      </c>
      <c r="E433" s="190" t="s">
        <v>5</v>
      </c>
      <c r="F433" s="191" t="s">
        <v>164</v>
      </c>
      <c r="H433" s="192" t="s">
        <v>5</v>
      </c>
      <c r="I433" s="193"/>
      <c r="L433" s="188"/>
      <c r="M433" s="194"/>
      <c r="N433" s="195"/>
      <c r="O433" s="195"/>
      <c r="P433" s="195"/>
      <c r="Q433" s="195"/>
      <c r="R433" s="195"/>
      <c r="S433" s="195"/>
      <c r="T433" s="196"/>
      <c r="AT433" s="192" t="s">
        <v>153</v>
      </c>
      <c r="AU433" s="192" t="s">
        <v>86</v>
      </c>
      <c r="AV433" s="11" t="s">
        <v>25</v>
      </c>
      <c r="AW433" s="11" t="s">
        <v>40</v>
      </c>
      <c r="AX433" s="11" t="s">
        <v>77</v>
      </c>
      <c r="AY433" s="192" t="s">
        <v>144</v>
      </c>
    </row>
    <row r="434" spans="2:51" s="12" customFormat="1" ht="13.5">
      <c r="B434" s="197"/>
      <c r="D434" s="189" t="s">
        <v>153</v>
      </c>
      <c r="E434" s="198" t="s">
        <v>5</v>
      </c>
      <c r="F434" s="199" t="s">
        <v>349</v>
      </c>
      <c r="H434" s="200">
        <v>52.395</v>
      </c>
      <c r="I434" s="201"/>
      <c r="L434" s="197"/>
      <c r="M434" s="202"/>
      <c r="N434" s="203"/>
      <c r="O434" s="203"/>
      <c r="P434" s="203"/>
      <c r="Q434" s="203"/>
      <c r="R434" s="203"/>
      <c r="S434" s="203"/>
      <c r="T434" s="204"/>
      <c r="AT434" s="198" t="s">
        <v>153</v>
      </c>
      <c r="AU434" s="198" t="s">
        <v>86</v>
      </c>
      <c r="AV434" s="12" t="s">
        <v>86</v>
      </c>
      <c r="AW434" s="12" t="s">
        <v>40</v>
      </c>
      <c r="AX434" s="12" t="s">
        <v>77</v>
      </c>
      <c r="AY434" s="198" t="s">
        <v>144</v>
      </c>
    </row>
    <row r="435" spans="2:51" s="11" customFormat="1" ht="13.5">
      <c r="B435" s="188"/>
      <c r="D435" s="189" t="s">
        <v>153</v>
      </c>
      <c r="E435" s="190" t="s">
        <v>5</v>
      </c>
      <c r="F435" s="191" t="s">
        <v>333</v>
      </c>
      <c r="H435" s="192" t="s">
        <v>5</v>
      </c>
      <c r="I435" s="193"/>
      <c r="L435" s="188"/>
      <c r="M435" s="194"/>
      <c r="N435" s="195"/>
      <c r="O435" s="195"/>
      <c r="P435" s="195"/>
      <c r="Q435" s="195"/>
      <c r="R435" s="195"/>
      <c r="S435" s="195"/>
      <c r="T435" s="196"/>
      <c r="AT435" s="192" t="s">
        <v>153</v>
      </c>
      <c r="AU435" s="192" t="s">
        <v>86</v>
      </c>
      <c r="AV435" s="11" t="s">
        <v>25</v>
      </c>
      <c r="AW435" s="11" t="s">
        <v>40</v>
      </c>
      <c r="AX435" s="11" t="s">
        <v>77</v>
      </c>
      <c r="AY435" s="192" t="s">
        <v>144</v>
      </c>
    </row>
    <row r="436" spans="2:51" s="11" customFormat="1" ht="13.5">
      <c r="B436" s="188"/>
      <c r="D436" s="189" t="s">
        <v>153</v>
      </c>
      <c r="E436" s="190" t="s">
        <v>5</v>
      </c>
      <c r="F436" s="191" t="s">
        <v>334</v>
      </c>
      <c r="H436" s="192" t="s">
        <v>5</v>
      </c>
      <c r="I436" s="193"/>
      <c r="L436" s="188"/>
      <c r="M436" s="194"/>
      <c r="N436" s="195"/>
      <c r="O436" s="195"/>
      <c r="P436" s="195"/>
      <c r="Q436" s="195"/>
      <c r="R436" s="195"/>
      <c r="S436" s="195"/>
      <c r="T436" s="196"/>
      <c r="AT436" s="192" t="s">
        <v>153</v>
      </c>
      <c r="AU436" s="192" t="s">
        <v>86</v>
      </c>
      <c r="AV436" s="11" t="s">
        <v>25</v>
      </c>
      <c r="AW436" s="11" t="s">
        <v>40</v>
      </c>
      <c r="AX436" s="11" t="s">
        <v>77</v>
      </c>
      <c r="AY436" s="192" t="s">
        <v>144</v>
      </c>
    </row>
    <row r="437" spans="2:51" s="12" customFormat="1" ht="13.5">
      <c r="B437" s="197"/>
      <c r="D437" s="189" t="s">
        <v>153</v>
      </c>
      <c r="E437" s="198" t="s">
        <v>5</v>
      </c>
      <c r="F437" s="199" t="s">
        <v>350</v>
      </c>
      <c r="H437" s="200">
        <v>4.986</v>
      </c>
      <c r="I437" s="201"/>
      <c r="L437" s="197"/>
      <c r="M437" s="202"/>
      <c r="N437" s="203"/>
      <c r="O437" s="203"/>
      <c r="P437" s="203"/>
      <c r="Q437" s="203"/>
      <c r="R437" s="203"/>
      <c r="S437" s="203"/>
      <c r="T437" s="204"/>
      <c r="AT437" s="198" t="s">
        <v>153</v>
      </c>
      <c r="AU437" s="198" t="s">
        <v>86</v>
      </c>
      <c r="AV437" s="12" t="s">
        <v>86</v>
      </c>
      <c r="AW437" s="12" t="s">
        <v>40</v>
      </c>
      <c r="AX437" s="12" t="s">
        <v>77</v>
      </c>
      <c r="AY437" s="198" t="s">
        <v>144</v>
      </c>
    </row>
    <row r="438" spans="2:51" s="11" customFormat="1" ht="13.5">
      <c r="B438" s="188"/>
      <c r="D438" s="189" t="s">
        <v>153</v>
      </c>
      <c r="E438" s="190" t="s">
        <v>5</v>
      </c>
      <c r="F438" s="191" t="s">
        <v>351</v>
      </c>
      <c r="H438" s="192" t="s">
        <v>5</v>
      </c>
      <c r="I438" s="193"/>
      <c r="L438" s="188"/>
      <c r="M438" s="194"/>
      <c r="N438" s="195"/>
      <c r="O438" s="195"/>
      <c r="P438" s="195"/>
      <c r="Q438" s="195"/>
      <c r="R438" s="195"/>
      <c r="S438" s="195"/>
      <c r="T438" s="196"/>
      <c r="AT438" s="192" t="s">
        <v>153</v>
      </c>
      <c r="AU438" s="192" t="s">
        <v>86</v>
      </c>
      <c r="AV438" s="11" t="s">
        <v>25</v>
      </c>
      <c r="AW438" s="11" t="s">
        <v>40</v>
      </c>
      <c r="AX438" s="11" t="s">
        <v>77</v>
      </c>
      <c r="AY438" s="192" t="s">
        <v>144</v>
      </c>
    </row>
    <row r="439" spans="2:51" s="11" customFormat="1" ht="13.5">
      <c r="B439" s="188"/>
      <c r="D439" s="189" t="s">
        <v>153</v>
      </c>
      <c r="E439" s="190" t="s">
        <v>5</v>
      </c>
      <c r="F439" s="191" t="s">
        <v>352</v>
      </c>
      <c r="H439" s="192" t="s">
        <v>5</v>
      </c>
      <c r="I439" s="193"/>
      <c r="L439" s="188"/>
      <c r="M439" s="194"/>
      <c r="N439" s="195"/>
      <c r="O439" s="195"/>
      <c r="P439" s="195"/>
      <c r="Q439" s="195"/>
      <c r="R439" s="195"/>
      <c r="S439" s="195"/>
      <c r="T439" s="196"/>
      <c r="AT439" s="192" t="s">
        <v>153</v>
      </c>
      <c r="AU439" s="192" t="s">
        <v>86</v>
      </c>
      <c r="AV439" s="11" t="s">
        <v>25</v>
      </c>
      <c r="AW439" s="11" t="s">
        <v>40</v>
      </c>
      <c r="AX439" s="11" t="s">
        <v>77</v>
      </c>
      <c r="AY439" s="192" t="s">
        <v>144</v>
      </c>
    </row>
    <row r="440" spans="2:51" s="11" customFormat="1" ht="13.5">
      <c r="B440" s="188"/>
      <c r="D440" s="189" t="s">
        <v>153</v>
      </c>
      <c r="E440" s="190" t="s">
        <v>5</v>
      </c>
      <c r="F440" s="191" t="s">
        <v>353</v>
      </c>
      <c r="H440" s="192" t="s">
        <v>5</v>
      </c>
      <c r="I440" s="193"/>
      <c r="L440" s="188"/>
      <c r="M440" s="194"/>
      <c r="N440" s="195"/>
      <c r="O440" s="195"/>
      <c r="P440" s="195"/>
      <c r="Q440" s="195"/>
      <c r="R440" s="195"/>
      <c r="S440" s="195"/>
      <c r="T440" s="196"/>
      <c r="AT440" s="192" t="s">
        <v>153</v>
      </c>
      <c r="AU440" s="192" t="s">
        <v>86</v>
      </c>
      <c r="AV440" s="11" t="s">
        <v>25</v>
      </c>
      <c r="AW440" s="11" t="s">
        <v>40</v>
      </c>
      <c r="AX440" s="11" t="s">
        <v>77</v>
      </c>
      <c r="AY440" s="192" t="s">
        <v>144</v>
      </c>
    </row>
    <row r="441" spans="2:51" s="12" customFormat="1" ht="13.5">
      <c r="B441" s="197"/>
      <c r="D441" s="189" t="s">
        <v>153</v>
      </c>
      <c r="E441" s="198" t="s">
        <v>5</v>
      </c>
      <c r="F441" s="199" t="s">
        <v>354</v>
      </c>
      <c r="H441" s="200">
        <v>1.425</v>
      </c>
      <c r="I441" s="201"/>
      <c r="L441" s="197"/>
      <c r="M441" s="202"/>
      <c r="N441" s="203"/>
      <c r="O441" s="203"/>
      <c r="P441" s="203"/>
      <c r="Q441" s="203"/>
      <c r="R441" s="203"/>
      <c r="S441" s="203"/>
      <c r="T441" s="204"/>
      <c r="AT441" s="198" t="s">
        <v>153</v>
      </c>
      <c r="AU441" s="198" t="s">
        <v>86</v>
      </c>
      <c r="AV441" s="12" t="s">
        <v>86</v>
      </c>
      <c r="AW441" s="12" t="s">
        <v>40</v>
      </c>
      <c r="AX441" s="12" t="s">
        <v>77</v>
      </c>
      <c r="AY441" s="198" t="s">
        <v>144</v>
      </c>
    </row>
    <row r="442" spans="2:51" s="11" customFormat="1" ht="13.5">
      <c r="B442" s="188"/>
      <c r="D442" s="189" t="s">
        <v>153</v>
      </c>
      <c r="E442" s="190" t="s">
        <v>5</v>
      </c>
      <c r="F442" s="191" t="s">
        <v>355</v>
      </c>
      <c r="H442" s="192" t="s">
        <v>5</v>
      </c>
      <c r="I442" s="193"/>
      <c r="L442" s="188"/>
      <c r="M442" s="194"/>
      <c r="N442" s="195"/>
      <c r="O442" s="195"/>
      <c r="P442" s="195"/>
      <c r="Q442" s="195"/>
      <c r="R442" s="195"/>
      <c r="S442" s="195"/>
      <c r="T442" s="196"/>
      <c r="AT442" s="192" t="s">
        <v>153</v>
      </c>
      <c r="AU442" s="192" t="s">
        <v>86</v>
      </c>
      <c r="AV442" s="11" t="s">
        <v>25</v>
      </c>
      <c r="AW442" s="11" t="s">
        <v>40</v>
      </c>
      <c r="AX442" s="11" t="s">
        <v>77</v>
      </c>
      <c r="AY442" s="192" t="s">
        <v>144</v>
      </c>
    </row>
    <row r="443" spans="2:51" s="12" customFormat="1" ht="13.5">
      <c r="B443" s="197"/>
      <c r="D443" s="189" t="s">
        <v>153</v>
      </c>
      <c r="E443" s="198" t="s">
        <v>5</v>
      </c>
      <c r="F443" s="199" t="s">
        <v>356</v>
      </c>
      <c r="H443" s="200">
        <v>1.918</v>
      </c>
      <c r="I443" s="201"/>
      <c r="L443" s="197"/>
      <c r="M443" s="202"/>
      <c r="N443" s="203"/>
      <c r="O443" s="203"/>
      <c r="P443" s="203"/>
      <c r="Q443" s="203"/>
      <c r="R443" s="203"/>
      <c r="S443" s="203"/>
      <c r="T443" s="204"/>
      <c r="AT443" s="198" t="s">
        <v>153</v>
      </c>
      <c r="AU443" s="198" t="s">
        <v>86</v>
      </c>
      <c r="AV443" s="12" t="s">
        <v>86</v>
      </c>
      <c r="AW443" s="12" t="s">
        <v>40</v>
      </c>
      <c r="AX443" s="12" t="s">
        <v>77</v>
      </c>
      <c r="AY443" s="198" t="s">
        <v>144</v>
      </c>
    </row>
    <row r="444" spans="2:51" s="11" customFormat="1" ht="13.5">
      <c r="B444" s="188"/>
      <c r="D444" s="189" t="s">
        <v>153</v>
      </c>
      <c r="E444" s="190" t="s">
        <v>5</v>
      </c>
      <c r="F444" s="191" t="s">
        <v>357</v>
      </c>
      <c r="H444" s="192" t="s">
        <v>5</v>
      </c>
      <c r="I444" s="193"/>
      <c r="L444" s="188"/>
      <c r="M444" s="194"/>
      <c r="N444" s="195"/>
      <c r="O444" s="195"/>
      <c r="P444" s="195"/>
      <c r="Q444" s="195"/>
      <c r="R444" s="195"/>
      <c r="S444" s="195"/>
      <c r="T444" s="196"/>
      <c r="AT444" s="192" t="s">
        <v>153</v>
      </c>
      <c r="AU444" s="192" t="s">
        <v>86</v>
      </c>
      <c r="AV444" s="11" t="s">
        <v>25</v>
      </c>
      <c r="AW444" s="11" t="s">
        <v>40</v>
      </c>
      <c r="AX444" s="11" t="s">
        <v>77</v>
      </c>
      <c r="AY444" s="192" t="s">
        <v>144</v>
      </c>
    </row>
    <row r="445" spans="2:51" s="12" customFormat="1" ht="13.5">
      <c r="B445" s="197"/>
      <c r="D445" s="189" t="s">
        <v>153</v>
      </c>
      <c r="E445" s="198" t="s">
        <v>5</v>
      </c>
      <c r="F445" s="199" t="s">
        <v>358</v>
      </c>
      <c r="H445" s="200">
        <v>39.5</v>
      </c>
      <c r="I445" s="201"/>
      <c r="L445" s="197"/>
      <c r="M445" s="202"/>
      <c r="N445" s="203"/>
      <c r="O445" s="203"/>
      <c r="P445" s="203"/>
      <c r="Q445" s="203"/>
      <c r="R445" s="203"/>
      <c r="S445" s="203"/>
      <c r="T445" s="204"/>
      <c r="AT445" s="198" t="s">
        <v>153</v>
      </c>
      <c r="AU445" s="198" t="s">
        <v>86</v>
      </c>
      <c r="AV445" s="12" t="s">
        <v>86</v>
      </c>
      <c r="AW445" s="12" t="s">
        <v>40</v>
      </c>
      <c r="AX445" s="12" t="s">
        <v>77</v>
      </c>
      <c r="AY445" s="198" t="s">
        <v>144</v>
      </c>
    </row>
    <row r="446" spans="2:51" s="13" customFormat="1" ht="13.5">
      <c r="B446" s="205"/>
      <c r="D446" s="206" t="s">
        <v>153</v>
      </c>
      <c r="E446" s="207" t="s">
        <v>5</v>
      </c>
      <c r="F446" s="208" t="s">
        <v>174</v>
      </c>
      <c r="H446" s="209">
        <v>141.005</v>
      </c>
      <c r="I446" s="210"/>
      <c r="L446" s="205"/>
      <c r="M446" s="211"/>
      <c r="N446" s="212"/>
      <c r="O446" s="212"/>
      <c r="P446" s="212"/>
      <c r="Q446" s="212"/>
      <c r="R446" s="212"/>
      <c r="S446" s="212"/>
      <c r="T446" s="213"/>
      <c r="AT446" s="214" t="s">
        <v>153</v>
      </c>
      <c r="AU446" s="214" t="s">
        <v>86</v>
      </c>
      <c r="AV446" s="13" t="s">
        <v>151</v>
      </c>
      <c r="AW446" s="13" t="s">
        <v>40</v>
      </c>
      <c r="AX446" s="13" t="s">
        <v>25</v>
      </c>
      <c r="AY446" s="214" t="s">
        <v>144</v>
      </c>
    </row>
    <row r="447" spans="2:65" s="1" customFormat="1" ht="22.5" customHeight="1">
      <c r="B447" s="175"/>
      <c r="C447" s="176" t="s">
        <v>359</v>
      </c>
      <c r="D447" s="176" t="s">
        <v>146</v>
      </c>
      <c r="E447" s="177" t="s">
        <v>360</v>
      </c>
      <c r="F447" s="178" t="s">
        <v>361</v>
      </c>
      <c r="G447" s="179" t="s">
        <v>205</v>
      </c>
      <c r="H447" s="180">
        <v>557.824</v>
      </c>
      <c r="I447" s="181"/>
      <c r="J447" s="182">
        <f>ROUND(I447*H447,2)</f>
        <v>0</v>
      </c>
      <c r="K447" s="178" t="s">
        <v>4753</v>
      </c>
      <c r="L447" s="42"/>
      <c r="M447" s="183" t="s">
        <v>5</v>
      </c>
      <c r="N447" s="184" t="s">
        <v>48</v>
      </c>
      <c r="O447" s="43"/>
      <c r="P447" s="185">
        <f>O447*H447</f>
        <v>0</v>
      </c>
      <c r="Q447" s="185">
        <v>0</v>
      </c>
      <c r="R447" s="185">
        <f>Q447*H447</f>
        <v>0</v>
      </c>
      <c r="S447" s="185">
        <v>0.035</v>
      </c>
      <c r="T447" s="186">
        <f>S447*H447</f>
        <v>19.52384</v>
      </c>
      <c r="AR447" s="24" t="s">
        <v>151</v>
      </c>
      <c r="AT447" s="24" t="s">
        <v>146</v>
      </c>
      <c r="AU447" s="24" t="s">
        <v>86</v>
      </c>
      <c r="AY447" s="24" t="s">
        <v>144</v>
      </c>
      <c r="BE447" s="187">
        <f>IF(N447="základní",J447,0)</f>
        <v>0</v>
      </c>
      <c r="BF447" s="187">
        <f>IF(N447="snížená",J447,0)</f>
        <v>0</v>
      </c>
      <c r="BG447" s="187">
        <f>IF(N447="zákl. přenesená",J447,0)</f>
        <v>0</v>
      </c>
      <c r="BH447" s="187">
        <f>IF(N447="sníž. přenesená",J447,0)</f>
        <v>0</v>
      </c>
      <c r="BI447" s="187">
        <f>IF(N447="nulová",J447,0)</f>
        <v>0</v>
      </c>
      <c r="BJ447" s="24" t="s">
        <v>25</v>
      </c>
      <c r="BK447" s="187">
        <f>ROUND(I447*H447,2)</f>
        <v>0</v>
      </c>
      <c r="BL447" s="24" t="s">
        <v>151</v>
      </c>
      <c r="BM447" s="24" t="s">
        <v>362</v>
      </c>
    </row>
    <row r="448" spans="2:51" s="11" customFormat="1" ht="13.5">
      <c r="B448" s="188"/>
      <c r="D448" s="189" t="s">
        <v>153</v>
      </c>
      <c r="E448" s="190" t="s">
        <v>5</v>
      </c>
      <c r="F448" s="191" t="s">
        <v>363</v>
      </c>
      <c r="H448" s="192" t="s">
        <v>5</v>
      </c>
      <c r="I448" s="193"/>
      <c r="L448" s="188"/>
      <c r="M448" s="194"/>
      <c r="N448" s="195"/>
      <c r="O448" s="195"/>
      <c r="P448" s="195"/>
      <c r="Q448" s="195"/>
      <c r="R448" s="195"/>
      <c r="S448" s="195"/>
      <c r="T448" s="196"/>
      <c r="AT448" s="192" t="s">
        <v>153</v>
      </c>
      <c r="AU448" s="192" t="s">
        <v>86</v>
      </c>
      <c r="AV448" s="11" t="s">
        <v>25</v>
      </c>
      <c r="AW448" s="11" t="s">
        <v>40</v>
      </c>
      <c r="AX448" s="11" t="s">
        <v>77</v>
      </c>
      <c r="AY448" s="192" t="s">
        <v>144</v>
      </c>
    </row>
    <row r="449" spans="2:51" s="11" customFormat="1" ht="13.5">
      <c r="B449" s="188"/>
      <c r="D449" s="189" t="s">
        <v>153</v>
      </c>
      <c r="E449" s="190" t="s">
        <v>5</v>
      </c>
      <c r="F449" s="191" t="s">
        <v>157</v>
      </c>
      <c r="H449" s="192" t="s">
        <v>5</v>
      </c>
      <c r="I449" s="193"/>
      <c r="L449" s="188"/>
      <c r="M449" s="194"/>
      <c r="N449" s="195"/>
      <c r="O449" s="195"/>
      <c r="P449" s="195"/>
      <c r="Q449" s="195"/>
      <c r="R449" s="195"/>
      <c r="S449" s="195"/>
      <c r="T449" s="196"/>
      <c r="AT449" s="192" t="s">
        <v>153</v>
      </c>
      <c r="AU449" s="192" t="s">
        <v>86</v>
      </c>
      <c r="AV449" s="11" t="s">
        <v>25</v>
      </c>
      <c r="AW449" s="11" t="s">
        <v>40</v>
      </c>
      <c r="AX449" s="11" t="s">
        <v>77</v>
      </c>
      <c r="AY449" s="192" t="s">
        <v>144</v>
      </c>
    </row>
    <row r="450" spans="2:51" s="11" customFormat="1" ht="13.5">
      <c r="B450" s="188"/>
      <c r="D450" s="189" t="s">
        <v>153</v>
      </c>
      <c r="E450" s="190" t="s">
        <v>5</v>
      </c>
      <c r="F450" s="191" t="s">
        <v>158</v>
      </c>
      <c r="H450" s="192" t="s">
        <v>5</v>
      </c>
      <c r="I450" s="193"/>
      <c r="L450" s="188"/>
      <c r="M450" s="194"/>
      <c r="N450" s="195"/>
      <c r="O450" s="195"/>
      <c r="P450" s="195"/>
      <c r="Q450" s="195"/>
      <c r="R450" s="195"/>
      <c r="S450" s="195"/>
      <c r="T450" s="196"/>
      <c r="AT450" s="192" t="s">
        <v>153</v>
      </c>
      <c r="AU450" s="192" t="s">
        <v>86</v>
      </c>
      <c r="AV450" s="11" t="s">
        <v>25</v>
      </c>
      <c r="AW450" s="11" t="s">
        <v>40</v>
      </c>
      <c r="AX450" s="11" t="s">
        <v>77</v>
      </c>
      <c r="AY450" s="192" t="s">
        <v>144</v>
      </c>
    </row>
    <row r="451" spans="2:51" s="12" customFormat="1" ht="13.5">
      <c r="B451" s="197"/>
      <c r="D451" s="189" t="s">
        <v>153</v>
      </c>
      <c r="E451" s="198" t="s">
        <v>5</v>
      </c>
      <c r="F451" s="199" t="s">
        <v>364</v>
      </c>
      <c r="H451" s="200">
        <v>20</v>
      </c>
      <c r="I451" s="201"/>
      <c r="L451" s="197"/>
      <c r="M451" s="202"/>
      <c r="N451" s="203"/>
      <c r="O451" s="203"/>
      <c r="P451" s="203"/>
      <c r="Q451" s="203"/>
      <c r="R451" s="203"/>
      <c r="S451" s="203"/>
      <c r="T451" s="204"/>
      <c r="AT451" s="198" t="s">
        <v>153</v>
      </c>
      <c r="AU451" s="198" t="s">
        <v>86</v>
      </c>
      <c r="AV451" s="12" t="s">
        <v>86</v>
      </c>
      <c r="AW451" s="12" t="s">
        <v>40</v>
      </c>
      <c r="AX451" s="12" t="s">
        <v>77</v>
      </c>
      <c r="AY451" s="198" t="s">
        <v>144</v>
      </c>
    </row>
    <row r="452" spans="2:51" s="11" customFormat="1" ht="13.5">
      <c r="B452" s="188"/>
      <c r="D452" s="189" t="s">
        <v>153</v>
      </c>
      <c r="E452" s="190" t="s">
        <v>5</v>
      </c>
      <c r="F452" s="191" t="s">
        <v>308</v>
      </c>
      <c r="H452" s="192" t="s">
        <v>5</v>
      </c>
      <c r="I452" s="193"/>
      <c r="L452" s="188"/>
      <c r="M452" s="194"/>
      <c r="N452" s="195"/>
      <c r="O452" s="195"/>
      <c r="P452" s="195"/>
      <c r="Q452" s="195"/>
      <c r="R452" s="195"/>
      <c r="S452" s="195"/>
      <c r="T452" s="196"/>
      <c r="AT452" s="192" t="s">
        <v>153</v>
      </c>
      <c r="AU452" s="192" t="s">
        <v>86</v>
      </c>
      <c r="AV452" s="11" t="s">
        <v>25</v>
      </c>
      <c r="AW452" s="11" t="s">
        <v>40</v>
      </c>
      <c r="AX452" s="11" t="s">
        <v>77</v>
      </c>
      <c r="AY452" s="192" t="s">
        <v>144</v>
      </c>
    </row>
    <row r="453" spans="2:51" s="11" customFormat="1" ht="13.5">
      <c r="B453" s="188"/>
      <c r="D453" s="189" t="s">
        <v>153</v>
      </c>
      <c r="E453" s="190" t="s">
        <v>5</v>
      </c>
      <c r="F453" s="191" t="s">
        <v>309</v>
      </c>
      <c r="H453" s="192" t="s">
        <v>5</v>
      </c>
      <c r="I453" s="193"/>
      <c r="L453" s="188"/>
      <c r="M453" s="194"/>
      <c r="N453" s="195"/>
      <c r="O453" s="195"/>
      <c r="P453" s="195"/>
      <c r="Q453" s="195"/>
      <c r="R453" s="195"/>
      <c r="S453" s="195"/>
      <c r="T453" s="196"/>
      <c r="AT453" s="192" t="s">
        <v>153</v>
      </c>
      <c r="AU453" s="192" t="s">
        <v>86</v>
      </c>
      <c r="AV453" s="11" t="s">
        <v>25</v>
      </c>
      <c r="AW453" s="11" t="s">
        <v>40</v>
      </c>
      <c r="AX453" s="11" t="s">
        <v>77</v>
      </c>
      <c r="AY453" s="192" t="s">
        <v>144</v>
      </c>
    </row>
    <row r="454" spans="2:51" s="12" customFormat="1" ht="13.5">
      <c r="B454" s="197"/>
      <c r="D454" s="189" t="s">
        <v>153</v>
      </c>
      <c r="E454" s="198" t="s">
        <v>5</v>
      </c>
      <c r="F454" s="199" t="s">
        <v>365</v>
      </c>
      <c r="H454" s="200">
        <v>16.34</v>
      </c>
      <c r="I454" s="201"/>
      <c r="L454" s="197"/>
      <c r="M454" s="202"/>
      <c r="N454" s="203"/>
      <c r="O454" s="203"/>
      <c r="P454" s="203"/>
      <c r="Q454" s="203"/>
      <c r="R454" s="203"/>
      <c r="S454" s="203"/>
      <c r="T454" s="204"/>
      <c r="AT454" s="198" t="s">
        <v>153</v>
      </c>
      <c r="AU454" s="198" t="s">
        <v>86</v>
      </c>
      <c r="AV454" s="12" t="s">
        <v>86</v>
      </c>
      <c r="AW454" s="12" t="s">
        <v>40</v>
      </c>
      <c r="AX454" s="12" t="s">
        <v>77</v>
      </c>
      <c r="AY454" s="198" t="s">
        <v>144</v>
      </c>
    </row>
    <row r="455" spans="2:51" s="11" customFormat="1" ht="13.5">
      <c r="B455" s="188"/>
      <c r="D455" s="189" t="s">
        <v>153</v>
      </c>
      <c r="E455" s="190" t="s">
        <v>5</v>
      </c>
      <c r="F455" s="191" t="s">
        <v>311</v>
      </c>
      <c r="H455" s="192" t="s">
        <v>5</v>
      </c>
      <c r="I455" s="193"/>
      <c r="L455" s="188"/>
      <c r="M455" s="194"/>
      <c r="N455" s="195"/>
      <c r="O455" s="195"/>
      <c r="P455" s="195"/>
      <c r="Q455" s="195"/>
      <c r="R455" s="195"/>
      <c r="S455" s="195"/>
      <c r="T455" s="196"/>
      <c r="AT455" s="192" t="s">
        <v>153</v>
      </c>
      <c r="AU455" s="192" t="s">
        <v>86</v>
      </c>
      <c r="AV455" s="11" t="s">
        <v>25</v>
      </c>
      <c r="AW455" s="11" t="s">
        <v>40</v>
      </c>
      <c r="AX455" s="11" t="s">
        <v>77</v>
      </c>
      <c r="AY455" s="192" t="s">
        <v>144</v>
      </c>
    </row>
    <row r="456" spans="2:51" s="11" customFormat="1" ht="13.5">
      <c r="B456" s="188"/>
      <c r="D456" s="189" t="s">
        <v>153</v>
      </c>
      <c r="E456" s="190" t="s">
        <v>5</v>
      </c>
      <c r="F456" s="191" t="s">
        <v>312</v>
      </c>
      <c r="H456" s="192" t="s">
        <v>5</v>
      </c>
      <c r="I456" s="193"/>
      <c r="L456" s="188"/>
      <c r="M456" s="194"/>
      <c r="N456" s="195"/>
      <c r="O456" s="195"/>
      <c r="P456" s="195"/>
      <c r="Q456" s="195"/>
      <c r="R456" s="195"/>
      <c r="S456" s="195"/>
      <c r="T456" s="196"/>
      <c r="AT456" s="192" t="s">
        <v>153</v>
      </c>
      <c r="AU456" s="192" t="s">
        <v>86</v>
      </c>
      <c r="AV456" s="11" t="s">
        <v>25</v>
      </c>
      <c r="AW456" s="11" t="s">
        <v>40</v>
      </c>
      <c r="AX456" s="11" t="s">
        <v>77</v>
      </c>
      <c r="AY456" s="192" t="s">
        <v>144</v>
      </c>
    </row>
    <row r="457" spans="2:51" s="12" customFormat="1" ht="13.5">
      <c r="B457" s="197"/>
      <c r="D457" s="189" t="s">
        <v>153</v>
      </c>
      <c r="E457" s="198" t="s">
        <v>5</v>
      </c>
      <c r="F457" s="199" t="s">
        <v>366</v>
      </c>
      <c r="H457" s="200">
        <v>218.07</v>
      </c>
      <c r="I457" s="201"/>
      <c r="L457" s="197"/>
      <c r="M457" s="202"/>
      <c r="N457" s="203"/>
      <c r="O457" s="203"/>
      <c r="P457" s="203"/>
      <c r="Q457" s="203"/>
      <c r="R457" s="203"/>
      <c r="S457" s="203"/>
      <c r="T457" s="204"/>
      <c r="AT457" s="198" t="s">
        <v>153</v>
      </c>
      <c r="AU457" s="198" t="s">
        <v>86</v>
      </c>
      <c r="AV457" s="12" t="s">
        <v>86</v>
      </c>
      <c r="AW457" s="12" t="s">
        <v>40</v>
      </c>
      <c r="AX457" s="12" t="s">
        <v>77</v>
      </c>
      <c r="AY457" s="198" t="s">
        <v>144</v>
      </c>
    </row>
    <row r="458" spans="2:51" s="11" customFormat="1" ht="13.5">
      <c r="B458" s="188"/>
      <c r="D458" s="189" t="s">
        <v>153</v>
      </c>
      <c r="E458" s="190" t="s">
        <v>5</v>
      </c>
      <c r="F458" s="191" t="s">
        <v>314</v>
      </c>
      <c r="H458" s="192" t="s">
        <v>5</v>
      </c>
      <c r="I458" s="193"/>
      <c r="L458" s="188"/>
      <c r="M458" s="194"/>
      <c r="N458" s="195"/>
      <c r="O458" s="195"/>
      <c r="P458" s="195"/>
      <c r="Q458" s="195"/>
      <c r="R458" s="195"/>
      <c r="S458" s="195"/>
      <c r="T458" s="196"/>
      <c r="AT458" s="192" t="s">
        <v>153</v>
      </c>
      <c r="AU458" s="192" t="s">
        <v>86</v>
      </c>
      <c r="AV458" s="11" t="s">
        <v>25</v>
      </c>
      <c r="AW458" s="11" t="s">
        <v>40</v>
      </c>
      <c r="AX458" s="11" t="s">
        <v>77</v>
      </c>
      <c r="AY458" s="192" t="s">
        <v>144</v>
      </c>
    </row>
    <row r="459" spans="2:51" s="12" customFormat="1" ht="13.5">
      <c r="B459" s="197"/>
      <c r="D459" s="189" t="s">
        <v>153</v>
      </c>
      <c r="E459" s="198" t="s">
        <v>5</v>
      </c>
      <c r="F459" s="199" t="s">
        <v>367</v>
      </c>
      <c r="H459" s="200">
        <v>22.7</v>
      </c>
      <c r="I459" s="201"/>
      <c r="L459" s="197"/>
      <c r="M459" s="202"/>
      <c r="N459" s="203"/>
      <c r="O459" s="203"/>
      <c r="P459" s="203"/>
      <c r="Q459" s="203"/>
      <c r="R459" s="203"/>
      <c r="S459" s="203"/>
      <c r="T459" s="204"/>
      <c r="AT459" s="198" t="s">
        <v>153</v>
      </c>
      <c r="AU459" s="198" t="s">
        <v>86</v>
      </c>
      <c r="AV459" s="12" t="s">
        <v>86</v>
      </c>
      <c r="AW459" s="12" t="s">
        <v>40</v>
      </c>
      <c r="AX459" s="12" t="s">
        <v>77</v>
      </c>
      <c r="AY459" s="198" t="s">
        <v>144</v>
      </c>
    </row>
    <row r="460" spans="2:51" s="11" customFormat="1" ht="13.5">
      <c r="B460" s="188"/>
      <c r="D460" s="189" t="s">
        <v>153</v>
      </c>
      <c r="E460" s="190" t="s">
        <v>5</v>
      </c>
      <c r="F460" s="191" t="s">
        <v>160</v>
      </c>
      <c r="H460" s="192" t="s">
        <v>5</v>
      </c>
      <c r="I460" s="193"/>
      <c r="L460" s="188"/>
      <c r="M460" s="194"/>
      <c r="N460" s="195"/>
      <c r="O460" s="195"/>
      <c r="P460" s="195"/>
      <c r="Q460" s="195"/>
      <c r="R460" s="195"/>
      <c r="S460" s="195"/>
      <c r="T460" s="196"/>
      <c r="AT460" s="192" t="s">
        <v>153</v>
      </c>
      <c r="AU460" s="192" t="s">
        <v>86</v>
      </c>
      <c r="AV460" s="11" t="s">
        <v>25</v>
      </c>
      <c r="AW460" s="11" t="s">
        <v>40</v>
      </c>
      <c r="AX460" s="11" t="s">
        <v>77</v>
      </c>
      <c r="AY460" s="192" t="s">
        <v>144</v>
      </c>
    </row>
    <row r="461" spans="2:51" s="11" customFormat="1" ht="13.5">
      <c r="B461" s="188"/>
      <c r="D461" s="189" t="s">
        <v>153</v>
      </c>
      <c r="E461" s="190" t="s">
        <v>5</v>
      </c>
      <c r="F461" s="191" t="s">
        <v>161</v>
      </c>
      <c r="H461" s="192" t="s">
        <v>5</v>
      </c>
      <c r="I461" s="193"/>
      <c r="L461" s="188"/>
      <c r="M461" s="194"/>
      <c r="N461" s="195"/>
      <c r="O461" s="195"/>
      <c r="P461" s="195"/>
      <c r="Q461" s="195"/>
      <c r="R461" s="195"/>
      <c r="S461" s="195"/>
      <c r="T461" s="196"/>
      <c r="AT461" s="192" t="s">
        <v>153</v>
      </c>
      <c r="AU461" s="192" t="s">
        <v>86</v>
      </c>
      <c r="AV461" s="11" t="s">
        <v>25</v>
      </c>
      <c r="AW461" s="11" t="s">
        <v>40</v>
      </c>
      <c r="AX461" s="11" t="s">
        <v>77</v>
      </c>
      <c r="AY461" s="192" t="s">
        <v>144</v>
      </c>
    </row>
    <row r="462" spans="2:51" s="12" customFormat="1" ht="13.5">
      <c r="B462" s="197"/>
      <c r="D462" s="189" t="s">
        <v>153</v>
      </c>
      <c r="E462" s="198" t="s">
        <v>5</v>
      </c>
      <c r="F462" s="199" t="s">
        <v>368</v>
      </c>
      <c r="H462" s="200">
        <v>155.194</v>
      </c>
      <c r="I462" s="201"/>
      <c r="L462" s="197"/>
      <c r="M462" s="202"/>
      <c r="N462" s="203"/>
      <c r="O462" s="203"/>
      <c r="P462" s="203"/>
      <c r="Q462" s="203"/>
      <c r="R462" s="203"/>
      <c r="S462" s="203"/>
      <c r="T462" s="204"/>
      <c r="AT462" s="198" t="s">
        <v>153</v>
      </c>
      <c r="AU462" s="198" t="s">
        <v>86</v>
      </c>
      <c r="AV462" s="12" t="s">
        <v>86</v>
      </c>
      <c r="AW462" s="12" t="s">
        <v>40</v>
      </c>
      <c r="AX462" s="12" t="s">
        <v>77</v>
      </c>
      <c r="AY462" s="198" t="s">
        <v>144</v>
      </c>
    </row>
    <row r="463" spans="2:51" s="11" customFormat="1" ht="13.5">
      <c r="B463" s="188"/>
      <c r="D463" s="189" t="s">
        <v>153</v>
      </c>
      <c r="E463" s="190" t="s">
        <v>5</v>
      </c>
      <c r="F463" s="191" t="s">
        <v>320</v>
      </c>
      <c r="H463" s="192" t="s">
        <v>5</v>
      </c>
      <c r="I463" s="193"/>
      <c r="L463" s="188"/>
      <c r="M463" s="194"/>
      <c r="N463" s="195"/>
      <c r="O463" s="195"/>
      <c r="P463" s="195"/>
      <c r="Q463" s="195"/>
      <c r="R463" s="195"/>
      <c r="S463" s="195"/>
      <c r="T463" s="196"/>
      <c r="AT463" s="192" t="s">
        <v>153</v>
      </c>
      <c r="AU463" s="192" t="s">
        <v>86</v>
      </c>
      <c r="AV463" s="11" t="s">
        <v>25</v>
      </c>
      <c r="AW463" s="11" t="s">
        <v>40</v>
      </c>
      <c r="AX463" s="11" t="s">
        <v>77</v>
      </c>
      <c r="AY463" s="192" t="s">
        <v>144</v>
      </c>
    </row>
    <row r="464" spans="2:51" s="11" customFormat="1" ht="13.5">
      <c r="B464" s="188"/>
      <c r="D464" s="189" t="s">
        <v>153</v>
      </c>
      <c r="E464" s="190" t="s">
        <v>5</v>
      </c>
      <c r="F464" s="191" t="s">
        <v>322</v>
      </c>
      <c r="H464" s="192" t="s">
        <v>5</v>
      </c>
      <c r="I464" s="193"/>
      <c r="L464" s="188"/>
      <c r="M464" s="194"/>
      <c r="N464" s="195"/>
      <c r="O464" s="195"/>
      <c r="P464" s="195"/>
      <c r="Q464" s="195"/>
      <c r="R464" s="195"/>
      <c r="S464" s="195"/>
      <c r="T464" s="196"/>
      <c r="AT464" s="192" t="s">
        <v>153</v>
      </c>
      <c r="AU464" s="192" t="s">
        <v>86</v>
      </c>
      <c r="AV464" s="11" t="s">
        <v>25</v>
      </c>
      <c r="AW464" s="11" t="s">
        <v>40</v>
      </c>
      <c r="AX464" s="11" t="s">
        <v>77</v>
      </c>
      <c r="AY464" s="192" t="s">
        <v>144</v>
      </c>
    </row>
    <row r="465" spans="2:51" s="12" customFormat="1" ht="13.5">
      <c r="B465" s="197"/>
      <c r="D465" s="189" t="s">
        <v>153</v>
      </c>
      <c r="E465" s="198" t="s">
        <v>5</v>
      </c>
      <c r="F465" s="199" t="s">
        <v>369</v>
      </c>
      <c r="H465" s="200">
        <v>40</v>
      </c>
      <c r="I465" s="201"/>
      <c r="L465" s="197"/>
      <c r="M465" s="202"/>
      <c r="N465" s="203"/>
      <c r="O465" s="203"/>
      <c r="P465" s="203"/>
      <c r="Q465" s="203"/>
      <c r="R465" s="203"/>
      <c r="S465" s="203"/>
      <c r="T465" s="204"/>
      <c r="AT465" s="198" t="s">
        <v>153</v>
      </c>
      <c r="AU465" s="198" t="s">
        <v>86</v>
      </c>
      <c r="AV465" s="12" t="s">
        <v>86</v>
      </c>
      <c r="AW465" s="12" t="s">
        <v>40</v>
      </c>
      <c r="AX465" s="12" t="s">
        <v>77</v>
      </c>
      <c r="AY465" s="198" t="s">
        <v>144</v>
      </c>
    </row>
    <row r="466" spans="2:51" s="11" customFormat="1" ht="13.5">
      <c r="B466" s="188"/>
      <c r="D466" s="189" t="s">
        <v>153</v>
      </c>
      <c r="E466" s="190" t="s">
        <v>5</v>
      </c>
      <c r="F466" s="191" t="s">
        <v>330</v>
      </c>
      <c r="H466" s="192" t="s">
        <v>5</v>
      </c>
      <c r="I466" s="193"/>
      <c r="L466" s="188"/>
      <c r="M466" s="194"/>
      <c r="N466" s="195"/>
      <c r="O466" s="195"/>
      <c r="P466" s="195"/>
      <c r="Q466" s="195"/>
      <c r="R466" s="195"/>
      <c r="S466" s="195"/>
      <c r="T466" s="196"/>
      <c r="AT466" s="192" t="s">
        <v>153</v>
      </c>
      <c r="AU466" s="192" t="s">
        <v>86</v>
      </c>
      <c r="AV466" s="11" t="s">
        <v>25</v>
      </c>
      <c r="AW466" s="11" t="s">
        <v>40</v>
      </c>
      <c r="AX466" s="11" t="s">
        <v>77</v>
      </c>
      <c r="AY466" s="192" t="s">
        <v>144</v>
      </c>
    </row>
    <row r="467" spans="2:51" s="11" customFormat="1" ht="13.5">
      <c r="B467" s="188"/>
      <c r="D467" s="189" t="s">
        <v>153</v>
      </c>
      <c r="E467" s="190" t="s">
        <v>5</v>
      </c>
      <c r="F467" s="191" t="s">
        <v>331</v>
      </c>
      <c r="H467" s="192" t="s">
        <v>5</v>
      </c>
      <c r="I467" s="193"/>
      <c r="L467" s="188"/>
      <c r="M467" s="194"/>
      <c r="N467" s="195"/>
      <c r="O467" s="195"/>
      <c r="P467" s="195"/>
      <c r="Q467" s="195"/>
      <c r="R467" s="195"/>
      <c r="S467" s="195"/>
      <c r="T467" s="196"/>
      <c r="AT467" s="192" t="s">
        <v>153</v>
      </c>
      <c r="AU467" s="192" t="s">
        <v>86</v>
      </c>
      <c r="AV467" s="11" t="s">
        <v>25</v>
      </c>
      <c r="AW467" s="11" t="s">
        <v>40</v>
      </c>
      <c r="AX467" s="11" t="s">
        <v>77</v>
      </c>
      <c r="AY467" s="192" t="s">
        <v>144</v>
      </c>
    </row>
    <row r="468" spans="2:51" s="12" customFormat="1" ht="13.5">
      <c r="B468" s="197"/>
      <c r="D468" s="189" t="s">
        <v>153</v>
      </c>
      <c r="E468" s="198" t="s">
        <v>5</v>
      </c>
      <c r="F468" s="199" t="s">
        <v>370</v>
      </c>
      <c r="H468" s="200">
        <v>52.28</v>
      </c>
      <c r="I468" s="201"/>
      <c r="L468" s="197"/>
      <c r="M468" s="202"/>
      <c r="N468" s="203"/>
      <c r="O468" s="203"/>
      <c r="P468" s="203"/>
      <c r="Q468" s="203"/>
      <c r="R468" s="203"/>
      <c r="S468" s="203"/>
      <c r="T468" s="204"/>
      <c r="AT468" s="198" t="s">
        <v>153</v>
      </c>
      <c r="AU468" s="198" t="s">
        <v>86</v>
      </c>
      <c r="AV468" s="12" t="s">
        <v>86</v>
      </c>
      <c r="AW468" s="12" t="s">
        <v>40</v>
      </c>
      <c r="AX468" s="12" t="s">
        <v>77</v>
      </c>
      <c r="AY468" s="198" t="s">
        <v>144</v>
      </c>
    </row>
    <row r="469" spans="2:51" s="11" customFormat="1" ht="13.5">
      <c r="B469" s="188"/>
      <c r="D469" s="189" t="s">
        <v>153</v>
      </c>
      <c r="E469" s="190" t="s">
        <v>5</v>
      </c>
      <c r="F469" s="191" t="s">
        <v>333</v>
      </c>
      <c r="H469" s="192" t="s">
        <v>5</v>
      </c>
      <c r="I469" s="193"/>
      <c r="L469" s="188"/>
      <c r="M469" s="194"/>
      <c r="N469" s="195"/>
      <c r="O469" s="195"/>
      <c r="P469" s="195"/>
      <c r="Q469" s="195"/>
      <c r="R469" s="195"/>
      <c r="S469" s="195"/>
      <c r="T469" s="196"/>
      <c r="AT469" s="192" t="s">
        <v>153</v>
      </c>
      <c r="AU469" s="192" t="s">
        <v>86</v>
      </c>
      <c r="AV469" s="11" t="s">
        <v>25</v>
      </c>
      <c r="AW469" s="11" t="s">
        <v>40</v>
      </c>
      <c r="AX469" s="11" t="s">
        <v>77</v>
      </c>
      <c r="AY469" s="192" t="s">
        <v>144</v>
      </c>
    </row>
    <row r="470" spans="2:51" s="11" customFormat="1" ht="13.5">
      <c r="B470" s="188"/>
      <c r="D470" s="189" t="s">
        <v>153</v>
      </c>
      <c r="E470" s="190" t="s">
        <v>5</v>
      </c>
      <c r="F470" s="191" t="s">
        <v>334</v>
      </c>
      <c r="H470" s="192" t="s">
        <v>5</v>
      </c>
      <c r="I470" s="193"/>
      <c r="L470" s="188"/>
      <c r="M470" s="194"/>
      <c r="N470" s="195"/>
      <c r="O470" s="195"/>
      <c r="P470" s="195"/>
      <c r="Q470" s="195"/>
      <c r="R470" s="195"/>
      <c r="S470" s="195"/>
      <c r="T470" s="196"/>
      <c r="AT470" s="192" t="s">
        <v>153</v>
      </c>
      <c r="AU470" s="192" t="s">
        <v>86</v>
      </c>
      <c r="AV470" s="11" t="s">
        <v>25</v>
      </c>
      <c r="AW470" s="11" t="s">
        <v>40</v>
      </c>
      <c r="AX470" s="11" t="s">
        <v>77</v>
      </c>
      <c r="AY470" s="192" t="s">
        <v>144</v>
      </c>
    </row>
    <row r="471" spans="2:51" s="12" customFormat="1" ht="13.5">
      <c r="B471" s="197"/>
      <c r="D471" s="189" t="s">
        <v>153</v>
      </c>
      <c r="E471" s="198" t="s">
        <v>5</v>
      </c>
      <c r="F471" s="199" t="s">
        <v>371</v>
      </c>
      <c r="H471" s="200">
        <v>33.24</v>
      </c>
      <c r="I471" s="201"/>
      <c r="L471" s="197"/>
      <c r="M471" s="202"/>
      <c r="N471" s="203"/>
      <c r="O471" s="203"/>
      <c r="P471" s="203"/>
      <c r="Q471" s="203"/>
      <c r="R471" s="203"/>
      <c r="S471" s="203"/>
      <c r="T471" s="204"/>
      <c r="AT471" s="198" t="s">
        <v>153</v>
      </c>
      <c r="AU471" s="198" t="s">
        <v>86</v>
      </c>
      <c r="AV471" s="12" t="s">
        <v>86</v>
      </c>
      <c r="AW471" s="12" t="s">
        <v>40</v>
      </c>
      <c r="AX471" s="12" t="s">
        <v>77</v>
      </c>
      <c r="AY471" s="198" t="s">
        <v>144</v>
      </c>
    </row>
    <row r="472" spans="2:51" s="13" customFormat="1" ht="13.5">
      <c r="B472" s="205"/>
      <c r="D472" s="206" t="s">
        <v>153</v>
      </c>
      <c r="E472" s="207" t="s">
        <v>5</v>
      </c>
      <c r="F472" s="208" t="s">
        <v>174</v>
      </c>
      <c r="H472" s="209">
        <v>557.824</v>
      </c>
      <c r="I472" s="210"/>
      <c r="L472" s="205"/>
      <c r="M472" s="211"/>
      <c r="N472" s="212"/>
      <c r="O472" s="212"/>
      <c r="P472" s="212"/>
      <c r="Q472" s="212"/>
      <c r="R472" s="212"/>
      <c r="S472" s="212"/>
      <c r="T472" s="213"/>
      <c r="AT472" s="214" t="s">
        <v>153</v>
      </c>
      <c r="AU472" s="214" t="s">
        <v>86</v>
      </c>
      <c r="AV472" s="13" t="s">
        <v>151</v>
      </c>
      <c r="AW472" s="13" t="s">
        <v>40</v>
      </c>
      <c r="AX472" s="13" t="s">
        <v>25</v>
      </c>
      <c r="AY472" s="214" t="s">
        <v>144</v>
      </c>
    </row>
    <row r="473" spans="2:65" s="1" customFormat="1" ht="31.5" customHeight="1">
      <c r="B473" s="175"/>
      <c r="C473" s="176" t="s">
        <v>372</v>
      </c>
      <c r="D473" s="176" t="s">
        <v>146</v>
      </c>
      <c r="E473" s="177" t="s">
        <v>373</v>
      </c>
      <c r="F473" s="178" t="s">
        <v>374</v>
      </c>
      <c r="G473" s="179" t="s">
        <v>149</v>
      </c>
      <c r="H473" s="180">
        <v>32.883</v>
      </c>
      <c r="I473" s="181"/>
      <c r="J473" s="182">
        <f>ROUND(I473*H473,2)</f>
        <v>0</v>
      </c>
      <c r="K473" s="178" t="s">
        <v>4753</v>
      </c>
      <c r="L473" s="42"/>
      <c r="M473" s="183" t="s">
        <v>5</v>
      </c>
      <c r="N473" s="184" t="s">
        <v>48</v>
      </c>
      <c r="O473" s="43"/>
      <c r="P473" s="185">
        <f>O473*H473</f>
        <v>0</v>
      </c>
      <c r="Q473" s="185">
        <v>0</v>
      </c>
      <c r="R473" s="185">
        <f>Q473*H473</f>
        <v>0</v>
      </c>
      <c r="S473" s="185">
        <v>1.4</v>
      </c>
      <c r="T473" s="186">
        <f>S473*H473</f>
        <v>46.0362</v>
      </c>
      <c r="AR473" s="24" t="s">
        <v>151</v>
      </c>
      <c r="AT473" s="24" t="s">
        <v>146</v>
      </c>
      <c r="AU473" s="24" t="s">
        <v>86</v>
      </c>
      <c r="AY473" s="24" t="s">
        <v>144</v>
      </c>
      <c r="BE473" s="187">
        <f>IF(N473="základní",J473,0)</f>
        <v>0</v>
      </c>
      <c r="BF473" s="187">
        <f>IF(N473="snížená",J473,0)</f>
        <v>0</v>
      </c>
      <c r="BG473" s="187">
        <f>IF(N473="zákl. přenesená",J473,0)</f>
        <v>0</v>
      </c>
      <c r="BH473" s="187">
        <f>IF(N473="sníž. přenesená",J473,0)</f>
        <v>0</v>
      </c>
      <c r="BI473" s="187">
        <f>IF(N473="nulová",J473,0)</f>
        <v>0</v>
      </c>
      <c r="BJ473" s="24" t="s">
        <v>25</v>
      </c>
      <c r="BK473" s="187">
        <f>ROUND(I473*H473,2)</f>
        <v>0</v>
      </c>
      <c r="BL473" s="24" t="s">
        <v>151</v>
      </c>
      <c r="BM473" s="24" t="s">
        <v>375</v>
      </c>
    </row>
    <row r="474" spans="2:51" s="11" customFormat="1" ht="13.5">
      <c r="B474" s="188"/>
      <c r="D474" s="189" t="s">
        <v>153</v>
      </c>
      <c r="E474" s="190" t="s">
        <v>5</v>
      </c>
      <c r="F474" s="191" t="s">
        <v>324</v>
      </c>
      <c r="H474" s="192" t="s">
        <v>5</v>
      </c>
      <c r="I474" s="193"/>
      <c r="L474" s="188"/>
      <c r="M474" s="194"/>
      <c r="N474" s="195"/>
      <c r="O474" s="195"/>
      <c r="P474" s="195"/>
      <c r="Q474" s="195"/>
      <c r="R474" s="195"/>
      <c r="S474" s="195"/>
      <c r="T474" s="196"/>
      <c r="AT474" s="192" t="s">
        <v>153</v>
      </c>
      <c r="AU474" s="192" t="s">
        <v>86</v>
      </c>
      <c r="AV474" s="11" t="s">
        <v>25</v>
      </c>
      <c r="AW474" s="11" t="s">
        <v>40</v>
      </c>
      <c r="AX474" s="11" t="s">
        <v>77</v>
      </c>
      <c r="AY474" s="192" t="s">
        <v>144</v>
      </c>
    </row>
    <row r="475" spans="2:51" s="11" customFormat="1" ht="13.5">
      <c r="B475" s="188"/>
      <c r="D475" s="189" t="s">
        <v>153</v>
      </c>
      <c r="E475" s="190" t="s">
        <v>5</v>
      </c>
      <c r="F475" s="191" t="s">
        <v>376</v>
      </c>
      <c r="H475" s="192" t="s">
        <v>5</v>
      </c>
      <c r="I475" s="193"/>
      <c r="L475" s="188"/>
      <c r="M475" s="194"/>
      <c r="N475" s="195"/>
      <c r="O475" s="195"/>
      <c r="P475" s="195"/>
      <c r="Q475" s="195"/>
      <c r="R475" s="195"/>
      <c r="S475" s="195"/>
      <c r="T475" s="196"/>
      <c r="AT475" s="192" t="s">
        <v>153</v>
      </c>
      <c r="AU475" s="192" t="s">
        <v>86</v>
      </c>
      <c r="AV475" s="11" t="s">
        <v>25</v>
      </c>
      <c r="AW475" s="11" t="s">
        <v>40</v>
      </c>
      <c r="AX475" s="11" t="s">
        <v>77</v>
      </c>
      <c r="AY475" s="192" t="s">
        <v>144</v>
      </c>
    </row>
    <row r="476" spans="2:51" s="12" customFormat="1" ht="13.5">
      <c r="B476" s="197"/>
      <c r="D476" s="189" t="s">
        <v>153</v>
      </c>
      <c r="E476" s="198" t="s">
        <v>5</v>
      </c>
      <c r="F476" s="199" t="s">
        <v>377</v>
      </c>
      <c r="H476" s="200">
        <v>25.041</v>
      </c>
      <c r="I476" s="201"/>
      <c r="L476" s="197"/>
      <c r="M476" s="202"/>
      <c r="N476" s="203"/>
      <c r="O476" s="203"/>
      <c r="P476" s="203"/>
      <c r="Q476" s="203"/>
      <c r="R476" s="203"/>
      <c r="S476" s="203"/>
      <c r="T476" s="204"/>
      <c r="AT476" s="198" t="s">
        <v>153</v>
      </c>
      <c r="AU476" s="198" t="s">
        <v>86</v>
      </c>
      <c r="AV476" s="12" t="s">
        <v>86</v>
      </c>
      <c r="AW476" s="12" t="s">
        <v>40</v>
      </c>
      <c r="AX476" s="12" t="s">
        <v>77</v>
      </c>
      <c r="AY476" s="198" t="s">
        <v>144</v>
      </c>
    </row>
    <row r="477" spans="2:51" s="11" customFormat="1" ht="13.5">
      <c r="B477" s="188"/>
      <c r="D477" s="189" t="s">
        <v>153</v>
      </c>
      <c r="E477" s="190" t="s">
        <v>5</v>
      </c>
      <c r="F477" s="191" t="s">
        <v>330</v>
      </c>
      <c r="H477" s="192" t="s">
        <v>5</v>
      </c>
      <c r="I477" s="193"/>
      <c r="L477" s="188"/>
      <c r="M477" s="194"/>
      <c r="N477" s="195"/>
      <c r="O477" s="195"/>
      <c r="P477" s="195"/>
      <c r="Q477" s="195"/>
      <c r="R477" s="195"/>
      <c r="S477" s="195"/>
      <c r="T477" s="196"/>
      <c r="AT477" s="192" t="s">
        <v>153</v>
      </c>
      <c r="AU477" s="192" t="s">
        <v>86</v>
      </c>
      <c r="AV477" s="11" t="s">
        <v>25</v>
      </c>
      <c r="AW477" s="11" t="s">
        <v>40</v>
      </c>
      <c r="AX477" s="11" t="s">
        <v>77</v>
      </c>
      <c r="AY477" s="192" t="s">
        <v>144</v>
      </c>
    </row>
    <row r="478" spans="2:51" s="11" customFormat="1" ht="13.5">
      <c r="B478" s="188"/>
      <c r="D478" s="189" t="s">
        <v>153</v>
      </c>
      <c r="E478" s="190" t="s">
        <v>5</v>
      </c>
      <c r="F478" s="191" t="s">
        <v>378</v>
      </c>
      <c r="H478" s="192" t="s">
        <v>5</v>
      </c>
      <c r="I478" s="193"/>
      <c r="L478" s="188"/>
      <c r="M478" s="194"/>
      <c r="N478" s="195"/>
      <c r="O478" s="195"/>
      <c r="P478" s="195"/>
      <c r="Q478" s="195"/>
      <c r="R478" s="195"/>
      <c r="S478" s="195"/>
      <c r="T478" s="196"/>
      <c r="AT478" s="192" t="s">
        <v>153</v>
      </c>
      <c r="AU478" s="192" t="s">
        <v>86</v>
      </c>
      <c r="AV478" s="11" t="s">
        <v>25</v>
      </c>
      <c r="AW478" s="11" t="s">
        <v>40</v>
      </c>
      <c r="AX478" s="11" t="s">
        <v>77</v>
      </c>
      <c r="AY478" s="192" t="s">
        <v>144</v>
      </c>
    </row>
    <row r="479" spans="2:51" s="12" customFormat="1" ht="13.5">
      <c r="B479" s="197"/>
      <c r="D479" s="189" t="s">
        <v>153</v>
      </c>
      <c r="E479" s="198" t="s">
        <v>5</v>
      </c>
      <c r="F479" s="199" t="s">
        <v>379</v>
      </c>
      <c r="H479" s="200">
        <v>7.842</v>
      </c>
      <c r="I479" s="201"/>
      <c r="L479" s="197"/>
      <c r="M479" s="202"/>
      <c r="N479" s="203"/>
      <c r="O479" s="203"/>
      <c r="P479" s="203"/>
      <c r="Q479" s="203"/>
      <c r="R479" s="203"/>
      <c r="S479" s="203"/>
      <c r="T479" s="204"/>
      <c r="AT479" s="198" t="s">
        <v>153</v>
      </c>
      <c r="AU479" s="198" t="s">
        <v>86</v>
      </c>
      <c r="AV479" s="12" t="s">
        <v>86</v>
      </c>
      <c r="AW479" s="12" t="s">
        <v>40</v>
      </c>
      <c r="AX479" s="12" t="s">
        <v>77</v>
      </c>
      <c r="AY479" s="198" t="s">
        <v>144</v>
      </c>
    </row>
    <row r="480" spans="2:51" s="11" customFormat="1" ht="13.5">
      <c r="B480" s="188"/>
      <c r="D480" s="189" t="s">
        <v>153</v>
      </c>
      <c r="E480" s="190" t="s">
        <v>5</v>
      </c>
      <c r="F480" s="191" t="s">
        <v>380</v>
      </c>
      <c r="H480" s="192" t="s">
        <v>5</v>
      </c>
      <c r="I480" s="193"/>
      <c r="L480" s="188"/>
      <c r="M480" s="194"/>
      <c r="N480" s="195"/>
      <c r="O480" s="195"/>
      <c r="P480" s="195"/>
      <c r="Q480" s="195"/>
      <c r="R480" s="195"/>
      <c r="S480" s="195"/>
      <c r="T480" s="196"/>
      <c r="AT480" s="192" t="s">
        <v>153</v>
      </c>
      <c r="AU480" s="192" t="s">
        <v>86</v>
      </c>
      <c r="AV480" s="11" t="s">
        <v>25</v>
      </c>
      <c r="AW480" s="11" t="s">
        <v>40</v>
      </c>
      <c r="AX480" s="11" t="s">
        <v>77</v>
      </c>
      <c r="AY480" s="192" t="s">
        <v>144</v>
      </c>
    </row>
    <row r="481" spans="2:51" s="13" customFormat="1" ht="13.5">
      <c r="B481" s="205"/>
      <c r="D481" s="206" t="s">
        <v>153</v>
      </c>
      <c r="E481" s="207" t="s">
        <v>5</v>
      </c>
      <c r="F481" s="208" t="s">
        <v>174</v>
      </c>
      <c r="H481" s="209">
        <v>32.883</v>
      </c>
      <c r="I481" s="210"/>
      <c r="L481" s="205"/>
      <c r="M481" s="211"/>
      <c r="N481" s="212"/>
      <c r="O481" s="212"/>
      <c r="P481" s="212"/>
      <c r="Q481" s="212"/>
      <c r="R481" s="212"/>
      <c r="S481" s="212"/>
      <c r="T481" s="213"/>
      <c r="AT481" s="214" t="s">
        <v>153</v>
      </c>
      <c r="AU481" s="214" t="s">
        <v>86</v>
      </c>
      <c r="AV481" s="13" t="s">
        <v>151</v>
      </c>
      <c r="AW481" s="13" t="s">
        <v>40</v>
      </c>
      <c r="AX481" s="13" t="s">
        <v>25</v>
      </c>
      <c r="AY481" s="214" t="s">
        <v>144</v>
      </c>
    </row>
    <row r="482" spans="2:65" s="1" customFormat="1" ht="31.5" customHeight="1">
      <c r="B482" s="175"/>
      <c r="C482" s="176" t="s">
        <v>381</v>
      </c>
      <c r="D482" s="176" t="s">
        <v>146</v>
      </c>
      <c r="E482" s="177" t="s">
        <v>382</v>
      </c>
      <c r="F482" s="178" t="s">
        <v>383</v>
      </c>
      <c r="G482" s="179" t="s">
        <v>149</v>
      </c>
      <c r="H482" s="180">
        <v>67.928</v>
      </c>
      <c r="I482" s="181"/>
      <c r="J482" s="182">
        <f>ROUND(I482*H482,2)</f>
        <v>0</v>
      </c>
      <c r="K482" s="178" t="s">
        <v>4753</v>
      </c>
      <c r="L482" s="42"/>
      <c r="M482" s="183" t="s">
        <v>5</v>
      </c>
      <c r="N482" s="184" t="s">
        <v>48</v>
      </c>
      <c r="O482" s="43"/>
      <c r="P482" s="185">
        <f>O482*H482</f>
        <v>0</v>
      </c>
      <c r="Q482" s="185">
        <v>0</v>
      </c>
      <c r="R482" s="185">
        <f>Q482*H482</f>
        <v>0</v>
      </c>
      <c r="S482" s="185">
        <v>1.4</v>
      </c>
      <c r="T482" s="186">
        <f>S482*H482</f>
        <v>95.0992</v>
      </c>
      <c r="AR482" s="24" t="s">
        <v>151</v>
      </c>
      <c r="AT482" s="24" t="s">
        <v>146</v>
      </c>
      <c r="AU482" s="24" t="s">
        <v>86</v>
      </c>
      <c r="AY482" s="24" t="s">
        <v>144</v>
      </c>
      <c r="BE482" s="187">
        <f>IF(N482="základní",J482,0)</f>
        <v>0</v>
      </c>
      <c r="BF482" s="187">
        <f>IF(N482="snížená",J482,0)</f>
        <v>0</v>
      </c>
      <c r="BG482" s="187">
        <f>IF(N482="zákl. přenesená",J482,0)</f>
        <v>0</v>
      </c>
      <c r="BH482" s="187">
        <f>IF(N482="sníž. přenesená",J482,0)</f>
        <v>0</v>
      </c>
      <c r="BI482" s="187">
        <f>IF(N482="nulová",J482,0)</f>
        <v>0</v>
      </c>
      <c r="BJ482" s="24" t="s">
        <v>25</v>
      </c>
      <c r="BK482" s="187">
        <f>ROUND(I482*H482,2)</f>
        <v>0</v>
      </c>
      <c r="BL482" s="24" t="s">
        <v>151</v>
      </c>
      <c r="BM482" s="24" t="s">
        <v>384</v>
      </c>
    </row>
    <row r="483" spans="2:51" s="11" customFormat="1" ht="13.5">
      <c r="B483" s="188"/>
      <c r="D483" s="189" t="s">
        <v>153</v>
      </c>
      <c r="E483" s="190" t="s">
        <v>5</v>
      </c>
      <c r="F483" s="191" t="s">
        <v>160</v>
      </c>
      <c r="H483" s="192" t="s">
        <v>5</v>
      </c>
      <c r="I483" s="193"/>
      <c r="L483" s="188"/>
      <c r="M483" s="194"/>
      <c r="N483" s="195"/>
      <c r="O483" s="195"/>
      <c r="P483" s="195"/>
      <c r="Q483" s="195"/>
      <c r="R483" s="195"/>
      <c r="S483" s="195"/>
      <c r="T483" s="196"/>
      <c r="AT483" s="192" t="s">
        <v>153</v>
      </c>
      <c r="AU483" s="192" t="s">
        <v>86</v>
      </c>
      <c r="AV483" s="11" t="s">
        <v>25</v>
      </c>
      <c r="AW483" s="11" t="s">
        <v>40</v>
      </c>
      <c r="AX483" s="11" t="s">
        <v>77</v>
      </c>
      <c r="AY483" s="192" t="s">
        <v>144</v>
      </c>
    </row>
    <row r="484" spans="2:51" s="11" customFormat="1" ht="13.5">
      <c r="B484" s="188"/>
      <c r="D484" s="189" t="s">
        <v>153</v>
      </c>
      <c r="E484" s="190" t="s">
        <v>5</v>
      </c>
      <c r="F484" s="191" t="s">
        <v>161</v>
      </c>
      <c r="H484" s="192" t="s">
        <v>5</v>
      </c>
      <c r="I484" s="193"/>
      <c r="L484" s="188"/>
      <c r="M484" s="194"/>
      <c r="N484" s="195"/>
      <c r="O484" s="195"/>
      <c r="P484" s="195"/>
      <c r="Q484" s="195"/>
      <c r="R484" s="195"/>
      <c r="S484" s="195"/>
      <c r="T484" s="196"/>
      <c r="AT484" s="192" t="s">
        <v>153</v>
      </c>
      <c r="AU484" s="192" t="s">
        <v>86</v>
      </c>
      <c r="AV484" s="11" t="s">
        <v>25</v>
      </c>
      <c r="AW484" s="11" t="s">
        <v>40</v>
      </c>
      <c r="AX484" s="11" t="s">
        <v>77</v>
      </c>
      <c r="AY484" s="192" t="s">
        <v>144</v>
      </c>
    </row>
    <row r="485" spans="2:51" s="12" customFormat="1" ht="13.5">
      <c r="B485" s="197"/>
      <c r="D485" s="189" t="s">
        <v>153</v>
      </c>
      <c r="E485" s="198" t="s">
        <v>5</v>
      </c>
      <c r="F485" s="199" t="s">
        <v>385</v>
      </c>
      <c r="H485" s="200">
        <v>35.814</v>
      </c>
      <c r="I485" s="201"/>
      <c r="L485" s="197"/>
      <c r="M485" s="202"/>
      <c r="N485" s="203"/>
      <c r="O485" s="203"/>
      <c r="P485" s="203"/>
      <c r="Q485" s="203"/>
      <c r="R485" s="203"/>
      <c r="S485" s="203"/>
      <c r="T485" s="204"/>
      <c r="AT485" s="198" t="s">
        <v>153</v>
      </c>
      <c r="AU485" s="198" t="s">
        <v>86</v>
      </c>
      <c r="AV485" s="12" t="s">
        <v>86</v>
      </c>
      <c r="AW485" s="12" t="s">
        <v>40</v>
      </c>
      <c r="AX485" s="12" t="s">
        <v>77</v>
      </c>
      <c r="AY485" s="198" t="s">
        <v>144</v>
      </c>
    </row>
    <row r="486" spans="2:51" s="11" customFormat="1" ht="13.5">
      <c r="B486" s="188"/>
      <c r="D486" s="189" t="s">
        <v>153</v>
      </c>
      <c r="E486" s="190" t="s">
        <v>5</v>
      </c>
      <c r="F486" s="191" t="s">
        <v>386</v>
      </c>
      <c r="H486" s="192" t="s">
        <v>5</v>
      </c>
      <c r="I486" s="193"/>
      <c r="L486" s="188"/>
      <c r="M486" s="194"/>
      <c r="N486" s="195"/>
      <c r="O486" s="195"/>
      <c r="P486" s="195"/>
      <c r="Q486" s="195"/>
      <c r="R486" s="195"/>
      <c r="S486" s="195"/>
      <c r="T486" s="196"/>
      <c r="AT486" s="192" t="s">
        <v>153</v>
      </c>
      <c r="AU486" s="192" t="s">
        <v>86</v>
      </c>
      <c r="AV486" s="11" t="s">
        <v>25</v>
      </c>
      <c r="AW486" s="11" t="s">
        <v>40</v>
      </c>
      <c r="AX486" s="11" t="s">
        <v>77</v>
      </c>
      <c r="AY486" s="192" t="s">
        <v>144</v>
      </c>
    </row>
    <row r="487" spans="2:51" s="12" customFormat="1" ht="13.5">
      <c r="B487" s="197"/>
      <c r="D487" s="189" t="s">
        <v>153</v>
      </c>
      <c r="E487" s="198" t="s">
        <v>5</v>
      </c>
      <c r="F487" s="199" t="s">
        <v>387</v>
      </c>
      <c r="H487" s="200">
        <v>46.299</v>
      </c>
      <c r="I487" s="201"/>
      <c r="L487" s="197"/>
      <c r="M487" s="202"/>
      <c r="N487" s="203"/>
      <c r="O487" s="203"/>
      <c r="P487" s="203"/>
      <c r="Q487" s="203"/>
      <c r="R487" s="203"/>
      <c r="S487" s="203"/>
      <c r="T487" s="204"/>
      <c r="AT487" s="198" t="s">
        <v>153</v>
      </c>
      <c r="AU487" s="198" t="s">
        <v>86</v>
      </c>
      <c r="AV487" s="12" t="s">
        <v>86</v>
      </c>
      <c r="AW487" s="12" t="s">
        <v>40</v>
      </c>
      <c r="AX487" s="12" t="s">
        <v>77</v>
      </c>
      <c r="AY487" s="198" t="s">
        <v>144</v>
      </c>
    </row>
    <row r="488" spans="2:51" s="11" customFormat="1" ht="13.5">
      <c r="B488" s="188"/>
      <c r="D488" s="189" t="s">
        <v>153</v>
      </c>
      <c r="E488" s="190" t="s">
        <v>5</v>
      </c>
      <c r="F488" s="191" t="s">
        <v>291</v>
      </c>
      <c r="H488" s="192" t="s">
        <v>5</v>
      </c>
      <c r="I488" s="193"/>
      <c r="L488" s="188"/>
      <c r="M488" s="194"/>
      <c r="N488" s="195"/>
      <c r="O488" s="195"/>
      <c r="P488" s="195"/>
      <c r="Q488" s="195"/>
      <c r="R488" s="195"/>
      <c r="S488" s="195"/>
      <c r="T488" s="196"/>
      <c r="AT488" s="192" t="s">
        <v>153</v>
      </c>
      <c r="AU488" s="192" t="s">
        <v>86</v>
      </c>
      <c r="AV488" s="11" t="s">
        <v>25</v>
      </c>
      <c r="AW488" s="11" t="s">
        <v>40</v>
      </c>
      <c r="AX488" s="11" t="s">
        <v>77</v>
      </c>
      <c r="AY488" s="192" t="s">
        <v>144</v>
      </c>
    </row>
    <row r="489" spans="2:51" s="12" customFormat="1" ht="13.5">
      <c r="B489" s="197"/>
      <c r="D489" s="189" t="s">
        <v>153</v>
      </c>
      <c r="E489" s="198" t="s">
        <v>5</v>
      </c>
      <c r="F489" s="199" t="s">
        <v>388</v>
      </c>
      <c r="H489" s="200">
        <v>-12.74</v>
      </c>
      <c r="I489" s="201"/>
      <c r="L489" s="197"/>
      <c r="M489" s="202"/>
      <c r="N489" s="203"/>
      <c r="O489" s="203"/>
      <c r="P489" s="203"/>
      <c r="Q489" s="203"/>
      <c r="R489" s="203"/>
      <c r="S489" s="203"/>
      <c r="T489" s="204"/>
      <c r="AT489" s="198" t="s">
        <v>153</v>
      </c>
      <c r="AU489" s="198" t="s">
        <v>86</v>
      </c>
      <c r="AV489" s="12" t="s">
        <v>86</v>
      </c>
      <c r="AW489" s="12" t="s">
        <v>40</v>
      </c>
      <c r="AX489" s="12" t="s">
        <v>77</v>
      </c>
      <c r="AY489" s="198" t="s">
        <v>144</v>
      </c>
    </row>
    <row r="490" spans="2:51" s="12" customFormat="1" ht="13.5">
      <c r="B490" s="197"/>
      <c r="D490" s="189" t="s">
        <v>153</v>
      </c>
      <c r="E490" s="198" t="s">
        <v>5</v>
      </c>
      <c r="F490" s="199" t="s">
        <v>389</v>
      </c>
      <c r="H490" s="200">
        <v>-1.445</v>
      </c>
      <c r="I490" s="201"/>
      <c r="L490" s="197"/>
      <c r="M490" s="202"/>
      <c r="N490" s="203"/>
      <c r="O490" s="203"/>
      <c r="P490" s="203"/>
      <c r="Q490" s="203"/>
      <c r="R490" s="203"/>
      <c r="S490" s="203"/>
      <c r="T490" s="204"/>
      <c r="AT490" s="198" t="s">
        <v>153</v>
      </c>
      <c r="AU490" s="198" t="s">
        <v>86</v>
      </c>
      <c r="AV490" s="12" t="s">
        <v>86</v>
      </c>
      <c r="AW490" s="12" t="s">
        <v>40</v>
      </c>
      <c r="AX490" s="12" t="s">
        <v>77</v>
      </c>
      <c r="AY490" s="198" t="s">
        <v>144</v>
      </c>
    </row>
    <row r="491" spans="2:51" s="13" customFormat="1" ht="13.5">
      <c r="B491" s="205"/>
      <c r="D491" s="206" t="s">
        <v>153</v>
      </c>
      <c r="E491" s="207" t="s">
        <v>5</v>
      </c>
      <c r="F491" s="208" t="s">
        <v>174</v>
      </c>
      <c r="H491" s="209">
        <v>67.928</v>
      </c>
      <c r="I491" s="210"/>
      <c r="L491" s="205"/>
      <c r="M491" s="211"/>
      <c r="N491" s="212"/>
      <c r="O491" s="212"/>
      <c r="P491" s="212"/>
      <c r="Q491" s="212"/>
      <c r="R491" s="212"/>
      <c r="S491" s="212"/>
      <c r="T491" s="213"/>
      <c r="AT491" s="214" t="s">
        <v>153</v>
      </c>
      <c r="AU491" s="214" t="s">
        <v>86</v>
      </c>
      <c r="AV491" s="13" t="s">
        <v>151</v>
      </c>
      <c r="AW491" s="13" t="s">
        <v>40</v>
      </c>
      <c r="AX491" s="13" t="s">
        <v>25</v>
      </c>
      <c r="AY491" s="214" t="s">
        <v>144</v>
      </c>
    </row>
    <row r="492" spans="2:65" s="1" customFormat="1" ht="22.5" customHeight="1">
      <c r="B492" s="175"/>
      <c r="C492" s="176" t="s">
        <v>390</v>
      </c>
      <c r="D492" s="176" t="s">
        <v>146</v>
      </c>
      <c r="E492" s="177" t="s">
        <v>391</v>
      </c>
      <c r="F492" s="178" t="s">
        <v>392</v>
      </c>
      <c r="G492" s="179" t="s">
        <v>393</v>
      </c>
      <c r="H492" s="180">
        <v>1104</v>
      </c>
      <c r="I492" s="181"/>
      <c r="J492" s="182">
        <f>ROUND(I492*H492,2)</f>
        <v>0</v>
      </c>
      <c r="K492" s="178" t="s">
        <v>4753</v>
      </c>
      <c r="L492" s="42"/>
      <c r="M492" s="183" t="s">
        <v>5</v>
      </c>
      <c r="N492" s="184" t="s">
        <v>48</v>
      </c>
      <c r="O492" s="43"/>
      <c r="P492" s="185">
        <f>O492*H492</f>
        <v>0</v>
      </c>
      <c r="Q492" s="185">
        <v>0</v>
      </c>
      <c r="R492" s="185">
        <f>Q492*H492</f>
        <v>0</v>
      </c>
      <c r="S492" s="185">
        <v>0</v>
      </c>
      <c r="T492" s="186">
        <f>S492*H492</f>
        <v>0</v>
      </c>
      <c r="AR492" s="24" t="s">
        <v>151</v>
      </c>
      <c r="AT492" s="24" t="s">
        <v>146</v>
      </c>
      <c r="AU492" s="24" t="s">
        <v>86</v>
      </c>
      <c r="AY492" s="24" t="s">
        <v>144</v>
      </c>
      <c r="BE492" s="187">
        <f>IF(N492="základní",J492,0)</f>
        <v>0</v>
      </c>
      <c r="BF492" s="187">
        <f>IF(N492="snížená",J492,0)</f>
        <v>0</v>
      </c>
      <c r="BG492" s="187">
        <f>IF(N492="zákl. přenesená",J492,0)</f>
        <v>0</v>
      </c>
      <c r="BH492" s="187">
        <f>IF(N492="sníž. přenesená",J492,0)</f>
        <v>0</v>
      </c>
      <c r="BI492" s="187">
        <f>IF(N492="nulová",J492,0)</f>
        <v>0</v>
      </c>
      <c r="BJ492" s="24" t="s">
        <v>25</v>
      </c>
      <c r="BK492" s="187">
        <f>ROUND(I492*H492,2)</f>
        <v>0</v>
      </c>
      <c r="BL492" s="24" t="s">
        <v>151</v>
      </c>
      <c r="BM492" s="24" t="s">
        <v>394</v>
      </c>
    </row>
    <row r="493" spans="2:51" s="11" customFormat="1" ht="13.5">
      <c r="B493" s="188"/>
      <c r="D493" s="189" t="s">
        <v>153</v>
      </c>
      <c r="E493" s="190" t="s">
        <v>5</v>
      </c>
      <c r="F493" s="191" t="s">
        <v>395</v>
      </c>
      <c r="H493" s="192" t="s">
        <v>5</v>
      </c>
      <c r="I493" s="193"/>
      <c r="L493" s="188"/>
      <c r="M493" s="194"/>
      <c r="N493" s="195"/>
      <c r="O493" s="195"/>
      <c r="P493" s="195"/>
      <c r="Q493" s="195"/>
      <c r="R493" s="195"/>
      <c r="S493" s="195"/>
      <c r="T493" s="196"/>
      <c r="AT493" s="192" t="s">
        <v>153</v>
      </c>
      <c r="AU493" s="192" t="s">
        <v>86</v>
      </c>
      <c r="AV493" s="11" t="s">
        <v>25</v>
      </c>
      <c r="AW493" s="11" t="s">
        <v>40</v>
      </c>
      <c r="AX493" s="11" t="s">
        <v>77</v>
      </c>
      <c r="AY493" s="192" t="s">
        <v>144</v>
      </c>
    </row>
    <row r="494" spans="2:51" s="12" customFormat="1" ht="13.5">
      <c r="B494" s="197"/>
      <c r="D494" s="189" t="s">
        <v>153</v>
      </c>
      <c r="E494" s="198" t="s">
        <v>5</v>
      </c>
      <c r="F494" s="199" t="s">
        <v>396</v>
      </c>
      <c r="H494" s="200">
        <v>1104</v>
      </c>
      <c r="I494" s="201"/>
      <c r="L494" s="197"/>
      <c r="M494" s="202"/>
      <c r="N494" s="203"/>
      <c r="O494" s="203"/>
      <c r="P494" s="203"/>
      <c r="Q494" s="203"/>
      <c r="R494" s="203"/>
      <c r="S494" s="203"/>
      <c r="T494" s="204"/>
      <c r="AT494" s="198" t="s">
        <v>153</v>
      </c>
      <c r="AU494" s="198" t="s">
        <v>86</v>
      </c>
      <c r="AV494" s="12" t="s">
        <v>86</v>
      </c>
      <c r="AW494" s="12" t="s">
        <v>40</v>
      </c>
      <c r="AX494" s="12" t="s">
        <v>77</v>
      </c>
      <c r="AY494" s="198" t="s">
        <v>144</v>
      </c>
    </row>
    <row r="495" spans="2:51" s="13" customFormat="1" ht="13.5">
      <c r="B495" s="205"/>
      <c r="D495" s="206" t="s">
        <v>153</v>
      </c>
      <c r="E495" s="207" t="s">
        <v>5</v>
      </c>
      <c r="F495" s="208" t="s">
        <v>174</v>
      </c>
      <c r="H495" s="209">
        <v>1104</v>
      </c>
      <c r="I495" s="210"/>
      <c r="L495" s="205"/>
      <c r="M495" s="211"/>
      <c r="N495" s="212"/>
      <c r="O495" s="212"/>
      <c r="P495" s="212"/>
      <c r="Q495" s="212"/>
      <c r="R495" s="212"/>
      <c r="S495" s="212"/>
      <c r="T495" s="213"/>
      <c r="AT495" s="214" t="s">
        <v>153</v>
      </c>
      <c r="AU495" s="214" t="s">
        <v>86</v>
      </c>
      <c r="AV495" s="13" t="s">
        <v>151</v>
      </c>
      <c r="AW495" s="13" t="s">
        <v>40</v>
      </c>
      <c r="AX495" s="13" t="s">
        <v>25</v>
      </c>
      <c r="AY495" s="214" t="s">
        <v>144</v>
      </c>
    </row>
    <row r="496" spans="2:65" s="1" customFormat="1" ht="22.5" customHeight="1">
      <c r="B496" s="175"/>
      <c r="C496" s="176" t="s">
        <v>10</v>
      </c>
      <c r="D496" s="176" t="s">
        <v>146</v>
      </c>
      <c r="E496" s="177" t="s">
        <v>397</v>
      </c>
      <c r="F496" s="178" t="s">
        <v>398</v>
      </c>
      <c r="G496" s="179" t="s">
        <v>205</v>
      </c>
      <c r="H496" s="180">
        <v>41.93</v>
      </c>
      <c r="I496" s="181"/>
      <c r="J496" s="182">
        <f>ROUND(I496*H496,2)</f>
        <v>0</v>
      </c>
      <c r="K496" s="178" t="s">
        <v>4753</v>
      </c>
      <c r="L496" s="42"/>
      <c r="M496" s="183" t="s">
        <v>5</v>
      </c>
      <c r="N496" s="184" t="s">
        <v>48</v>
      </c>
      <c r="O496" s="43"/>
      <c r="P496" s="185">
        <f>O496*H496</f>
        <v>0</v>
      </c>
      <c r="Q496" s="185">
        <v>0</v>
      </c>
      <c r="R496" s="185">
        <f>Q496*H496</f>
        <v>0</v>
      </c>
      <c r="S496" s="185">
        <v>0.041</v>
      </c>
      <c r="T496" s="186">
        <f>S496*H496</f>
        <v>1.71913</v>
      </c>
      <c r="AR496" s="24" t="s">
        <v>151</v>
      </c>
      <c r="AT496" s="24" t="s">
        <v>146</v>
      </c>
      <c r="AU496" s="24" t="s">
        <v>86</v>
      </c>
      <c r="AY496" s="24" t="s">
        <v>144</v>
      </c>
      <c r="BE496" s="187">
        <f>IF(N496="základní",J496,0)</f>
        <v>0</v>
      </c>
      <c r="BF496" s="187">
        <f>IF(N496="snížená",J496,0)</f>
        <v>0</v>
      </c>
      <c r="BG496" s="187">
        <f>IF(N496="zákl. přenesená",J496,0)</f>
        <v>0</v>
      </c>
      <c r="BH496" s="187">
        <f>IF(N496="sníž. přenesená",J496,0)</f>
        <v>0</v>
      </c>
      <c r="BI496" s="187">
        <f>IF(N496="nulová",J496,0)</f>
        <v>0</v>
      </c>
      <c r="BJ496" s="24" t="s">
        <v>25</v>
      </c>
      <c r="BK496" s="187">
        <f>ROUND(I496*H496,2)</f>
        <v>0</v>
      </c>
      <c r="BL496" s="24" t="s">
        <v>151</v>
      </c>
      <c r="BM496" s="24" t="s">
        <v>399</v>
      </c>
    </row>
    <row r="497" spans="2:51" s="11" customFormat="1" ht="13.5">
      <c r="B497" s="188"/>
      <c r="D497" s="189" t="s">
        <v>153</v>
      </c>
      <c r="E497" s="190" t="s">
        <v>5</v>
      </c>
      <c r="F497" s="191" t="s">
        <v>400</v>
      </c>
      <c r="H497" s="192" t="s">
        <v>5</v>
      </c>
      <c r="I497" s="193"/>
      <c r="L497" s="188"/>
      <c r="M497" s="194"/>
      <c r="N497" s="195"/>
      <c r="O497" s="195"/>
      <c r="P497" s="195"/>
      <c r="Q497" s="195"/>
      <c r="R497" s="195"/>
      <c r="S497" s="195"/>
      <c r="T497" s="196"/>
      <c r="AT497" s="192" t="s">
        <v>153</v>
      </c>
      <c r="AU497" s="192" t="s">
        <v>86</v>
      </c>
      <c r="AV497" s="11" t="s">
        <v>25</v>
      </c>
      <c r="AW497" s="11" t="s">
        <v>40</v>
      </c>
      <c r="AX497" s="11" t="s">
        <v>77</v>
      </c>
      <c r="AY497" s="192" t="s">
        <v>144</v>
      </c>
    </row>
    <row r="498" spans="2:51" s="12" customFormat="1" ht="13.5">
      <c r="B498" s="197"/>
      <c r="D498" s="189" t="s">
        <v>153</v>
      </c>
      <c r="E498" s="198" t="s">
        <v>5</v>
      </c>
      <c r="F498" s="199" t="s">
        <v>401</v>
      </c>
      <c r="H498" s="200">
        <v>4.32</v>
      </c>
      <c r="I498" s="201"/>
      <c r="L498" s="197"/>
      <c r="M498" s="202"/>
      <c r="N498" s="203"/>
      <c r="O498" s="203"/>
      <c r="P498" s="203"/>
      <c r="Q498" s="203"/>
      <c r="R498" s="203"/>
      <c r="S498" s="203"/>
      <c r="T498" s="204"/>
      <c r="AT498" s="198" t="s">
        <v>153</v>
      </c>
      <c r="AU498" s="198" t="s">
        <v>86</v>
      </c>
      <c r="AV498" s="12" t="s">
        <v>86</v>
      </c>
      <c r="AW498" s="12" t="s">
        <v>40</v>
      </c>
      <c r="AX498" s="12" t="s">
        <v>77</v>
      </c>
      <c r="AY498" s="198" t="s">
        <v>144</v>
      </c>
    </row>
    <row r="499" spans="2:51" s="12" customFormat="1" ht="13.5">
      <c r="B499" s="197"/>
      <c r="D499" s="189" t="s">
        <v>153</v>
      </c>
      <c r="E499" s="198" t="s">
        <v>5</v>
      </c>
      <c r="F499" s="199" t="s">
        <v>402</v>
      </c>
      <c r="H499" s="200">
        <v>4.736</v>
      </c>
      <c r="I499" s="201"/>
      <c r="L499" s="197"/>
      <c r="M499" s="202"/>
      <c r="N499" s="203"/>
      <c r="O499" s="203"/>
      <c r="P499" s="203"/>
      <c r="Q499" s="203"/>
      <c r="R499" s="203"/>
      <c r="S499" s="203"/>
      <c r="T499" s="204"/>
      <c r="AT499" s="198" t="s">
        <v>153</v>
      </c>
      <c r="AU499" s="198" t="s">
        <v>86</v>
      </c>
      <c r="AV499" s="12" t="s">
        <v>86</v>
      </c>
      <c r="AW499" s="12" t="s">
        <v>40</v>
      </c>
      <c r="AX499" s="12" t="s">
        <v>77</v>
      </c>
      <c r="AY499" s="198" t="s">
        <v>144</v>
      </c>
    </row>
    <row r="500" spans="2:51" s="12" customFormat="1" ht="13.5">
      <c r="B500" s="197"/>
      <c r="D500" s="189" t="s">
        <v>153</v>
      </c>
      <c r="E500" s="198" t="s">
        <v>5</v>
      </c>
      <c r="F500" s="199" t="s">
        <v>403</v>
      </c>
      <c r="H500" s="200">
        <v>1.435</v>
      </c>
      <c r="I500" s="201"/>
      <c r="L500" s="197"/>
      <c r="M500" s="202"/>
      <c r="N500" s="203"/>
      <c r="O500" s="203"/>
      <c r="P500" s="203"/>
      <c r="Q500" s="203"/>
      <c r="R500" s="203"/>
      <c r="S500" s="203"/>
      <c r="T500" s="204"/>
      <c r="AT500" s="198" t="s">
        <v>153</v>
      </c>
      <c r="AU500" s="198" t="s">
        <v>86</v>
      </c>
      <c r="AV500" s="12" t="s">
        <v>86</v>
      </c>
      <c r="AW500" s="12" t="s">
        <v>40</v>
      </c>
      <c r="AX500" s="12" t="s">
        <v>77</v>
      </c>
      <c r="AY500" s="198" t="s">
        <v>144</v>
      </c>
    </row>
    <row r="501" spans="2:51" s="12" customFormat="1" ht="13.5">
      <c r="B501" s="197"/>
      <c r="D501" s="189" t="s">
        <v>153</v>
      </c>
      <c r="E501" s="198" t="s">
        <v>5</v>
      </c>
      <c r="F501" s="199" t="s">
        <v>404</v>
      </c>
      <c r="H501" s="200">
        <v>2.28</v>
      </c>
      <c r="I501" s="201"/>
      <c r="L501" s="197"/>
      <c r="M501" s="202"/>
      <c r="N501" s="203"/>
      <c r="O501" s="203"/>
      <c r="P501" s="203"/>
      <c r="Q501" s="203"/>
      <c r="R501" s="203"/>
      <c r="S501" s="203"/>
      <c r="T501" s="204"/>
      <c r="AT501" s="198" t="s">
        <v>153</v>
      </c>
      <c r="AU501" s="198" t="s">
        <v>86</v>
      </c>
      <c r="AV501" s="12" t="s">
        <v>86</v>
      </c>
      <c r="AW501" s="12" t="s">
        <v>40</v>
      </c>
      <c r="AX501" s="12" t="s">
        <v>77</v>
      </c>
      <c r="AY501" s="198" t="s">
        <v>144</v>
      </c>
    </row>
    <row r="502" spans="2:51" s="12" customFormat="1" ht="13.5">
      <c r="B502" s="197"/>
      <c r="D502" s="189" t="s">
        <v>153</v>
      </c>
      <c r="E502" s="198" t="s">
        <v>5</v>
      </c>
      <c r="F502" s="199" t="s">
        <v>405</v>
      </c>
      <c r="H502" s="200">
        <v>0.496</v>
      </c>
      <c r="I502" s="201"/>
      <c r="L502" s="197"/>
      <c r="M502" s="202"/>
      <c r="N502" s="203"/>
      <c r="O502" s="203"/>
      <c r="P502" s="203"/>
      <c r="Q502" s="203"/>
      <c r="R502" s="203"/>
      <c r="S502" s="203"/>
      <c r="T502" s="204"/>
      <c r="AT502" s="198" t="s">
        <v>153</v>
      </c>
      <c r="AU502" s="198" t="s">
        <v>86</v>
      </c>
      <c r="AV502" s="12" t="s">
        <v>86</v>
      </c>
      <c r="AW502" s="12" t="s">
        <v>40</v>
      </c>
      <c r="AX502" s="12" t="s">
        <v>77</v>
      </c>
      <c r="AY502" s="198" t="s">
        <v>144</v>
      </c>
    </row>
    <row r="503" spans="2:51" s="12" customFormat="1" ht="13.5">
      <c r="B503" s="197"/>
      <c r="D503" s="189" t="s">
        <v>153</v>
      </c>
      <c r="E503" s="198" t="s">
        <v>5</v>
      </c>
      <c r="F503" s="199" t="s">
        <v>406</v>
      </c>
      <c r="H503" s="200">
        <v>2.668</v>
      </c>
      <c r="I503" s="201"/>
      <c r="L503" s="197"/>
      <c r="M503" s="202"/>
      <c r="N503" s="203"/>
      <c r="O503" s="203"/>
      <c r="P503" s="203"/>
      <c r="Q503" s="203"/>
      <c r="R503" s="203"/>
      <c r="S503" s="203"/>
      <c r="T503" s="204"/>
      <c r="AT503" s="198" t="s">
        <v>153</v>
      </c>
      <c r="AU503" s="198" t="s">
        <v>86</v>
      </c>
      <c r="AV503" s="12" t="s">
        <v>86</v>
      </c>
      <c r="AW503" s="12" t="s">
        <v>40</v>
      </c>
      <c r="AX503" s="12" t="s">
        <v>77</v>
      </c>
      <c r="AY503" s="198" t="s">
        <v>144</v>
      </c>
    </row>
    <row r="504" spans="2:51" s="12" customFormat="1" ht="13.5">
      <c r="B504" s="197"/>
      <c r="D504" s="189" t="s">
        <v>153</v>
      </c>
      <c r="E504" s="198" t="s">
        <v>5</v>
      </c>
      <c r="F504" s="199" t="s">
        <v>407</v>
      </c>
      <c r="H504" s="200">
        <v>7.88</v>
      </c>
      <c r="I504" s="201"/>
      <c r="L504" s="197"/>
      <c r="M504" s="202"/>
      <c r="N504" s="203"/>
      <c r="O504" s="203"/>
      <c r="P504" s="203"/>
      <c r="Q504" s="203"/>
      <c r="R504" s="203"/>
      <c r="S504" s="203"/>
      <c r="T504" s="204"/>
      <c r="AT504" s="198" t="s">
        <v>153</v>
      </c>
      <c r="AU504" s="198" t="s">
        <v>86</v>
      </c>
      <c r="AV504" s="12" t="s">
        <v>86</v>
      </c>
      <c r="AW504" s="12" t="s">
        <v>40</v>
      </c>
      <c r="AX504" s="12" t="s">
        <v>77</v>
      </c>
      <c r="AY504" s="198" t="s">
        <v>144</v>
      </c>
    </row>
    <row r="505" spans="2:51" s="12" customFormat="1" ht="13.5">
      <c r="B505" s="197"/>
      <c r="D505" s="189" t="s">
        <v>153</v>
      </c>
      <c r="E505" s="198" t="s">
        <v>5</v>
      </c>
      <c r="F505" s="199" t="s">
        <v>408</v>
      </c>
      <c r="H505" s="200">
        <v>4.575</v>
      </c>
      <c r="I505" s="201"/>
      <c r="L505" s="197"/>
      <c r="M505" s="202"/>
      <c r="N505" s="203"/>
      <c r="O505" s="203"/>
      <c r="P505" s="203"/>
      <c r="Q505" s="203"/>
      <c r="R505" s="203"/>
      <c r="S505" s="203"/>
      <c r="T505" s="204"/>
      <c r="AT505" s="198" t="s">
        <v>153</v>
      </c>
      <c r="AU505" s="198" t="s">
        <v>86</v>
      </c>
      <c r="AV505" s="12" t="s">
        <v>86</v>
      </c>
      <c r="AW505" s="12" t="s">
        <v>40</v>
      </c>
      <c r="AX505" s="12" t="s">
        <v>77</v>
      </c>
      <c r="AY505" s="198" t="s">
        <v>144</v>
      </c>
    </row>
    <row r="506" spans="2:51" s="12" customFormat="1" ht="13.5">
      <c r="B506" s="197"/>
      <c r="D506" s="189" t="s">
        <v>153</v>
      </c>
      <c r="E506" s="198" t="s">
        <v>5</v>
      </c>
      <c r="F506" s="199" t="s">
        <v>409</v>
      </c>
      <c r="H506" s="200">
        <v>12.74</v>
      </c>
      <c r="I506" s="201"/>
      <c r="L506" s="197"/>
      <c r="M506" s="202"/>
      <c r="N506" s="203"/>
      <c r="O506" s="203"/>
      <c r="P506" s="203"/>
      <c r="Q506" s="203"/>
      <c r="R506" s="203"/>
      <c r="S506" s="203"/>
      <c r="T506" s="204"/>
      <c r="AT506" s="198" t="s">
        <v>153</v>
      </c>
      <c r="AU506" s="198" t="s">
        <v>86</v>
      </c>
      <c r="AV506" s="12" t="s">
        <v>86</v>
      </c>
      <c r="AW506" s="12" t="s">
        <v>40</v>
      </c>
      <c r="AX506" s="12" t="s">
        <v>77</v>
      </c>
      <c r="AY506" s="198" t="s">
        <v>144</v>
      </c>
    </row>
    <row r="507" spans="2:51" s="12" customFormat="1" ht="13.5">
      <c r="B507" s="197"/>
      <c r="D507" s="189" t="s">
        <v>153</v>
      </c>
      <c r="E507" s="198" t="s">
        <v>5</v>
      </c>
      <c r="F507" s="199" t="s">
        <v>410</v>
      </c>
      <c r="H507" s="200">
        <v>0.8</v>
      </c>
      <c r="I507" s="201"/>
      <c r="L507" s="197"/>
      <c r="M507" s="202"/>
      <c r="N507" s="203"/>
      <c r="O507" s="203"/>
      <c r="P507" s="203"/>
      <c r="Q507" s="203"/>
      <c r="R507" s="203"/>
      <c r="S507" s="203"/>
      <c r="T507" s="204"/>
      <c r="AT507" s="198" t="s">
        <v>153</v>
      </c>
      <c r="AU507" s="198" t="s">
        <v>86</v>
      </c>
      <c r="AV507" s="12" t="s">
        <v>86</v>
      </c>
      <c r="AW507" s="12" t="s">
        <v>40</v>
      </c>
      <c r="AX507" s="12" t="s">
        <v>77</v>
      </c>
      <c r="AY507" s="198" t="s">
        <v>144</v>
      </c>
    </row>
    <row r="508" spans="2:51" s="13" customFormat="1" ht="13.5">
      <c r="B508" s="205"/>
      <c r="D508" s="206" t="s">
        <v>153</v>
      </c>
      <c r="E508" s="207" t="s">
        <v>5</v>
      </c>
      <c r="F508" s="208" t="s">
        <v>174</v>
      </c>
      <c r="H508" s="209">
        <v>41.93</v>
      </c>
      <c r="I508" s="210"/>
      <c r="L508" s="205"/>
      <c r="M508" s="211"/>
      <c r="N508" s="212"/>
      <c r="O508" s="212"/>
      <c r="P508" s="212"/>
      <c r="Q508" s="212"/>
      <c r="R508" s="212"/>
      <c r="S508" s="212"/>
      <c r="T508" s="213"/>
      <c r="AT508" s="214" t="s">
        <v>153</v>
      </c>
      <c r="AU508" s="214" t="s">
        <v>86</v>
      </c>
      <c r="AV508" s="13" t="s">
        <v>151</v>
      </c>
      <c r="AW508" s="13" t="s">
        <v>40</v>
      </c>
      <c r="AX508" s="13" t="s">
        <v>25</v>
      </c>
      <c r="AY508" s="214" t="s">
        <v>144</v>
      </c>
    </row>
    <row r="509" spans="2:65" s="1" customFormat="1" ht="31.5" customHeight="1">
      <c r="B509" s="175"/>
      <c r="C509" s="176" t="s">
        <v>411</v>
      </c>
      <c r="D509" s="176" t="s">
        <v>146</v>
      </c>
      <c r="E509" s="177" t="s">
        <v>412</v>
      </c>
      <c r="F509" s="178" t="s">
        <v>413</v>
      </c>
      <c r="G509" s="179" t="s">
        <v>205</v>
      </c>
      <c r="H509" s="180">
        <v>274.643</v>
      </c>
      <c r="I509" s="181"/>
      <c r="J509" s="182">
        <f>ROUND(I509*H509,2)</f>
        <v>0</v>
      </c>
      <c r="K509" s="178" t="s">
        <v>4753</v>
      </c>
      <c r="L509" s="42"/>
      <c r="M509" s="183" t="s">
        <v>5</v>
      </c>
      <c r="N509" s="184" t="s">
        <v>48</v>
      </c>
      <c r="O509" s="43"/>
      <c r="P509" s="185">
        <f>O509*H509</f>
        <v>0</v>
      </c>
      <c r="Q509" s="185">
        <v>0</v>
      </c>
      <c r="R509" s="185">
        <f>Q509*H509</f>
        <v>0</v>
      </c>
      <c r="S509" s="185">
        <v>0.088</v>
      </c>
      <c r="T509" s="186">
        <f>S509*H509</f>
        <v>24.168583999999996</v>
      </c>
      <c r="AR509" s="24" t="s">
        <v>151</v>
      </c>
      <c r="AT509" s="24" t="s">
        <v>146</v>
      </c>
      <c r="AU509" s="24" t="s">
        <v>86</v>
      </c>
      <c r="AY509" s="24" t="s">
        <v>144</v>
      </c>
      <c r="BE509" s="187">
        <f>IF(N509="základní",J509,0)</f>
        <v>0</v>
      </c>
      <c r="BF509" s="187">
        <f>IF(N509="snížená",J509,0)</f>
        <v>0</v>
      </c>
      <c r="BG509" s="187">
        <f>IF(N509="zákl. přenesená",J509,0)</f>
        <v>0</v>
      </c>
      <c r="BH509" s="187">
        <f>IF(N509="sníž. přenesená",J509,0)</f>
        <v>0</v>
      </c>
      <c r="BI509" s="187">
        <f>IF(N509="nulová",J509,0)</f>
        <v>0</v>
      </c>
      <c r="BJ509" s="24" t="s">
        <v>25</v>
      </c>
      <c r="BK509" s="187">
        <f>ROUND(I509*H509,2)</f>
        <v>0</v>
      </c>
      <c r="BL509" s="24" t="s">
        <v>151</v>
      </c>
      <c r="BM509" s="24" t="s">
        <v>414</v>
      </c>
    </row>
    <row r="510" spans="2:51" s="11" customFormat="1" ht="13.5">
      <c r="B510" s="188"/>
      <c r="D510" s="189" t="s">
        <v>153</v>
      </c>
      <c r="E510" s="190" t="s">
        <v>5</v>
      </c>
      <c r="F510" s="191" t="s">
        <v>415</v>
      </c>
      <c r="H510" s="192" t="s">
        <v>5</v>
      </c>
      <c r="I510" s="193"/>
      <c r="L510" s="188"/>
      <c r="M510" s="194"/>
      <c r="N510" s="195"/>
      <c r="O510" s="195"/>
      <c r="P510" s="195"/>
      <c r="Q510" s="195"/>
      <c r="R510" s="195"/>
      <c r="S510" s="195"/>
      <c r="T510" s="196"/>
      <c r="AT510" s="192" t="s">
        <v>153</v>
      </c>
      <c r="AU510" s="192" t="s">
        <v>86</v>
      </c>
      <c r="AV510" s="11" t="s">
        <v>25</v>
      </c>
      <c r="AW510" s="11" t="s">
        <v>40</v>
      </c>
      <c r="AX510" s="11" t="s">
        <v>77</v>
      </c>
      <c r="AY510" s="192" t="s">
        <v>144</v>
      </c>
    </row>
    <row r="511" spans="2:51" s="12" customFormat="1" ht="13.5">
      <c r="B511" s="197"/>
      <c r="D511" s="189" t="s">
        <v>153</v>
      </c>
      <c r="E511" s="198" t="s">
        <v>5</v>
      </c>
      <c r="F511" s="199" t="s">
        <v>416</v>
      </c>
      <c r="H511" s="200">
        <v>4.137</v>
      </c>
      <c r="I511" s="201"/>
      <c r="L511" s="197"/>
      <c r="M511" s="202"/>
      <c r="N511" s="203"/>
      <c r="O511" s="203"/>
      <c r="P511" s="203"/>
      <c r="Q511" s="203"/>
      <c r="R511" s="203"/>
      <c r="S511" s="203"/>
      <c r="T511" s="204"/>
      <c r="AT511" s="198" t="s">
        <v>153</v>
      </c>
      <c r="AU511" s="198" t="s">
        <v>86</v>
      </c>
      <c r="AV511" s="12" t="s">
        <v>86</v>
      </c>
      <c r="AW511" s="12" t="s">
        <v>40</v>
      </c>
      <c r="AX511" s="12" t="s">
        <v>77</v>
      </c>
      <c r="AY511" s="198" t="s">
        <v>144</v>
      </c>
    </row>
    <row r="512" spans="2:51" s="12" customFormat="1" ht="13.5">
      <c r="B512" s="197"/>
      <c r="D512" s="189" t="s">
        <v>153</v>
      </c>
      <c r="E512" s="198" t="s">
        <v>5</v>
      </c>
      <c r="F512" s="199" t="s">
        <v>417</v>
      </c>
      <c r="H512" s="200">
        <v>1.576</v>
      </c>
      <c r="I512" s="201"/>
      <c r="L512" s="197"/>
      <c r="M512" s="202"/>
      <c r="N512" s="203"/>
      <c r="O512" s="203"/>
      <c r="P512" s="203"/>
      <c r="Q512" s="203"/>
      <c r="R512" s="203"/>
      <c r="S512" s="203"/>
      <c r="T512" s="204"/>
      <c r="AT512" s="198" t="s">
        <v>153</v>
      </c>
      <c r="AU512" s="198" t="s">
        <v>86</v>
      </c>
      <c r="AV512" s="12" t="s">
        <v>86</v>
      </c>
      <c r="AW512" s="12" t="s">
        <v>40</v>
      </c>
      <c r="AX512" s="12" t="s">
        <v>77</v>
      </c>
      <c r="AY512" s="198" t="s">
        <v>144</v>
      </c>
    </row>
    <row r="513" spans="2:51" s="12" customFormat="1" ht="13.5">
      <c r="B513" s="197"/>
      <c r="D513" s="189" t="s">
        <v>153</v>
      </c>
      <c r="E513" s="198" t="s">
        <v>5</v>
      </c>
      <c r="F513" s="199" t="s">
        <v>418</v>
      </c>
      <c r="H513" s="200">
        <v>2.364</v>
      </c>
      <c r="I513" s="201"/>
      <c r="L513" s="197"/>
      <c r="M513" s="202"/>
      <c r="N513" s="203"/>
      <c r="O513" s="203"/>
      <c r="P513" s="203"/>
      <c r="Q513" s="203"/>
      <c r="R513" s="203"/>
      <c r="S513" s="203"/>
      <c r="T513" s="204"/>
      <c r="AT513" s="198" t="s">
        <v>153</v>
      </c>
      <c r="AU513" s="198" t="s">
        <v>86</v>
      </c>
      <c r="AV513" s="12" t="s">
        <v>86</v>
      </c>
      <c r="AW513" s="12" t="s">
        <v>40</v>
      </c>
      <c r="AX513" s="12" t="s">
        <v>77</v>
      </c>
      <c r="AY513" s="198" t="s">
        <v>144</v>
      </c>
    </row>
    <row r="514" spans="2:51" s="12" customFormat="1" ht="13.5">
      <c r="B514" s="197"/>
      <c r="D514" s="189" t="s">
        <v>153</v>
      </c>
      <c r="E514" s="198" t="s">
        <v>5</v>
      </c>
      <c r="F514" s="199" t="s">
        <v>419</v>
      </c>
      <c r="H514" s="200">
        <v>4.728</v>
      </c>
      <c r="I514" s="201"/>
      <c r="L514" s="197"/>
      <c r="M514" s="202"/>
      <c r="N514" s="203"/>
      <c r="O514" s="203"/>
      <c r="P514" s="203"/>
      <c r="Q514" s="203"/>
      <c r="R514" s="203"/>
      <c r="S514" s="203"/>
      <c r="T514" s="204"/>
      <c r="AT514" s="198" t="s">
        <v>153</v>
      </c>
      <c r="AU514" s="198" t="s">
        <v>86</v>
      </c>
      <c r="AV514" s="12" t="s">
        <v>86</v>
      </c>
      <c r="AW514" s="12" t="s">
        <v>40</v>
      </c>
      <c r="AX514" s="12" t="s">
        <v>77</v>
      </c>
      <c r="AY514" s="198" t="s">
        <v>144</v>
      </c>
    </row>
    <row r="515" spans="2:51" s="11" customFormat="1" ht="13.5">
      <c r="B515" s="188"/>
      <c r="D515" s="189" t="s">
        <v>153</v>
      </c>
      <c r="E515" s="190" t="s">
        <v>5</v>
      </c>
      <c r="F515" s="191" t="s">
        <v>420</v>
      </c>
      <c r="H515" s="192" t="s">
        <v>5</v>
      </c>
      <c r="I515" s="193"/>
      <c r="L515" s="188"/>
      <c r="M515" s="194"/>
      <c r="N515" s="195"/>
      <c r="O515" s="195"/>
      <c r="P515" s="195"/>
      <c r="Q515" s="195"/>
      <c r="R515" s="195"/>
      <c r="S515" s="195"/>
      <c r="T515" s="196"/>
      <c r="AT515" s="192" t="s">
        <v>153</v>
      </c>
      <c r="AU515" s="192" t="s">
        <v>86</v>
      </c>
      <c r="AV515" s="11" t="s">
        <v>25</v>
      </c>
      <c r="AW515" s="11" t="s">
        <v>40</v>
      </c>
      <c r="AX515" s="11" t="s">
        <v>77</v>
      </c>
      <c r="AY515" s="192" t="s">
        <v>144</v>
      </c>
    </row>
    <row r="516" spans="2:51" s="12" customFormat="1" ht="13.5">
      <c r="B516" s="197"/>
      <c r="D516" s="189" t="s">
        <v>153</v>
      </c>
      <c r="E516" s="198" t="s">
        <v>5</v>
      </c>
      <c r="F516" s="199" t="s">
        <v>421</v>
      </c>
      <c r="H516" s="200">
        <v>11.34</v>
      </c>
      <c r="I516" s="201"/>
      <c r="L516" s="197"/>
      <c r="M516" s="202"/>
      <c r="N516" s="203"/>
      <c r="O516" s="203"/>
      <c r="P516" s="203"/>
      <c r="Q516" s="203"/>
      <c r="R516" s="203"/>
      <c r="S516" s="203"/>
      <c r="T516" s="204"/>
      <c r="AT516" s="198" t="s">
        <v>153</v>
      </c>
      <c r="AU516" s="198" t="s">
        <v>86</v>
      </c>
      <c r="AV516" s="12" t="s">
        <v>86</v>
      </c>
      <c r="AW516" s="12" t="s">
        <v>40</v>
      </c>
      <c r="AX516" s="12" t="s">
        <v>77</v>
      </c>
      <c r="AY516" s="198" t="s">
        <v>144</v>
      </c>
    </row>
    <row r="517" spans="2:51" s="12" customFormat="1" ht="13.5">
      <c r="B517" s="197"/>
      <c r="D517" s="189" t="s">
        <v>153</v>
      </c>
      <c r="E517" s="198" t="s">
        <v>5</v>
      </c>
      <c r="F517" s="199" t="s">
        <v>419</v>
      </c>
      <c r="H517" s="200">
        <v>4.728</v>
      </c>
      <c r="I517" s="201"/>
      <c r="L517" s="197"/>
      <c r="M517" s="202"/>
      <c r="N517" s="203"/>
      <c r="O517" s="203"/>
      <c r="P517" s="203"/>
      <c r="Q517" s="203"/>
      <c r="R517" s="203"/>
      <c r="S517" s="203"/>
      <c r="T517" s="204"/>
      <c r="AT517" s="198" t="s">
        <v>153</v>
      </c>
      <c r="AU517" s="198" t="s">
        <v>86</v>
      </c>
      <c r="AV517" s="12" t="s">
        <v>86</v>
      </c>
      <c r="AW517" s="12" t="s">
        <v>40</v>
      </c>
      <c r="AX517" s="12" t="s">
        <v>77</v>
      </c>
      <c r="AY517" s="198" t="s">
        <v>144</v>
      </c>
    </row>
    <row r="518" spans="2:51" s="12" customFormat="1" ht="13.5">
      <c r="B518" s="197"/>
      <c r="D518" s="189" t="s">
        <v>153</v>
      </c>
      <c r="E518" s="198" t="s">
        <v>5</v>
      </c>
      <c r="F518" s="199" t="s">
        <v>422</v>
      </c>
      <c r="H518" s="200">
        <v>4.728</v>
      </c>
      <c r="I518" s="201"/>
      <c r="L518" s="197"/>
      <c r="M518" s="202"/>
      <c r="N518" s="203"/>
      <c r="O518" s="203"/>
      <c r="P518" s="203"/>
      <c r="Q518" s="203"/>
      <c r="R518" s="203"/>
      <c r="S518" s="203"/>
      <c r="T518" s="204"/>
      <c r="AT518" s="198" t="s">
        <v>153</v>
      </c>
      <c r="AU518" s="198" t="s">
        <v>86</v>
      </c>
      <c r="AV518" s="12" t="s">
        <v>86</v>
      </c>
      <c r="AW518" s="12" t="s">
        <v>40</v>
      </c>
      <c r="AX518" s="12" t="s">
        <v>77</v>
      </c>
      <c r="AY518" s="198" t="s">
        <v>144</v>
      </c>
    </row>
    <row r="519" spans="2:51" s="12" customFormat="1" ht="13.5">
      <c r="B519" s="197"/>
      <c r="D519" s="189" t="s">
        <v>153</v>
      </c>
      <c r="E519" s="198" t="s">
        <v>5</v>
      </c>
      <c r="F519" s="199" t="s">
        <v>423</v>
      </c>
      <c r="H519" s="200">
        <v>3.51</v>
      </c>
      <c r="I519" s="201"/>
      <c r="L519" s="197"/>
      <c r="M519" s="202"/>
      <c r="N519" s="203"/>
      <c r="O519" s="203"/>
      <c r="P519" s="203"/>
      <c r="Q519" s="203"/>
      <c r="R519" s="203"/>
      <c r="S519" s="203"/>
      <c r="T519" s="204"/>
      <c r="AT519" s="198" t="s">
        <v>153</v>
      </c>
      <c r="AU519" s="198" t="s">
        <v>86</v>
      </c>
      <c r="AV519" s="12" t="s">
        <v>86</v>
      </c>
      <c r="AW519" s="12" t="s">
        <v>40</v>
      </c>
      <c r="AX519" s="12" t="s">
        <v>77</v>
      </c>
      <c r="AY519" s="198" t="s">
        <v>144</v>
      </c>
    </row>
    <row r="520" spans="2:51" s="12" customFormat="1" ht="13.5">
      <c r="B520" s="197"/>
      <c r="D520" s="189" t="s">
        <v>153</v>
      </c>
      <c r="E520" s="198" t="s">
        <v>5</v>
      </c>
      <c r="F520" s="199" t="s">
        <v>424</v>
      </c>
      <c r="H520" s="200">
        <v>1.182</v>
      </c>
      <c r="I520" s="201"/>
      <c r="L520" s="197"/>
      <c r="M520" s="202"/>
      <c r="N520" s="203"/>
      <c r="O520" s="203"/>
      <c r="P520" s="203"/>
      <c r="Q520" s="203"/>
      <c r="R520" s="203"/>
      <c r="S520" s="203"/>
      <c r="T520" s="204"/>
      <c r="AT520" s="198" t="s">
        <v>153</v>
      </c>
      <c r="AU520" s="198" t="s">
        <v>86</v>
      </c>
      <c r="AV520" s="12" t="s">
        <v>86</v>
      </c>
      <c r="AW520" s="12" t="s">
        <v>40</v>
      </c>
      <c r="AX520" s="12" t="s">
        <v>77</v>
      </c>
      <c r="AY520" s="198" t="s">
        <v>144</v>
      </c>
    </row>
    <row r="521" spans="2:51" s="12" customFormat="1" ht="13.5">
      <c r="B521" s="197"/>
      <c r="D521" s="189" t="s">
        <v>153</v>
      </c>
      <c r="E521" s="198" t="s">
        <v>5</v>
      </c>
      <c r="F521" s="199" t="s">
        <v>425</v>
      </c>
      <c r="H521" s="200">
        <v>30.926</v>
      </c>
      <c r="I521" s="201"/>
      <c r="L521" s="197"/>
      <c r="M521" s="202"/>
      <c r="N521" s="203"/>
      <c r="O521" s="203"/>
      <c r="P521" s="203"/>
      <c r="Q521" s="203"/>
      <c r="R521" s="203"/>
      <c r="S521" s="203"/>
      <c r="T521" s="204"/>
      <c r="AT521" s="198" t="s">
        <v>153</v>
      </c>
      <c r="AU521" s="198" t="s">
        <v>86</v>
      </c>
      <c r="AV521" s="12" t="s">
        <v>86</v>
      </c>
      <c r="AW521" s="12" t="s">
        <v>40</v>
      </c>
      <c r="AX521" s="12" t="s">
        <v>77</v>
      </c>
      <c r="AY521" s="198" t="s">
        <v>144</v>
      </c>
    </row>
    <row r="522" spans="2:51" s="12" customFormat="1" ht="13.5">
      <c r="B522" s="197"/>
      <c r="D522" s="189" t="s">
        <v>153</v>
      </c>
      <c r="E522" s="198" t="s">
        <v>5</v>
      </c>
      <c r="F522" s="199" t="s">
        <v>426</v>
      </c>
      <c r="H522" s="200">
        <v>1.576</v>
      </c>
      <c r="I522" s="201"/>
      <c r="L522" s="197"/>
      <c r="M522" s="202"/>
      <c r="N522" s="203"/>
      <c r="O522" s="203"/>
      <c r="P522" s="203"/>
      <c r="Q522" s="203"/>
      <c r="R522" s="203"/>
      <c r="S522" s="203"/>
      <c r="T522" s="204"/>
      <c r="AT522" s="198" t="s">
        <v>153</v>
      </c>
      <c r="AU522" s="198" t="s">
        <v>86</v>
      </c>
      <c r="AV522" s="12" t="s">
        <v>86</v>
      </c>
      <c r="AW522" s="12" t="s">
        <v>40</v>
      </c>
      <c r="AX522" s="12" t="s">
        <v>77</v>
      </c>
      <c r="AY522" s="198" t="s">
        <v>144</v>
      </c>
    </row>
    <row r="523" spans="2:51" s="12" customFormat="1" ht="13.5">
      <c r="B523" s="197"/>
      <c r="D523" s="189" t="s">
        <v>153</v>
      </c>
      <c r="E523" s="198" t="s">
        <v>5</v>
      </c>
      <c r="F523" s="199" t="s">
        <v>427</v>
      </c>
      <c r="H523" s="200">
        <v>3.12</v>
      </c>
      <c r="I523" s="201"/>
      <c r="L523" s="197"/>
      <c r="M523" s="202"/>
      <c r="N523" s="203"/>
      <c r="O523" s="203"/>
      <c r="P523" s="203"/>
      <c r="Q523" s="203"/>
      <c r="R523" s="203"/>
      <c r="S523" s="203"/>
      <c r="T523" s="204"/>
      <c r="AT523" s="198" t="s">
        <v>153</v>
      </c>
      <c r="AU523" s="198" t="s">
        <v>86</v>
      </c>
      <c r="AV523" s="12" t="s">
        <v>86</v>
      </c>
      <c r="AW523" s="12" t="s">
        <v>40</v>
      </c>
      <c r="AX523" s="12" t="s">
        <v>77</v>
      </c>
      <c r="AY523" s="198" t="s">
        <v>144</v>
      </c>
    </row>
    <row r="524" spans="2:51" s="12" customFormat="1" ht="13.5">
      <c r="B524" s="197"/>
      <c r="D524" s="189" t="s">
        <v>153</v>
      </c>
      <c r="E524" s="198" t="s">
        <v>5</v>
      </c>
      <c r="F524" s="199" t="s">
        <v>428</v>
      </c>
      <c r="H524" s="200">
        <v>3.2</v>
      </c>
      <c r="I524" s="201"/>
      <c r="L524" s="197"/>
      <c r="M524" s="202"/>
      <c r="N524" s="203"/>
      <c r="O524" s="203"/>
      <c r="P524" s="203"/>
      <c r="Q524" s="203"/>
      <c r="R524" s="203"/>
      <c r="S524" s="203"/>
      <c r="T524" s="204"/>
      <c r="AT524" s="198" t="s">
        <v>153</v>
      </c>
      <c r="AU524" s="198" t="s">
        <v>86</v>
      </c>
      <c r="AV524" s="12" t="s">
        <v>86</v>
      </c>
      <c r="AW524" s="12" t="s">
        <v>40</v>
      </c>
      <c r="AX524" s="12" t="s">
        <v>77</v>
      </c>
      <c r="AY524" s="198" t="s">
        <v>144</v>
      </c>
    </row>
    <row r="525" spans="2:51" s="12" customFormat="1" ht="13.5">
      <c r="B525" s="197"/>
      <c r="D525" s="189" t="s">
        <v>153</v>
      </c>
      <c r="E525" s="198" t="s">
        <v>5</v>
      </c>
      <c r="F525" s="199" t="s">
        <v>429</v>
      </c>
      <c r="H525" s="200">
        <v>118.2</v>
      </c>
      <c r="I525" s="201"/>
      <c r="L525" s="197"/>
      <c r="M525" s="202"/>
      <c r="N525" s="203"/>
      <c r="O525" s="203"/>
      <c r="P525" s="203"/>
      <c r="Q525" s="203"/>
      <c r="R525" s="203"/>
      <c r="S525" s="203"/>
      <c r="T525" s="204"/>
      <c r="AT525" s="198" t="s">
        <v>153</v>
      </c>
      <c r="AU525" s="198" t="s">
        <v>86</v>
      </c>
      <c r="AV525" s="12" t="s">
        <v>86</v>
      </c>
      <c r="AW525" s="12" t="s">
        <v>40</v>
      </c>
      <c r="AX525" s="12" t="s">
        <v>77</v>
      </c>
      <c r="AY525" s="198" t="s">
        <v>144</v>
      </c>
    </row>
    <row r="526" spans="2:51" s="12" customFormat="1" ht="13.5">
      <c r="B526" s="197"/>
      <c r="D526" s="189" t="s">
        <v>153</v>
      </c>
      <c r="E526" s="198" t="s">
        <v>5</v>
      </c>
      <c r="F526" s="199" t="s">
        <v>424</v>
      </c>
      <c r="H526" s="200">
        <v>1.182</v>
      </c>
      <c r="I526" s="201"/>
      <c r="L526" s="197"/>
      <c r="M526" s="202"/>
      <c r="N526" s="203"/>
      <c r="O526" s="203"/>
      <c r="P526" s="203"/>
      <c r="Q526" s="203"/>
      <c r="R526" s="203"/>
      <c r="S526" s="203"/>
      <c r="T526" s="204"/>
      <c r="AT526" s="198" t="s">
        <v>153</v>
      </c>
      <c r="AU526" s="198" t="s">
        <v>86</v>
      </c>
      <c r="AV526" s="12" t="s">
        <v>86</v>
      </c>
      <c r="AW526" s="12" t="s">
        <v>40</v>
      </c>
      <c r="AX526" s="12" t="s">
        <v>77</v>
      </c>
      <c r="AY526" s="198" t="s">
        <v>144</v>
      </c>
    </row>
    <row r="527" spans="2:51" s="12" customFormat="1" ht="13.5">
      <c r="B527" s="197"/>
      <c r="D527" s="189" t="s">
        <v>153</v>
      </c>
      <c r="E527" s="198" t="s">
        <v>5</v>
      </c>
      <c r="F527" s="199" t="s">
        <v>430</v>
      </c>
      <c r="H527" s="200">
        <v>1.76</v>
      </c>
      <c r="I527" s="201"/>
      <c r="L527" s="197"/>
      <c r="M527" s="202"/>
      <c r="N527" s="203"/>
      <c r="O527" s="203"/>
      <c r="P527" s="203"/>
      <c r="Q527" s="203"/>
      <c r="R527" s="203"/>
      <c r="S527" s="203"/>
      <c r="T527" s="204"/>
      <c r="AT527" s="198" t="s">
        <v>153</v>
      </c>
      <c r="AU527" s="198" t="s">
        <v>86</v>
      </c>
      <c r="AV527" s="12" t="s">
        <v>86</v>
      </c>
      <c r="AW527" s="12" t="s">
        <v>40</v>
      </c>
      <c r="AX527" s="12" t="s">
        <v>77</v>
      </c>
      <c r="AY527" s="198" t="s">
        <v>144</v>
      </c>
    </row>
    <row r="528" spans="2:51" s="12" customFormat="1" ht="13.5">
      <c r="B528" s="197"/>
      <c r="D528" s="189" t="s">
        <v>153</v>
      </c>
      <c r="E528" s="198" t="s">
        <v>5</v>
      </c>
      <c r="F528" s="199" t="s">
        <v>424</v>
      </c>
      <c r="H528" s="200">
        <v>1.182</v>
      </c>
      <c r="I528" s="201"/>
      <c r="L528" s="197"/>
      <c r="M528" s="202"/>
      <c r="N528" s="203"/>
      <c r="O528" s="203"/>
      <c r="P528" s="203"/>
      <c r="Q528" s="203"/>
      <c r="R528" s="203"/>
      <c r="S528" s="203"/>
      <c r="T528" s="204"/>
      <c r="AT528" s="198" t="s">
        <v>153</v>
      </c>
      <c r="AU528" s="198" t="s">
        <v>86</v>
      </c>
      <c r="AV528" s="12" t="s">
        <v>86</v>
      </c>
      <c r="AW528" s="12" t="s">
        <v>40</v>
      </c>
      <c r="AX528" s="12" t="s">
        <v>77</v>
      </c>
      <c r="AY528" s="198" t="s">
        <v>144</v>
      </c>
    </row>
    <row r="529" spans="2:51" s="11" customFormat="1" ht="13.5">
      <c r="B529" s="188"/>
      <c r="D529" s="189" t="s">
        <v>153</v>
      </c>
      <c r="E529" s="190" t="s">
        <v>5</v>
      </c>
      <c r="F529" s="191" t="s">
        <v>431</v>
      </c>
      <c r="H529" s="192" t="s">
        <v>5</v>
      </c>
      <c r="I529" s="193"/>
      <c r="L529" s="188"/>
      <c r="M529" s="194"/>
      <c r="N529" s="195"/>
      <c r="O529" s="195"/>
      <c r="P529" s="195"/>
      <c r="Q529" s="195"/>
      <c r="R529" s="195"/>
      <c r="S529" s="195"/>
      <c r="T529" s="196"/>
      <c r="AT529" s="192" t="s">
        <v>153</v>
      </c>
      <c r="AU529" s="192" t="s">
        <v>86</v>
      </c>
      <c r="AV529" s="11" t="s">
        <v>25</v>
      </c>
      <c r="AW529" s="11" t="s">
        <v>40</v>
      </c>
      <c r="AX529" s="11" t="s">
        <v>77</v>
      </c>
      <c r="AY529" s="192" t="s">
        <v>144</v>
      </c>
    </row>
    <row r="530" spans="2:51" s="12" customFormat="1" ht="13.5">
      <c r="B530" s="197"/>
      <c r="D530" s="189" t="s">
        <v>153</v>
      </c>
      <c r="E530" s="198" t="s">
        <v>5</v>
      </c>
      <c r="F530" s="199" t="s">
        <v>432</v>
      </c>
      <c r="H530" s="200">
        <v>9.456</v>
      </c>
      <c r="I530" s="201"/>
      <c r="L530" s="197"/>
      <c r="M530" s="202"/>
      <c r="N530" s="203"/>
      <c r="O530" s="203"/>
      <c r="P530" s="203"/>
      <c r="Q530" s="203"/>
      <c r="R530" s="203"/>
      <c r="S530" s="203"/>
      <c r="T530" s="204"/>
      <c r="AT530" s="198" t="s">
        <v>153</v>
      </c>
      <c r="AU530" s="198" t="s">
        <v>86</v>
      </c>
      <c r="AV530" s="12" t="s">
        <v>86</v>
      </c>
      <c r="AW530" s="12" t="s">
        <v>40</v>
      </c>
      <c r="AX530" s="12" t="s">
        <v>77</v>
      </c>
      <c r="AY530" s="198" t="s">
        <v>144</v>
      </c>
    </row>
    <row r="531" spans="2:51" s="12" customFormat="1" ht="13.5">
      <c r="B531" s="197"/>
      <c r="D531" s="189" t="s">
        <v>153</v>
      </c>
      <c r="E531" s="198" t="s">
        <v>5</v>
      </c>
      <c r="F531" s="199" t="s">
        <v>416</v>
      </c>
      <c r="H531" s="200">
        <v>4.137</v>
      </c>
      <c r="I531" s="201"/>
      <c r="L531" s="197"/>
      <c r="M531" s="202"/>
      <c r="N531" s="203"/>
      <c r="O531" s="203"/>
      <c r="P531" s="203"/>
      <c r="Q531" s="203"/>
      <c r="R531" s="203"/>
      <c r="S531" s="203"/>
      <c r="T531" s="204"/>
      <c r="AT531" s="198" t="s">
        <v>153</v>
      </c>
      <c r="AU531" s="198" t="s">
        <v>86</v>
      </c>
      <c r="AV531" s="12" t="s">
        <v>86</v>
      </c>
      <c r="AW531" s="12" t="s">
        <v>40</v>
      </c>
      <c r="AX531" s="12" t="s">
        <v>77</v>
      </c>
      <c r="AY531" s="198" t="s">
        <v>144</v>
      </c>
    </row>
    <row r="532" spans="2:51" s="11" customFormat="1" ht="13.5">
      <c r="B532" s="188"/>
      <c r="D532" s="189" t="s">
        <v>153</v>
      </c>
      <c r="E532" s="190" t="s">
        <v>5</v>
      </c>
      <c r="F532" s="191" t="s">
        <v>433</v>
      </c>
      <c r="H532" s="192" t="s">
        <v>5</v>
      </c>
      <c r="I532" s="193"/>
      <c r="L532" s="188"/>
      <c r="M532" s="194"/>
      <c r="N532" s="195"/>
      <c r="O532" s="195"/>
      <c r="P532" s="195"/>
      <c r="Q532" s="195"/>
      <c r="R532" s="195"/>
      <c r="S532" s="195"/>
      <c r="T532" s="196"/>
      <c r="AT532" s="192" t="s">
        <v>153</v>
      </c>
      <c r="AU532" s="192" t="s">
        <v>86</v>
      </c>
      <c r="AV532" s="11" t="s">
        <v>25</v>
      </c>
      <c r="AW532" s="11" t="s">
        <v>40</v>
      </c>
      <c r="AX532" s="11" t="s">
        <v>77</v>
      </c>
      <c r="AY532" s="192" t="s">
        <v>144</v>
      </c>
    </row>
    <row r="533" spans="2:51" s="12" customFormat="1" ht="13.5">
      <c r="B533" s="197"/>
      <c r="D533" s="189" t="s">
        <v>153</v>
      </c>
      <c r="E533" s="198" t="s">
        <v>5</v>
      </c>
      <c r="F533" s="199" t="s">
        <v>434</v>
      </c>
      <c r="H533" s="200">
        <v>3.15</v>
      </c>
      <c r="I533" s="201"/>
      <c r="L533" s="197"/>
      <c r="M533" s="202"/>
      <c r="N533" s="203"/>
      <c r="O533" s="203"/>
      <c r="P533" s="203"/>
      <c r="Q533" s="203"/>
      <c r="R533" s="203"/>
      <c r="S533" s="203"/>
      <c r="T533" s="204"/>
      <c r="AT533" s="198" t="s">
        <v>153</v>
      </c>
      <c r="AU533" s="198" t="s">
        <v>86</v>
      </c>
      <c r="AV533" s="12" t="s">
        <v>86</v>
      </c>
      <c r="AW533" s="12" t="s">
        <v>40</v>
      </c>
      <c r="AX533" s="12" t="s">
        <v>77</v>
      </c>
      <c r="AY533" s="198" t="s">
        <v>144</v>
      </c>
    </row>
    <row r="534" spans="2:51" s="12" customFormat="1" ht="13.5">
      <c r="B534" s="197"/>
      <c r="D534" s="189" t="s">
        <v>153</v>
      </c>
      <c r="E534" s="198" t="s">
        <v>5</v>
      </c>
      <c r="F534" s="199" t="s">
        <v>435</v>
      </c>
      <c r="H534" s="200">
        <v>6.304</v>
      </c>
      <c r="I534" s="201"/>
      <c r="L534" s="197"/>
      <c r="M534" s="202"/>
      <c r="N534" s="203"/>
      <c r="O534" s="203"/>
      <c r="P534" s="203"/>
      <c r="Q534" s="203"/>
      <c r="R534" s="203"/>
      <c r="S534" s="203"/>
      <c r="T534" s="204"/>
      <c r="AT534" s="198" t="s">
        <v>153</v>
      </c>
      <c r="AU534" s="198" t="s">
        <v>86</v>
      </c>
      <c r="AV534" s="12" t="s">
        <v>86</v>
      </c>
      <c r="AW534" s="12" t="s">
        <v>40</v>
      </c>
      <c r="AX534" s="12" t="s">
        <v>77</v>
      </c>
      <c r="AY534" s="198" t="s">
        <v>144</v>
      </c>
    </row>
    <row r="535" spans="2:51" s="12" customFormat="1" ht="13.5">
      <c r="B535" s="197"/>
      <c r="D535" s="189" t="s">
        <v>153</v>
      </c>
      <c r="E535" s="198" t="s">
        <v>5</v>
      </c>
      <c r="F535" s="199" t="s">
        <v>436</v>
      </c>
      <c r="H535" s="200">
        <v>2.24</v>
      </c>
      <c r="I535" s="201"/>
      <c r="L535" s="197"/>
      <c r="M535" s="202"/>
      <c r="N535" s="203"/>
      <c r="O535" s="203"/>
      <c r="P535" s="203"/>
      <c r="Q535" s="203"/>
      <c r="R535" s="203"/>
      <c r="S535" s="203"/>
      <c r="T535" s="204"/>
      <c r="AT535" s="198" t="s">
        <v>153</v>
      </c>
      <c r="AU535" s="198" t="s">
        <v>86</v>
      </c>
      <c r="AV535" s="12" t="s">
        <v>86</v>
      </c>
      <c r="AW535" s="12" t="s">
        <v>40</v>
      </c>
      <c r="AX535" s="12" t="s">
        <v>77</v>
      </c>
      <c r="AY535" s="198" t="s">
        <v>144</v>
      </c>
    </row>
    <row r="536" spans="2:51" s="12" customFormat="1" ht="13.5">
      <c r="B536" s="197"/>
      <c r="D536" s="189" t="s">
        <v>153</v>
      </c>
      <c r="E536" s="198" t="s">
        <v>5</v>
      </c>
      <c r="F536" s="199" t="s">
        <v>437</v>
      </c>
      <c r="H536" s="200">
        <v>1.71</v>
      </c>
      <c r="I536" s="201"/>
      <c r="L536" s="197"/>
      <c r="M536" s="202"/>
      <c r="N536" s="203"/>
      <c r="O536" s="203"/>
      <c r="P536" s="203"/>
      <c r="Q536" s="203"/>
      <c r="R536" s="203"/>
      <c r="S536" s="203"/>
      <c r="T536" s="204"/>
      <c r="AT536" s="198" t="s">
        <v>153</v>
      </c>
      <c r="AU536" s="198" t="s">
        <v>86</v>
      </c>
      <c r="AV536" s="12" t="s">
        <v>86</v>
      </c>
      <c r="AW536" s="12" t="s">
        <v>40</v>
      </c>
      <c r="AX536" s="12" t="s">
        <v>77</v>
      </c>
      <c r="AY536" s="198" t="s">
        <v>144</v>
      </c>
    </row>
    <row r="537" spans="2:51" s="12" customFormat="1" ht="13.5">
      <c r="B537" s="197"/>
      <c r="D537" s="189" t="s">
        <v>153</v>
      </c>
      <c r="E537" s="198" t="s">
        <v>5</v>
      </c>
      <c r="F537" s="199" t="s">
        <v>417</v>
      </c>
      <c r="H537" s="200">
        <v>1.576</v>
      </c>
      <c r="I537" s="201"/>
      <c r="L537" s="197"/>
      <c r="M537" s="202"/>
      <c r="N537" s="203"/>
      <c r="O537" s="203"/>
      <c r="P537" s="203"/>
      <c r="Q537" s="203"/>
      <c r="R537" s="203"/>
      <c r="S537" s="203"/>
      <c r="T537" s="204"/>
      <c r="AT537" s="198" t="s">
        <v>153</v>
      </c>
      <c r="AU537" s="198" t="s">
        <v>86</v>
      </c>
      <c r="AV537" s="12" t="s">
        <v>86</v>
      </c>
      <c r="AW537" s="12" t="s">
        <v>40</v>
      </c>
      <c r="AX537" s="12" t="s">
        <v>77</v>
      </c>
      <c r="AY537" s="198" t="s">
        <v>144</v>
      </c>
    </row>
    <row r="538" spans="2:51" s="12" customFormat="1" ht="13.5">
      <c r="B538" s="197"/>
      <c r="D538" s="189" t="s">
        <v>153</v>
      </c>
      <c r="E538" s="198" t="s">
        <v>5</v>
      </c>
      <c r="F538" s="199" t="s">
        <v>417</v>
      </c>
      <c r="H538" s="200">
        <v>1.576</v>
      </c>
      <c r="I538" s="201"/>
      <c r="L538" s="197"/>
      <c r="M538" s="202"/>
      <c r="N538" s="203"/>
      <c r="O538" s="203"/>
      <c r="P538" s="203"/>
      <c r="Q538" s="203"/>
      <c r="R538" s="203"/>
      <c r="S538" s="203"/>
      <c r="T538" s="204"/>
      <c r="AT538" s="198" t="s">
        <v>153</v>
      </c>
      <c r="AU538" s="198" t="s">
        <v>86</v>
      </c>
      <c r="AV538" s="12" t="s">
        <v>86</v>
      </c>
      <c r="AW538" s="12" t="s">
        <v>40</v>
      </c>
      <c r="AX538" s="12" t="s">
        <v>77</v>
      </c>
      <c r="AY538" s="198" t="s">
        <v>144</v>
      </c>
    </row>
    <row r="539" spans="2:51" s="11" customFormat="1" ht="13.5">
      <c r="B539" s="188"/>
      <c r="D539" s="189" t="s">
        <v>153</v>
      </c>
      <c r="E539" s="190" t="s">
        <v>5</v>
      </c>
      <c r="F539" s="191" t="s">
        <v>431</v>
      </c>
      <c r="H539" s="192" t="s">
        <v>5</v>
      </c>
      <c r="I539" s="193"/>
      <c r="L539" s="188"/>
      <c r="M539" s="194"/>
      <c r="N539" s="195"/>
      <c r="O539" s="195"/>
      <c r="P539" s="195"/>
      <c r="Q539" s="195"/>
      <c r="R539" s="195"/>
      <c r="S539" s="195"/>
      <c r="T539" s="196"/>
      <c r="AT539" s="192" t="s">
        <v>153</v>
      </c>
      <c r="AU539" s="192" t="s">
        <v>86</v>
      </c>
      <c r="AV539" s="11" t="s">
        <v>25</v>
      </c>
      <c r="AW539" s="11" t="s">
        <v>40</v>
      </c>
      <c r="AX539" s="11" t="s">
        <v>77</v>
      </c>
      <c r="AY539" s="192" t="s">
        <v>144</v>
      </c>
    </row>
    <row r="540" spans="2:51" s="12" customFormat="1" ht="13.5">
      <c r="B540" s="197"/>
      <c r="D540" s="189" t="s">
        <v>153</v>
      </c>
      <c r="E540" s="198" t="s">
        <v>5</v>
      </c>
      <c r="F540" s="199" t="s">
        <v>438</v>
      </c>
      <c r="H540" s="200">
        <v>4.728</v>
      </c>
      <c r="I540" s="201"/>
      <c r="L540" s="197"/>
      <c r="M540" s="202"/>
      <c r="N540" s="203"/>
      <c r="O540" s="203"/>
      <c r="P540" s="203"/>
      <c r="Q540" s="203"/>
      <c r="R540" s="203"/>
      <c r="S540" s="203"/>
      <c r="T540" s="204"/>
      <c r="AT540" s="198" t="s">
        <v>153</v>
      </c>
      <c r="AU540" s="198" t="s">
        <v>86</v>
      </c>
      <c r="AV540" s="12" t="s">
        <v>86</v>
      </c>
      <c r="AW540" s="12" t="s">
        <v>40</v>
      </c>
      <c r="AX540" s="12" t="s">
        <v>77</v>
      </c>
      <c r="AY540" s="198" t="s">
        <v>144</v>
      </c>
    </row>
    <row r="541" spans="2:51" s="11" customFormat="1" ht="13.5">
      <c r="B541" s="188"/>
      <c r="D541" s="189" t="s">
        <v>153</v>
      </c>
      <c r="E541" s="190" t="s">
        <v>5</v>
      </c>
      <c r="F541" s="191" t="s">
        <v>439</v>
      </c>
      <c r="H541" s="192" t="s">
        <v>5</v>
      </c>
      <c r="I541" s="193"/>
      <c r="L541" s="188"/>
      <c r="M541" s="194"/>
      <c r="N541" s="195"/>
      <c r="O541" s="195"/>
      <c r="P541" s="195"/>
      <c r="Q541" s="195"/>
      <c r="R541" s="195"/>
      <c r="S541" s="195"/>
      <c r="T541" s="196"/>
      <c r="AT541" s="192" t="s">
        <v>153</v>
      </c>
      <c r="AU541" s="192" t="s">
        <v>86</v>
      </c>
      <c r="AV541" s="11" t="s">
        <v>25</v>
      </c>
      <c r="AW541" s="11" t="s">
        <v>40</v>
      </c>
      <c r="AX541" s="11" t="s">
        <v>77</v>
      </c>
      <c r="AY541" s="192" t="s">
        <v>144</v>
      </c>
    </row>
    <row r="542" spans="2:51" s="12" customFormat="1" ht="13.5">
      <c r="B542" s="197"/>
      <c r="D542" s="189" t="s">
        <v>153</v>
      </c>
      <c r="E542" s="198" t="s">
        <v>5</v>
      </c>
      <c r="F542" s="199" t="s">
        <v>440</v>
      </c>
      <c r="H542" s="200">
        <v>4.945</v>
      </c>
      <c r="I542" s="201"/>
      <c r="L542" s="197"/>
      <c r="M542" s="202"/>
      <c r="N542" s="203"/>
      <c r="O542" s="203"/>
      <c r="P542" s="203"/>
      <c r="Q542" s="203"/>
      <c r="R542" s="203"/>
      <c r="S542" s="203"/>
      <c r="T542" s="204"/>
      <c r="AT542" s="198" t="s">
        <v>153</v>
      </c>
      <c r="AU542" s="198" t="s">
        <v>86</v>
      </c>
      <c r="AV542" s="12" t="s">
        <v>86</v>
      </c>
      <c r="AW542" s="12" t="s">
        <v>40</v>
      </c>
      <c r="AX542" s="12" t="s">
        <v>77</v>
      </c>
      <c r="AY542" s="198" t="s">
        <v>144</v>
      </c>
    </row>
    <row r="543" spans="2:51" s="12" customFormat="1" ht="13.5">
      <c r="B543" s="197"/>
      <c r="D543" s="189" t="s">
        <v>153</v>
      </c>
      <c r="E543" s="198" t="s">
        <v>5</v>
      </c>
      <c r="F543" s="199" t="s">
        <v>440</v>
      </c>
      <c r="H543" s="200">
        <v>4.945</v>
      </c>
      <c r="I543" s="201"/>
      <c r="L543" s="197"/>
      <c r="M543" s="202"/>
      <c r="N543" s="203"/>
      <c r="O543" s="203"/>
      <c r="P543" s="203"/>
      <c r="Q543" s="203"/>
      <c r="R543" s="203"/>
      <c r="S543" s="203"/>
      <c r="T543" s="204"/>
      <c r="AT543" s="198" t="s">
        <v>153</v>
      </c>
      <c r="AU543" s="198" t="s">
        <v>86</v>
      </c>
      <c r="AV543" s="12" t="s">
        <v>86</v>
      </c>
      <c r="AW543" s="12" t="s">
        <v>40</v>
      </c>
      <c r="AX543" s="12" t="s">
        <v>77</v>
      </c>
      <c r="AY543" s="198" t="s">
        <v>144</v>
      </c>
    </row>
    <row r="544" spans="2:51" s="12" customFormat="1" ht="13.5">
      <c r="B544" s="197"/>
      <c r="D544" s="189" t="s">
        <v>153</v>
      </c>
      <c r="E544" s="198" t="s">
        <v>5</v>
      </c>
      <c r="F544" s="199" t="s">
        <v>441</v>
      </c>
      <c r="H544" s="200">
        <v>3.152</v>
      </c>
      <c r="I544" s="201"/>
      <c r="L544" s="197"/>
      <c r="M544" s="202"/>
      <c r="N544" s="203"/>
      <c r="O544" s="203"/>
      <c r="P544" s="203"/>
      <c r="Q544" s="203"/>
      <c r="R544" s="203"/>
      <c r="S544" s="203"/>
      <c r="T544" s="204"/>
      <c r="AT544" s="198" t="s">
        <v>153</v>
      </c>
      <c r="AU544" s="198" t="s">
        <v>86</v>
      </c>
      <c r="AV544" s="12" t="s">
        <v>86</v>
      </c>
      <c r="AW544" s="12" t="s">
        <v>40</v>
      </c>
      <c r="AX544" s="12" t="s">
        <v>77</v>
      </c>
      <c r="AY544" s="198" t="s">
        <v>144</v>
      </c>
    </row>
    <row r="545" spans="2:51" s="12" customFormat="1" ht="13.5">
      <c r="B545" s="197"/>
      <c r="D545" s="189" t="s">
        <v>153</v>
      </c>
      <c r="E545" s="198" t="s">
        <v>5</v>
      </c>
      <c r="F545" s="199" t="s">
        <v>442</v>
      </c>
      <c r="H545" s="200">
        <v>6.304</v>
      </c>
      <c r="I545" s="201"/>
      <c r="L545" s="197"/>
      <c r="M545" s="202"/>
      <c r="N545" s="203"/>
      <c r="O545" s="203"/>
      <c r="P545" s="203"/>
      <c r="Q545" s="203"/>
      <c r="R545" s="203"/>
      <c r="S545" s="203"/>
      <c r="T545" s="204"/>
      <c r="AT545" s="198" t="s">
        <v>153</v>
      </c>
      <c r="AU545" s="198" t="s">
        <v>86</v>
      </c>
      <c r="AV545" s="12" t="s">
        <v>86</v>
      </c>
      <c r="AW545" s="12" t="s">
        <v>40</v>
      </c>
      <c r="AX545" s="12" t="s">
        <v>77</v>
      </c>
      <c r="AY545" s="198" t="s">
        <v>144</v>
      </c>
    </row>
    <row r="546" spans="2:51" s="11" customFormat="1" ht="13.5">
      <c r="B546" s="188"/>
      <c r="D546" s="189" t="s">
        <v>153</v>
      </c>
      <c r="E546" s="190" t="s">
        <v>5</v>
      </c>
      <c r="F546" s="191" t="s">
        <v>431</v>
      </c>
      <c r="H546" s="192" t="s">
        <v>5</v>
      </c>
      <c r="I546" s="193"/>
      <c r="L546" s="188"/>
      <c r="M546" s="194"/>
      <c r="N546" s="195"/>
      <c r="O546" s="195"/>
      <c r="P546" s="195"/>
      <c r="Q546" s="195"/>
      <c r="R546" s="195"/>
      <c r="S546" s="195"/>
      <c r="T546" s="196"/>
      <c r="AT546" s="192" t="s">
        <v>153</v>
      </c>
      <c r="AU546" s="192" t="s">
        <v>86</v>
      </c>
      <c r="AV546" s="11" t="s">
        <v>25</v>
      </c>
      <c r="AW546" s="11" t="s">
        <v>40</v>
      </c>
      <c r="AX546" s="11" t="s">
        <v>77</v>
      </c>
      <c r="AY546" s="192" t="s">
        <v>144</v>
      </c>
    </row>
    <row r="547" spans="2:51" s="12" customFormat="1" ht="13.5">
      <c r="B547" s="197"/>
      <c r="D547" s="189" t="s">
        <v>153</v>
      </c>
      <c r="E547" s="198" t="s">
        <v>5</v>
      </c>
      <c r="F547" s="199" t="s">
        <v>438</v>
      </c>
      <c r="H547" s="200">
        <v>4.728</v>
      </c>
      <c r="I547" s="201"/>
      <c r="L547" s="197"/>
      <c r="M547" s="202"/>
      <c r="N547" s="203"/>
      <c r="O547" s="203"/>
      <c r="P547" s="203"/>
      <c r="Q547" s="203"/>
      <c r="R547" s="203"/>
      <c r="S547" s="203"/>
      <c r="T547" s="204"/>
      <c r="AT547" s="198" t="s">
        <v>153</v>
      </c>
      <c r="AU547" s="198" t="s">
        <v>86</v>
      </c>
      <c r="AV547" s="12" t="s">
        <v>86</v>
      </c>
      <c r="AW547" s="12" t="s">
        <v>40</v>
      </c>
      <c r="AX547" s="12" t="s">
        <v>77</v>
      </c>
      <c r="AY547" s="198" t="s">
        <v>144</v>
      </c>
    </row>
    <row r="548" spans="2:51" s="11" customFormat="1" ht="13.5">
      <c r="B548" s="188"/>
      <c r="D548" s="189" t="s">
        <v>153</v>
      </c>
      <c r="E548" s="190" t="s">
        <v>5</v>
      </c>
      <c r="F548" s="191" t="s">
        <v>443</v>
      </c>
      <c r="H548" s="192" t="s">
        <v>5</v>
      </c>
      <c r="I548" s="193"/>
      <c r="L548" s="188"/>
      <c r="M548" s="194"/>
      <c r="N548" s="195"/>
      <c r="O548" s="195"/>
      <c r="P548" s="195"/>
      <c r="Q548" s="195"/>
      <c r="R548" s="195"/>
      <c r="S548" s="195"/>
      <c r="T548" s="196"/>
      <c r="AT548" s="192" t="s">
        <v>153</v>
      </c>
      <c r="AU548" s="192" t="s">
        <v>86</v>
      </c>
      <c r="AV548" s="11" t="s">
        <v>25</v>
      </c>
      <c r="AW548" s="11" t="s">
        <v>40</v>
      </c>
      <c r="AX548" s="11" t="s">
        <v>77</v>
      </c>
      <c r="AY548" s="192" t="s">
        <v>144</v>
      </c>
    </row>
    <row r="549" spans="2:51" s="12" customFormat="1" ht="13.5">
      <c r="B549" s="197"/>
      <c r="D549" s="189" t="s">
        <v>153</v>
      </c>
      <c r="E549" s="198" t="s">
        <v>5</v>
      </c>
      <c r="F549" s="199" t="s">
        <v>444</v>
      </c>
      <c r="H549" s="200">
        <v>8.373</v>
      </c>
      <c r="I549" s="201"/>
      <c r="L549" s="197"/>
      <c r="M549" s="202"/>
      <c r="N549" s="203"/>
      <c r="O549" s="203"/>
      <c r="P549" s="203"/>
      <c r="Q549" s="203"/>
      <c r="R549" s="203"/>
      <c r="S549" s="203"/>
      <c r="T549" s="204"/>
      <c r="AT549" s="198" t="s">
        <v>153</v>
      </c>
      <c r="AU549" s="198" t="s">
        <v>86</v>
      </c>
      <c r="AV549" s="12" t="s">
        <v>86</v>
      </c>
      <c r="AW549" s="12" t="s">
        <v>40</v>
      </c>
      <c r="AX549" s="12" t="s">
        <v>77</v>
      </c>
      <c r="AY549" s="198" t="s">
        <v>144</v>
      </c>
    </row>
    <row r="550" spans="2:51" s="12" customFormat="1" ht="13.5">
      <c r="B550" s="197"/>
      <c r="D550" s="189" t="s">
        <v>153</v>
      </c>
      <c r="E550" s="198" t="s">
        <v>5</v>
      </c>
      <c r="F550" s="199" t="s">
        <v>441</v>
      </c>
      <c r="H550" s="200">
        <v>3.152</v>
      </c>
      <c r="I550" s="201"/>
      <c r="L550" s="197"/>
      <c r="M550" s="202"/>
      <c r="N550" s="203"/>
      <c r="O550" s="203"/>
      <c r="P550" s="203"/>
      <c r="Q550" s="203"/>
      <c r="R550" s="203"/>
      <c r="S550" s="203"/>
      <c r="T550" s="204"/>
      <c r="AT550" s="198" t="s">
        <v>153</v>
      </c>
      <c r="AU550" s="198" t="s">
        <v>86</v>
      </c>
      <c r="AV550" s="12" t="s">
        <v>86</v>
      </c>
      <c r="AW550" s="12" t="s">
        <v>40</v>
      </c>
      <c r="AX550" s="12" t="s">
        <v>77</v>
      </c>
      <c r="AY550" s="198" t="s">
        <v>144</v>
      </c>
    </row>
    <row r="551" spans="2:51" s="12" customFormat="1" ht="13.5">
      <c r="B551" s="197"/>
      <c r="D551" s="189" t="s">
        <v>153</v>
      </c>
      <c r="E551" s="198" t="s">
        <v>5</v>
      </c>
      <c r="F551" s="199" t="s">
        <v>445</v>
      </c>
      <c r="H551" s="200">
        <v>3.152</v>
      </c>
      <c r="I551" s="201"/>
      <c r="L551" s="197"/>
      <c r="M551" s="202"/>
      <c r="N551" s="203"/>
      <c r="O551" s="203"/>
      <c r="P551" s="203"/>
      <c r="Q551" s="203"/>
      <c r="R551" s="203"/>
      <c r="S551" s="203"/>
      <c r="T551" s="204"/>
      <c r="AT551" s="198" t="s">
        <v>153</v>
      </c>
      <c r="AU551" s="198" t="s">
        <v>86</v>
      </c>
      <c r="AV551" s="12" t="s">
        <v>86</v>
      </c>
      <c r="AW551" s="12" t="s">
        <v>40</v>
      </c>
      <c r="AX551" s="12" t="s">
        <v>77</v>
      </c>
      <c r="AY551" s="198" t="s">
        <v>144</v>
      </c>
    </row>
    <row r="552" spans="2:51" s="12" customFormat="1" ht="13.5">
      <c r="B552" s="197"/>
      <c r="D552" s="189" t="s">
        <v>153</v>
      </c>
      <c r="E552" s="198" t="s">
        <v>5</v>
      </c>
      <c r="F552" s="199" t="s">
        <v>417</v>
      </c>
      <c r="H552" s="200">
        <v>1.576</v>
      </c>
      <c r="I552" s="201"/>
      <c r="L552" s="197"/>
      <c r="M552" s="202"/>
      <c r="N552" s="203"/>
      <c r="O552" s="203"/>
      <c r="P552" s="203"/>
      <c r="Q552" s="203"/>
      <c r="R552" s="203"/>
      <c r="S552" s="203"/>
      <c r="T552" s="204"/>
      <c r="AT552" s="198" t="s">
        <v>153</v>
      </c>
      <c r="AU552" s="198" t="s">
        <v>86</v>
      </c>
      <c r="AV552" s="12" t="s">
        <v>86</v>
      </c>
      <c r="AW552" s="12" t="s">
        <v>40</v>
      </c>
      <c r="AX552" s="12" t="s">
        <v>77</v>
      </c>
      <c r="AY552" s="198" t="s">
        <v>144</v>
      </c>
    </row>
    <row r="553" spans="2:51" s="13" customFormat="1" ht="13.5">
      <c r="B553" s="205"/>
      <c r="D553" s="206" t="s">
        <v>153</v>
      </c>
      <c r="E553" s="207" t="s">
        <v>5</v>
      </c>
      <c r="F553" s="208" t="s">
        <v>174</v>
      </c>
      <c r="H553" s="209">
        <v>274.643</v>
      </c>
      <c r="I553" s="210"/>
      <c r="L553" s="205"/>
      <c r="M553" s="211"/>
      <c r="N553" s="212"/>
      <c r="O553" s="212"/>
      <c r="P553" s="212"/>
      <c r="Q553" s="212"/>
      <c r="R553" s="212"/>
      <c r="S553" s="212"/>
      <c r="T553" s="213"/>
      <c r="AT553" s="214" t="s">
        <v>153</v>
      </c>
      <c r="AU553" s="214" t="s">
        <v>86</v>
      </c>
      <c r="AV553" s="13" t="s">
        <v>151</v>
      </c>
      <c r="AW553" s="13" t="s">
        <v>40</v>
      </c>
      <c r="AX553" s="13" t="s">
        <v>25</v>
      </c>
      <c r="AY553" s="214" t="s">
        <v>144</v>
      </c>
    </row>
    <row r="554" spans="2:65" s="1" customFormat="1" ht="22.5" customHeight="1">
      <c r="B554" s="175"/>
      <c r="C554" s="176" t="s">
        <v>446</v>
      </c>
      <c r="D554" s="176" t="s">
        <v>146</v>
      </c>
      <c r="E554" s="177" t="s">
        <v>447</v>
      </c>
      <c r="F554" s="178" t="s">
        <v>448</v>
      </c>
      <c r="G554" s="179" t="s">
        <v>393</v>
      </c>
      <c r="H554" s="180">
        <v>1</v>
      </c>
      <c r="I554" s="181"/>
      <c r="J554" s="182">
        <f>ROUND(I554*H554,2)</f>
        <v>0</v>
      </c>
      <c r="K554" s="178" t="s">
        <v>4753</v>
      </c>
      <c r="L554" s="42"/>
      <c r="M554" s="183" t="s">
        <v>5</v>
      </c>
      <c r="N554" s="184" t="s">
        <v>48</v>
      </c>
      <c r="O554" s="43"/>
      <c r="P554" s="185">
        <f>O554*H554</f>
        <v>0</v>
      </c>
      <c r="Q554" s="185">
        <v>0</v>
      </c>
      <c r="R554" s="185">
        <f>Q554*H554</f>
        <v>0</v>
      </c>
      <c r="S554" s="185">
        <v>0.013</v>
      </c>
      <c r="T554" s="186">
        <f>S554*H554</f>
        <v>0.013</v>
      </c>
      <c r="AR554" s="24" t="s">
        <v>449</v>
      </c>
      <c r="AT554" s="24" t="s">
        <v>146</v>
      </c>
      <c r="AU554" s="24" t="s">
        <v>86</v>
      </c>
      <c r="AY554" s="24" t="s">
        <v>144</v>
      </c>
      <c r="BE554" s="187">
        <f>IF(N554="základní",J554,0)</f>
        <v>0</v>
      </c>
      <c r="BF554" s="187">
        <f>IF(N554="snížená",J554,0)</f>
        <v>0</v>
      </c>
      <c r="BG554" s="187">
        <f>IF(N554="zákl. přenesená",J554,0)</f>
        <v>0</v>
      </c>
      <c r="BH554" s="187">
        <f>IF(N554="sníž. přenesená",J554,0)</f>
        <v>0</v>
      </c>
      <c r="BI554" s="187">
        <f>IF(N554="nulová",J554,0)</f>
        <v>0</v>
      </c>
      <c r="BJ554" s="24" t="s">
        <v>25</v>
      </c>
      <c r="BK554" s="187">
        <f>ROUND(I554*H554,2)</f>
        <v>0</v>
      </c>
      <c r="BL554" s="24" t="s">
        <v>449</v>
      </c>
      <c r="BM554" s="24" t="s">
        <v>450</v>
      </c>
    </row>
    <row r="555" spans="2:51" s="11" customFormat="1" ht="13.5">
      <c r="B555" s="188"/>
      <c r="D555" s="189" t="s">
        <v>153</v>
      </c>
      <c r="E555" s="190" t="s">
        <v>5</v>
      </c>
      <c r="F555" s="191" t="s">
        <v>451</v>
      </c>
      <c r="H555" s="192" t="s">
        <v>5</v>
      </c>
      <c r="I555" s="193"/>
      <c r="L555" s="188"/>
      <c r="M555" s="194"/>
      <c r="N555" s="195"/>
      <c r="O555" s="195"/>
      <c r="P555" s="195"/>
      <c r="Q555" s="195"/>
      <c r="R555" s="195"/>
      <c r="S555" s="195"/>
      <c r="T555" s="196"/>
      <c r="AT555" s="192" t="s">
        <v>153</v>
      </c>
      <c r="AU555" s="192" t="s">
        <v>86</v>
      </c>
      <c r="AV555" s="11" t="s">
        <v>25</v>
      </c>
      <c r="AW555" s="11" t="s">
        <v>40</v>
      </c>
      <c r="AX555" s="11" t="s">
        <v>77</v>
      </c>
      <c r="AY555" s="192" t="s">
        <v>144</v>
      </c>
    </row>
    <row r="556" spans="2:51" s="11" customFormat="1" ht="13.5">
      <c r="B556" s="188"/>
      <c r="D556" s="189" t="s">
        <v>153</v>
      </c>
      <c r="E556" s="190" t="s">
        <v>5</v>
      </c>
      <c r="F556" s="191" t="s">
        <v>452</v>
      </c>
      <c r="H556" s="192" t="s">
        <v>5</v>
      </c>
      <c r="I556" s="193"/>
      <c r="L556" s="188"/>
      <c r="M556" s="194"/>
      <c r="N556" s="195"/>
      <c r="O556" s="195"/>
      <c r="P556" s="195"/>
      <c r="Q556" s="195"/>
      <c r="R556" s="195"/>
      <c r="S556" s="195"/>
      <c r="T556" s="196"/>
      <c r="AT556" s="192" t="s">
        <v>153</v>
      </c>
      <c r="AU556" s="192" t="s">
        <v>86</v>
      </c>
      <c r="AV556" s="11" t="s">
        <v>25</v>
      </c>
      <c r="AW556" s="11" t="s">
        <v>40</v>
      </c>
      <c r="AX556" s="11" t="s">
        <v>77</v>
      </c>
      <c r="AY556" s="192" t="s">
        <v>144</v>
      </c>
    </row>
    <row r="557" spans="2:51" s="12" customFormat="1" ht="13.5">
      <c r="B557" s="197"/>
      <c r="D557" s="189" t="s">
        <v>153</v>
      </c>
      <c r="E557" s="198" t="s">
        <v>5</v>
      </c>
      <c r="F557" s="199" t="s">
        <v>25</v>
      </c>
      <c r="H557" s="200">
        <v>1</v>
      </c>
      <c r="I557" s="201"/>
      <c r="L557" s="197"/>
      <c r="M557" s="202"/>
      <c r="N557" s="203"/>
      <c r="O557" s="203"/>
      <c r="P557" s="203"/>
      <c r="Q557" s="203"/>
      <c r="R557" s="203"/>
      <c r="S557" s="203"/>
      <c r="T557" s="204"/>
      <c r="AT557" s="198" t="s">
        <v>153</v>
      </c>
      <c r="AU557" s="198" t="s">
        <v>86</v>
      </c>
      <c r="AV557" s="12" t="s">
        <v>86</v>
      </c>
      <c r="AW557" s="12" t="s">
        <v>40</v>
      </c>
      <c r="AX557" s="12" t="s">
        <v>77</v>
      </c>
      <c r="AY557" s="198" t="s">
        <v>144</v>
      </c>
    </row>
    <row r="558" spans="2:51" s="13" customFormat="1" ht="13.5">
      <c r="B558" s="205"/>
      <c r="D558" s="206" t="s">
        <v>153</v>
      </c>
      <c r="E558" s="207" t="s">
        <v>5</v>
      </c>
      <c r="F558" s="208" t="s">
        <v>174</v>
      </c>
      <c r="H558" s="209">
        <v>1</v>
      </c>
      <c r="I558" s="210"/>
      <c r="L558" s="205"/>
      <c r="M558" s="211"/>
      <c r="N558" s="212"/>
      <c r="O558" s="212"/>
      <c r="P558" s="212"/>
      <c r="Q558" s="212"/>
      <c r="R558" s="212"/>
      <c r="S558" s="212"/>
      <c r="T558" s="213"/>
      <c r="AT558" s="214" t="s">
        <v>153</v>
      </c>
      <c r="AU558" s="214" t="s">
        <v>86</v>
      </c>
      <c r="AV558" s="13" t="s">
        <v>151</v>
      </c>
      <c r="AW558" s="13" t="s">
        <v>40</v>
      </c>
      <c r="AX558" s="13" t="s">
        <v>25</v>
      </c>
      <c r="AY558" s="214" t="s">
        <v>144</v>
      </c>
    </row>
    <row r="559" spans="2:65" s="1" customFormat="1" ht="22.5" customHeight="1">
      <c r="B559" s="175"/>
      <c r="C559" s="176" t="s">
        <v>453</v>
      </c>
      <c r="D559" s="176" t="s">
        <v>146</v>
      </c>
      <c r="E559" s="177" t="s">
        <v>454</v>
      </c>
      <c r="F559" s="178" t="s">
        <v>455</v>
      </c>
      <c r="G559" s="179" t="s">
        <v>393</v>
      </c>
      <c r="H559" s="180">
        <v>20</v>
      </c>
      <c r="I559" s="181"/>
      <c r="J559" s="182">
        <f>ROUND(I559*H559,2)</f>
        <v>0</v>
      </c>
      <c r="K559" s="178" t="s">
        <v>4753</v>
      </c>
      <c r="L559" s="42"/>
      <c r="M559" s="183" t="s">
        <v>5</v>
      </c>
      <c r="N559" s="184" t="s">
        <v>48</v>
      </c>
      <c r="O559" s="43"/>
      <c r="P559" s="185">
        <f>O559*H559</f>
        <v>0</v>
      </c>
      <c r="Q559" s="185">
        <v>0</v>
      </c>
      <c r="R559" s="185">
        <f>Q559*H559</f>
        <v>0</v>
      </c>
      <c r="S559" s="185">
        <v>0.0033</v>
      </c>
      <c r="T559" s="186">
        <f>S559*H559</f>
        <v>0.066</v>
      </c>
      <c r="AR559" s="24" t="s">
        <v>449</v>
      </c>
      <c r="AT559" s="24" t="s">
        <v>146</v>
      </c>
      <c r="AU559" s="24" t="s">
        <v>86</v>
      </c>
      <c r="AY559" s="24" t="s">
        <v>144</v>
      </c>
      <c r="BE559" s="187">
        <f>IF(N559="základní",J559,0)</f>
        <v>0</v>
      </c>
      <c r="BF559" s="187">
        <f>IF(N559="snížená",J559,0)</f>
        <v>0</v>
      </c>
      <c r="BG559" s="187">
        <f>IF(N559="zákl. přenesená",J559,0)</f>
        <v>0</v>
      </c>
      <c r="BH559" s="187">
        <f>IF(N559="sníž. přenesená",J559,0)</f>
        <v>0</v>
      </c>
      <c r="BI559" s="187">
        <f>IF(N559="nulová",J559,0)</f>
        <v>0</v>
      </c>
      <c r="BJ559" s="24" t="s">
        <v>25</v>
      </c>
      <c r="BK559" s="187">
        <f>ROUND(I559*H559,2)</f>
        <v>0</v>
      </c>
      <c r="BL559" s="24" t="s">
        <v>449</v>
      </c>
      <c r="BM559" s="24" t="s">
        <v>456</v>
      </c>
    </row>
    <row r="560" spans="2:51" s="11" customFormat="1" ht="13.5">
      <c r="B560" s="188"/>
      <c r="D560" s="189" t="s">
        <v>153</v>
      </c>
      <c r="E560" s="190" t="s">
        <v>5</v>
      </c>
      <c r="F560" s="191" t="s">
        <v>457</v>
      </c>
      <c r="H560" s="192" t="s">
        <v>5</v>
      </c>
      <c r="I560" s="193"/>
      <c r="L560" s="188"/>
      <c r="M560" s="194"/>
      <c r="N560" s="195"/>
      <c r="O560" s="195"/>
      <c r="P560" s="195"/>
      <c r="Q560" s="195"/>
      <c r="R560" s="195"/>
      <c r="S560" s="195"/>
      <c r="T560" s="196"/>
      <c r="AT560" s="192" t="s">
        <v>153</v>
      </c>
      <c r="AU560" s="192" t="s">
        <v>86</v>
      </c>
      <c r="AV560" s="11" t="s">
        <v>25</v>
      </c>
      <c r="AW560" s="11" t="s">
        <v>40</v>
      </c>
      <c r="AX560" s="11" t="s">
        <v>77</v>
      </c>
      <c r="AY560" s="192" t="s">
        <v>144</v>
      </c>
    </row>
    <row r="561" spans="2:51" s="12" customFormat="1" ht="13.5">
      <c r="B561" s="197"/>
      <c r="D561" s="189" t="s">
        <v>153</v>
      </c>
      <c r="E561" s="198" t="s">
        <v>5</v>
      </c>
      <c r="F561" s="199" t="s">
        <v>458</v>
      </c>
      <c r="H561" s="200">
        <v>20</v>
      </c>
      <c r="I561" s="201"/>
      <c r="L561" s="197"/>
      <c r="M561" s="202"/>
      <c r="N561" s="203"/>
      <c r="O561" s="203"/>
      <c r="P561" s="203"/>
      <c r="Q561" s="203"/>
      <c r="R561" s="203"/>
      <c r="S561" s="203"/>
      <c r="T561" s="204"/>
      <c r="AT561" s="198" t="s">
        <v>153</v>
      </c>
      <c r="AU561" s="198" t="s">
        <v>86</v>
      </c>
      <c r="AV561" s="12" t="s">
        <v>86</v>
      </c>
      <c r="AW561" s="12" t="s">
        <v>40</v>
      </c>
      <c r="AX561" s="12" t="s">
        <v>77</v>
      </c>
      <c r="AY561" s="198" t="s">
        <v>144</v>
      </c>
    </row>
    <row r="562" spans="2:51" s="13" customFormat="1" ht="13.5">
      <c r="B562" s="205"/>
      <c r="D562" s="206" t="s">
        <v>153</v>
      </c>
      <c r="E562" s="207" t="s">
        <v>5</v>
      </c>
      <c r="F562" s="208" t="s">
        <v>174</v>
      </c>
      <c r="H562" s="209">
        <v>20</v>
      </c>
      <c r="I562" s="210"/>
      <c r="L562" s="205"/>
      <c r="M562" s="211"/>
      <c r="N562" s="212"/>
      <c r="O562" s="212"/>
      <c r="P562" s="212"/>
      <c r="Q562" s="212"/>
      <c r="R562" s="212"/>
      <c r="S562" s="212"/>
      <c r="T562" s="213"/>
      <c r="AT562" s="214" t="s">
        <v>153</v>
      </c>
      <c r="AU562" s="214" t="s">
        <v>86</v>
      </c>
      <c r="AV562" s="13" t="s">
        <v>151</v>
      </c>
      <c r="AW562" s="13" t="s">
        <v>40</v>
      </c>
      <c r="AX562" s="13" t="s">
        <v>25</v>
      </c>
      <c r="AY562" s="214" t="s">
        <v>144</v>
      </c>
    </row>
    <row r="563" spans="2:65" s="1" customFormat="1" ht="22.5" customHeight="1">
      <c r="B563" s="175"/>
      <c r="C563" s="176" t="s">
        <v>459</v>
      </c>
      <c r="D563" s="176" t="s">
        <v>146</v>
      </c>
      <c r="E563" s="177" t="s">
        <v>460</v>
      </c>
      <c r="F563" s="178" t="s">
        <v>461</v>
      </c>
      <c r="G563" s="179" t="s">
        <v>205</v>
      </c>
      <c r="H563" s="180">
        <v>2.5</v>
      </c>
      <c r="I563" s="181"/>
      <c r="J563" s="182">
        <f>ROUND(I563*H563,2)</f>
        <v>0</v>
      </c>
      <c r="K563" s="178" t="s">
        <v>4753</v>
      </c>
      <c r="L563" s="42"/>
      <c r="M563" s="183" t="s">
        <v>5</v>
      </c>
      <c r="N563" s="184" t="s">
        <v>48</v>
      </c>
      <c r="O563" s="43"/>
      <c r="P563" s="185">
        <f>O563*H563</f>
        <v>0</v>
      </c>
      <c r="Q563" s="185">
        <v>0</v>
      </c>
      <c r="R563" s="185">
        <f>Q563*H563</f>
        <v>0</v>
      </c>
      <c r="S563" s="185">
        <v>0.052</v>
      </c>
      <c r="T563" s="186">
        <f>S563*H563</f>
        <v>0.13</v>
      </c>
      <c r="AR563" s="24" t="s">
        <v>449</v>
      </c>
      <c r="AT563" s="24" t="s">
        <v>146</v>
      </c>
      <c r="AU563" s="24" t="s">
        <v>86</v>
      </c>
      <c r="AY563" s="24" t="s">
        <v>144</v>
      </c>
      <c r="BE563" s="187">
        <f>IF(N563="základní",J563,0)</f>
        <v>0</v>
      </c>
      <c r="BF563" s="187">
        <f>IF(N563="snížená",J563,0)</f>
        <v>0</v>
      </c>
      <c r="BG563" s="187">
        <f>IF(N563="zákl. přenesená",J563,0)</f>
        <v>0</v>
      </c>
      <c r="BH563" s="187">
        <f>IF(N563="sníž. přenesená",J563,0)</f>
        <v>0</v>
      </c>
      <c r="BI563" s="187">
        <f>IF(N563="nulová",J563,0)</f>
        <v>0</v>
      </c>
      <c r="BJ563" s="24" t="s">
        <v>25</v>
      </c>
      <c r="BK563" s="187">
        <f>ROUND(I563*H563,2)</f>
        <v>0</v>
      </c>
      <c r="BL563" s="24" t="s">
        <v>449</v>
      </c>
      <c r="BM563" s="24" t="s">
        <v>462</v>
      </c>
    </row>
    <row r="564" spans="2:51" s="11" customFormat="1" ht="13.5">
      <c r="B564" s="188"/>
      <c r="D564" s="189" t="s">
        <v>153</v>
      </c>
      <c r="E564" s="190" t="s">
        <v>5</v>
      </c>
      <c r="F564" s="191" t="s">
        <v>463</v>
      </c>
      <c r="H564" s="192" t="s">
        <v>5</v>
      </c>
      <c r="I564" s="193"/>
      <c r="L564" s="188"/>
      <c r="M564" s="194"/>
      <c r="N564" s="195"/>
      <c r="O564" s="195"/>
      <c r="P564" s="195"/>
      <c r="Q564" s="195"/>
      <c r="R564" s="195"/>
      <c r="S564" s="195"/>
      <c r="T564" s="196"/>
      <c r="AT564" s="192" t="s">
        <v>153</v>
      </c>
      <c r="AU564" s="192" t="s">
        <v>86</v>
      </c>
      <c r="AV564" s="11" t="s">
        <v>25</v>
      </c>
      <c r="AW564" s="11" t="s">
        <v>40</v>
      </c>
      <c r="AX564" s="11" t="s">
        <v>77</v>
      </c>
      <c r="AY564" s="192" t="s">
        <v>144</v>
      </c>
    </row>
    <row r="565" spans="2:51" s="12" customFormat="1" ht="13.5">
      <c r="B565" s="197"/>
      <c r="D565" s="189" t="s">
        <v>153</v>
      </c>
      <c r="E565" s="198" t="s">
        <v>5</v>
      </c>
      <c r="F565" s="199" t="s">
        <v>464</v>
      </c>
      <c r="H565" s="200">
        <v>2.5</v>
      </c>
      <c r="I565" s="201"/>
      <c r="L565" s="197"/>
      <c r="M565" s="202"/>
      <c r="N565" s="203"/>
      <c r="O565" s="203"/>
      <c r="P565" s="203"/>
      <c r="Q565" s="203"/>
      <c r="R565" s="203"/>
      <c r="S565" s="203"/>
      <c r="T565" s="204"/>
      <c r="AT565" s="198" t="s">
        <v>153</v>
      </c>
      <c r="AU565" s="198" t="s">
        <v>86</v>
      </c>
      <c r="AV565" s="12" t="s">
        <v>86</v>
      </c>
      <c r="AW565" s="12" t="s">
        <v>40</v>
      </c>
      <c r="AX565" s="12" t="s">
        <v>77</v>
      </c>
      <c r="AY565" s="198" t="s">
        <v>144</v>
      </c>
    </row>
    <row r="566" spans="2:51" s="13" customFormat="1" ht="13.5">
      <c r="B566" s="205"/>
      <c r="D566" s="206" t="s">
        <v>153</v>
      </c>
      <c r="E566" s="207" t="s">
        <v>5</v>
      </c>
      <c r="F566" s="208" t="s">
        <v>174</v>
      </c>
      <c r="H566" s="209">
        <v>2.5</v>
      </c>
      <c r="I566" s="210"/>
      <c r="L566" s="205"/>
      <c r="M566" s="211"/>
      <c r="N566" s="212"/>
      <c r="O566" s="212"/>
      <c r="P566" s="212"/>
      <c r="Q566" s="212"/>
      <c r="R566" s="212"/>
      <c r="S566" s="212"/>
      <c r="T566" s="213"/>
      <c r="AT566" s="214" t="s">
        <v>153</v>
      </c>
      <c r="AU566" s="214" t="s">
        <v>86</v>
      </c>
      <c r="AV566" s="13" t="s">
        <v>151</v>
      </c>
      <c r="AW566" s="13" t="s">
        <v>40</v>
      </c>
      <c r="AX566" s="13" t="s">
        <v>25</v>
      </c>
      <c r="AY566" s="214" t="s">
        <v>144</v>
      </c>
    </row>
    <row r="567" spans="2:65" s="1" customFormat="1" ht="31.5" customHeight="1">
      <c r="B567" s="175"/>
      <c r="C567" s="176" t="s">
        <v>465</v>
      </c>
      <c r="D567" s="176" t="s">
        <v>146</v>
      </c>
      <c r="E567" s="177" t="s">
        <v>466</v>
      </c>
      <c r="F567" s="178" t="s">
        <v>467</v>
      </c>
      <c r="G567" s="179" t="s">
        <v>468</v>
      </c>
      <c r="H567" s="180">
        <v>6</v>
      </c>
      <c r="I567" s="181"/>
      <c r="J567" s="182">
        <f>ROUND(I567*H567,2)</f>
        <v>0</v>
      </c>
      <c r="K567" s="178" t="s">
        <v>4753</v>
      </c>
      <c r="L567" s="42"/>
      <c r="M567" s="183" t="s">
        <v>5</v>
      </c>
      <c r="N567" s="184" t="s">
        <v>48</v>
      </c>
      <c r="O567" s="43"/>
      <c r="P567" s="185">
        <f>O567*H567</f>
        <v>0</v>
      </c>
      <c r="Q567" s="185">
        <v>0</v>
      </c>
      <c r="R567" s="185">
        <f>Q567*H567</f>
        <v>0</v>
      </c>
      <c r="S567" s="185">
        <v>0.054</v>
      </c>
      <c r="T567" s="186">
        <f>S567*H567</f>
        <v>0.324</v>
      </c>
      <c r="AR567" s="24" t="s">
        <v>151</v>
      </c>
      <c r="AT567" s="24" t="s">
        <v>146</v>
      </c>
      <c r="AU567" s="24" t="s">
        <v>86</v>
      </c>
      <c r="AY567" s="24" t="s">
        <v>144</v>
      </c>
      <c r="BE567" s="187">
        <f>IF(N567="základní",J567,0)</f>
        <v>0</v>
      </c>
      <c r="BF567" s="187">
        <f>IF(N567="snížená",J567,0)</f>
        <v>0</v>
      </c>
      <c r="BG567" s="187">
        <f>IF(N567="zákl. přenesená",J567,0)</f>
        <v>0</v>
      </c>
      <c r="BH567" s="187">
        <f>IF(N567="sníž. přenesená",J567,0)</f>
        <v>0</v>
      </c>
      <c r="BI567" s="187">
        <f>IF(N567="nulová",J567,0)</f>
        <v>0</v>
      </c>
      <c r="BJ567" s="24" t="s">
        <v>25</v>
      </c>
      <c r="BK567" s="187">
        <f>ROUND(I567*H567,2)</f>
        <v>0</v>
      </c>
      <c r="BL567" s="24" t="s">
        <v>151</v>
      </c>
      <c r="BM567" s="24" t="s">
        <v>469</v>
      </c>
    </row>
    <row r="568" spans="2:51" s="12" customFormat="1" ht="13.5">
      <c r="B568" s="197"/>
      <c r="D568" s="189" t="s">
        <v>153</v>
      </c>
      <c r="E568" s="198" t="s">
        <v>5</v>
      </c>
      <c r="F568" s="199" t="s">
        <v>470</v>
      </c>
      <c r="H568" s="200">
        <v>6</v>
      </c>
      <c r="I568" s="201"/>
      <c r="L568" s="197"/>
      <c r="M568" s="202"/>
      <c r="N568" s="203"/>
      <c r="O568" s="203"/>
      <c r="P568" s="203"/>
      <c r="Q568" s="203"/>
      <c r="R568" s="203"/>
      <c r="S568" s="203"/>
      <c r="T568" s="204"/>
      <c r="AT568" s="198" t="s">
        <v>153</v>
      </c>
      <c r="AU568" s="198" t="s">
        <v>86</v>
      </c>
      <c r="AV568" s="12" t="s">
        <v>86</v>
      </c>
      <c r="AW568" s="12" t="s">
        <v>40</v>
      </c>
      <c r="AX568" s="12" t="s">
        <v>77</v>
      </c>
      <c r="AY568" s="198" t="s">
        <v>144</v>
      </c>
    </row>
    <row r="569" spans="2:51" s="13" customFormat="1" ht="13.5">
      <c r="B569" s="205"/>
      <c r="D569" s="206" t="s">
        <v>153</v>
      </c>
      <c r="E569" s="207" t="s">
        <v>5</v>
      </c>
      <c r="F569" s="208" t="s">
        <v>174</v>
      </c>
      <c r="H569" s="209">
        <v>6</v>
      </c>
      <c r="I569" s="210"/>
      <c r="L569" s="205"/>
      <c r="M569" s="211"/>
      <c r="N569" s="212"/>
      <c r="O569" s="212"/>
      <c r="P569" s="212"/>
      <c r="Q569" s="212"/>
      <c r="R569" s="212"/>
      <c r="S569" s="212"/>
      <c r="T569" s="213"/>
      <c r="AT569" s="214" t="s">
        <v>153</v>
      </c>
      <c r="AU569" s="214" t="s">
        <v>86</v>
      </c>
      <c r="AV569" s="13" t="s">
        <v>151</v>
      </c>
      <c r="AW569" s="13" t="s">
        <v>40</v>
      </c>
      <c r="AX569" s="13" t="s">
        <v>25</v>
      </c>
      <c r="AY569" s="214" t="s">
        <v>144</v>
      </c>
    </row>
    <row r="570" spans="2:65" s="1" customFormat="1" ht="31.5" customHeight="1">
      <c r="B570" s="175"/>
      <c r="C570" s="176" t="s">
        <v>471</v>
      </c>
      <c r="D570" s="176" t="s">
        <v>146</v>
      </c>
      <c r="E570" s="177" t="s">
        <v>472</v>
      </c>
      <c r="F570" s="178" t="s">
        <v>473</v>
      </c>
      <c r="G570" s="179" t="s">
        <v>468</v>
      </c>
      <c r="H570" s="180">
        <v>30</v>
      </c>
      <c r="I570" s="181"/>
      <c r="J570" s="182">
        <f>ROUND(I570*H570,2)</f>
        <v>0</v>
      </c>
      <c r="K570" s="178" t="s">
        <v>4753</v>
      </c>
      <c r="L570" s="42"/>
      <c r="M570" s="183" t="s">
        <v>5</v>
      </c>
      <c r="N570" s="184" t="s">
        <v>48</v>
      </c>
      <c r="O570" s="43"/>
      <c r="P570" s="185">
        <f>O570*H570</f>
        <v>0</v>
      </c>
      <c r="Q570" s="185">
        <v>0</v>
      </c>
      <c r="R570" s="185">
        <f>Q570*H570</f>
        <v>0</v>
      </c>
      <c r="S570" s="185">
        <v>0.04</v>
      </c>
      <c r="T570" s="186">
        <f>S570*H570</f>
        <v>1.2</v>
      </c>
      <c r="AR570" s="24" t="s">
        <v>151</v>
      </c>
      <c r="AT570" s="24" t="s">
        <v>146</v>
      </c>
      <c r="AU570" s="24" t="s">
        <v>86</v>
      </c>
      <c r="AY570" s="24" t="s">
        <v>144</v>
      </c>
      <c r="BE570" s="187">
        <f>IF(N570="základní",J570,0)</f>
        <v>0</v>
      </c>
      <c r="BF570" s="187">
        <f>IF(N570="snížená",J570,0)</f>
        <v>0</v>
      </c>
      <c r="BG570" s="187">
        <f>IF(N570="zákl. přenesená",J570,0)</f>
        <v>0</v>
      </c>
      <c r="BH570" s="187">
        <f>IF(N570="sníž. přenesená",J570,0)</f>
        <v>0</v>
      </c>
      <c r="BI570" s="187">
        <f>IF(N570="nulová",J570,0)</f>
        <v>0</v>
      </c>
      <c r="BJ570" s="24" t="s">
        <v>25</v>
      </c>
      <c r="BK570" s="187">
        <f>ROUND(I570*H570,2)</f>
        <v>0</v>
      </c>
      <c r="BL570" s="24" t="s">
        <v>151</v>
      </c>
      <c r="BM570" s="24" t="s">
        <v>474</v>
      </c>
    </row>
    <row r="571" spans="2:51" s="12" customFormat="1" ht="13.5">
      <c r="B571" s="197"/>
      <c r="D571" s="189" t="s">
        <v>153</v>
      </c>
      <c r="E571" s="198" t="s">
        <v>5</v>
      </c>
      <c r="F571" s="199" t="s">
        <v>470</v>
      </c>
      <c r="H571" s="200">
        <v>6</v>
      </c>
      <c r="I571" s="201"/>
      <c r="L571" s="197"/>
      <c r="M571" s="202"/>
      <c r="N571" s="203"/>
      <c r="O571" s="203"/>
      <c r="P571" s="203"/>
      <c r="Q571" s="203"/>
      <c r="R571" s="203"/>
      <c r="S571" s="203"/>
      <c r="T571" s="204"/>
      <c r="AT571" s="198" t="s">
        <v>153</v>
      </c>
      <c r="AU571" s="198" t="s">
        <v>86</v>
      </c>
      <c r="AV571" s="12" t="s">
        <v>86</v>
      </c>
      <c r="AW571" s="12" t="s">
        <v>40</v>
      </c>
      <c r="AX571" s="12" t="s">
        <v>77</v>
      </c>
      <c r="AY571" s="198" t="s">
        <v>144</v>
      </c>
    </row>
    <row r="572" spans="2:51" s="13" customFormat="1" ht="13.5">
      <c r="B572" s="205"/>
      <c r="D572" s="189" t="s">
        <v>153</v>
      </c>
      <c r="E572" s="215" t="s">
        <v>5</v>
      </c>
      <c r="F572" s="216" t="s">
        <v>174</v>
      </c>
      <c r="H572" s="217">
        <v>6</v>
      </c>
      <c r="I572" s="210"/>
      <c r="L572" s="205"/>
      <c r="M572" s="211"/>
      <c r="N572" s="212"/>
      <c r="O572" s="212"/>
      <c r="P572" s="212"/>
      <c r="Q572" s="212"/>
      <c r="R572" s="212"/>
      <c r="S572" s="212"/>
      <c r="T572" s="213"/>
      <c r="AT572" s="214" t="s">
        <v>153</v>
      </c>
      <c r="AU572" s="214" t="s">
        <v>86</v>
      </c>
      <c r="AV572" s="13" t="s">
        <v>151</v>
      </c>
      <c r="AW572" s="13" t="s">
        <v>40</v>
      </c>
      <c r="AX572" s="13" t="s">
        <v>77</v>
      </c>
      <c r="AY572" s="214" t="s">
        <v>144</v>
      </c>
    </row>
    <row r="573" spans="2:51" s="12" customFormat="1" ht="13.5">
      <c r="B573" s="197"/>
      <c r="D573" s="189" t="s">
        <v>153</v>
      </c>
      <c r="E573" s="198" t="s">
        <v>5</v>
      </c>
      <c r="F573" s="199" t="s">
        <v>475</v>
      </c>
      <c r="H573" s="200">
        <v>30</v>
      </c>
      <c r="I573" s="201"/>
      <c r="L573" s="197"/>
      <c r="M573" s="202"/>
      <c r="N573" s="203"/>
      <c r="O573" s="203"/>
      <c r="P573" s="203"/>
      <c r="Q573" s="203"/>
      <c r="R573" s="203"/>
      <c r="S573" s="203"/>
      <c r="T573" s="204"/>
      <c r="AT573" s="198" t="s">
        <v>153</v>
      </c>
      <c r="AU573" s="198" t="s">
        <v>86</v>
      </c>
      <c r="AV573" s="12" t="s">
        <v>86</v>
      </c>
      <c r="AW573" s="12" t="s">
        <v>40</v>
      </c>
      <c r="AX573" s="12" t="s">
        <v>77</v>
      </c>
      <c r="AY573" s="198" t="s">
        <v>144</v>
      </c>
    </row>
    <row r="574" spans="2:51" s="13" customFormat="1" ht="13.5">
      <c r="B574" s="205"/>
      <c r="D574" s="206" t="s">
        <v>153</v>
      </c>
      <c r="E574" s="207" t="s">
        <v>5</v>
      </c>
      <c r="F574" s="208" t="s">
        <v>174</v>
      </c>
      <c r="H574" s="209">
        <v>30</v>
      </c>
      <c r="I574" s="210"/>
      <c r="L574" s="205"/>
      <c r="M574" s="211"/>
      <c r="N574" s="212"/>
      <c r="O574" s="212"/>
      <c r="P574" s="212"/>
      <c r="Q574" s="212"/>
      <c r="R574" s="212"/>
      <c r="S574" s="212"/>
      <c r="T574" s="213"/>
      <c r="AT574" s="214" t="s">
        <v>153</v>
      </c>
      <c r="AU574" s="214" t="s">
        <v>86</v>
      </c>
      <c r="AV574" s="13" t="s">
        <v>151</v>
      </c>
      <c r="AW574" s="13" t="s">
        <v>40</v>
      </c>
      <c r="AX574" s="13" t="s">
        <v>25</v>
      </c>
      <c r="AY574" s="214" t="s">
        <v>144</v>
      </c>
    </row>
    <row r="575" spans="2:65" s="1" customFormat="1" ht="31.5" customHeight="1">
      <c r="B575" s="175"/>
      <c r="C575" s="176" t="s">
        <v>476</v>
      </c>
      <c r="D575" s="176" t="s">
        <v>146</v>
      </c>
      <c r="E575" s="177" t="s">
        <v>477</v>
      </c>
      <c r="F575" s="178" t="s">
        <v>478</v>
      </c>
      <c r="G575" s="179" t="s">
        <v>468</v>
      </c>
      <c r="H575" s="180">
        <v>1.4</v>
      </c>
      <c r="I575" s="181"/>
      <c r="J575" s="182">
        <f>ROUND(I575*H575,2)</f>
        <v>0</v>
      </c>
      <c r="K575" s="178" t="s">
        <v>4753</v>
      </c>
      <c r="L575" s="42"/>
      <c r="M575" s="183" t="s">
        <v>5</v>
      </c>
      <c r="N575" s="184" t="s">
        <v>48</v>
      </c>
      <c r="O575" s="43"/>
      <c r="P575" s="185">
        <f>O575*H575</f>
        <v>0</v>
      </c>
      <c r="Q575" s="185">
        <v>0.00122</v>
      </c>
      <c r="R575" s="185">
        <f>Q575*H575</f>
        <v>0.0017079999999999999</v>
      </c>
      <c r="S575" s="185">
        <v>0.07</v>
      </c>
      <c r="T575" s="186">
        <f>S575*H575</f>
        <v>0.098</v>
      </c>
      <c r="AR575" s="24" t="s">
        <v>151</v>
      </c>
      <c r="AT575" s="24" t="s">
        <v>146</v>
      </c>
      <c r="AU575" s="24" t="s">
        <v>86</v>
      </c>
      <c r="AY575" s="24" t="s">
        <v>144</v>
      </c>
      <c r="BE575" s="187">
        <f>IF(N575="základní",J575,0)</f>
        <v>0</v>
      </c>
      <c r="BF575" s="187">
        <f>IF(N575="snížená",J575,0)</f>
        <v>0</v>
      </c>
      <c r="BG575" s="187">
        <f>IF(N575="zákl. přenesená",J575,0)</f>
        <v>0</v>
      </c>
      <c r="BH575" s="187">
        <f>IF(N575="sníž. přenesená",J575,0)</f>
        <v>0</v>
      </c>
      <c r="BI575" s="187">
        <f>IF(N575="nulová",J575,0)</f>
        <v>0</v>
      </c>
      <c r="BJ575" s="24" t="s">
        <v>25</v>
      </c>
      <c r="BK575" s="187">
        <f>ROUND(I575*H575,2)</f>
        <v>0</v>
      </c>
      <c r="BL575" s="24" t="s">
        <v>151</v>
      </c>
      <c r="BM575" s="24" t="s">
        <v>479</v>
      </c>
    </row>
    <row r="576" spans="2:51" s="12" customFormat="1" ht="13.5">
      <c r="B576" s="197"/>
      <c r="D576" s="189" t="s">
        <v>153</v>
      </c>
      <c r="E576" s="198" t="s">
        <v>5</v>
      </c>
      <c r="F576" s="199" t="s">
        <v>480</v>
      </c>
      <c r="H576" s="200">
        <v>1.4</v>
      </c>
      <c r="I576" s="201"/>
      <c r="L576" s="197"/>
      <c r="M576" s="202"/>
      <c r="N576" s="203"/>
      <c r="O576" s="203"/>
      <c r="P576" s="203"/>
      <c r="Q576" s="203"/>
      <c r="R576" s="203"/>
      <c r="S576" s="203"/>
      <c r="T576" s="204"/>
      <c r="AT576" s="198" t="s">
        <v>153</v>
      </c>
      <c r="AU576" s="198" t="s">
        <v>86</v>
      </c>
      <c r="AV576" s="12" t="s">
        <v>86</v>
      </c>
      <c r="AW576" s="12" t="s">
        <v>40</v>
      </c>
      <c r="AX576" s="12" t="s">
        <v>77</v>
      </c>
      <c r="AY576" s="198" t="s">
        <v>144</v>
      </c>
    </row>
    <row r="577" spans="2:51" s="13" customFormat="1" ht="13.5">
      <c r="B577" s="205"/>
      <c r="D577" s="206" t="s">
        <v>153</v>
      </c>
      <c r="E577" s="207" t="s">
        <v>5</v>
      </c>
      <c r="F577" s="208" t="s">
        <v>174</v>
      </c>
      <c r="H577" s="209">
        <v>1.4</v>
      </c>
      <c r="I577" s="210"/>
      <c r="L577" s="205"/>
      <c r="M577" s="211"/>
      <c r="N577" s="212"/>
      <c r="O577" s="212"/>
      <c r="P577" s="212"/>
      <c r="Q577" s="212"/>
      <c r="R577" s="212"/>
      <c r="S577" s="212"/>
      <c r="T577" s="213"/>
      <c r="AT577" s="214" t="s">
        <v>153</v>
      </c>
      <c r="AU577" s="214" t="s">
        <v>86</v>
      </c>
      <c r="AV577" s="13" t="s">
        <v>151</v>
      </c>
      <c r="AW577" s="13" t="s">
        <v>40</v>
      </c>
      <c r="AX577" s="13" t="s">
        <v>25</v>
      </c>
      <c r="AY577" s="214" t="s">
        <v>144</v>
      </c>
    </row>
    <row r="578" spans="2:65" s="1" customFormat="1" ht="31.5" customHeight="1">
      <c r="B578" s="175"/>
      <c r="C578" s="176" t="s">
        <v>481</v>
      </c>
      <c r="D578" s="176" t="s">
        <v>146</v>
      </c>
      <c r="E578" s="177" t="s">
        <v>482</v>
      </c>
      <c r="F578" s="178" t="s">
        <v>483</v>
      </c>
      <c r="G578" s="179" t="s">
        <v>468</v>
      </c>
      <c r="H578" s="180">
        <v>10</v>
      </c>
      <c r="I578" s="181"/>
      <c r="J578" s="182">
        <f>ROUND(I578*H578,2)</f>
        <v>0</v>
      </c>
      <c r="K578" s="178" t="s">
        <v>4753</v>
      </c>
      <c r="L578" s="42"/>
      <c r="M578" s="183" t="s">
        <v>5</v>
      </c>
      <c r="N578" s="184" t="s">
        <v>48</v>
      </c>
      <c r="O578" s="43"/>
      <c r="P578" s="185">
        <f>O578*H578</f>
        <v>0</v>
      </c>
      <c r="Q578" s="185">
        <v>0.00309</v>
      </c>
      <c r="R578" s="185">
        <f>Q578*H578</f>
        <v>0.030899999999999997</v>
      </c>
      <c r="S578" s="185">
        <v>0.126</v>
      </c>
      <c r="T578" s="186">
        <f>S578*H578</f>
        <v>1.26</v>
      </c>
      <c r="AR578" s="24" t="s">
        <v>151</v>
      </c>
      <c r="AT578" s="24" t="s">
        <v>146</v>
      </c>
      <c r="AU578" s="24" t="s">
        <v>86</v>
      </c>
      <c r="AY578" s="24" t="s">
        <v>144</v>
      </c>
      <c r="BE578" s="187">
        <f>IF(N578="základní",J578,0)</f>
        <v>0</v>
      </c>
      <c r="BF578" s="187">
        <f>IF(N578="snížená",J578,0)</f>
        <v>0</v>
      </c>
      <c r="BG578" s="187">
        <f>IF(N578="zákl. přenesená",J578,0)</f>
        <v>0</v>
      </c>
      <c r="BH578" s="187">
        <f>IF(N578="sníž. přenesená",J578,0)</f>
        <v>0</v>
      </c>
      <c r="BI578" s="187">
        <f>IF(N578="nulová",J578,0)</f>
        <v>0</v>
      </c>
      <c r="BJ578" s="24" t="s">
        <v>25</v>
      </c>
      <c r="BK578" s="187">
        <f>ROUND(I578*H578,2)</f>
        <v>0</v>
      </c>
      <c r="BL578" s="24" t="s">
        <v>151</v>
      </c>
      <c r="BM578" s="24" t="s">
        <v>484</v>
      </c>
    </row>
    <row r="579" spans="2:51" s="12" customFormat="1" ht="13.5">
      <c r="B579" s="197"/>
      <c r="D579" s="189" t="s">
        <v>153</v>
      </c>
      <c r="E579" s="198" t="s">
        <v>5</v>
      </c>
      <c r="F579" s="199" t="s">
        <v>485</v>
      </c>
      <c r="H579" s="200">
        <v>10</v>
      </c>
      <c r="I579" s="201"/>
      <c r="L579" s="197"/>
      <c r="M579" s="202"/>
      <c r="N579" s="203"/>
      <c r="O579" s="203"/>
      <c r="P579" s="203"/>
      <c r="Q579" s="203"/>
      <c r="R579" s="203"/>
      <c r="S579" s="203"/>
      <c r="T579" s="204"/>
      <c r="AT579" s="198" t="s">
        <v>153</v>
      </c>
      <c r="AU579" s="198" t="s">
        <v>86</v>
      </c>
      <c r="AV579" s="12" t="s">
        <v>86</v>
      </c>
      <c r="AW579" s="12" t="s">
        <v>40</v>
      </c>
      <c r="AX579" s="12" t="s">
        <v>77</v>
      </c>
      <c r="AY579" s="198" t="s">
        <v>144</v>
      </c>
    </row>
    <row r="580" spans="2:51" s="13" customFormat="1" ht="13.5">
      <c r="B580" s="205"/>
      <c r="D580" s="206" t="s">
        <v>153</v>
      </c>
      <c r="E580" s="207" t="s">
        <v>5</v>
      </c>
      <c r="F580" s="208" t="s">
        <v>174</v>
      </c>
      <c r="H580" s="209">
        <v>10</v>
      </c>
      <c r="I580" s="210"/>
      <c r="L580" s="205"/>
      <c r="M580" s="211"/>
      <c r="N580" s="212"/>
      <c r="O580" s="212"/>
      <c r="P580" s="212"/>
      <c r="Q580" s="212"/>
      <c r="R580" s="212"/>
      <c r="S580" s="212"/>
      <c r="T580" s="213"/>
      <c r="AT580" s="214" t="s">
        <v>153</v>
      </c>
      <c r="AU580" s="214" t="s">
        <v>86</v>
      </c>
      <c r="AV580" s="13" t="s">
        <v>151</v>
      </c>
      <c r="AW580" s="13" t="s">
        <v>40</v>
      </c>
      <c r="AX580" s="13" t="s">
        <v>25</v>
      </c>
      <c r="AY580" s="214" t="s">
        <v>144</v>
      </c>
    </row>
    <row r="581" spans="2:65" s="1" customFormat="1" ht="31.5" customHeight="1">
      <c r="B581" s="175"/>
      <c r="C581" s="176" t="s">
        <v>486</v>
      </c>
      <c r="D581" s="176" t="s">
        <v>146</v>
      </c>
      <c r="E581" s="177" t="s">
        <v>487</v>
      </c>
      <c r="F581" s="178" t="s">
        <v>488</v>
      </c>
      <c r="G581" s="179" t="s">
        <v>205</v>
      </c>
      <c r="H581" s="180">
        <v>3385.39</v>
      </c>
      <c r="I581" s="181"/>
      <c r="J581" s="182">
        <f>ROUND(I581*H581,2)</f>
        <v>0</v>
      </c>
      <c r="K581" s="178" t="s">
        <v>4754</v>
      </c>
      <c r="L581" s="42"/>
      <c r="M581" s="183" t="s">
        <v>5</v>
      </c>
      <c r="N581" s="184" t="s">
        <v>48</v>
      </c>
      <c r="O581" s="43"/>
      <c r="P581" s="185">
        <f>O581*H581</f>
        <v>0</v>
      </c>
      <c r="Q581" s="185">
        <v>0</v>
      </c>
      <c r="R581" s="185">
        <f>Q581*H581</f>
        <v>0</v>
      </c>
      <c r="S581" s="185">
        <v>0.01</v>
      </c>
      <c r="T581" s="186">
        <f>S581*H581</f>
        <v>33.853899999999996</v>
      </c>
      <c r="AR581" s="24" t="s">
        <v>151</v>
      </c>
      <c r="AT581" s="24" t="s">
        <v>146</v>
      </c>
      <c r="AU581" s="24" t="s">
        <v>86</v>
      </c>
      <c r="AY581" s="24" t="s">
        <v>144</v>
      </c>
      <c r="BE581" s="187">
        <f>IF(N581="základní",J581,0)</f>
        <v>0</v>
      </c>
      <c r="BF581" s="187">
        <f>IF(N581="snížená",J581,0)</f>
        <v>0</v>
      </c>
      <c r="BG581" s="187">
        <f>IF(N581="zákl. přenesená",J581,0)</f>
        <v>0</v>
      </c>
      <c r="BH581" s="187">
        <f>IF(N581="sníž. přenesená",J581,0)</f>
        <v>0</v>
      </c>
      <c r="BI581" s="187">
        <f>IF(N581="nulová",J581,0)</f>
        <v>0</v>
      </c>
      <c r="BJ581" s="24" t="s">
        <v>25</v>
      </c>
      <c r="BK581" s="187">
        <f>ROUND(I581*H581,2)</f>
        <v>0</v>
      </c>
      <c r="BL581" s="24" t="s">
        <v>151</v>
      </c>
      <c r="BM581" s="24" t="s">
        <v>489</v>
      </c>
    </row>
    <row r="582" spans="2:51" s="11" customFormat="1" ht="13.5">
      <c r="B582" s="188"/>
      <c r="D582" s="189" t="s">
        <v>153</v>
      </c>
      <c r="E582" s="190" t="s">
        <v>5</v>
      </c>
      <c r="F582" s="191" t="s">
        <v>490</v>
      </c>
      <c r="H582" s="192" t="s">
        <v>5</v>
      </c>
      <c r="I582" s="193"/>
      <c r="L582" s="188"/>
      <c r="M582" s="194"/>
      <c r="N582" s="195"/>
      <c r="O582" s="195"/>
      <c r="P582" s="195"/>
      <c r="Q582" s="195"/>
      <c r="R582" s="195"/>
      <c r="S582" s="195"/>
      <c r="T582" s="196"/>
      <c r="AT582" s="192" t="s">
        <v>153</v>
      </c>
      <c r="AU582" s="192" t="s">
        <v>86</v>
      </c>
      <c r="AV582" s="11" t="s">
        <v>25</v>
      </c>
      <c r="AW582" s="11" t="s">
        <v>40</v>
      </c>
      <c r="AX582" s="11" t="s">
        <v>77</v>
      </c>
      <c r="AY582" s="192" t="s">
        <v>144</v>
      </c>
    </row>
    <row r="583" spans="2:51" s="12" customFormat="1" ht="13.5">
      <c r="B583" s="197"/>
      <c r="D583" s="189" t="s">
        <v>153</v>
      </c>
      <c r="E583" s="198" t="s">
        <v>5</v>
      </c>
      <c r="F583" s="199" t="s">
        <v>491</v>
      </c>
      <c r="H583" s="200">
        <v>3385.39</v>
      </c>
      <c r="I583" s="201"/>
      <c r="L583" s="197"/>
      <c r="M583" s="202"/>
      <c r="N583" s="203"/>
      <c r="O583" s="203"/>
      <c r="P583" s="203"/>
      <c r="Q583" s="203"/>
      <c r="R583" s="203"/>
      <c r="S583" s="203"/>
      <c r="T583" s="204"/>
      <c r="AT583" s="198" t="s">
        <v>153</v>
      </c>
      <c r="AU583" s="198" t="s">
        <v>86</v>
      </c>
      <c r="AV583" s="12" t="s">
        <v>86</v>
      </c>
      <c r="AW583" s="12" t="s">
        <v>40</v>
      </c>
      <c r="AX583" s="12" t="s">
        <v>77</v>
      </c>
      <c r="AY583" s="198" t="s">
        <v>144</v>
      </c>
    </row>
    <row r="584" spans="2:51" s="13" customFormat="1" ht="13.5">
      <c r="B584" s="205"/>
      <c r="D584" s="206" t="s">
        <v>153</v>
      </c>
      <c r="E584" s="207" t="s">
        <v>5</v>
      </c>
      <c r="F584" s="208" t="s">
        <v>174</v>
      </c>
      <c r="H584" s="209">
        <v>3385.39</v>
      </c>
      <c r="I584" s="210"/>
      <c r="L584" s="205"/>
      <c r="M584" s="211"/>
      <c r="N584" s="212"/>
      <c r="O584" s="212"/>
      <c r="P584" s="212"/>
      <c r="Q584" s="212"/>
      <c r="R584" s="212"/>
      <c r="S584" s="212"/>
      <c r="T584" s="213"/>
      <c r="AT584" s="214" t="s">
        <v>153</v>
      </c>
      <c r="AU584" s="214" t="s">
        <v>86</v>
      </c>
      <c r="AV584" s="13" t="s">
        <v>151</v>
      </c>
      <c r="AW584" s="13" t="s">
        <v>40</v>
      </c>
      <c r="AX584" s="13" t="s">
        <v>25</v>
      </c>
      <c r="AY584" s="214" t="s">
        <v>144</v>
      </c>
    </row>
    <row r="585" spans="2:65" s="1" customFormat="1" ht="31.5" customHeight="1">
      <c r="B585" s="175"/>
      <c r="C585" s="176" t="s">
        <v>492</v>
      </c>
      <c r="D585" s="176" t="s">
        <v>146</v>
      </c>
      <c r="E585" s="177" t="s">
        <v>493</v>
      </c>
      <c r="F585" s="178" t="s">
        <v>494</v>
      </c>
      <c r="G585" s="179" t="s">
        <v>205</v>
      </c>
      <c r="H585" s="180">
        <v>6822.155</v>
      </c>
      <c r="I585" s="181"/>
      <c r="J585" s="182">
        <f>ROUND(I585*H585,2)</f>
        <v>0</v>
      </c>
      <c r="K585" s="178" t="s">
        <v>4754</v>
      </c>
      <c r="L585" s="42"/>
      <c r="M585" s="183" t="s">
        <v>5</v>
      </c>
      <c r="N585" s="184" t="s">
        <v>48</v>
      </c>
      <c r="O585" s="43"/>
      <c r="P585" s="185">
        <f>O585*H585</f>
        <v>0</v>
      </c>
      <c r="Q585" s="185">
        <v>0</v>
      </c>
      <c r="R585" s="185">
        <f>Q585*H585</f>
        <v>0</v>
      </c>
      <c r="S585" s="185">
        <v>0.02</v>
      </c>
      <c r="T585" s="186">
        <f>S585*H585</f>
        <v>136.4431</v>
      </c>
      <c r="AR585" s="24" t="s">
        <v>151</v>
      </c>
      <c r="AT585" s="24" t="s">
        <v>146</v>
      </c>
      <c r="AU585" s="24" t="s">
        <v>86</v>
      </c>
      <c r="AY585" s="24" t="s">
        <v>144</v>
      </c>
      <c r="BE585" s="187">
        <f>IF(N585="základní",J585,0)</f>
        <v>0</v>
      </c>
      <c r="BF585" s="187">
        <f>IF(N585="snížená",J585,0)</f>
        <v>0</v>
      </c>
      <c r="BG585" s="187">
        <f>IF(N585="zákl. přenesená",J585,0)</f>
        <v>0</v>
      </c>
      <c r="BH585" s="187">
        <f>IF(N585="sníž. přenesená",J585,0)</f>
        <v>0</v>
      </c>
      <c r="BI585" s="187">
        <f>IF(N585="nulová",J585,0)</f>
        <v>0</v>
      </c>
      <c r="BJ585" s="24" t="s">
        <v>25</v>
      </c>
      <c r="BK585" s="187">
        <f>ROUND(I585*H585,2)</f>
        <v>0</v>
      </c>
      <c r="BL585" s="24" t="s">
        <v>151</v>
      </c>
      <c r="BM585" s="24" t="s">
        <v>495</v>
      </c>
    </row>
    <row r="586" spans="2:51" s="11" customFormat="1" ht="13.5">
      <c r="B586" s="188"/>
      <c r="D586" s="189" t="s">
        <v>153</v>
      </c>
      <c r="E586" s="190" t="s">
        <v>5</v>
      </c>
      <c r="F586" s="191" t="s">
        <v>490</v>
      </c>
      <c r="H586" s="192" t="s">
        <v>5</v>
      </c>
      <c r="I586" s="193"/>
      <c r="L586" s="188"/>
      <c r="M586" s="194"/>
      <c r="N586" s="195"/>
      <c r="O586" s="195"/>
      <c r="P586" s="195"/>
      <c r="Q586" s="195"/>
      <c r="R586" s="195"/>
      <c r="S586" s="195"/>
      <c r="T586" s="196"/>
      <c r="AT586" s="192" t="s">
        <v>153</v>
      </c>
      <c r="AU586" s="192" t="s">
        <v>86</v>
      </c>
      <c r="AV586" s="11" t="s">
        <v>25</v>
      </c>
      <c r="AW586" s="11" t="s">
        <v>40</v>
      </c>
      <c r="AX586" s="11" t="s">
        <v>77</v>
      </c>
      <c r="AY586" s="192" t="s">
        <v>144</v>
      </c>
    </row>
    <row r="587" spans="2:51" s="12" customFormat="1" ht="13.5">
      <c r="B587" s="197"/>
      <c r="D587" s="189" t="s">
        <v>153</v>
      </c>
      <c r="E587" s="198" t="s">
        <v>5</v>
      </c>
      <c r="F587" s="199" t="s">
        <v>496</v>
      </c>
      <c r="H587" s="200">
        <v>6822.155</v>
      </c>
      <c r="I587" s="201"/>
      <c r="L587" s="197"/>
      <c r="M587" s="202"/>
      <c r="N587" s="203"/>
      <c r="O587" s="203"/>
      <c r="P587" s="203"/>
      <c r="Q587" s="203"/>
      <c r="R587" s="203"/>
      <c r="S587" s="203"/>
      <c r="T587" s="204"/>
      <c r="AT587" s="198" t="s">
        <v>153</v>
      </c>
      <c r="AU587" s="198" t="s">
        <v>86</v>
      </c>
      <c r="AV587" s="12" t="s">
        <v>86</v>
      </c>
      <c r="AW587" s="12" t="s">
        <v>40</v>
      </c>
      <c r="AX587" s="12" t="s">
        <v>77</v>
      </c>
      <c r="AY587" s="198" t="s">
        <v>144</v>
      </c>
    </row>
    <row r="588" spans="2:51" s="13" customFormat="1" ht="13.5">
      <c r="B588" s="205"/>
      <c r="D588" s="206" t="s">
        <v>153</v>
      </c>
      <c r="E588" s="207" t="s">
        <v>5</v>
      </c>
      <c r="F588" s="208" t="s">
        <v>174</v>
      </c>
      <c r="H588" s="209">
        <v>6822.155</v>
      </c>
      <c r="I588" s="210"/>
      <c r="L588" s="205"/>
      <c r="M588" s="211"/>
      <c r="N588" s="212"/>
      <c r="O588" s="212"/>
      <c r="P588" s="212"/>
      <c r="Q588" s="212"/>
      <c r="R588" s="212"/>
      <c r="S588" s="212"/>
      <c r="T588" s="213"/>
      <c r="AT588" s="214" t="s">
        <v>153</v>
      </c>
      <c r="AU588" s="214" t="s">
        <v>86</v>
      </c>
      <c r="AV588" s="13" t="s">
        <v>151</v>
      </c>
      <c r="AW588" s="13" t="s">
        <v>40</v>
      </c>
      <c r="AX588" s="13" t="s">
        <v>25</v>
      </c>
      <c r="AY588" s="214" t="s">
        <v>144</v>
      </c>
    </row>
    <row r="589" spans="2:65" s="1" customFormat="1" ht="31.5" customHeight="1">
      <c r="B589" s="175"/>
      <c r="C589" s="176" t="s">
        <v>497</v>
      </c>
      <c r="D589" s="176" t="s">
        <v>146</v>
      </c>
      <c r="E589" s="177" t="s">
        <v>498</v>
      </c>
      <c r="F589" s="178" t="s">
        <v>499</v>
      </c>
      <c r="G589" s="179" t="s">
        <v>205</v>
      </c>
      <c r="H589" s="180">
        <v>649.786</v>
      </c>
      <c r="I589" s="181"/>
      <c r="J589" s="182">
        <f>ROUND(I589*H589,2)</f>
        <v>0</v>
      </c>
      <c r="K589" s="178" t="s">
        <v>4754</v>
      </c>
      <c r="L589" s="42"/>
      <c r="M589" s="183" t="s">
        <v>5</v>
      </c>
      <c r="N589" s="184" t="s">
        <v>48</v>
      </c>
      <c r="O589" s="43"/>
      <c r="P589" s="185">
        <f>O589*H589</f>
        <v>0</v>
      </c>
      <c r="Q589" s="185">
        <v>0</v>
      </c>
      <c r="R589" s="185">
        <f>Q589*H589</f>
        <v>0</v>
      </c>
      <c r="S589" s="185">
        <v>0.046</v>
      </c>
      <c r="T589" s="186">
        <f>S589*H589</f>
        <v>29.890155999999998</v>
      </c>
      <c r="AR589" s="24" t="s">
        <v>151</v>
      </c>
      <c r="AT589" s="24" t="s">
        <v>146</v>
      </c>
      <c r="AU589" s="24" t="s">
        <v>86</v>
      </c>
      <c r="AY589" s="24" t="s">
        <v>144</v>
      </c>
      <c r="BE589" s="187">
        <f>IF(N589="základní",J589,0)</f>
        <v>0</v>
      </c>
      <c r="BF589" s="187">
        <f>IF(N589="snížená",J589,0)</f>
        <v>0</v>
      </c>
      <c r="BG589" s="187">
        <f>IF(N589="zákl. přenesená",J589,0)</f>
        <v>0</v>
      </c>
      <c r="BH589" s="187">
        <f>IF(N589="sníž. přenesená",J589,0)</f>
        <v>0</v>
      </c>
      <c r="BI589" s="187">
        <f>IF(N589="nulová",J589,0)</f>
        <v>0</v>
      </c>
      <c r="BJ589" s="24" t="s">
        <v>25</v>
      </c>
      <c r="BK589" s="187">
        <f>ROUND(I589*H589,2)</f>
        <v>0</v>
      </c>
      <c r="BL589" s="24" t="s">
        <v>151</v>
      </c>
      <c r="BM589" s="24" t="s">
        <v>500</v>
      </c>
    </row>
    <row r="590" spans="2:51" s="11" customFormat="1" ht="27">
      <c r="B590" s="188"/>
      <c r="D590" s="189" t="s">
        <v>153</v>
      </c>
      <c r="E590" s="190" t="s">
        <v>5</v>
      </c>
      <c r="F590" s="191" t="s">
        <v>501</v>
      </c>
      <c r="H590" s="192" t="s">
        <v>5</v>
      </c>
      <c r="I590" s="193"/>
      <c r="L590" s="188"/>
      <c r="M590" s="194"/>
      <c r="N590" s="195"/>
      <c r="O590" s="195"/>
      <c r="P590" s="195"/>
      <c r="Q590" s="195"/>
      <c r="R590" s="195"/>
      <c r="S590" s="195"/>
      <c r="T590" s="196"/>
      <c r="AT590" s="192" t="s">
        <v>153</v>
      </c>
      <c r="AU590" s="192" t="s">
        <v>86</v>
      </c>
      <c r="AV590" s="11" t="s">
        <v>25</v>
      </c>
      <c r="AW590" s="11" t="s">
        <v>40</v>
      </c>
      <c r="AX590" s="11" t="s">
        <v>77</v>
      </c>
      <c r="AY590" s="192" t="s">
        <v>144</v>
      </c>
    </row>
    <row r="591" spans="2:51" s="11" customFormat="1" ht="13.5">
      <c r="B591" s="188"/>
      <c r="D591" s="189" t="s">
        <v>153</v>
      </c>
      <c r="E591" s="190" t="s">
        <v>5</v>
      </c>
      <c r="F591" s="191" t="s">
        <v>215</v>
      </c>
      <c r="H591" s="192" t="s">
        <v>5</v>
      </c>
      <c r="I591" s="193"/>
      <c r="L591" s="188"/>
      <c r="M591" s="194"/>
      <c r="N591" s="195"/>
      <c r="O591" s="195"/>
      <c r="P591" s="195"/>
      <c r="Q591" s="195"/>
      <c r="R591" s="195"/>
      <c r="S591" s="195"/>
      <c r="T591" s="196"/>
      <c r="AT591" s="192" t="s">
        <v>153</v>
      </c>
      <c r="AU591" s="192" t="s">
        <v>86</v>
      </c>
      <c r="AV591" s="11" t="s">
        <v>25</v>
      </c>
      <c r="AW591" s="11" t="s">
        <v>40</v>
      </c>
      <c r="AX591" s="11" t="s">
        <v>77</v>
      </c>
      <c r="AY591" s="192" t="s">
        <v>144</v>
      </c>
    </row>
    <row r="592" spans="2:51" s="12" customFormat="1" ht="27">
      <c r="B592" s="197"/>
      <c r="D592" s="189" t="s">
        <v>153</v>
      </c>
      <c r="E592" s="198" t="s">
        <v>5</v>
      </c>
      <c r="F592" s="199" t="s">
        <v>502</v>
      </c>
      <c r="H592" s="200">
        <v>50.761</v>
      </c>
      <c r="I592" s="201"/>
      <c r="L592" s="197"/>
      <c r="M592" s="202"/>
      <c r="N592" s="203"/>
      <c r="O592" s="203"/>
      <c r="P592" s="203"/>
      <c r="Q592" s="203"/>
      <c r="R592" s="203"/>
      <c r="S592" s="203"/>
      <c r="T592" s="204"/>
      <c r="AT592" s="198" t="s">
        <v>153</v>
      </c>
      <c r="AU592" s="198" t="s">
        <v>86</v>
      </c>
      <c r="AV592" s="12" t="s">
        <v>86</v>
      </c>
      <c r="AW592" s="12" t="s">
        <v>40</v>
      </c>
      <c r="AX592" s="12" t="s">
        <v>77</v>
      </c>
      <c r="AY592" s="198" t="s">
        <v>144</v>
      </c>
    </row>
    <row r="593" spans="2:51" s="12" customFormat="1" ht="13.5">
      <c r="B593" s="197"/>
      <c r="D593" s="189" t="s">
        <v>153</v>
      </c>
      <c r="E593" s="198" t="s">
        <v>5</v>
      </c>
      <c r="F593" s="199" t="s">
        <v>503</v>
      </c>
      <c r="H593" s="200">
        <v>0.656</v>
      </c>
      <c r="I593" s="201"/>
      <c r="L593" s="197"/>
      <c r="M593" s="202"/>
      <c r="N593" s="203"/>
      <c r="O593" s="203"/>
      <c r="P593" s="203"/>
      <c r="Q593" s="203"/>
      <c r="R593" s="203"/>
      <c r="S593" s="203"/>
      <c r="T593" s="204"/>
      <c r="AT593" s="198" t="s">
        <v>153</v>
      </c>
      <c r="AU593" s="198" t="s">
        <v>86</v>
      </c>
      <c r="AV593" s="12" t="s">
        <v>86</v>
      </c>
      <c r="AW593" s="12" t="s">
        <v>40</v>
      </c>
      <c r="AX593" s="12" t="s">
        <v>77</v>
      </c>
      <c r="AY593" s="198" t="s">
        <v>144</v>
      </c>
    </row>
    <row r="594" spans="2:51" s="12" customFormat="1" ht="27">
      <c r="B594" s="197"/>
      <c r="D594" s="189" t="s">
        <v>153</v>
      </c>
      <c r="E594" s="198" t="s">
        <v>5</v>
      </c>
      <c r="F594" s="199" t="s">
        <v>504</v>
      </c>
      <c r="H594" s="200">
        <v>53.174</v>
      </c>
      <c r="I594" s="201"/>
      <c r="L594" s="197"/>
      <c r="M594" s="202"/>
      <c r="N594" s="203"/>
      <c r="O594" s="203"/>
      <c r="P594" s="203"/>
      <c r="Q594" s="203"/>
      <c r="R594" s="203"/>
      <c r="S594" s="203"/>
      <c r="T594" s="204"/>
      <c r="AT594" s="198" t="s">
        <v>153</v>
      </c>
      <c r="AU594" s="198" t="s">
        <v>86</v>
      </c>
      <c r="AV594" s="12" t="s">
        <v>86</v>
      </c>
      <c r="AW594" s="12" t="s">
        <v>40</v>
      </c>
      <c r="AX594" s="12" t="s">
        <v>77</v>
      </c>
      <c r="AY594" s="198" t="s">
        <v>144</v>
      </c>
    </row>
    <row r="595" spans="2:51" s="12" customFormat="1" ht="27">
      <c r="B595" s="197"/>
      <c r="D595" s="189" t="s">
        <v>153</v>
      </c>
      <c r="E595" s="198" t="s">
        <v>5</v>
      </c>
      <c r="F595" s="199" t="s">
        <v>505</v>
      </c>
      <c r="H595" s="200">
        <v>47.844</v>
      </c>
      <c r="I595" s="201"/>
      <c r="L595" s="197"/>
      <c r="M595" s="202"/>
      <c r="N595" s="203"/>
      <c r="O595" s="203"/>
      <c r="P595" s="203"/>
      <c r="Q595" s="203"/>
      <c r="R595" s="203"/>
      <c r="S595" s="203"/>
      <c r="T595" s="204"/>
      <c r="AT595" s="198" t="s">
        <v>153</v>
      </c>
      <c r="AU595" s="198" t="s">
        <v>86</v>
      </c>
      <c r="AV595" s="12" t="s">
        <v>86</v>
      </c>
      <c r="AW595" s="12" t="s">
        <v>40</v>
      </c>
      <c r="AX595" s="12" t="s">
        <v>77</v>
      </c>
      <c r="AY595" s="198" t="s">
        <v>144</v>
      </c>
    </row>
    <row r="596" spans="2:51" s="12" customFormat="1" ht="40.5">
      <c r="B596" s="197"/>
      <c r="D596" s="189" t="s">
        <v>153</v>
      </c>
      <c r="E596" s="198" t="s">
        <v>5</v>
      </c>
      <c r="F596" s="199" t="s">
        <v>506</v>
      </c>
      <c r="H596" s="200">
        <v>66.37</v>
      </c>
      <c r="I596" s="201"/>
      <c r="L596" s="197"/>
      <c r="M596" s="202"/>
      <c r="N596" s="203"/>
      <c r="O596" s="203"/>
      <c r="P596" s="203"/>
      <c r="Q596" s="203"/>
      <c r="R596" s="203"/>
      <c r="S596" s="203"/>
      <c r="T596" s="204"/>
      <c r="AT596" s="198" t="s">
        <v>153</v>
      </c>
      <c r="AU596" s="198" t="s">
        <v>86</v>
      </c>
      <c r="AV596" s="12" t="s">
        <v>86</v>
      </c>
      <c r="AW596" s="12" t="s">
        <v>40</v>
      </c>
      <c r="AX596" s="12" t="s">
        <v>77</v>
      </c>
      <c r="AY596" s="198" t="s">
        <v>144</v>
      </c>
    </row>
    <row r="597" spans="2:51" s="12" customFormat="1" ht="27">
      <c r="B597" s="197"/>
      <c r="D597" s="189" t="s">
        <v>153</v>
      </c>
      <c r="E597" s="198" t="s">
        <v>5</v>
      </c>
      <c r="F597" s="199" t="s">
        <v>507</v>
      </c>
      <c r="H597" s="200">
        <v>24.174</v>
      </c>
      <c r="I597" s="201"/>
      <c r="L597" s="197"/>
      <c r="M597" s="202"/>
      <c r="N597" s="203"/>
      <c r="O597" s="203"/>
      <c r="P597" s="203"/>
      <c r="Q597" s="203"/>
      <c r="R597" s="203"/>
      <c r="S597" s="203"/>
      <c r="T597" s="204"/>
      <c r="AT597" s="198" t="s">
        <v>153</v>
      </c>
      <c r="AU597" s="198" t="s">
        <v>86</v>
      </c>
      <c r="AV597" s="12" t="s">
        <v>86</v>
      </c>
      <c r="AW597" s="12" t="s">
        <v>40</v>
      </c>
      <c r="AX597" s="12" t="s">
        <v>77</v>
      </c>
      <c r="AY597" s="198" t="s">
        <v>144</v>
      </c>
    </row>
    <row r="598" spans="2:51" s="12" customFormat="1" ht="27">
      <c r="B598" s="197"/>
      <c r="D598" s="189" t="s">
        <v>153</v>
      </c>
      <c r="E598" s="198" t="s">
        <v>5</v>
      </c>
      <c r="F598" s="199" t="s">
        <v>508</v>
      </c>
      <c r="H598" s="200">
        <v>96.479</v>
      </c>
      <c r="I598" s="201"/>
      <c r="L598" s="197"/>
      <c r="M598" s="202"/>
      <c r="N598" s="203"/>
      <c r="O598" s="203"/>
      <c r="P598" s="203"/>
      <c r="Q598" s="203"/>
      <c r="R598" s="203"/>
      <c r="S598" s="203"/>
      <c r="T598" s="204"/>
      <c r="AT598" s="198" t="s">
        <v>153</v>
      </c>
      <c r="AU598" s="198" t="s">
        <v>86</v>
      </c>
      <c r="AV598" s="12" t="s">
        <v>86</v>
      </c>
      <c r="AW598" s="12" t="s">
        <v>40</v>
      </c>
      <c r="AX598" s="12" t="s">
        <v>77</v>
      </c>
      <c r="AY598" s="198" t="s">
        <v>144</v>
      </c>
    </row>
    <row r="599" spans="2:51" s="12" customFormat="1" ht="40.5">
      <c r="B599" s="197"/>
      <c r="D599" s="189" t="s">
        <v>153</v>
      </c>
      <c r="E599" s="198" t="s">
        <v>5</v>
      </c>
      <c r="F599" s="199" t="s">
        <v>509</v>
      </c>
      <c r="H599" s="200">
        <v>65.063</v>
      </c>
      <c r="I599" s="201"/>
      <c r="L599" s="197"/>
      <c r="M599" s="202"/>
      <c r="N599" s="203"/>
      <c r="O599" s="203"/>
      <c r="P599" s="203"/>
      <c r="Q599" s="203"/>
      <c r="R599" s="203"/>
      <c r="S599" s="203"/>
      <c r="T599" s="204"/>
      <c r="AT599" s="198" t="s">
        <v>153</v>
      </c>
      <c r="AU599" s="198" t="s">
        <v>86</v>
      </c>
      <c r="AV599" s="12" t="s">
        <v>86</v>
      </c>
      <c r="AW599" s="12" t="s">
        <v>40</v>
      </c>
      <c r="AX599" s="12" t="s">
        <v>77</v>
      </c>
      <c r="AY599" s="198" t="s">
        <v>144</v>
      </c>
    </row>
    <row r="600" spans="2:51" s="12" customFormat="1" ht="40.5">
      <c r="B600" s="197"/>
      <c r="D600" s="189" t="s">
        <v>153</v>
      </c>
      <c r="E600" s="198" t="s">
        <v>5</v>
      </c>
      <c r="F600" s="199" t="s">
        <v>510</v>
      </c>
      <c r="H600" s="200">
        <v>62.358</v>
      </c>
      <c r="I600" s="201"/>
      <c r="L600" s="197"/>
      <c r="M600" s="202"/>
      <c r="N600" s="203"/>
      <c r="O600" s="203"/>
      <c r="P600" s="203"/>
      <c r="Q600" s="203"/>
      <c r="R600" s="203"/>
      <c r="S600" s="203"/>
      <c r="T600" s="204"/>
      <c r="AT600" s="198" t="s">
        <v>153</v>
      </c>
      <c r="AU600" s="198" t="s">
        <v>86</v>
      </c>
      <c r="AV600" s="12" t="s">
        <v>86</v>
      </c>
      <c r="AW600" s="12" t="s">
        <v>40</v>
      </c>
      <c r="AX600" s="12" t="s">
        <v>77</v>
      </c>
      <c r="AY600" s="198" t="s">
        <v>144</v>
      </c>
    </row>
    <row r="601" spans="2:51" s="12" customFormat="1" ht="27">
      <c r="B601" s="197"/>
      <c r="D601" s="189" t="s">
        <v>153</v>
      </c>
      <c r="E601" s="198" t="s">
        <v>5</v>
      </c>
      <c r="F601" s="199" t="s">
        <v>511</v>
      </c>
      <c r="H601" s="200">
        <v>20.63</v>
      </c>
      <c r="I601" s="201"/>
      <c r="L601" s="197"/>
      <c r="M601" s="202"/>
      <c r="N601" s="203"/>
      <c r="O601" s="203"/>
      <c r="P601" s="203"/>
      <c r="Q601" s="203"/>
      <c r="R601" s="203"/>
      <c r="S601" s="203"/>
      <c r="T601" s="204"/>
      <c r="AT601" s="198" t="s">
        <v>153</v>
      </c>
      <c r="AU601" s="198" t="s">
        <v>86</v>
      </c>
      <c r="AV601" s="12" t="s">
        <v>86</v>
      </c>
      <c r="AW601" s="12" t="s">
        <v>40</v>
      </c>
      <c r="AX601" s="12" t="s">
        <v>77</v>
      </c>
      <c r="AY601" s="198" t="s">
        <v>144</v>
      </c>
    </row>
    <row r="602" spans="2:51" s="12" customFormat="1" ht="13.5">
      <c r="B602" s="197"/>
      <c r="D602" s="189" t="s">
        <v>153</v>
      </c>
      <c r="E602" s="198" t="s">
        <v>5</v>
      </c>
      <c r="F602" s="199" t="s">
        <v>512</v>
      </c>
      <c r="H602" s="200">
        <v>13.614</v>
      </c>
      <c r="I602" s="201"/>
      <c r="L602" s="197"/>
      <c r="M602" s="202"/>
      <c r="N602" s="203"/>
      <c r="O602" s="203"/>
      <c r="P602" s="203"/>
      <c r="Q602" s="203"/>
      <c r="R602" s="203"/>
      <c r="S602" s="203"/>
      <c r="T602" s="204"/>
      <c r="AT602" s="198" t="s">
        <v>153</v>
      </c>
      <c r="AU602" s="198" t="s">
        <v>86</v>
      </c>
      <c r="AV602" s="12" t="s">
        <v>86</v>
      </c>
      <c r="AW602" s="12" t="s">
        <v>40</v>
      </c>
      <c r="AX602" s="12" t="s">
        <v>77</v>
      </c>
      <c r="AY602" s="198" t="s">
        <v>144</v>
      </c>
    </row>
    <row r="603" spans="2:51" s="12" customFormat="1" ht="27">
      <c r="B603" s="197"/>
      <c r="D603" s="189" t="s">
        <v>153</v>
      </c>
      <c r="E603" s="198" t="s">
        <v>5</v>
      </c>
      <c r="F603" s="199" t="s">
        <v>513</v>
      </c>
      <c r="H603" s="200">
        <v>51.049</v>
      </c>
      <c r="I603" s="201"/>
      <c r="L603" s="197"/>
      <c r="M603" s="202"/>
      <c r="N603" s="203"/>
      <c r="O603" s="203"/>
      <c r="P603" s="203"/>
      <c r="Q603" s="203"/>
      <c r="R603" s="203"/>
      <c r="S603" s="203"/>
      <c r="T603" s="204"/>
      <c r="AT603" s="198" t="s">
        <v>153</v>
      </c>
      <c r="AU603" s="198" t="s">
        <v>86</v>
      </c>
      <c r="AV603" s="12" t="s">
        <v>86</v>
      </c>
      <c r="AW603" s="12" t="s">
        <v>40</v>
      </c>
      <c r="AX603" s="12" t="s">
        <v>77</v>
      </c>
      <c r="AY603" s="198" t="s">
        <v>144</v>
      </c>
    </row>
    <row r="604" spans="2:51" s="12" customFormat="1" ht="27">
      <c r="B604" s="197"/>
      <c r="D604" s="189" t="s">
        <v>153</v>
      </c>
      <c r="E604" s="198" t="s">
        <v>5</v>
      </c>
      <c r="F604" s="199" t="s">
        <v>514</v>
      </c>
      <c r="H604" s="200">
        <v>47.663</v>
      </c>
      <c r="I604" s="201"/>
      <c r="L604" s="197"/>
      <c r="M604" s="202"/>
      <c r="N604" s="203"/>
      <c r="O604" s="203"/>
      <c r="P604" s="203"/>
      <c r="Q604" s="203"/>
      <c r="R604" s="203"/>
      <c r="S604" s="203"/>
      <c r="T604" s="204"/>
      <c r="AT604" s="198" t="s">
        <v>153</v>
      </c>
      <c r="AU604" s="198" t="s">
        <v>86</v>
      </c>
      <c r="AV604" s="12" t="s">
        <v>86</v>
      </c>
      <c r="AW604" s="12" t="s">
        <v>40</v>
      </c>
      <c r="AX604" s="12" t="s">
        <v>77</v>
      </c>
      <c r="AY604" s="198" t="s">
        <v>144</v>
      </c>
    </row>
    <row r="605" spans="2:51" s="12" customFormat="1" ht="13.5">
      <c r="B605" s="197"/>
      <c r="D605" s="189" t="s">
        <v>153</v>
      </c>
      <c r="E605" s="198" t="s">
        <v>5</v>
      </c>
      <c r="F605" s="199" t="s">
        <v>515</v>
      </c>
      <c r="H605" s="200">
        <v>3.956</v>
      </c>
      <c r="I605" s="201"/>
      <c r="L605" s="197"/>
      <c r="M605" s="202"/>
      <c r="N605" s="203"/>
      <c r="O605" s="203"/>
      <c r="P605" s="203"/>
      <c r="Q605" s="203"/>
      <c r="R605" s="203"/>
      <c r="S605" s="203"/>
      <c r="T605" s="204"/>
      <c r="AT605" s="198" t="s">
        <v>153</v>
      </c>
      <c r="AU605" s="198" t="s">
        <v>86</v>
      </c>
      <c r="AV605" s="12" t="s">
        <v>86</v>
      </c>
      <c r="AW605" s="12" t="s">
        <v>40</v>
      </c>
      <c r="AX605" s="12" t="s">
        <v>77</v>
      </c>
      <c r="AY605" s="198" t="s">
        <v>144</v>
      </c>
    </row>
    <row r="606" spans="2:51" s="12" customFormat="1" ht="27">
      <c r="B606" s="197"/>
      <c r="D606" s="189" t="s">
        <v>153</v>
      </c>
      <c r="E606" s="198" t="s">
        <v>5</v>
      </c>
      <c r="F606" s="199" t="s">
        <v>516</v>
      </c>
      <c r="H606" s="200">
        <v>32.121</v>
      </c>
      <c r="I606" s="201"/>
      <c r="L606" s="197"/>
      <c r="M606" s="202"/>
      <c r="N606" s="203"/>
      <c r="O606" s="203"/>
      <c r="P606" s="203"/>
      <c r="Q606" s="203"/>
      <c r="R606" s="203"/>
      <c r="S606" s="203"/>
      <c r="T606" s="204"/>
      <c r="AT606" s="198" t="s">
        <v>153</v>
      </c>
      <c r="AU606" s="198" t="s">
        <v>86</v>
      </c>
      <c r="AV606" s="12" t="s">
        <v>86</v>
      </c>
      <c r="AW606" s="12" t="s">
        <v>40</v>
      </c>
      <c r="AX606" s="12" t="s">
        <v>77</v>
      </c>
      <c r="AY606" s="198" t="s">
        <v>144</v>
      </c>
    </row>
    <row r="607" spans="2:51" s="11" customFormat="1" ht="13.5">
      <c r="B607" s="188"/>
      <c r="D607" s="189" t="s">
        <v>153</v>
      </c>
      <c r="E607" s="190" t="s">
        <v>5</v>
      </c>
      <c r="F607" s="191" t="s">
        <v>517</v>
      </c>
      <c r="H607" s="192" t="s">
        <v>5</v>
      </c>
      <c r="I607" s="193"/>
      <c r="L607" s="188"/>
      <c r="M607" s="194"/>
      <c r="N607" s="195"/>
      <c r="O607" s="195"/>
      <c r="P607" s="195"/>
      <c r="Q607" s="195"/>
      <c r="R607" s="195"/>
      <c r="S607" s="195"/>
      <c r="T607" s="196"/>
      <c r="AT607" s="192" t="s">
        <v>153</v>
      </c>
      <c r="AU607" s="192" t="s">
        <v>86</v>
      </c>
      <c r="AV607" s="11" t="s">
        <v>25</v>
      </c>
      <c r="AW607" s="11" t="s">
        <v>40</v>
      </c>
      <c r="AX607" s="11" t="s">
        <v>77</v>
      </c>
      <c r="AY607" s="192" t="s">
        <v>144</v>
      </c>
    </row>
    <row r="608" spans="2:51" s="12" customFormat="1" ht="13.5">
      <c r="B608" s="197"/>
      <c r="D608" s="189" t="s">
        <v>153</v>
      </c>
      <c r="E608" s="198" t="s">
        <v>5</v>
      </c>
      <c r="F608" s="199" t="s">
        <v>518</v>
      </c>
      <c r="H608" s="200">
        <v>8.026</v>
      </c>
      <c r="I608" s="201"/>
      <c r="L608" s="197"/>
      <c r="M608" s="202"/>
      <c r="N608" s="203"/>
      <c r="O608" s="203"/>
      <c r="P608" s="203"/>
      <c r="Q608" s="203"/>
      <c r="R608" s="203"/>
      <c r="S608" s="203"/>
      <c r="T608" s="204"/>
      <c r="AT608" s="198" t="s">
        <v>153</v>
      </c>
      <c r="AU608" s="198" t="s">
        <v>86</v>
      </c>
      <c r="AV608" s="12" t="s">
        <v>86</v>
      </c>
      <c r="AW608" s="12" t="s">
        <v>40</v>
      </c>
      <c r="AX608" s="12" t="s">
        <v>77</v>
      </c>
      <c r="AY608" s="198" t="s">
        <v>144</v>
      </c>
    </row>
    <row r="609" spans="2:51" s="11" customFormat="1" ht="13.5">
      <c r="B609" s="188"/>
      <c r="D609" s="189" t="s">
        <v>153</v>
      </c>
      <c r="E609" s="190" t="s">
        <v>5</v>
      </c>
      <c r="F609" s="191" t="s">
        <v>519</v>
      </c>
      <c r="H609" s="192" t="s">
        <v>5</v>
      </c>
      <c r="I609" s="193"/>
      <c r="L609" s="188"/>
      <c r="M609" s="194"/>
      <c r="N609" s="195"/>
      <c r="O609" s="195"/>
      <c r="P609" s="195"/>
      <c r="Q609" s="195"/>
      <c r="R609" s="195"/>
      <c r="S609" s="195"/>
      <c r="T609" s="196"/>
      <c r="AT609" s="192" t="s">
        <v>153</v>
      </c>
      <c r="AU609" s="192" t="s">
        <v>86</v>
      </c>
      <c r="AV609" s="11" t="s">
        <v>25</v>
      </c>
      <c r="AW609" s="11" t="s">
        <v>40</v>
      </c>
      <c r="AX609" s="11" t="s">
        <v>77</v>
      </c>
      <c r="AY609" s="192" t="s">
        <v>144</v>
      </c>
    </row>
    <row r="610" spans="2:51" s="12" customFormat="1" ht="13.5">
      <c r="B610" s="197"/>
      <c r="D610" s="189" t="s">
        <v>153</v>
      </c>
      <c r="E610" s="198" t="s">
        <v>5</v>
      </c>
      <c r="F610" s="199" t="s">
        <v>520</v>
      </c>
      <c r="H610" s="200">
        <v>5.848</v>
      </c>
      <c r="I610" s="201"/>
      <c r="L610" s="197"/>
      <c r="M610" s="202"/>
      <c r="N610" s="203"/>
      <c r="O610" s="203"/>
      <c r="P610" s="203"/>
      <c r="Q610" s="203"/>
      <c r="R610" s="203"/>
      <c r="S610" s="203"/>
      <c r="T610" s="204"/>
      <c r="AT610" s="198" t="s">
        <v>153</v>
      </c>
      <c r="AU610" s="198" t="s">
        <v>86</v>
      </c>
      <c r="AV610" s="12" t="s">
        <v>86</v>
      </c>
      <c r="AW610" s="12" t="s">
        <v>40</v>
      </c>
      <c r="AX610" s="12" t="s">
        <v>77</v>
      </c>
      <c r="AY610" s="198" t="s">
        <v>144</v>
      </c>
    </row>
    <row r="611" spans="2:51" s="13" customFormat="1" ht="13.5">
      <c r="B611" s="205"/>
      <c r="D611" s="206" t="s">
        <v>153</v>
      </c>
      <c r="E611" s="207" t="s">
        <v>5</v>
      </c>
      <c r="F611" s="208" t="s">
        <v>174</v>
      </c>
      <c r="H611" s="209">
        <v>649.786</v>
      </c>
      <c r="I611" s="210"/>
      <c r="L611" s="205"/>
      <c r="M611" s="211"/>
      <c r="N611" s="212"/>
      <c r="O611" s="212"/>
      <c r="P611" s="212"/>
      <c r="Q611" s="212"/>
      <c r="R611" s="212"/>
      <c r="S611" s="212"/>
      <c r="T611" s="213"/>
      <c r="AT611" s="214" t="s">
        <v>153</v>
      </c>
      <c r="AU611" s="214" t="s">
        <v>86</v>
      </c>
      <c r="AV611" s="13" t="s">
        <v>151</v>
      </c>
      <c r="AW611" s="13" t="s">
        <v>40</v>
      </c>
      <c r="AX611" s="13" t="s">
        <v>25</v>
      </c>
      <c r="AY611" s="214" t="s">
        <v>144</v>
      </c>
    </row>
    <row r="612" spans="2:65" s="1" customFormat="1" ht="31.5" customHeight="1">
      <c r="B612" s="175"/>
      <c r="C612" s="176" t="s">
        <v>521</v>
      </c>
      <c r="D612" s="176" t="s">
        <v>146</v>
      </c>
      <c r="E612" s="177" t="s">
        <v>522</v>
      </c>
      <c r="F612" s="178" t="s">
        <v>523</v>
      </c>
      <c r="G612" s="179" t="s">
        <v>205</v>
      </c>
      <c r="H612" s="180">
        <v>992.464</v>
      </c>
      <c r="I612" s="181"/>
      <c r="J612" s="182">
        <f>ROUND(I612*H612,2)</f>
        <v>0</v>
      </c>
      <c r="K612" s="178" t="s">
        <v>4754</v>
      </c>
      <c r="L612" s="42"/>
      <c r="M612" s="183" t="s">
        <v>5</v>
      </c>
      <c r="N612" s="184" t="s">
        <v>48</v>
      </c>
      <c r="O612" s="43"/>
      <c r="P612" s="185">
        <f>O612*H612</f>
        <v>0</v>
      </c>
      <c r="Q612" s="185">
        <v>0</v>
      </c>
      <c r="R612" s="185">
        <f>Q612*H612</f>
        <v>0</v>
      </c>
      <c r="S612" s="185">
        <v>0.022</v>
      </c>
      <c r="T612" s="186">
        <f>S612*H612</f>
        <v>21.834208</v>
      </c>
      <c r="AR612" s="24" t="s">
        <v>151</v>
      </c>
      <c r="AT612" s="24" t="s">
        <v>146</v>
      </c>
      <c r="AU612" s="24" t="s">
        <v>86</v>
      </c>
      <c r="AY612" s="24" t="s">
        <v>144</v>
      </c>
      <c r="BE612" s="187">
        <f>IF(N612="základní",J612,0)</f>
        <v>0</v>
      </c>
      <c r="BF612" s="187">
        <f>IF(N612="snížená",J612,0)</f>
        <v>0</v>
      </c>
      <c r="BG612" s="187">
        <f>IF(N612="zákl. přenesená",J612,0)</f>
        <v>0</v>
      </c>
      <c r="BH612" s="187">
        <f>IF(N612="sníž. přenesená",J612,0)</f>
        <v>0</v>
      </c>
      <c r="BI612" s="187">
        <f>IF(N612="nulová",J612,0)</f>
        <v>0</v>
      </c>
      <c r="BJ612" s="24" t="s">
        <v>25</v>
      </c>
      <c r="BK612" s="187">
        <f>ROUND(I612*H612,2)</f>
        <v>0</v>
      </c>
      <c r="BL612" s="24" t="s">
        <v>151</v>
      </c>
      <c r="BM612" s="24" t="s">
        <v>524</v>
      </c>
    </row>
    <row r="613" spans="2:51" s="11" customFormat="1" ht="13.5">
      <c r="B613" s="188"/>
      <c r="D613" s="189" t="s">
        <v>153</v>
      </c>
      <c r="E613" s="190" t="s">
        <v>5</v>
      </c>
      <c r="F613" s="191" t="s">
        <v>490</v>
      </c>
      <c r="H613" s="192" t="s">
        <v>5</v>
      </c>
      <c r="I613" s="193"/>
      <c r="L613" s="188"/>
      <c r="M613" s="194"/>
      <c r="N613" s="195"/>
      <c r="O613" s="195"/>
      <c r="P613" s="195"/>
      <c r="Q613" s="195"/>
      <c r="R613" s="195"/>
      <c r="S613" s="195"/>
      <c r="T613" s="196"/>
      <c r="AT613" s="192" t="s">
        <v>153</v>
      </c>
      <c r="AU613" s="192" t="s">
        <v>86</v>
      </c>
      <c r="AV613" s="11" t="s">
        <v>25</v>
      </c>
      <c r="AW613" s="11" t="s">
        <v>40</v>
      </c>
      <c r="AX613" s="11" t="s">
        <v>77</v>
      </c>
      <c r="AY613" s="192" t="s">
        <v>144</v>
      </c>
    </row>
    <row r="614" spans="2:51" s="12" customFormat="1" ht="13.5">
      <c r="B614" s="197"/>
      <c r="D614" s="189" t="s">
        <v>153</v>
      </c>
      <c r="E614" s="198" t="s">
        <v>5</v>
      </c>
      <c r="F614" s="199" t="s">
        <v>525</v>
      </c>
      <c r="H614" s="200">
        <v>992.464</v>
      </c>
      <c r="I614" s="201"/>
      <c r="L614" s="197"/>
      <c r="M614" s="202"/>
      <c r="N614" s="203"/>
      <c r="O614" s="203"/>
      <c r="P614" s="203"/>
      <c r="Q614" s="203"/>
      <c r="R614" s="203"/>
      <c r="S614" s="203"/>
      <c r="T614" s="204"/>
      <c r="AT614" s="198" t="s">
        <v>153</v>
      </c>
      <c r="AU614" s="198" t="s">
        <v>86</v>
      </c>
      <c r="AV614" s="12" t="s">
        <v>86</v>
      </c>
      <c r="AW614" s="12" t="s">
        <v>40</v>
      </c>
      <c r="AX614" s="12" t="s">
        <v>77</v>
      </c>
      <c r="AY614" s="198" t="s">
        <v>144</v>
      </c>
    </row>
    <row r="615" spans="2:51" s="13" customFormat="1" ht="13.5">
      <c r="B615" s="205"/>
      <c r="D615" s="189" t="s">
        <v>153</v>
      </c>
      <c r="E615" s="215" t="s">
        <v>5</v>
      </c>
      <c r="F615" s="216" t="s">
        <v>174</v>
      </c>
      <c r="H615" s="217">
        <v>992.464</v>
      </c>
      <c r="I615" s="210"/>
      <c r="L615" s="205"/>
      <c r="M615" s="211"/>
      <c r="N615" s="212"/>
      <c r="O615" s="212"/>
      <c r="P615" s="212"/>
      <c r="Q615" s="212"/>
      <c r="R615" s="212"/>
      <c r="S615" s="212"/>
      <c r="T615" s="213"/>
      <c r="AT615" s="214" t="s">
        <v>153</v>
      </c>
      <c r="AU615" s="214" t="s">
        <v>86</v>
      </c>
      <c r="AV615" s="13" t="s">
        <v>151</v>
      </c>
      <c r="AW615" s="13" t="s">
        <v>40</v>
      </c>
      <c r="AX615" s="13" t="s">
        <v>25</v>
      </c>
      <c r="AY615" s="214" t="s">
        <v>144</v>
      </c>
    </row>
    <row r="616" spans="2:63" s="10" customFormat="1" ht="29.85" customHeight="1">
      <c r="B616" s="161"/>
      <c r="D616" s="172" t="s">
        <v>76</v>
      </c>
      <c r="E616" s="173" t="s">
        <v>526</v>
      </c>
      <c r="F616" s="173" t="s">
        <v>527</v>
      </c>
      <c r="I616" s="164"/>
      <c r="J616" s="174">
        <f>BK616</f>
        <v>0</v>
      </c>
      <c r="L616" s="161"/>
      <c r="M616" s="166"/>
      <c r="N616" s="167"/>
      <c r="O616" s="167"/>
      <c r="P616" s="168">
        <f>SUM(P617:P632)</f>
        <v>0</v>
      </c>
      <c r="Q616" s="167"/>
      <c r="R616" s="168">
        <f>SUM(R617:R632)</f>
        <v>0</v>
      </c>
      <c r="S616" s="167"/>
      <c r="T616" s="169">
        <f>SUM(T617:T632)</f>
        <v>0</v>
      </c>
      <c r="AR616" s="162" t="s">
        <v>25</v>
      </c>
      <c r="AT616" s="170" t="s">
        <v>76</v>
      </c>
      <c r="AU616" s="170" t="s">
        <v>25</v>
      </c>
      <c r="AY616" s="162" t="s">
        <v>144</v>
      </c>
      <c r="BK616" s="171">
        <f>SUM(BK617:BK632)</f>
        <v>0</v>
      </c>
    </row>
    <row r="617" spans="2:65" s="1" customFormat="1" ht="31.5" customHeight="1">
      <c r="B617" s="175"/>
      <c r="C617" s="176" t="s">
        <v>528</v>
      </c>
      <c r="D617" s="176" t="s">
        <v>146</v>
      </c>
      <c r="E617" s="177" t="s">
        <v>529</v>
      </c>
      <c r="F617" s="178" t="s">
        <v>530</v>
      </c>
      <c r="G617" s="179" t="s">
        <v>198</v>
      </c>
      <c r="H617" s="180">
        <v>1474.179</v>
      </c>
      <c r="I617" s="181"/>
      <c r="J617" s="182">
        <f>ROUND(I617*H617,2)</f>
        <v>0</v>
      </c>
      <c r="K617" s="178" t="s">
        <v>4753</v>
      </c>
      <c r="L617" s="42"/>
      <c r="M617" s="183" t="s">
        <v>5</v>
      </c>
      <c r="N617" s="184" t="s">
        <v>48</v>
      </c>
      <c r="O617" s="43"/>
      <c r="P617" s="185">
        <f>O617*H617</f>
        <v>0</v>
      </c>
      <c r="Q617" s="185">
        <v>0</v>
      </c>
      <c r="R617" s="185">
        <f>Q617*H617</f>
        <v>0</v>
      </c>
      <c r="S617" s="185">
        <v>0</v>
      </c>
      <c r="T617" s="186">
        <f>S617*H617</f>
        <v>0</v>
      </c>
      <c r="AR617" s="24" t="s">
        <v>151</v>
      </c>
      <c r="AT617" s="24" t="s">
        <v>146</v>
      </c>
      <c r="AU617" s="24" t="s">
        <v>86</v>
      </c>
      <c r="AY617" s="24" t="s">
        <v>144</v>
      </c>
      <c r="BE617" s="187">
        <f>IF(N617="základní",J617,0)</f>
        <v>0</v>
      </c>
      <c r="BF617" s="187">
        <f>IF(N617="snížená",J617,0)</f>
        <v>0</v>
      </c>
      <c r="BG617" s="187">
        <f>IF(N617="zákl. přenesená",J617,0)</f>
        <v>0</v>
      </c>
      <c r="BH617" s="187">
        <f>IF(N617="sníž. přenesená",J617,0)</f>
        <v>0</v>
      </c>
      <c r="BI617" s="187">
        <f>IF(N617="nulová",J617,0)</f>
        <v>0</v>
      </c>
      <c r="BJ617" s="24" t="s">
        <v>25</v>
      </c>
      <c r="BK617" s="187">
        <f>ROUND(I617*H617,2)</f>
        <v>0</v>
      </c>
      <c r="BL617" s="24" t="s">
        <v>151</v>
      </c>
      <c r="BM617" s="24" t="s">
        <v>531</v>
      </c>
    </row>
    <row r="618" spans="2:65" s="1" customFormat="1" ht="44.25" customHeight="1">
      <c r="B618" s="175"/>
      <c r="C618" s="176" t="s">
        <v>532</v>
      </c>
      <c r="D618" s="176" t="s">
        <v>146</v>
      </c>
      <c r="E618" s="177" t="s">
        <v>533</v>
      </c>
      <c r="F618" s="178" t="s">
        <v>534</v>
      </c>
      <c r="G618" s="179" t="s">
        <v>198</v>
      </c>
      <c r="H618" s="180">
        <v>7370.895</v>
      </c>
      <c r="I618" s="181"/>
      <c r="J618" s="182">
        <f>ROUND(I618*H618,2)</f>
        <v>0</v>
      </c>
      <c r="K618" s="178" t="s">
        <v>4753</v>
      </c>
      <c r="L618" s="42"/>
      <c r="M618" s="183" t="s">
        <v>5</v>
      </c>
      <c r="N618" s="184" t="s">
        <v>48</v>
      </c>
      <c r="O618" s="43"/>
      <c r="P618" s="185">
        <f>O618*H618</f>
        <v>0</v>
      </c>
      <c r="Q618" s="185">
        <v>0</v>
      </c>
      <c r="R618" s="185">
        <f>Q618*H618</f>
        <v>0</v>
      </c>
      <c r="S618" s="185">
        <v>0</v>
      </c>
      <c r="T618" s="186">
        <f>S618*H618</f>
        <v>0</v>
      </c>
      <c r="AR618" s="24" t="s">
        <v>151</v>
      </c>
      <c r="AT618" s="24" t="s">
        <v>146</v>
      </c>
      <c r="AU618" s="24" t="s">
        <v>86</v>
      </c>
      <c r="AY618" s="24" t="s">
        <v>144</v>
      </c>
      <c r="BE618" s="187">
        <f>IF(N618="základní",J618,0)</f>
        <v>0</v>
      </c>
      <c r="BF618" s="187">
        <f>IF(N618="snížená",J618,0)</f>
        <v>0</v>
      </c>
      <c r="BG618" s="187">
        <f>IF(N618="zákl. přenesená",J618,0)</f>
        <v>0</v>
      </c>
      <c r="BH618" s="187">
        <f>IF(N618="sníž. přenesená",J618,0)</f>
        <v>0</v>
      </c>
      <c r="BI618" s="187">
        <f>IF(N618="nulová",J618,0)</f>
        <v>0</v>
      </c>
      <c r="BJ618" s="24" t="s">
        <v>25</v>
      </c>
      <c r="BK618" s="187">
        <f>ROUND(I618*H618,2)</f>
        <v>0</v>
      </c>
      <c r="BL618" s="24" t="s">
        <v>151</v>
      </c>
      <c r="BM618" s="24" t="s">
        <v>535</v>
      </c>
    </row>
    <row r="619" spans="2:51" s="12" customFormat="1" ht="13.5">
      <c r="B619" s="197"/>
      <c r="D619" s="206" t="s">
        <v>153</v>
      </c>
      <c r="F619" s="218" t="s">
        <v>536</v>
      </c>
      <c r="H619" s="219">
        <v>7370.895</v>
      </c>
      <c r="I619" s="201"/>
      <c r="L619" s="197"/>
      <c r="M619" s="202"/>
      <c r="N619" s="203"/>
      <c r="O619" s="203"/>
      <c r="P619" s="203"/>
      <c r="Q619" s="203"/>
      <c r="R619" s="203"/>
      <c r="S619" s="203"/>
      <c r="T619" s="204"/>
      <c r="AT619" s="198" t="s">
        <v>153</v>
      </c>
      <c r="AU619" s="198" t="s">
        <v>86</v>
      </c>
      <c r="AV619" s="12" t="s">
        <v>86</v>
      </c>
      <c r="AW619" s="12" t="s">
        <v>6</v>
      </c>
      <c r="AX619" s="12" t="s">
        <v>25</v>
      </c>
      <c r="AY619" s="198" t="s">
        <v>144</v>
      </c>
    </row>
    <row r="620" spans="2:65" s="1" customFormat="1" ht="31.5" customHeight="1">
      <c r="B620" s="175"/>
      <c r="C620" s="176" t="s">
        <v>537</v>
      </c>
      <c r="D620" s="176" t="s">
        <v>146</v>
      </c>
      <c r="E620" s="177" t="s">
        <v>538</v>
      </c>
      <c r="F620" s="178" t="s">
        <v>539</v>
      </c>
      <c r="G620" s="179" t="s">
        <v>198</v>
      </c>
      <c r="H620" s="180">
        <v>1474.179</v>
      </c>
      <c r="I620" s="181"/>
      <c r="J620" s="182">
        <f>ROUND(I620*H620,2)</f>
        <v>0</v>
      </c>
      <c r="K620" s="178" t="s">
        <v>4753</v>
      </c>
      <c r="L620" s="42"/>
      <c r="M620" s="183" t="s">
        <v>5</v>
      </c>
      <c r="N620" s="184" t="s">
        <v>48</v>
      </c>
      <c r="O620" s="43"/>
      <c r="P620" s="185">
        <f>O620*H620</f>
        <v>0</v>
      </c>
      <c r="Q620" s="185">
        <v>0</v>
      </c>
      <c r="R620" s="185">
        <f>Q620*H620</f>
        <v>0</v>
      </c>
      <c r="S620" s="185">
        <v>0</v>
      </c>
      <c r="T620" s="186">
        <f>S620*H620</f>
        <v>0</v>
      </c>
      <c r="AR620" s="24" t="s">
        <v>151</v>
      </c>
      <c r="AT620" s="24" t="s">
        <v>146</v>
      </c>
      <c r="AU620" s="24" t="s">
        <v>86</v>
      </c>
      <c r="AY620" s="24" t="s">
        <v>144</v>
      </c>
      <c r="BE620" s="187">
        <f>IF(N620="základní",J620,0)</f>
        <v>0</v>
      </c>
      <c r="BF620" s="187">
        <f>IF(N620="snížená",J620,0)</f>
        <v>0</v>
      </c>
      <c r="BG620" s="187">
        <f>IF(N620="zákl. přenesená",J620,0)</f>
        <v>0</v>
      </c>
      <c r="BH620" s="187">
        <f>IF(N620="sníž. přenesená",J620,0)</f>
        <v>0</v>
      </c>
      <c r="BI620" s="187">
        <f>IF(N620="nulová",J620,0)</f>
        <v>0</v>
      </c>
      <c r="BJ620" s="24" t="s">
        <v>25</v>
      </c>
      <c r="BK620" s="187">
        <f>ROUND(I620*H620,2)</f>
        <v>0</v>
      </c>
      <c r="BL620" s="24" t="s">
        <v>151</v>
      </c>
      <c r="BM620" s="24" t="s">
        <v>540</v>
      </c>
    </row>
    <row r="621" spans="2:65" s="1" customFormat="1" ht="31.5" customHeight="1">
      <c r="B621" s="175"/>
      <c r="C621" s="176" t="s">
        <v>541</v>
      </c>
      <c r="D621" s="176" t="s">
        <v>146</v>
      </c>
      <c r="E621" s="177" t="s">
        <v>542</v>
      </c>
      <c r="F621" s="178" t="s">
        <v>543</v>
      </c>
      <c r="G621" s="179" t="s">
        <v>198</v>
      </c>
      <c r="H621" s="180">
        <v>1474.179</v>
      </c>
      <c r="I621" s="181"/>
      <c r="J621" s="182">
        <f>ROUND(I621*H621,2)</f>
        <v>0</v>
      </c>
      <c r="K621" s="178" t="s">
        <v>4753</v>
      </c>
      <c r="L621" s="42"/>
      <c r="M621" s="183" t="s">
        <v>5</v>
      </c>
      <c r="N621" s="184" t="s">
        <v>48</v>
      </c>
      <c r="O621" s="43"/>
      <c r="P621" s="185">
        <f>O621*H621</f>
        <v>0</v>
      </c>
      <c r="Q621" s="185">
        <v>0</v>
      </c>
      <c r="R621" s="185">
        <f>Q621*H621</f>
        <v>0</v>
      </c>
      <c r="S621" s="185">
        <v>0</v>
      </c>
      <c r="T621" s="186">
        <f>S621*H621</f>
        <v>0</v>
      </c>
      <c r="AR621" s="24" t="s">
        <v>151</v>
      </c>
      <c r="AT621" s="24" t="s">
        <v>146</v>
      </c>
      <c r="AU621" s="24" t="s">
        <v>86</v>
      </c>
      <c r="AY621" s="24" t="s">
        <v>144</v>
      </c>
      <c r="BE621" s="187">
        <f>IF(N621="základní",J621,0)</f>
        <v>0</v>
      </c>
      <c r="BF621" s="187">
        <f>IF(N621="snížená",J621,0)</f>
        <v>0</v>
      </c>
      <c r="BG621" s="187">
        <f>IF(N621="zákl. přenesená",J621,0)</f>
        <v>0</v>
      </c>
      <c r="BH621" s="187">
        <f>IF(N621="sníž. přenesená",J621,0)</f>
        <v>0</v>
      </c>
      <c r="BI621" s="187">
        <f>IF(N621="nulová",J621,0)</f>
        <v>0</v>
      </c>
      <c r="BJ621" s="24" t="s">
        <v>25</v>
      </c>
      <c r="BK621" s="187">
        <f>ROUND(I621*H621,2)</f>
        <v>0</v>
      </c>
      <c r="BL621" s="24" t="s">
        <v>151</v>
      </c>
      <c r="BM621" s="24" t="s">
        <v>544</v>
      </c>
    </row>
    <row r="622" spans="2:65" s="1" customFormat="1" ht="31.5" customHeight="1">
      <c r="B622" s="175"/>
      <c r="C622" s="176" t="s">
        <v>545</v>
      </c>
      <c r="D622" s="176" t="s">
        <v>146</v>
      </c>
      <c r="E622" s="177" t="s">
        <v>546</v>
      </c>
      <c r="F622" s="178" t="s">
        <v>547</v>
      </c>
      <c r="G622" s="179" t="s">
        <v>198</v>
      </c>
      <c r="H622" s="180">
        <v>35380.296</v>
      </c>
      <c r="I622" s="181"/>
      <c r="J622" s="182">
        <f>ROUND(I622*H622,2)</f>
        <v>0</v>
      </c>
      <c r="K622" s="178" t="s">
        <v>4753</v>
      </c>
      <c r="L622" s="42"/>
      <c r="M622" s="183" t="s">
        <v>5</v>
      </c>
      <c r="N622" s="184" t="s">
        <v>48</v>
      </c>
      <c r="O622" s="43"/>
      <c r="P622" s="185">
        <f>O622*H622</f>
        <v>0</v>
      </c>
      <c r="Q622" s="185">
        <v>0</v>
      </c>
      <c r="R622" s="185">
        <f>Q622*H622</f>
        <v>0</v>
      </c>
      <c r="S622" s="185">
        <v>0</v>
      </c>
      <c r="T622" s="186">
        <f>S622*H622</f>
        <v>0</v>
      </c>
      <c r="AR622" s="24" t="s">
        <v>151</v>
      </c>
      <c r="AT622" s="24" t="s">
        <v>146</v>
      </c>
      <c r="AU622" s="24" t="s">
        <v>86</v>
      </c>
      <c r="AY622" s="24" t="s">
        <v>144</v>
      </c>
      <c r="BE622" s="187">
        <f>IF(N622="základní",J622,0)</f>
        <v>0</v>
      </c>
      <c r="BF622" s="187">
        <f>IF(N622="snížená",J622,0)</f>
        <v>0</v>
      </c>
      <c r="BG622" s="187">
        <f>IF(N622="zákl. přenesená",J622,0)</f>
        <v>0</v>
      </c>
      <c r="BH622" s="187">
        <f>IF(N622="sníž. přenesená",J622,0)</f>
        <v>0</v>
      </c>
      <c r="BI622" s="187">
        <f>IF(N622="nulová",J622,0)</f>
        <v>0</v>
      </c>
      <c r="BJ622" s="24" t="s">
        <v>25</v>
      </c>
      <c r="BK622" s="187">
        <f>ROUND(I622*H622,2)</f>
        <v>0</v>
      </c>
      <c r="BL622" s="24" t="s">
        <v>151</v>
      </c>
      <c r="BM622" s="24" t="s">
        <v>548</v>
      </c>
    </row>
    <row r="623" spans="2:51" s="12" customFormat="1" ht="13.5">
      <c r="B623" s="197"/>
      <c r="D623" s="206" t="s">
        <v>153</v>
      </c>
      <c r="F623" s="218" t="s">
        <v>549</v>
      </c>
      <c r="H623" s="219">
        <v>35380.296</v>
      </c>
      <c r="I623" s="201"/>
      <c r="L623" s="197"/>
      <c r="M623" s="202"/>
      <c r="N623" s="203"/>
      <c r="O623" s="203"/>
      <c r="P623" s="203"/>
      <c r="Q623" s="203"/>
      <c r="R623" s="203"/>
      <c r="S623" s="203"/>
      <c r="T623" s="204"/>
      <c r="AT623" s="198" t="s">
        <v>153</v>
      </c>
      <c r="AU623" s="198" t="s">
        <v>86</v>
      </c>
      <c r="AV623" s="12" t="s">
        <v>86</v>
      </c>
      <c r="AW623" s="12" t="s">
        <v>6</v>
      </c>
      <c r="AX623" s="12" t="s">
        <v>25</v>
      </c>
      <c r="AY623" s="198" t="s">
        <v>144</v>
      </c>
    </row>
    <row r="624" spans="2:65" s="1" customFormat="1" ht="22.5" customHeight="1">
      <c r="B624" s="175"/>
      <c r="C624" s="176" t="s">
        <v>550</v>
      </c>
      <c r="D624" s="176" t="s">
        <v>146</v>
      </c>
      <c r="E624" s="177" t="s">
        <v>551</v>
      </c>
      <c r="F624" s="178" t="s">
        <v>552</v>
      </c>
      <c r="G624" s="179" t="s">
        <v>198</v>
      </c>
      <c r="H624" s="180">
        <v>147.418</v>
      </c>
      <c r="I624" s="181"/>
      <c r="J624" s="182">
        <f>ROUND(I624*H624,2)</f>
        <v>0</v>
      </c>
      <c r="K624" s="178" t="s">
        <v>4753</v>
      </c>
      <c r="L624" s="42"/>
      <c r="M624" s="183" t="s">
        <v>5</v>
      </c>
      <c r="N624" s="184" t="s">
        <v>48</v>
      </c>
      <c r="O624" s="43"/>
      <c r="P624" s="185">
        <f>O624*H624</f>
        <v>0</v>
      </c>
      <c r="Q624" s="185">
        <v>0</v>
      </c>
      <c r="R624" s="185">
        <f>Q624*H624</f>
        <v>0</v>
      </c>
      <c r="S624" s="185">
        <v>0</v>
      </c>
      <c r="T624" s="186">
        <f>S624*H624</f>
        <v>0</v>
      </c>
      <c r="AR624" s="24" t="s">
        <v>151</v>
      </c>
      <c r="AT624" s="24" t="s">
        <v>146</v>
      </c>
      <c r="AU624" s="24" t="s">
        <v>86</v>
      </c>
      <c r="AY624" s="24" t="s">
        <v>144</v>
      </c>
      <c r="BE624" s="187">
        <f>IF(N624="základní",J624,0)</f>
        <v>0</v>
      </c>
      <c r="BF624" s="187">
        <f>IF(N624="snížená",J624,0)</f>
        <v>0</v>
      </c>
      <c r="BG624" s="187">
        <f>IF(N624="zákl. přenesená",J624,0)</f>
        <v>0</v>
      </c>
      <c r="BH624" s="187">
        <f>IF(N624="sníž. přenesená",J624,0)</f>
        <v>0</v>
      </c>
      <c r="BI624" s="187">
        <f>IF(N624="nulová",J624,0)</f>
        <v>0</v>
      </c>
      <c r="BJ624" s="24" t="s">
        <v>25</v>
      </c>
      <c r="BK624" s="187">
        <f>ROUND(I624*H624,2)</f>
        <v>0</v>
      </c>
      <c r="BL624" s="24" t="s">
        <v>151</v>
      </c>
      <c r="BM624" s="24" t="s">
        <v>553</v>
      </c>
    </row>
    <row r="625" spans="2:51" s="11" customFormat="1" ht="13.5">
      <c r="B625" s="188"/>
      <c r="D625" s="189" t="s">
        <v>153</v>
      </c>
      <c r="E625" s="190" t="s">
        <v>5</v>
      </c>
      <c r="F625" s="191" t="s">
        <v>554</v>
      </c>
      <c r="H625" s="192" t="s">
        <v>5</v>
      </c>
      <c r="I625" s="193"/>
      <c r="L625" s="188"/>
      <c r="M625" s="194"/>
      <c r="N625" s="195"/>
      <c r="O625" s="195"/>
      <c r="P625" s="195"/>
      <c r="Q625" s="195"/>
      <c r="R625" s="195"/>
      <c r="S625" s="195"/>
      <c r="T625" s="196"/>
      <c r="AT625" s="192" t="s">
        <v>153</v>
      </c>
      <c r="AU625" s="192" t="s">
        <v>86</v>
      </c>
      <c r="AV625" s="11" t="s">
        <v>25</v>
      </c>
      <c r="AW625" s="11" t="s">
        <v>40</v>
      </c>
      <c r="AX625" s="11" t="s">
        <v>77</v>
      </c>
      <c r="AY625" s="192" t="s">
        <v>144</v>
      </c>
    </row>
    <row r="626" spans="2:51" s="12" customFormat="1" ht="13.5">
      <c r="B626" s="197"/>
      <c r="D626" s="206" t="s">
        <v>153</v>
      </c>
      <c r="E626" s="220" t="s">
        <v>5</v>
      </c>
      <c r="F626" s="218" t="s">
        <v>555</v>
      </c>
      <c r="H626" s="219">
        <v>147.418</v>
      </c>
      <c r="I626" s="201"/>
      <c r="L626" s="197"/>
      <c r="M626" s="202"/>
      <c r="N626" s="203"/>
      <c r="O626" s="203"/>
      <c r="P626" s="203"/>
      <c r="Q626" s="203"/>
      <c r="R626" s="203"/>
      <c r="S626" s="203"/>
      <c r="T626" s="204"/>
      <c r="AT626" s="198" t="s">
        <v>153</v>
      </c>
      <c r="AU626" s="198" t="s">
        <v>86</v>
      </c>
      <c r="AV626" s="12" t="s">
        <v>86</v>
      </c>
      <c r="AW626" s="12" t="s">
        <v>40</v>
      </c>
      <c r="AX626" s="12" t="s">
        <v>25</v>
      </c>
      <c r="AY626" s="198" t="s">
        <v>144</v>
      </c>
    </row>
    <row r="627" spans="2:65" s="1" customFormat="1" ht="22.5" customHeight="1">
      <c r="B627" s="175"/>
      <c r="C627" s="176" t="s">
        <v>556</v>
      </c>
      <c r="D627" s="176" t="s">
        <v>146</v>
      </c>
      <c r="E627" s="177" t="s">
        <v>557</v>
      </c>
      <c r="F627" s="178" t="s">
        <v>558</v>
      </c>
      <c r="G627" s="179" t="s">
        <v>198</v>
      </c>
      <c r="H627" s="180">
        <v>368.545</v>
      </c>
      <c r="I627" s="181"/>
      <c r="J627" s="182">
        <f>ROUND(I627*H627,2)</f>
        <v>0</v>
      </c>
      <c r="K627" s="178" t="s">
        <v>4753</v>
      </c>
      <c r="L627" s="42"/>
      <c r="M627" s="183" t="s">
        <v>5</v>
      </c>
      <c r="N627" s="184" t="s">
        <v>48</v>
      </c>
      <c r="O627" s="43"/>
      <c r="P627" s="185">
        <f>O627*H627</f>
        <v>0</v>
      </c>
      <c r="Q627" s="185">
        <v>0</v>
      </c>
      <c r="R627" s="185">
        <f>Q627*H627</f>
        <v>0</v>
      </c>
      <c r="S627" s="185">
        <v>0</v>
      </c>
      <c r="T627" s="186">
        <f>S627*H627</f>
        <v>0</v>
      </c>
      <c r="AR627" s="24" t="s">
        <v>151</v>
      </c>
      <c r="AT627" s="24" t="s">
        <v>146</v>
      </c>
      <c r="AU627" s="24" t="s">
        <v>86</v>
      </c>
      <c r="AY627" s="24" t="s">
        <v>144</v>
      </c>
      <c r="BE627" s="187">
        <f>IF(N627="základní",J627,0)</f>
        <v>0</v>
      </c>
      <c r="BF627" s="187">
        <f>IF(N627="snížená",J627,0)</f>
        <v>0</v>
      </c>
      <c r="BG627" s="187">
        <f>IF(N627="zákl. přenesená",J627,0)</f>
        <v>0</v>
      </c>
      <c r="BH627" s="187">
        <f>IF(N627="sníž. přenesená",J627,0)</f>
        <v>0</v>
      </c>
      <c r="BI627" s="187">
        <f>IF(N627="nulová",J627,0)</f>
        <v>0</v>
      </c>
      <c r="BJ627" s="24" t="s">
        <v>25</v>
      </c>
      <c r="BK627" s="187">
        <f>ROUND(I627*H627,2)</f>
        <v>0</v>
      </c>
      <c r="BL627" s="24" t="s">
        <v>151</v>
      </c>
      <c r="BM627" s="24" t="s">
        <v>559</v>
      </c>
    </row>
    <row r="628" spans="2:51" s="11" customFormat="1" ht="13.5">
      <c r="B628" s="188"/>
      <c r="D628" s="189" t="s">
        <v>153</v>
      </c>
      <c r="E628" s="190" t="s">
        <v>5</v>
      </c>
      <c r="F628" s="191" t="s">
        <v>554</v>
      </c>
      <c r="H628" s="192" t="s">
        <v>5</v>
      </c>
      <c r="I628" s="193"/>
      <c r="L628" s="188"/>
      <c r="M628" s="194"/>
      <c r="N628" s="195"/>
      <c r="O628" s="195"/>
      <c r="P628" s="195"/>
      <c r="Q628" s="195"/>
      <c r="R628" s="195"/>
      <c r="S628" s="195"/>
      <c r="T628" s="196"/>
      <c r="AT628" s="192" t="s">
        <v>153</v>
      </c>
      <c r="AU628" s="192" t="s">
        <v>86</v>
      </c>
      <c r="AV628" s="11" t="s">
        <v>25</v>
      </c>
      <c r="AW628" s="11" t="s">
        <v>40</v>
      </c>
      <c r="AX628" s="11" t="s">
        <v>77</v>
      </c>
      <c r="AY628" s="192" t="s">
        <v>144</v>
      </c>
    </row>
    <row r="629" spans="2:51" s="12" customFormat="1" ht="13.5">
      <c r="B629" s="197"/>
      <c r="D629" s="206" t="s">
        <v>153</v>
      </c>
      <c r="E629" s="220" t="s">
        <v>5</v>
      </c>
      <c r="F629" s="218" t="s">
        <v>560</v>
      </c>
      <c r="H629" s="219">
        <v>368.545</v>
      </c>
      <c r="I629" s="201"/>
      <c r="L629" s="197"/>
      <c r="M629" s="202"/>
      <c r="N629" s="203"/>
      <c r="O629" s="203"/>
      <c r="P629" s="203"/>
      <c r="Q629" s="203"/>
      <c r="R629" s="203"/>
      <c r="S629" s="203"/>
      <c r="T629" s="204"/>
      <c r="AT629" s="198" t="s">
        <v>153</v>
      </c>
      <c r="AU629" s="198" t="s">
        <v>86</v>
      </c>
      <c r="AV629" s="12" t="s">
        <v>86</v>
      </c>
      <c r="AW629" s="12" t="s">
        <v>40</v>
      </c>
      <c r="AX629" s="12" t="s">
        <v>25</v>
      </c>
      <c r="AY629" s="198" t="s">
        <v>144</v>
      </c>
    </row>
    <row r="630" spans="2:65" s="1" customFormat="1" ht="22.5" customHeight="1">
      <c r="B630" s="175"/>
      <c r="C630" s="176" t="s">
        <v>561</v>
      </c>
      <c r="D630" s="176" t="s">
        <v>146</v>
      </c>
      <c r="E630" s="177" t="s">
        <v>562</v>
      </c>
      <c r="F630" s="178" t="s">
        <v>563</v>
      </c>
      <c r="G630" s="179" t="s">
        <v>198</v>
      </c>
      <c r="H630" s="180">
        <v>958.216</v>
      </c>
      <c r="I630" s="181"/>
      <c r="J630" s="182">
        <f>ROUND(I630*H630,2)</f>
        <v>0</v>
      </c>
      <c r="K630" s="178" t="s">
        <v>4753</v>
      </c>
      <c r="L630" s="42"/>
      <c r="M630" s="183" t="s">
        <v>5</v>
      </c>
      <c r="N630" s="184" t="s">
        <v>48</v>
      </c>
      <c r="O630" s="43"/>
      <c r="P630" s="185">
        <f>O630*H630</f>
        <v>0</v>
      </c>
      <c r="Q630" s="185">
        <v>0</v>
      </c>
      <c r="R630" s="185">
        <f>Q630*H630</f>
        <v>0</v>
      </c>
      <c r="S630" s="185">
        <v>0</v>
      </c>
      <c r="T630" s="186">
        <f>S630*H630</f>
        <v>0</v>
      </c>
      <c r="AR630" s="24" t="s">
        <v>151</v>
      </c>
      <c r="AT630" s="24" t="s">
        <v>146</v>
      </c>
      <c r="AU630" s="24" t="s">
        <v>86</v>
      </c>
      <c r="AY630" s="24" t="s">
        <v>144</v>
      </c>
      <c r="BE630" s="187">
        <f>IF(N630="základní",J630,0)</f>
        <v>0</v>
      </c>
      <c r="BF630" s="187">
        <f>IF(N630="snížená",J630,0)</f>
        <v>0</v>
      </c>
      <c r="BG630" s="187">
        <f>IF(N630="zákl. přenesená",J630,0)</f>
        <v>0</v>
      </c>
      <c r="BH630" s="187">
        <f>IF(N630="sníž. přenesená",J630,0)</f>
        <v>0</v>
      </c>
      <c r="BI630" s="187">
        <f>IF(N630="nulová",J630,0)</f>
        <v>0</v>
      </c>
      <c r="BJ630" s="24" t="s">
        <v>25</v>
      </c>
      <c r="BK630" s="187">
        <f>ROUND(I630*H630,2)</f>
        <v>0</v>
      </c>
      <c r="BL630" s="24" t="s">
        <v>151</v>
      </c>
      <c r="BM630" s="24" t="s">
        <v>564</v>
      </c>
    </row>
    <row r="631" spans="2:51" s="11" customFormat="1" ht="13.5">
      <c r="B631" s="188"/>
      <c r="D631" s="189" t="s">
        <v>153</v>
      </c>
      <c r="E631" s="190" t="s">
        <v>5</v>
      </c>
      <c r="F631" s="191" t="s">
        <v>554</v>
      </c>
      <c r="H631" s="192" t="s">
        <v>5</v>
      </c>
      <c r="I631" s="193"/>
      <c r="L631" s="188"/>
      <c r="M631" s="194"/>
      <c r="N631" s="195"/>
      <c r="O631" s="195"/>
      <c r="P631" s="195"/>
      <c r="Q631" s="195"/>
      <c r="R631" s="195"/>
      <c r="S631" s="195"/>
      <c r="T631" s="196"/>
      <c r="AT631" s="192" t="s">
        <v>153</v>
      </c>
      <c r="AU631" s="192" t="s">
        <v>86</v>
      </c>
      <c r="AV631" s="11" t="s">
        <v>25</v>
      </c>
      <c r="AW631" s="11" t="s">
        <v>40</v>
      </c>
      <c r="AX631" s="11" t="s">
        <v>77</v>
      </c>
      <c r="AY631" s="192" t="s">
        <v>144</v>
      </c>
    </row>
    <row r="632" spans="2:51" s="12" customFormat="1" ht="13.5">
      <c r="B632" s="197"/>
      <c r="D632" s="189" t="s">
        <v>153</v>
      </c>
      <c r="E632" s="198" t="s">
        <v>5</v>
      </c>
      <c r="F632" s="199" t="s">
        <v>565</v>
      </c>
      <c r="H632" s="200">
        <v>958.216</v>
      </c>
      <c r="I632" s="201"/>
      <c r="L632" s="197"/>
      <c r="M632" s="202"/>
      <c r="N632" s="203"/>
      <c r="O632" s="203"/>
      <c r="P632" s="203"/>
      <c r="Q632" s="203"/>
      <c r="R632" s="203"/>
      <c r="S632" s="203"/>
      <c r="T632" s="204"/>
      <c r="AT632" s="198" t="s">
        <v>153</v>
      </c>
      <c r="AU632" s="198" t="s">
        <v>86</v>
      </c>
      <c r="AV632" s="12" t="s">
        <v>86</v>
      </c>
      <c r="AW632" s="12" t="s">
        <v>40</v>
      </c>
      <c r="AX632" s="12" t="s">
        <v>25</v>
      </c>
      <c r="AY632" s="198" t="s">
        <v>144</v>
      </c>
    </row>
    <row r="633" spans="2:63" s="10" customFormat="1" ht="29.85" customHeight="1">
      <c r="B633" s="161"/>
      <c r="D633" s="172" t="s">
        <v>76</v>
      </c>
      <c r="E633" s="173" t="s">
        <v>566</v>
      </c>
      <c r="F633" s="173" t="s">
        <v>567</v>
      </c>
      <c r="I633" s="164"/>
      <c r="J633" s="174">
        <f>BK633</f>
        <v>0</v>
      </c>
      <c r="L633" s="161"/>
      <c r="M633" s="166"/>
      <c r="N633" s="167"/>
      <c r="O633" s="167"/>
      <c r="P633" s="168">
        <f>P634</f>
        <v>0</v>
      </c>
      <c r="Q633" s="167"/>
      <c r="R633" s="168">
        <f>R634</f>
        <v>0</v>
      </c>
      <c r="S633" s="167"/>
      <c r="T633" s="169">
        <f>T634</f>
        <v>0</v>
      </c>
      <c r="AR633" s="162" t="s">
        <v>25</v>
      </c>
      <c r="AT633" s="170" t="s">
        <v>76</v>
      </c>
      <c r="AU633" s="170" t="s">
        <v>25</v>
      </c>
      <c r="AY633" s="162" t="s">
        <v>144</v>
      </c>
      <c r="BK633" s="171">
        <f>BK634</f>
        <v>0</v>
      </c>
    </row>
    <row r="634" spans="2:65" s="1" customFormat="1" ht="44.25" customHeight="1">
      <c r="B634" s="175"/>
      <c r="C634" s="176" t="s">
        <v>568</v>
      </c>
      <c r="D634" s="176" t="s">
        <v>146</v>
      </c>
      <c r="E634" s="177" t="s">
        <v>569</v>
      </c>
      <c r="F634" s="178" t="s">
        <v>570</v>
      </c>
      <c r="G634" s="179" t="s">
        <v>198</v>
      </c>
      <c r="H634" s="180">
        <v>0.033</v>
      </c>
      <c r="I634" s="181"/>
      <c r="J634" s="182">
        <f>ROUND(I634*H634,2)</f>
        <v>0</v>
      </c>
      <c r="K634" s="178" t="s">
        <v>4753</v>
      </c>
      <c r="L634" s="42"/>
      <c r="M634" s="183" t="s">
        <v>5</v>
      </c>
      <c r="N634" s="184" t="s">
        <v>48</v>
      </c>
      <c r="O634" s="43"/>
      <c r="P634" s="185">
        <f>O634*H634</f>
        <v>0</v>
      </c>
      <c r="Q634" s="185">
        <v>0</v>
      </c>
      <c r="R634" s="185">
        <f>Q634*H634</f>
        <v>0</v>
      </c>
      <c r="S634" s="185">
        <v>0</v>
      </c>
      <c r="T634" s="186">
        <f>S634*H634</f>
        <v>0</v>
      </c>
      <c r="AR634" s="24" t="s">
        <v>151</v>
      </c>
      <c r="AT634" s="24" t="s">
        <v>146</v>
      </c>
      <c r="AU634" s="24" t="s">
        <v>86</v>
      </c>
      <c r="AY634" s="24" t="s">
        <v>144</v>
      </c>
      <c r="BE634" s="187">
        <f>IF(N634="základní",J634,0)</f>
        <v>0</v>
      </c>
      <c r="BF634" s="187">
        <f>IF(N634="snížená",J634,0)</f>
        <v>0</v>
      </c>
      <c r="BG634" s="187">
        <f>IF(N634="zákl. přenesená",J634,0)</f>
        <v>0</v>
      </c>
      <c r="BH634" s="187">
        <f>IF(N634="sníž. přenesená",J634,0)</f>
        <v>0</v>
      </c>
      <c r="BI634" s="187">
        <f>IF(N634="nulová",J634,0)</f>
        <v>0</v>
      </c>
      <c r="BJ634" s="24" t="s">
        <v>25</v>
      </c>
      <c r="BK634" s="187">
        <f>ROUND(I634*H634,2)</f>
        <v>0</v>
      </c>
      <c r="BL634" s="24" t="s">
        <v>151</v>
      </c>
      <c r="BM634" s="24" t="s">
        <v>571</v>
      </c>
    </row>
    <row r="635" spans="2:63" s="10" customFormat="1" ht="37.35" customHeight="1">
      <c r="B635" s="161"/>
      <c r="D635" s="162" t="s">
        <v>76</v>
      </c>
      <c r="E635" s="163" t="s">
        <v>572</v>
      </c>
      <c r="F635" s="163" t="s">
        <v>573</v>
      </c>
      <c r="I635" s="164"/>
      <c r="J635" s="165">
        <f>BK635</f>
        <v>0</v>
      </c>
      <c r="L635" s="161"/>
      <c r="M635" s="166"/>
      <c r="N635" s="167"/>
      <c r="O635" s="167"/>
      <c r="P635" s="168">
        <f>P636+P673+P693+P708+P768+P776+P794+P821</f>
        <v>0</v>
      </c>
      <c r="Q635" s="167"/>
      <c r="R635" s="168">
        <f>R636+R673+R693+R708+R768+R776+R794+R821</f>
        <v>0</v>
      </c>
      <c r="S635" s="167"/>
      <c r="T635" s="169">
        <f>T636+T673+T693+T708+T768+T776+T794+T821</f>
        <v>155.40821218</v>
      </c>
      <c r="AR635" s="162" t="s">
        <v>86</v>
      </c>
      <c r="AT635" s="170" t="s">
        <v>76</v>
      </c>
      <c r="AU635" s="170" t="s">
        <v>77</v>
      </c>
      <c r="AY635" s="162" t="s">
        <v>144</v>
      </c>
      <c r="BK635" s="171">
        <f>BK636+BK673+BK693+BK708+BK768+BK776+BK794+BK821</f>
        <v>0</v>
      </c>
    </row>
    <row r="636" spans="2:63" s="10" customFormat="1" ht="19.9" customHeight="1">
      <c r="B636" s="161"/>
      <c r="D636" s="172" t="s">
        <v>76</v>
      </c>
      <c r="E636" s="173" t="s">
        <v>574</v>
      </c>
      <c r="F636" s="173" t="s">
        <v>575</v>
      </c>
      <c r="I636" s="164"/>
      <c r="J636" s="174">
        <f>BK636</f>
        <v>0</v>
      </c>
      <c r="L636" s="161"/>
      <c r="M636" s="166"/>
      <c r="N636" s="167"/>
      <c r="O636" s="167"/>
      <c r="P636" s="168">
        <f>SUM(P637:P672)</f>
        <v>0</v>
      </c>
      <c r="Q636" s="167"/>
      <c r="R636" s="168">
        <f>SUM(R637:R672)</f>
        <v>0</v>
      </c>
      <c r="S636" s="167"/>
      <c r="T636" s="169">
        <f>SUM(T637:T672)</f>
        <v>4.059704</v>
      </c>
      <c r="AR636" s="162" t="s">
        <v>86</v>
      </c>
      <c r="AT636" s="170" t="s">
        <v>76</v>
      </c>
      <c r="AU636" s="170" t="s">
        <v>25</v>
      </c>
      <c r="AY636" s="162" t="s">
        <v>144</v>
      </c>
      <c r="BK636" s="171">
        <f>SUM(BK637:BK672)</f>
        <v>0</v>
      </c>
    </row>
    <row r="637" spans="2:65" s="1" customFormat="1" ht="22.5" customHeight="1">
      <c r="B637" s="175"/>
      <c r="C637" s="176" t="s">
        <v>576</v>
      </c>
      <c r="D637" s="176" t="s">
        <v>146</v>
      </c>
      <c r="E637" s="177" t="s">
        <v>577</v>
      </c>
      <c r="F637" s="178" t="s">
        <v>578</v>
      </c>
      <c r="G637" s="179" t="s">
        <v>205</v>
      </c>
      <c r="H637" s="180">
        <v>1014.926</v>
      </c>
      <c r="I637" s="181"/>
      <c r="J637" s="182">
        <f>ROUND(I637*H637,2)</f>
        <v>0</v>
      </c>
      <c r="K637" s="178" t="s">
        <v>4753</v>
      </c>
      <c r="L637" s="42"/>
      <c r="M637" s="183" t="s">
        <v>5</v>
      </c>
      <c r="N637" s="184" t="s">
        <v>48</v>
      </c>
      <c r="O637" s="43"/>
      <c r="P637" s="185">
        <f>O637*H637</f>
        <v>0</v>
      </c>
      <c r="Q637" s="185">
        <v>0</v>
      </c>
      <c r="R637" s="185">
        <f>Q637*H637</f>
        <v>0</v>
      </c>
      <c r="S637" s="185">
        <v>0.004</v>
      </c>
      <c r="T637" s="186">
        <f>S637*H637</f>
        <v>4.059704</v>
      </c>
      <c r="AR637" s="24" t="s">
        <v>339</v>
      </c>
      <c r="AT637" s="24" t="s">
        <v>146</v>
      </c>
      <c r="AU637" s="24" t="s">
        <v>86</v>
      </c>
      <c r="AY637" s="24" t="s">
        <v>144</v>
      </c>
      <c r="BE637" s="187">
        <f>IF(N637="základní",J637,0)</f>
        <v>0</v>
      </c>
      <c r="BF637" s="187">
        <f>IF(N637="snížená",J637,0)</f>
        <v>0</v>
      </c>
      <c r="BG637" s="187">
        <f>IF(N637="zákl. přenesená",J637,0)</f>
        <v>0</v>
      </c>
      <c r="BH637" s="187">
        <f>IF(N637="sníž. přenesená",J637,0)</f>
        <v>0</v>
      </c>
      <c r="BI637" s="187">
        <f>IF(N637="nulová",J637,0)</f>
        <v>0</v>
      </c>
      <c r="BJ637" s="24" t="s">
        <v>25</v>
      </c>
      <c r="BK637" s="187">
        <f>ROUND(I637*H637,2)</f>
        <v>0</v>
      </c>
      <c r="BL637" s="24" t="s">
        <v>339</v>
      </c>
      <c r="BM637" s="24" t="s">
        <v>579</v>
      </c>
    </row>
    <row r="638" spans="2:51" s="11" customFormat="1" ht="13.5">
      <c r="B638" s="188"/>
      <c r="D638" s="189" t="s">
        <v>153</v>
      </c>
      <c r="E638" s="190" t="s">
        <v>5</v>
      </c>
      <c r="F638" s="191" t="s">
        <v>154</v>
      </c>
      <c r="H638" s="192" t="s">
        <v>5</v>
      </c>
      <c r="I638" s="193"/>
      <c r="L638" s="188"/>
      <c r="M638" s="194"/>
      <c r="N638" s="195"/>
      <c r="O638" s="195"/>
      <c r="P638" s="195"/>
      <c r="Q638" s="195"/>
      <c r="R638" s="195"/>
      <c r="S638" s="195"/>
      <c r="T638" s="196"/>
      <c r="AT638" s="192" t="s">
        <v>153</v>
      </c>
      <c r="AU638" s="192" t="s">
        <v>86</v>
      </c>
      <c r="AV638" s="11" t="s">
        <v>25</v>
      </c>
      <c r="AW638" s="11" t="s">
        <v>40</v>
      </c>
      <c r="AX638" s="11" t="s">
        <v>77</v>
      </c>
      <c r="AY638" s="192" t="s">
        <v>144</v>
      </c>
    </row>
    <row r="639" spans="2:51" s="11" customFormat="1" ht="13.5">
      <c r="B639" s="188"/>
      <c r="D639" s="189" t="s">
        <v>153</v>
      </c>
      <c r="E639" s="190" t="s">
        <v>5</v>
      </c>
      <c r="F639" s="191" t="s">
        <v>155</v>
      </c>
      <c r="H639" s="192" t="s">
        <v>5</v>
      </c>
      <c r="I639" s="193"/>
      <c r="L639" s="188"/>
      <c r="M639" s="194"/>
      <c r="N639" s="195"/>
      <c r="O639" s="195"/>
      <c r="P639" s="195"/>
      <c r="Q639" s="195"/>
      <c r="R639" s="195"/>
      <c r="S639" s="195"/>
      <c r="T639" s="196"/>
      <c r="AT639" s="192" t="s">
        <v>153</v>
      </c>
      <c r="AU639" s="192" t="s">
        <v>86</v>
      </c>
      <c r="AV639" s="11" t="s">
        <v>25</v>
      </c>
      <c r="AW639" s="11" t="s">
        <v>40</v>
      </c>
      <c r="AX639" s="11" t="s">
        <v>77</v>
      </c>
      <c r="AY639" s="192" t="s">
        <v>144</v>
      </c>
    </row>
    <row r="640" spans="2:51" s="12" customFormat="1" ht="13.5">
      <c r="B640" s="197"/>
      <c r="D640" s="189" t="s">
        <v>153</v>
      </c>
      <c r="E640" s="198" t="s">
        <v>5</v>
      </c>
      <c r="F640" s="199" t="s">
        <v>580</v>
      </c>
      <c r="H640" s="200">
        <v>40.84</v>
      </c>
      <c r="I640" s="201"/>
      <c r="L640" s="197"/>
      <c r="M640" s="202"/>
      <c r="N640" s="203"/>
      <c r="O640" s="203"/>
      <c r="P640" s="203"/>
      <c r="Q640" s="203"/>
      <c r="R640" s="203"/>
      <c r="S640" s="203"/>
      <c r="T640" s="204"/>
      <c r="AT640" s="198" t="s">
        <v>153</v>
      </c>
      <c r="AU640" s="198" t="s">
        <v>86</v>
      </c>
      <c r="AV640" s="12" t="s">
        <v>86</v>
      </c>
      <c r="AW640" s="12" t="s">
        <v>40</v>
      </c>
      <c r="AX640" s="12" t="s">
        <v>77</v>
      </c>
      <c r="AY640" s="198" t="s">
        <v>144</v>
      </c>
    </row>
    <row r="641" spans="2:51" s="11" customFormat="1" ht="13.5">
      <c r="B641" s="188"/>
      <c r="D641" s="189" t="s">
        <v>153</v>
      </c>
      <c r="E641" s="190" t="s">
        <v>5</v>
      </c>
      <c r="F641" s="191" t="s">
        <v>157</v>
      </c>
      <c r="H641" s="192" t="s">
        <v>5</v>
      </c>
      <c r="I641" s="193"/>
      <c r="L641" s="188"/>
      <c r="M641" s="194"/>
      <c r="N641" s="195"/>
      <c r="O641" s="195"/>
      <c r="P641" s="195"/>
      <c r="Q641" s="195"/>
      <c r="R641" s="195"/>
      <c r="S641" s="195"/>
      <c r="T641" s="196"/>
      <c r="AT641" s="192" t="s">
        <v>153</v>
      </c>
      <c r="AU641" s="192" t="s">
        <v>86</v>
      </c>
      <c r="AV641" s="11" t="s">
        <v>25</v>
      </c>
      <c r="AW641" s="11" t="s">
        <v>40</v>
      </c>
      <c r="AX641" s="11" t="s">
        <v>77</v>
      </c>
      <c r="AY641" s="192" t="s">
        <v>144</v>
      </c>
    </row>
    <row r="642" spans="2:51" s="11" customFormat="1" ht="13.5">
      <c r="B642" s="188"/>
      <c r="D642" s="189" t="s">
        <v>153</v>
      </c>
      <c r="E642" s="190" t="s">
        <v>5</v>
      </c>
      <c r="F642" s="191" t="s">
        <v>158</v>
      </c>
      <c r="H642" s="192" t="s">
        <v>5</v>
      </c>
      <c r="I642" s="193"/>
      <c r="L642" s="188"/>
      <c r="M642" s="194"/>
      <c r="N642" s="195"/>
      <c r="O642" s="195"/>
      <c r="P642" s="195"/>
      <c r="Q642" s="195"/>
      <c r="R642" s="195"/>
      <c r="S642" s="195"/>
      <c r="T642" s="196"/>
      <c r="AT642" s="192" t="s">
        <v>153</v>
      </c>
      <c r="AU642" s="192" t="s">
        <v>86</v>
      </c>
      <c r="AV642" s="11" t="s">
        <v>25</v>
      </c>
      <c r="AW642" s="11" t="s">
        <v>40</v>
      </c>
      <c r="AX642" s="11" t="s">
        <v>77</v>
      </c>
      <c r="AY642" s="192" t="s">
        <v>144</v>
      </c>
    </row>
    <row r="643" spans="2:51" s="12" customFormat="1" ht="13.5">
      <c r="B643" s="197"/>
      <c r="D643" s="189" t="s">
        <v>153</v>
      </c>
      <c r="E643" s="198" t="s">
        <v>5</v>
      </c>
      <c r="F643" s="199" t="s">
        <v>581</v>
      </c>
      <c r="H643" s="200">
        <v>55.65</v>
      </c>
      <c r="I643" s="201"/>
      <c r="L643" s="197"/>
      <c r="M643" s="202"/>
      <c r="N643" s="203"/>
      <c r="O643" s="203"/>
      <c r="P643" s="203"/>
      <c r="Q643" s="203"/>
      <c r="R643" s="203"/>
      <c r="S643" s="203"/>
      <c r="T643" s="204"/>
      <c r="AT643" s="198" t="s">
        <v>153</v>
      </c>
      <c r="AU643" s="198" t="s">
        <v>86</v>
      </c>
      <c r="AV643" s="12" t="s">
        <v>86</v>
      </c>
      <c r="AW643" s="12" t="s">
        <v>40</v>
      </c>
      <c r="AX643" s="12" t="s">
        <v>77</v>
      </c>
      <c r="AY643" s="198" t="s">
        <v>144</v>
      </c>
    </row>
    <row r="644" spans="2:51" s="11" customFormat="1" ht="13.5">
      <c r="B644" s="188"/>
      <c r="D644" s="189" t="s">
        <v>153</v>
      </c>
      <c r="E644" s="190" t="s">
        <v>5</v>
      </c>
      <c r="F644" s="191" t="s">
        <v>301</v>
      </c>
      <c r="H644" s="192" t="s">
        <v>5</v>
      </c>
      <c r="I644" s="193"/>
      <c r="L644" s="188"/>
      <c r="M644" s="194"/>
      <c r="N644" s="195"/>
      <c r="O644" s="195"/>
      <c r="P644" s="195"/>
      <c r="Q644" s="195"/>
      <c r="R644" s="195"/>
      <c r="S644" s="195"/>
      <c r="T644" s="196"/>
      <c r="AT644" s="192" t="s">
        <v>153</v>
      </c>
      <c r="AU644" s="192" t="s">
        <v>86</v>
      </c>
      <c r="AV644" s="11" t="s">
        <v>25</v>
      </c>
      <c r="AW644" s="11" t="s">
        <v>40</v>
      </c>
      <c r="AX644" s="11" t="s">
        <v>77</v>
      </c>
      <c r="AY644" s="192" t="s">
        <v>144</v>
      </c>
    </row>
    <row r="645" spans="2:51" s="11" customFormat="1" ht="13.5">
      <c r="B645" s="188"/>
      <c r="D645" s="189" t="s">
        <v>153</v>
      </c>
      <c r="E645" s="190" t="s">
        <v>5</v>
      </c>
      <c r="F645" s="191" t="s">
        <v>302</v>
      </c>
      <c r="H645" s="192" t="s">
        <v>5</v>
      </c>
      <c r="I645" s="193"/>
      <c r="L645" s="188"/>
      <c r="M645" s="194"/>
      <c r="N645" s="195"/>
      <c r="O645" s="195"/>
      <c r="P645" s="195"/>
      <c r="Q645" s="195"/>
      <c r="R645" s="195"/>
      <c r="S645" s="195"/>
      <c r="T645" s="196"/>
      <c r="AT645" s="192" t="s">
        <v>153</v>
      </c>
      <c r="AU645" s="192" t="s">
        <v>86</v>
      </c>
      <c r="AV645" s="11" t="s">
        <v>25</v>
      </c>
      <c r="AW645" s="11" t="s">
        <v>40</v>
      </c>
      <c r="AX645" s="11" t="s">
        <v>77</v>
      </c>
      <c r="AY645" s="192" t="s">
        <v>144</v>
      </c>
    </row>
    <row r="646" spans="2:51" s="12" customFormat="1" ht="13.5">
      <c r="B646" s="197"/>
      <c r="D646" s="189" t="s">
        <v>153</v>
      </c>
      <c r="E646" s="198" t="s">
        <v>5</v>
      </c>
      <c r="F646" s="199" t="s">
        <v>582</v>
      </c>
      <c r="H646" s="200">
        <v>39.58</v>
      </c>
      <c r="I646" s="201"/>
      <c r="L646" s="197"/>
      <c r="M646" s="202"/>
      <c r="N646" s="203"/>
      <c r="O646" s="203"/>
      <c r="P646" s="203"/>
      <c r="Q646" s="203"/>
      <c r="R646" s="203"/>
      <c r="S646" s="203"/>
      <c r="T646" s="204"/>
      <c r="AT646" s="198" t="s">
        <v>153</v>
      </c>
      <c r="AU646" s="198" t="s">
        <v>86</v>
      </c>
      <c r="AV646" s="12" t="s">
        <v>86</v>
      </c>
      <c r="AW646" s="12" t="s">
        <v>40</v>
      </c>
      <c r="AX646" s="12" t="s">
        <v>77</v>
      </c>
      <c r="AY646" s="198" t="s">
        <v>144</v>
      </c>
    </row>
    <row r="647" spans="2:51" s="11" customFormat="1" ht="13.5">
      <c r="B647" s="188"/>
      <c r="D647" s="189" t="s">
        <v>153</v>
      </c>
      <c r="E647" s="190" t="s">
        <v>5</v>
      </c>
      <c r="F647" s="191" t="s">
        <v>304</v>
      </c>
      <c r="H647" s="192" t="s">
        <v>5</v>
      </c>
      <c r="I647" s="193"/>
      <c r="L647" s="188"/>
      <c r="M647" s="194"/>
      <c r="N647" s="195"/>
      <c r="O647" s="195"/>
      <c r="P647" s="195"/>
      <c r="Q647" s="195"/>
      <c r="R647" s="195"/>
      <c r="S647" s="195"/>
      <c r="T647" s="196"/>
      <c r="AT647" s="192" t="s">
        <v>153</v>
      </c>
      <c r="AU647" s="192" t="s">
        <v>86</v>
      </c>
      <c r="AV647" s="11" t="s">
        <v>25</v>
      </c>
      <c r="AW647" s="11" t="s">
        <v>40</v>
      </c>
      <c r="AX647" s="11" t="s">
        <v>77</v>
      </c>
      <c r="AY647" s="192" t="s">
        <v>144</v>
      </c>
    </row>
    <row r="648" spans="2:51" s="11" customFormat="1" ht="13.5">
      <c r="B648" s="188"/>
      <c r="D648" s="189" t="s">
        <v>153</v>
      </c>
      <c r="E648" s="190" t="s">
        <v>5</v>
      </c>
      <c r="F648" s="191" t="s">
        <v>305</v>
      </c>
      <c r="H648" s="192" t="s">
        <v>5</v>
      </c>
      <c r="I648" s="193"/>
      <c r="L648" s="188"/>
      <c r="M648" s="194"/>
      <c r="N648" s="195"/>
      <c r="O648" s="195"/>
      <c r="P648" s="195"/>
      <c r="Q648" s="195"/>
      <c r="R648" s="195"/>
      <c r="S648" s="195"/>
      <c r="T648" s="196"/>
      <c r="AT648" s="192" t="s">
        <v>153</v>
      </c>
      <c r="AU648" s="192" t="s">
        <v>86</v>
      </c>
      <c r="AV648" s="11" t="s">
        <v>25</v>
      </c>
      <c r="AW648" s="11" t="s">
        <v>40</v>
      </c>
      <c r="AX648" s="11" t="s">
        <v>77</v>
      </c>
      <c r="AY648" s="192" t="s">
        <v>144</v>
      </c>
    </row>
    <row r="649" spans="2:51" s="12" customFormat="1" ht="13.5">
      <c r="B649" s="197"/>
      <c r="D649" s="189" t="s">
        <v>153</v>
      </c>
      <c r="E649" s="198" t="s">
        <v>5</v>
      </c>
      <c r="F649" s="199" t="s">
        <v>583</v>
      </c>
      <c r="H649" s="200">
        <v>115.11</v>
      </c>
      <c r="I649" s="201"/>
      <c r="L649" s="197"/>
      <c r="M649" s="202"/>
      <c r="N649" s="203"/>
      <c r="O649" s="203"/>
      <c r="P649" s="203"/>
      <c r="Q649" s="203"/>
      <c r="R649" s="203"/>
      <c r="S649" s="203"/>
      <c r="T649" s="204"/>
      <c r="AT649" s="198" t="s">
        <v>153</v>
      </c>
      <c r="AU649" s="198" t="s">
        <v>86</v>
      </c>
      <c r="AV649" s="12" t="s">
        <v>86</v>
      </c>
      <c r="AW649" s="12" t="s">
        <v>40</v>
      </c>
      <c r="AX649" s="12" t="s">
        <v>77</v>
      </c>
      <c r="AY649" s="198" t="s">
        <v>144</v>
      </c>
    </row>
    <row r="650" spans="2:51" s="11" customFormat="1" ht="13.5">
      <c r="B650" s="188"/>
      <c r="D650" s="189" t="s">
        <v>153</v>
      </c>
      <c r="E650" s="190" t="s">
        <v>5</v>
      </c>
      <c r="F650" s="191" t="s">
        <v>308</v>
      </c>
      <c r="H650" s="192" t="s">
        <v>5</v>
      </c>
      <c r="I650" s="193"/>
      <c r="L650" s="188"/>
      <c r="M650" s="194"/>
      <c r="N650" s="195"/>
      <c r="O650" s="195"/>
      <c r="P650" s="195"/>
      <c r="Q650" s="195"/>
      <c r="R650" s="195"/>
      <c r="S650" s="195"/>
      <c r="T650" s="196"/>
      <c r="AT650" s="192" t="s">
        <v>153</v>
      </c>
      <c r="AU650" s="192" t="s">
        <v>86</v>
      </c>
      <c r="AV650" s="11" t="s">
        <v>25</v>
      </c>
      <c r="AW650" s="11" t="s">
        <v>40</v>
      </c>
      <c r="AX650" s="11" t="s">
        <v>77</v>
      </c>
      <c r="AY650" s="192" t="s">
        <v>144</v>
      </c>
    </row>
    <row r="651" spans="2:51" s="11" customFormat="1" ht="13.5">
      <c r="B651" s="188"/>
      <c r="D651" s="189" t="s">
        <v>153</v>
      </c>
      <c r="E651" s="190" t="s">
        <v>5</v>
      </c>
      <c r="F651" s="191" t="s">
        <v>309</v>
      </c>
      <c r="H651" s="192" t="s">
        <v>5</v>
      </c>
      <c r="I651" s="193"/>
      <c r="L651" s="188"/>
      <c r="M651" s="194"/>
      <c r="N651" s="195"/>
      <c r="O651" s="195"/>
      <c r="P651" s="195"/>
      <c r="Q651" s="195"/>
      <c r="R651" s="195"/>
      <c r="S651" s="195"/>
      <c r="T651" s="196"/>
      <c r="AT651" s="192" t="s">
        <v>153</v>
      </c>
      <c r="AU651" s="192" t="s">
        <v>86</v>
      </c>
      <c r="AV651" s="11" t="s">
        <v>25</v>
      </c>
      <c r="AW651" s="11" t="s">
        <v>40</v>
      </c>
      <c r="AX651" s="11" t="s">
        <v>77</v>
      </c>
      <c r="AY651" s="192" t="s">
        <v>144</v>
      </c>
    </row>
    <row r="652" spans="2:51" s="12" customFormat="1" ht="13.5">
      <c r="B652" s="197"/>
      <c r="D652" s="189" t="s">
        <v>153</v>
      </c>
      <c r="E652" s="198" t="s">
        <v>5</v>
      </c>
      <c r="F652" s="199" t="s">
        <v>584</v>
      </c>
      <c r="H652" s="200">
        <v>8.17</v>
      </c>
      <c r="I652" s="201"/>
      <c r="L652" s="197"/>
      <c r="M652" s="202"/>
      <c r="N652" s="203"/>
      <c r="O652" s="203"/>
      <c r="P652" s="203"/>
      <c r="Q652" s="203"/>
      <c r="R652" s="203"/>
      <c r="S652" s="203"/>
      <c r="T652" s="204"/>
      <c r="AT652" s="198" t="s">
        <v>153</v>
      </c>
      <c r="AU652" s="198" t="s">
        <v>86</v>
      </c>
      <c r="AV652" s="12" t="s">
        <v>86</v>
      </c>
      <c r="AW652" s="12" t="s">
        <v>40</v>
      </c>
      <c r="AX652" s="12" t="s">
        <v>77</v>
      </c>
      <c r="AY652" s="198" t="s">
        <v>144</v>
      </c>
    </row>
    <row r="653" spans="2:51" s="11" customFormat="1" ht="13.5">
      <c r="B653" s="188"/>
      <c r="D653" s="189" t="s">
        <v>153</v>
      </c>
      <c r="E653" s="190" t="s">
        <v>5</v>
      </c>
      <c r="F653" s="191" t="s">
        <v>311</v>
      </c>
      <c r="H653" s="192" t="s">
        <v>5</v>
      </c>
      <c r="I653" s="193"/>
      <c r="L653" s="188"/>
      <c r="M653" s="194"/>
      <c r="N653" s="195"/>
      <c r="O653" s="195"/>
      <c r="P653" s="195"/>
      <c r="Q653" s="195"/>
      <c r="R653" s="195"/>
      <c r="S653" s="195"/>
      <c r="T653" s="196"/>
      <c r="AT653" s="192" t="s">
        <v>153</v>
      </c>
      <c r="AU653" s="192" t="s">
        <v>86</v>
      </c>
      <c r="AV653" s="11" t="s">
        <v>25</v>
      </c>
      <c r="AW653" s="11" t="s">
        <v>40</v>
      </c>
      <c r="AX653" s="11" t="s">
        <v>77</v>
      </c>
      <c r="AY653" s="192" t="s">
        <v>144</v>
      </c>
    </row>
    <row r="654" spans="2:51" s="11" customFormat="1" ht="13.5">
      <c r="B654" s="188"/>
      <c r="D654" s="189" t="s">
        <v>153</v>
      </c>
      <c r="E654" s="190" t="s">
        <v>5</v>
      </c>
      <c r="F654" s="191" t="s">
        <v>312</v>
      </c>
      <c r="H654" s="192" t="s">
        <v>5</v>
      </c>
      <c r="I654" s="193"/>
      <c r="L654" s="188"/>
      <c r="M654" s="194"/>
      <c r="N654" s="195"/>
      <c r="O654" s="195"/>
      <c r="P654" s="195"/>
      <c r="Q654" s="195"/>
      <c r="R654" s="195"/>
      <c r="S654" s="195"/>
      <c r="T654" s="196"/>
      <c r="AT654" s="192" t="s">
        <v>153</v>
      </c>
      <c r="AU654" s="192" t="s">
        <v>86</v>
      </c>
      <c r="AV654" s="11" t="s">
        <v>25</v>
      </c>
      <c r="AW654" s="11" t="s">
        <v>40</v>
      </c>
      <c r="AX654" s="11" t="s">
        <v>77</v>
      </c>
      <c r="AY654" s="192" t="s">
        <v>144</v>
      </c>
    </row>
    <row r="655" spans="2:51" s="12" customFormat="1" ht="13.5">
      <c r="B655" s="197"/>
      <c r="D655" s="189" t="s">
        <v>153</v>
      </c>
      <c r="E655" s="198" t="s">
        <v>5</v>
      </c>
      <c r="F655" s="199" t="s">
        <v>366</v>
      </c>
      <c r="H655" s="200">
        <v>218.07</v>
      </c>
      <c r="I655" s="201"/>
      <c r="L655" s="197"/>
      <c r="M655" s="202"/>
      <c r="N655" s="203"/>
      <c r="O655" s="203"/>
      <c r="P655" s="203"/>
      <c r="Q655" s="203"/>
      <c r="R655" s="203"/>
      <c r="S655" s="203"/>
      <c r="T655" s="204"/>
      <c r="AT655" s="198" t="s">
        <v>153</v>
      </c>
      <c r="AU655" s="198" t="s">
        <v>86</v>
      </c>
      <c r="AV655" s="12" t="s">
        <v>86</v>
      </c>
      <c r="AW655" s="12" t="s">
        <v>40</v>
      </c>
      <c r="AX655" s="12" t="s">
        <v>77</v>
      </c>
      <c r="AY655" s="198" t="s">
        <v>144</v>
      </c>
    </row>
    <row r="656" spans="2:51" s="11" customFormat="1" ht="13.5">
      <c r="B656" s="188"/>
      <c r="D656" s="189" t="s">
        <v>153</v>
      </c>
      <c r="E656" s="190" t="s">
        <v>5</v>
      </c>
      <c r="F656" s="191" t="s">
        <v>314</v>
      </c>
      <c r="H656" s="192" t="s">
        <v>5</v>
      </c>
      <c r="I656" s="193"/>
      <c r="L656" s="188"/>
      <c r="M656" s="194"/>
      <c r="N656" s="195"/>
      <c r="O656" s="195"/>
      <c r="P656" s="195"/>
      <c r="Q656" s="195"/>
      <c r="R656" s="195"/>
      <c r="S656" s="195"/>
      <c r="T656" s="196"/>
      <c r="AT656" s="192" t="s">
        <v>153</v>
      </c>
      <c r="AU656" s="192" t="s">
        <v>86</v>
      </c>
      <c r="AV656" s="11" t="s">
        <v>25</v>
      </c>
      <c r="AW656" s="11" t="s">
        <v>40</v>
      </c>
      <c r="AX656" s="11" t="s">
        <v>77</v>
      </c>
      <c r="AY656" s="192" t="s">
        <v>144</v>
      </c>
    </row>
    <row r="657" spans="2:51" s="12" customFormat="1" ht="13.5">
      <c r="B657" s="197"/>
      <c r="D657" s="189" t="s">
        <v>153</v>
      </c>
      <c r="E657" s="198" t="s">
        <v>5</v>
      </c>
      <c r="F657" s="199" t="s">
        <v>367</v>
      </c>
      <c r="H657" s="200">
        <v>22.7</v>
      </c>
      <c r="I657" s="201"/>
      <c r="L657" s="197"/>
      <c r="M657" s="202"/>
      <c r="N657" s="203"/>
      <c r="O657" s="203"/>
      <c r="P657" s="203"/>
      <c r="Q657" s="203"/>
      <c r="R657" s="203"/>
      <c r="S657" s="203"/>
      <c r="T657" s="204"/>
      <c r="AT657" s="198" t="s">
        <v>153</v>
      </c>
      <c r="AU657" s="198" t="s">
        <v>86</v>
      </c>
      <c r="AV657" s="12" t="s">
        <v>86</v>
      </c>
      <c r="AW657" s="12" t="s">
        <v>40</v>
      </c>
      <c r="AX657" s="12" t="s">
        <v>77</v>
      </c>
      <c r="AY657" s="198" t="s">
        <v>144</v>
      </c>
    </row>
    <row r="658" spans="2:51" s="11" customFormat="1" ht="13.5">
      <c r="B658" s="188"/>
      <c r="D658" s="189" t="s">
        <v>153</v>
      </c>
      <c r="E658" s="190" t="s">
        <v>5</v>
      </c>
      <c r="F658" s="191" t="s">
        <v>320</v>
      </c>
      <c r="H658" s="192" t="s">
        <v>5</v>
      </c>
      <c r="I658" s="193"/>
      <c r="L658" s="188"/>
      <c r="M658" s="194"/>
      <c r="N658" s="195"/>
      <c r="O658" s="195"/>
      <c r="P658" s="195"/>
      <c r="Q658" s="195"/>
      <c r="R658" s="195"/>
      <c r="S658" s="195"/>
      <c r="T658" s="196"/>
      <c r="AT658" s="192" t="s">
        <v>153</v>
      </c>
      <c r="AU658" s="192" t="s">
        <v>86</v>
      </c>
      <c r="AV658" s="11" t="s">
        <v>25</v>
      </c>
      <c r="AW658" s="11" t="s">
        <v>40</v>
      </c>
      <c r="AX658" s="11" t="s">
        <v>77</v>
      </c>
      <c r="AY658" s="192" t="s">
        <v>144</v>
      </c>
    </row>
    <row r="659" spans="2:51" s="11" customFormat="1" ht="13.5">
      <c r="B659" s="188"/>
      <c r="D659" s="189" t="s">
        <v>153</v>
      </c>
      <c r="E659" s="190" t="s">
        <v>5</v>
      </c>
      <c r="F659" s="191" t="s">
        <v>322</v>
      </c>
      <c r="H659" s="192" t="s">
        <v>5</v>
      </c>
      <c r="I659" s="193"/>
      <c r="L659" s="188"/>
      <c r="M659" s="194"/>
      <c r="N659" s="195"/>
      <c r="O659" s="195"/>
      <c r="P659" s="195"/>
      <c r="Q659" s="195"/>
      <c r="R659" s="195"/>
      <c r="S659" s="195"/>
      <c r="T659" s="196"/>
      <c r="AT659" s="192" t="s">
        <v>153</v>
      </c>
      <c r="AU659" s="192" t="s">
        <v>86</v>
      </c>
      <c r="AV659" s="11" t="s">
        <v>25</v>
      </c>
      <c r="AW659" s="11" t="s">
        <v>40</v>
      </c>
      <c r="AX659" s="11" t="s">
        <v>77</v>
      </c>
      <c r="AY659" s="192" t="s">
        <v>144</v>
      </c>
    </row>
    <row r="660" spans="2:51" s="12" customFormat="1" ht="13.5">
      <c r="B660" s="197"/>
      <c r="D660" s="189" t="s">
        <v>153</v>
      </c>
      <c r="E660" s="198" t="s">
        <v>5</v>
      </c>
      <c r="F660" s="199" t="s">
        <v>369</v>
      </c>
      <c r="H660" s="200">
        <v>40</v>
      </c>
      <c r="I660" s="201"/>
      <c r="L660" s="197"/>
      <c r="M660" s="202"/>
      <c r="N660" s="203"/>
      <c r="O660" s="203"/>
      <c r="P660" s="203"/>
      <c r="Q660" s="203"/>
      <c r="R660" s="203"/>
      <c r="S660" s="203"/>
      <c r="T660" s="204"/>
      <c r="AT660" s="198" t="s">
        <v>153</v>
      </c>
      <c r="AU660" s="198" t="s">
        <v>86</v>
      </c>
      <c r="AV660" s="12" t="s">
        <v>86</v>
      </c>
      <c r="AW660" s="12" t="s">
        <v>40</v>
      </c>
      <c r="AX660" s="12" t="s">
        <v>77</v>
      </c>
      <c r="AY660" s="198" t="s">
        <v>144</v>
      </c>
    </row>
    <row r="661" spans="2:51" s="11" customFormat="1" ht="13.5">
      <c r="B661" s="188"/>
      <c r="D661" s="189" t="s">
        <v>153</v>
      </c>
      <c r="E661" s="190" t="s">
        <v>5</v>
      </c>
      <c r="F661" s="191" t="s">
        <v>163</v>
      </c>
      <c r="H661" s="192" t="s">
        <v>5</v>
      </c>
      <c r="I661" s="193"/>
      <c r="L661" s="188"/>
      <c r="M661" s="194"/>
      <c r="N661" s="195"/>
      <c r="O661" s="195"/>
      <c r="P661" s="195"/>
      <c r="Q661" s="195"/>
      <c r="R661" s="195"/>
      <c r="S661" s="195"/>
      <c r="T661" s="196"/>
      <c r="AT661" s="192" t="s">
        <v>153</v>
      </c>
      <c r="AU661" s="192" t="s">
        <v>86</v>
      </c>
      <c r="AV661" s="11" t="s">
        <v>25</v>
      </c>
      <c r="AW661" s="11" t="s">
        <v>40</v>
      </c>
      <c r="AX661" s="11" t="s">
        <v>77</v>
      </c>
      <c r="AY661" s="192" t="s">
        <v>144</v>
      </c>
    </row>
    <row r="662" spans="2:51" s="11" customFormat="1" ht="13.5">
      <c r="B662" s="188"/>
      <c r="D662" s="189" t="s">
        <v>153</v>
      </c>
      <c r="E662" s="190" t="s">
        <v>5</v>
      </c>
      <c r="F662" s="191" t="s">
        <v>164</v>
      </c>
      <c r="H662" s="192" t="s">
        <v>5</v>
      </c>
      <c r="I662" s="193"/>
      <c r="L662" s="188"/>
      <c r="M662" s="194"/>
      <c r="N662" s="195"/>
      <c r="O662" s="195"/>
      <c r="P662" s="195"/>
      <c r="Q662" s="195"/>
      <c r="R662" s="195"/>
      <c r="S662" s="195"/>
      <c r="T662" s="196"/>
      <c r="AT662" s="192" t="s">
        <v>153</v>
      </c>
      <c r="AU662" s="192" t="s">
        <v>86</v>
      </c>
      <c r="AV662" s="11" t="s">
        <v>25</v>
      </c>
      <c r="AW662" s="11" t="s">
        <v>40</v>
      </c>
      <c r="AX662" s="11" t="s">
        <v>77</v>
      </c>
      <c r="AY662" s="192" t="s">
        <v>144</v>
      </c>
    </row>
    <row r="663" spans="2:51" s="12" customFormat="1" ht="13.5">
      <c r="B663" s="197"/>
      <c r="D663" s="189" t="s">
        <v>153</v>
      </c>
      <c r="E663" s="198" t="s">
        <v>5</v>
      </c>
      <c r="F663" s="199" t="s">
        <v>585</v>
      </c>
      <c r="H663" s="200">
        <v>349.3</v>
      </c>
      <c r="I663" s="201"/>
      <c r="L663" s="197"/>
      <c r="M663" s="202"/>
      <c r="N663" s="203"/>
      <c r="O663" s="203"/>
      <c r="P663" s="203"/>
      <c r="Q663" s="203"/>
      <c r="R663" s="203"/>
      <c r="S663" s="203"/>
      <c r="T663" s="204"/>
      <c r="AT663" s="198" t="s">
        <v>153</v>
      </c>
      <c r="AU663" s="198" t="s">
        <v>86</v>
      </c>
      <c r="AV663" s="12" t="s">
        <v>86</v>
      </c>
      <c r="AW663" s="12" t="s">
        <v>40</v>
      </c>
      <c r="AX663" s="12" t="s">
        <v>77</v>
      </c>
      <c r="AY663" s="198" t="s">
        <v>144</v>
      </c>
    </row>
    <row r="664" spans="2:51" s="11" customFormat="1" ht="13.5">
      <c r="B664" s="188"/>
      <c r="D664" s="189" t="s">
        <v>153</v>
      </c>
      <c r="E664" s="190" t="s">
        <v>5</v>
      </c>
      <c r="F664" s="191" t="s">
        <v>333</v>
      </c>
      <c r="H664" s="192" t="s">
        <v>5</v>
      </c>
      <c r="I664" s="193"/>
      <c r="L664" s="188"/>
      <c r="M664" s="194"/>
      <c r="N664" s="195"/>
      <c r="O664" s="195"/>
      <c r="P664" s="195"/>
      <c r="Q664" s="195"/>
      <c r="R664" s="195"/>
      <c r="S664" s="195"/>
      <c r="T664" s="196"/>
      <c r="AT664" s="192" t="s">
        <v>153</v>
      </c>
      <c r="AU664" s="192" t="s">
        <v>86</v>
      </c>
      <c r="AV664" s="11" t="s">
        <v>25</v>
      </c>
      <c r="AW664" s="11" t="s">
        <v>40</v>
      </c>
      <c r="AX664" s="11" t="s">
        <v>77</v>
      </c>
      <c r="AY664" s="192" t="s">
        <v>144</v>
      </c>
    </row>
    <row r="665" spans="2:51" s="11" customFormat="1" ht="13.5">
      <c r="B665" s="188"/>
      <c r="D665" s="189" t="s">
        <v>153</v>
      </c>
      <c r="E665" s="190" t="s">
        <v>5</v>
      </c>
      <c r="F665" s="191" t="s">
        <v>334</v>
      </c>
      <c r="H665" s="192" t="s">
        <v>5</v>
      </c>
      <c r="I665" s="193"/>
      <c r="L665" s="188"/>
      <c r="M665" s="194"/>
      <c r="N665" s="195"/>
      <c r="O665" s="195"/>
      <c r="P665" s="195"/>
      <c r="Q665" s="195"/>
      <c r="R665" s="195"/>
      <c r="S665" s="195"/>
      <c r="T665" s="196"/>
      <c r="AT665" s="192" t="s">
        <v>153</v>
      </c>
      <c r="AU665" s="192" t="s">
        <v>86</v>
      </c>
      <c r="AV665" s="11" t="s">
        <v>25</v>
      </c>
      <c r="AW665" s="11" t="s">
        <v>40</v>
      </c>
      <c r="AX665" s="11" t="s">
        <v>77</v>
      </c>
      <c r="AY665" s="192" t="s">
        <v>144</v>
      </c>
    </row>
    <row r="666" spans="2:51" s="12" customFormat="1" ht="13.5">
      <c r="B666" s="197"/>
      <c r="D666" s="189" t="s">
        <v>153</v>
      </c>
      <c r="E666" s="198" t="s">
        <v>5</v>
      </c>
      <c r="F666" s="199" t="s">
        <v>371</v>
      </c>
      <c r="H666" s="200">
        <v>33.24</v>
      </c>
      <c r="I666" s="201"/>
      <c r="L666" s="197"/>
      <c r="M666" s="202"/>
      <c r="N666" s="203"/>
      <c r="O666" s="203"/>
      <c r="P666" s="203"/>
      <c r="Q666" s="203"/>
      <c r="R666" s="203"/>
      <c r="S666" s="203"/>
      <c r="T666" s="204"/>
      <c r="AT666" s="198" t="s">
        <v>153</v>
      </c>
      <c r="AU666" s="198" t="s">
        <v>86</v>
      </c>
      <c r="AV666" s="12" t="s">
        <v>86</v>
      </c>
      <c r="AW666" s="12" t="s">
        <v>40</v>
      </c>
      <c r="AX666" s="12" t="s">
        <v>77</v>
      </c>
      <c r="AY666" s="198" t="s">
        <v>144</v>
      </c>
    </row>
    <row r="667" spans="2:51" s="13" customFormat="1" ht="13.5">
      <c r="B667" s="205"/>
      <c r="D667" s="189" t="s">
        <v>153</v>
      </c>
      <c r="E667" s="215" t="s">
        <v>5</v>
      </c>
      <c r="F667" s="216" t="s">
        <v>174</v>
      </c>
      <c r="H667" s="217">
        <v>922.66</v>
      </c>
      <c r="I667" s="210"/>
      <c r="L667" s="205"/>
      <c r="M667" s="211"/>
      <c r="N667" s="212"/>
      <c r="O667" s="212"/>
      <c r="P667" s="212"/>
      <c r="Q667" s="212"/>
      <c r="R667" s="212"/>
      <c r="S667" s="212"/>
      <c r="T667" s="213"/>
      <c r="AT667" s="214" t="s">
        <v>153</v>
      </c>
      <c r="AU667" s="214" t="s">
        <v>86</v>
      </c>
      <c r="AV667" s="13" t="s">
        <v>151</v>
      </c>
      <c r="AW667" s="13" t="s">
        <v>40</v>
      </c>
      <c r="AX667" s="13" t="s">
        <v>77</v>
      </c>
      <c r="AY667" s="214" t="s">
        <v>144</v>
      </c>
    </row>
    <row r="668" spans="2:51" s="11" customFormat="1" ht="13.5">
      <c r="B668" s="188"/>
      <c r="D668" s="189" t="s">
        <v>153</v>
      </c>
      <c r="E668" s="190" t="s">
        <v>5</v>
      </c>
      <c r="F668" s="191" t="s">
        <v>586</v>
      </c>
      <c r="H668" s="192" t="s">
        <v>5</v>
      </c>
      <c r="I668" s="193"/>
      <c r="L668" s="188"/>
      <c r="M668" s="194"/>
      <c r="N668" s="195"/>
      <c r="O668" s="195"/>
      <c r="P668" s="195"/>
      <c r="Q668" s="195"/>
      <c r="R668" s="195"/>
      <c r="S668" s="195"/>
      <c r="T668" s="196"/>
      <c r="AT668" s="192" t="s">
        <v>153</v>
      </c>
      <c r="AU668" s="192" t="s">
        <v>86</v>
      </c>
      <c r="AV668" s="11" t="s">
        <v>25</v>
      </c>
      <c r="AW668" s="11" t="s">
        <v>40</v>
      </c>
      <c r="AX668" s="11" t="s">
        <v>77</v>
      </c>
      <c r="AY668" s="192" t="s">
        <v>144</v>
      </c>
    </row>
    <row r="669" spans="2:51" s="12" customFormat="1" ht="13.5">
      <c r="B669" s="197"/>
      <c r="D669" s="189" t="s">
        <v>153</v>
      </c>
      <c r="E669" s="198" t="s">
        <v>5</v>
      </c>
      <c r="F669" s="199" t="s">
        <v>587</v>
      </c>
      <c r="H669" s="200">
        <v>92.266</v>
      </c>
      <c r="I669" s="201"/>
      <c r="L669" s="197"/>
      <c r="M669" s="202"/>
      <c r="N669" s="203"/>
      <c r="O669" s="203"/>
      <c r="P669" s="203"/>
      <c r="Q669" s="203"/>
      <c r="R669" s="203"/>
      <c r="S669" s="203"/>
      <c r="T669" s="204"/>
      <c r="AT669" s="198" t="s">
        <v>153</v>
      </c>
      <c r="AU669" s="198" t="s">
        <v>86</v>
      </c>
      <c r="AV669" s="12" t="s">
        <v>86</v>
      </c>
      <c r="AW669" s="12" t="s">
        <v>40</v>
      </c>
      <c r="AX669" s="12" t="s">
        <v>77</v>
      </c>
      <c r="AY669" s="198" t="s">
        <v>144</v>
      </c>
    </row>
    <row r="670" spans="2:51" s="11" customFormat="1" ht="13.5">
      <c r="B670" s="188"/>
      <c r="D670" s="189" t="s">
        <v>153</v>
      </c>
      <c r="E670" s="190" t="s">
        <v>5</v>
      </c>
      <c r="F670" s="191" t="s">
        <v>588</v>
      </c>
      <c r="H670" s="192" t="s">
        <v>5</v>
      </c>
      <c r="I670" s="193"/>
      <c r="L670" s="188"/>
      <c r="M670" s="194"/>
      <c r="N670" s="195"/>
      <c r="O670" s="195"/>
      <c r="P670" s="195"/>
      <c r="Q670" s="195"/>
      <c r="R670" s="195"/>
      <c r="S670" s="195"/>
      <c r="T670" s="196"/>
      <c r="AT670" s="192" t="s">
        <v>153</v>
      </c>
      <c r="AU670" s="192" t="s">
        <v>86</v>
      </c>
      <c r="AV670" s="11" t="s">
        <v>25</v>
      </c>
      <c r="AW670" s="11" t="s">
        <v>40</v>
      </c>
      <c r="AX670" s="11" t="s">
        <v>77</v>
      </c>
      <c r="AY670" s="192" t="s">
        <v>144</v>
      </c>
    </row>
    <row r="671" spans="2:51" s="12" customFormat="1" ht="13.5">
      <c r="B671" s="197"/>
      <c r="D671" s="189" t="s">
        <v>153</v>
      </c>
      <c r="E671" s="198" t="s">
        <v>5</v>
      </c>
      <c r="F671" s="199" t="s">
        <v>589</v>
      </c>
      <c r="H671" s="200">
        <v>922.66</v>
      </c>
      <c r="I671" s="201"/>
      <c r="L671" s="197"/>
      <c r="M671" s="202"/>
      <c r="N671" s="203"/>
      <c r="O671" s="203"/>
      <c r="P671" s="203"/>
      <c r="Q671" s="203"/>
      <c r="R671" s="203"/>
      <c r="S671" s="203"/>
      <c r="T671" s="204"/>
      <c r="AT671" s="198" t="s">
        <v>153</v>
      </c>
      <c r="AU671" s="198" t="s">
        <v>86</v>
      </c>
      <c r="AV671" s="12" t="s">
        <v>86</v>
      </c>
      <c r="AW671" s="12" t="s">
        <v>40</v>
      </c>
      <c r="AX671" s="12" t="s">
        <v>77</v>
      </c>
      <c r="AY671" s="198" t="s">
        <v>144</v>
      </c>
    </row>
    <row r="672" spans="2:51" s="13" customFormat="1" ht="13.5">
      <c r="B672" s="205"/>
      <c r="D672" s="189" t="s">
        <v>153</v>
      </c>
      <c r="E672" s="215" t="s">
        <v>5</v>
      </c>
      <c r="F672" s="216" t="s">
        <v>174</v>
      </c>
      <c r="H672" s="217">
        <v>1014.926</v>
      </c>
      <c r="I672" s="210"/>
      <c r="L672" s="205"/>
      <c r="M672" s="211"/>
      <c r="N672" s="212"/>
      <c r="O672" s="212"/>
      <c r="P672" s="212"/>
      <c r="Q672" s="212"/>
      <c r="R672" s="212"/>
      <c r="S672" s="212"/>
      <c r="T672" s="213"/>
      <c r="AT672" s="214" t="s">
        <v>153</v>
      </c>
      <c r="AU672" s="214" t="s">
        <v>86</v>
      </c>
      <c r="AV672" s="13" t="s">
        <v>151</v>
      </c>
      <c r="AW672" s="13" t="s">
        <v>40</v>
      </c>
      <c r="AX672" s="13" t="s">
        <v>25</v>
      </c>
      <c r="AY672" s="214" t="s">
        <v>144</v>
      </c>
    </row>
    <row r="673" spans="2:63" s="10" customFormat="1" ht="29.85" customHeight="1">
      <c r="B673" s="161"/>
      <c r="D673" s="172" t="s">
        <v>76</v>
      </c>
      <c r="E673" s="173" t="s">
        <v>590</v>
      </c>
      <c r="F673" s="173" t="s">
        <v>591</v>
      </c>
      <c r="I673" s="164"/>
      <c r="J673" s="174">
        <f>BK673</f>
        <v>0</v>
      </c>
      <c r="L673" s="161"/>
      <c r="M673" s="166"/>
      <c r="N673" s="167"/>
      <c r="O673" s="167"/>
      <c r="P673" s="168">
        <f>SUM(P674:P692)</f>
        <v>0</v>
      </c>
      <c r="Q673" s="167"/>
      <c r="R673" s="168">
        <f>SUM(R674:R692)</f>
        <v>0</v>
      </c>
      <c r="S673" s="167"/>
      <c r="T673" s="169">
        <f>SUM(T674:T692)</f>
        <v>4.837114000000001</v>
      </c>
      <c r="AR673" s="162" t="s">
        <v>86</v>
      </c>
      <c r="AT673" s="170" t="s">
        <v>76</v>
      </c>
      <c r="AU673" s="170" t="s">
        <v>25</v>
      </c>
      <c r="AY673" s="162" t="s">
        <v>144</v>
      </c>
      <c r="BK673" s="171">
        <f>SUM(BK674:BK692)</f>
        <v>0</v>
      </c>
    </row>
    <row r="674" spans="2:65" s="1" customFormat="1" ht="22.5" customHeight="1">
      <c r="B674" s="175"/>
      <c r="C674" s="176" t="s">
        <v>592</v>
      </c>
      <c r="D674" s="176" t="s">
        <v>146</v>
      </c>
      <c r="E674" s="177" t="s">
        <v>593</v>
      </c>
      <c r="F674" s="178" t="s">
        <v>594</v>
      </c>
      <c r="G674" s="179" t="s">
        <v>205</v>
      </c>
      <c r="H674" s="180">
        <v>233.491</v>
      </c>
      <c r="I674" s="181"/>
      <c r="J674" s="182">
        <f>ROUND(I674*H674,2)</f>
        <v>0</v>
      </c>
      <c r="K674" s="178" t="s">
        <v>4753</v>
      </c>
      <c r="L674" s="42"/>
      <c r="M674" s="183" t="s">
        <v>5</v>
      </c>
      <c r="N674" s="184" t="s">
        <v>48</v>
      </c>
      <c r="O674" s="43"/>
      <c r="P674" s="185">
        <f>O674*H674</f>
        <v>0</v>
      </c>
      <c r="Q674" s="185">
        <v>0</v>
      </c>
      <c r="R674" s="185">
        <f>Q674*H674</f>
        <v>0</v>
      </c>
      <c r="S674" s="185">
        <v>0.014</v>
      </c>
      <c r="T674" s="186">
        <f>S674*H674</f>
        <v>3.2688740000000003</v>
      </c>
      <c r="AR674" s="24" t="s">
        <v>339</v>
      </c>
      <c r="AT674" s="24" t="s">
        <v>146</v>
      </c>
      <c r="AU674" s="24" t="s">
        <v>86</v>
      </c>
      <c r="AY674" s="24" t="s">
        <v>144</v>
      </c>
      <c r="BE674" s="187">
        <f>IF(N674="základní",J674,0)</f>
        <v>0</v>
      </c>
      <c r="BF674" s="187">
        <f>IF(N674="snížená",J674,0)</f>
        <v>0</v>
      </c>
      <c r="BG674" s="187">
        <f>IF(N674="zákl. přenesená",J674,0)</f>
        <v>0</v>
      </c>
      <c r="BH674" s="187">
        <f>IF(N674="sníž. přenesená",J674,0)</f>
        <v>0</v>
      </c>
      <c r="BI674" s="187">
        <f>IF(N674="nulová",J674,0)</f>
        <v>0</v>
      </c>
      <c r="BJ674" s="24" t="s">
        <v>25</v>
      </c>
      <c r="BK674" s="187">
        <f>ROUND(I674*H674,2)</f>
        <v>0</v>
      </c>
      <c r="BL674" s="24" t="s">
        <v>339</v>
      </c>
      <c r="BM674" s="24" t="s">
        <v>595</v>
      </c>
    </row>
    <row r="675" spans="2:51" s="11" customFormat="1" ht="13.5">
      <c r="B675" s="188"/>
      <c r="D675" s="189" t="s">
        <v>153</v>
      </c>
      <c r="E675" s="190" t="s">
        <v>5</v>
      </c>
      <c r="F675" s="191" t="s">
        <v>289</v>
      </c>
      <c r="H675" s="192" t="s">
        <v>5</v>
      </c>
      <c r="I675" s="193"/>
      <c r="L675" s="188"/>
      <c r="M675" s="194"/>
      <c r="N675" s="195"/>
      <c r="O675" s="195"/>
      <c r="P675" s="195"/>
      <c r="Q675" s="195"/>
      <c r="R675" s="195"/>
      <c r="S675" s="195"/>
      <c r="T675" s="196"/>
      <c r="AT675" s="192" t="s">
        <v>153</v>
      </c>
      <c r="AU675" s="192" t="s">
        <v>86</v>
      </c>
      <c r="AV675" s="11" t="s">
        <v>25</v>
      </c>
      <c r="AW675" s="11" t="s">
        <v>40</v>
      </c>
      <c r="AX675" s="11" t="s">
        <v>77</v>
      </c>
      <c r="AY675" s="192" t="s">
        <v>144</v>
      </c>
    </row>
    <row r="676" spans="2:51" s="12" customFormat="1" ht="13.5">
      <c r="B676" s="197"/>
      <c r="D676" s="189" t="s">
        <v>153</v>
      </c>
      <c r="E676" s="198" t="s">
        <v>5</v>
      </c>
      <c r="F676" s="199" t="s">
        <v>596</v>
      </c>
      <c r="H676" s="200">
        <v>185.194</v>
      </c>
      <c r="I676" s="201"/>
      <c r="L676" s="197"/>
      <c r="M676" s="202"/>
      <c r="N676" s="203"/>
      <c r="O676" s="203"/>
      <c r="P676" s="203"/>
      <c r="Q676" s="203"/>
      <c r="R676" s="203"/>
      <c r="S676" s="203"/>
      <c r="T676" s="204"/>
      <c r="AT676" s="198" t="s">
        <v>153</v>
      </c>
      <c r="AU676" s="198" t="s">
        <v>86</v>
      </c>
      <c r="AV676" s="12" t="s">
        <v>86</v>
      </c>
      <c r="AW676" s="12" t="s">
        <v>40</v>
      </c>
      <c r="AX676" s="12" t="s">
        <v>77</v>
      </c>
      <c r="AY676" s="198" t="s">
        <v>144</v>
      </c>
    </row>
    <row r="677" spans="2:51" s="11" customFormat="1" ht="13.5">
      <c r="B677" s="188"/>
      <c r="D677" s="189" t="s">
        <v>153</v>
      </c>
      <c r="E677" s="190" t="s">
        <v>5</v>
      </c>
      <c r="F677" s="191" t="s">
        <v>291</v>
      </c>
      <c r="H677" s="192" t="s">
        <v>5</v>
      </c>
      <c r="I677" s="193"/>
      <c r="L677" s="188"/>
      <c r="M677" s="194"/>
      <c r="N677" s="195"/>
      <c r="O677" s="195"/>
      <c r="P677" s="195"/>
      <c r="Q677" s="195"/>
      <c r="R677" s="195"/>
      <c r="S677" s="195"/>
      <c r="T677" s="196"/>
      <c r="AT677" s="192" t="s">
        <v>153</v>
      </c>
      <c r="AU677" s="192" t="s">
        <v>86</v>
      </c>
      <c r="AV677" s="11" t="s">
        <v>25</v>
      </c>
      <c r="AW677" s="11" t="s">
        <v>40</v>
      </c>
      <c r="AX677" s="11" t="s">
        <v>77</v>
      </c>
      <c r="AY677" s="192" t="s">
        <v>144</v>
      </c>
    </row>
    <row r="678" spans="2:51" s="12" customFormat="1" ht="13.5">
      <c r="B678" s="197"/>
      <c r="D678" s="189" t="s">
        <v>153</v>
      </c>
      <c r="E678" s="198" t="s">
        <v>5</v>
      </c>
      <c r="F678" s="199" t="s">
        <v>597</v>
      </c>
      <c r="H678" s="200">
        <v>-5.78</v>
      </c>
      <c r="I678" s="201"/>
      <c r="L678" s="197"/>
      <c r="M678" s="202"/>
      <c r="N678" s="203"/>
      <c r="O678" s="203"/>
      <c r="P678" s="203"/>
      <c r="Q678" s="203"/>
      <c r="R678" s="203"/>
      <c r="S678" s="203"/>
      <c r="T678" s="204"/>
      <c r="AT678" s="198" t="s">
        <v>153</v>
      </c>
      <c r="AU678" s="198" t="s">
        <v>86</v>
      </c>
      <c r="AV678" s="12" t="s">
        <v>86</v>
      </c>
      <c r="AW678" s="12" t="s">
        <v>40</v>
      </c>
      <c r="AX678" s="12" t="s">
        <v>77</v>
      </c>
      <c r="AY678" s="198" t="s">
        <v>144</v>
      </c>
    </row>
    <row r="679" spans="2:51" s="11" customFormat="1" ht="13.5">
      <c r="B679" s="188"/>
      <c r="D679" s="189" t="s">
        <v>153</v>
      </c>
      <c r="E679" s="190" t="s">
        <v>5</v>
      </c>
      <c r="F679" s="191" t="s">
        <v>598</v>
      </c>
      <c r="H679" s="192" t="s">
        <v>5</v>
      </c>
      <c r="I679" s="193"/>
      <c r="L679" s="188"/>
      <c r="M679" s="194"/>
      <c r="N679" s="195"/>
      <c r="O679" s="195"/>
      <c r="P679" s="195"/>
      <c r="Q679" s="195"/>
      <c r="R679" s="195"/>
      <c r="S679" s="195"/>
      <c r="T679" s="196"/>
      <c r="AT679" s="192" t="s">
        <v>153</v>
      </c>
      <c r="AU679" s="192" t="s">
        <v>86</v>
      </c>
      <c r="AV679" s="11" t="s">
        <v>25</v>
      </c>
      <c r="AW679" s="11" t="s">
        <v>40</v>
      </c>
      <c r="AX679" s="11" t="s">
        <v>77</v>
      </c>
      <c r="AY679" s="192" t="s">
        <v>144</v>
      </c>
    </row>
    <row r="680" spans="2:51" s="12" customFormat="1" ht="13.5">
      <c r="B680" s="197"/>
      <c r="D680" s="189" t="s">
        <v>153</v>
      </c>
      <c r="E680" s="198" t="s">
        <v>5</v>
      </c>
      <c r="F680" s="199" t="s">
        <v>599</v>
      </c>
      <c r="H680" s="200">
        <v>47.76</v>
      </c>
      <c r="I680" s="201"/>
      <c r="L680" s="197"/>
      <c r="M680" s="202"/>
      <c r="N680" s="203"/>
      <c r="O680" s="203"/>
      <c r="P680" s="203"/>
      <c r="Q680" s="203"/>
      <c r="R680" s="203"/>
      <c r="S680" s="203"/>
      <c r="T680" s="204"/>
      <c r="AT680" s="198" t="s">
        <v>153</v>
      </c>
      <c r="AU680" s="198" t="s">
        <v>86</v>
      </c>
      <c r="AV680" s="12" t="s">
        <v>86</v>
      </c>
      <c r="AW680" s="12" t="s">
        <v>40</v>
      </c>
      <c r="AX680" s="12" t="s">
        <v>77</v>
      </c>
      <c r="AY680" s="198" t="s">
        <v>144</v>
      </c>
    </row>
    <row r="681" spans="2:51" s="11" customFormat="1" ht="13.5">
      <c r="B681" s="188"/>
      <c r="D681" s="189" t="s">
        <v>153</v>
      </c>
      <c r="E681" s="190" t="s">
        <v>5</v>
      </c>
      <c r="F681" s="191" t="s">
        <v>600</v>
      </c>
      <c r="H681" s="192" t="s">
        <v>5</v>
      </c>
      <c r="I681" s="193"/>
      <c r="L681" s="188"/>
      <c r="M681" s="194"/>
      <c r="N681" s="195"/>
      <c r="O681" s="195"/>
      <c r="P681" s="195"/>
      <c r="Q681" s="195"/>
      <c r="R681" s="195"/>
      <c r="S681" s="195"/>
      <c r="T681" s="196"/>
      <c r="AT681" s="192" t="s">
        <v>153</v>
      </c>
      <c r="AU681" s="192" t="s">
        <v>86</v>
      </c>
      <c r="AV681" s="11" t="s">
        <v>25</v>
      </c>
      <c r="AW681" s="11" t="s">
        <v>40</v>
      </c>
      <c r="AX681" s="11" t="s">
        <v>77</v>
      </c>
      <c r="AY681" s="192" t="s">
        <v>144</v>
      </c>
    </row>
    <row r="682" spans="2:51" s="12" customFormat="1" ht="13.5">
      <c r="B682" s="197"/>
      <c r="D682" s="189" t="s">
        <v>153</v>
      </c>
      <c r="E682" s="198" t="s">
        <v>5</v>
      </c>
      <c r="F682" s="199" t="s">
        <v>601</v>
      </c>
      <c r="H682" s="200">
        <v>6.317</v>
      </c>
      <c r="I682" s="201"/>
      <c r="L682" s="197"/>
      <c r="M682" s="202"/>
      <c r="N682" s="203"/>
      <c r="O682" s="203"/>
      <c r="P682" s="203"/>
      <c r="Q682" s="203"/>
      <c r="R682" s="203"/>
      <c r="S682" s="203"/>
      <c r="T682" s="204"/>
      <c r="AT682" s="198" t="s">
        <v>153</v>
      </c>
      <c r="AU682" s="198" t="s">
        <v>86</v>
      </c>
      <c r="AV682" s="12" t="s">
        <v>86</v>
      </c>
      <c r="AW682" s="12" t="s">
        <v>40</v>
      </c>
      <c r="AX682" s="12" t="s">
        <v>77</v>
      </c>
      <c r="AY682" s="198" t="s">
        <v>144</v>
      </c>
    </row>
    <row r="683" spans="2:51" s="13" customFormat="1" ht="13.5">
      <c r="B683" s="205"/>
      <c r="D683" s="206" t="s">
        <v>153</v>
      </c>
      <c r="E683" s="207" t="s">
        <v>5</v>
      </c>
      <c r="F683" s="208" t="s">
        <v>174</v>
      </c>
      <c r="H683" s="209">
        <v>233.491</v>
      </c>
      <c r="I683" s="210"/>
      <c r="L683" s="205"/>
      <c r="M683" s="211"/>
      <c r="N683" s="212"/>
      <c r="O683" s="212"/>
      <c r="P683" s="212"/>
      <c r="Q683" s="212"/>
      <c r="R683" s="212"/>
      <c r="S683" s="212"/>
      <c r="T683" s="213"/>
      <c r="AT683" s="214" t="s">
        <v>153</v>
      </c>
      <c r="AU683" s="214" t="s">
        <v>86</v>
      </c>
      <c r="AV683" s="13" t="s">
        <v>151</v>
      </c>
      <c r="AW683" s="13" t="s">
        <v>40</v>
      </c>
      <c r="AX683" s="13" t="s">
        <v>25</v>
      </c>
      <c r="AY683" s="214" t="s">
        <v>144</v>
      </c>
    </row>
    <row r="684" spans="2:65" s="1" customFormat="1" ht="22.5" customHeight="1">
      <c r="B684" s="175"/>
      <c r="C684" s="176" t="s">
        <v>602</v>
      </c>
      <c r="D684" s="176" t="s">
        <v>146</v>
      </c>
      <c r="E684" s="177" t="s">
        <v>603</v>
      </c>
      <c r="F684" s="178" t="s">
        <v>604</v>
      </c>
      <c r="G684" s="179" t="s">
        <v>205</v>
      </c>
      <c r="H684" s="180">
        <v>156.824</v>
      </c>
      <c r="I684" s="181"/>
      <c r="J684" s="182">
        <f>ROUND(I684*H684,2)</f>
        <v>0</v>
      </c>
      <c r="K684" s="178" t="s">
        <v>4753</v>
      </c>
      <c r="L684" s="42"/>
      <c r="M684" s="183" t="s">
        <v>5</v>
      </c>
      <c r="N684" s="184" t="s">
        <v>48</v>
      </c>
      <c r="O684" s="43"/>
      <c r="P684" s="185">
        <f>O684*H684</f>
        <v>0</v>
      </c>
      <c r="Q684" s="185">
        <v>0</v>
      </c>
      <c r="R684" s="185">
        <f>Q684*H684</f>
        <v>0</v>
      </c>
      <c r="S684" s="185">
        <v>0.01</v>
      </c>
      <c r="T684" s="186">
        <f>S684*H684</f>
        <v>1.56824</v>
      </c>
      <c r="AR684" s="24" t="s">
        <v>339</v>
      </c>
      <c r="AT684" s="24" t="s">
        <v>146</v>
      </c>
      <c r="AU684" s="24" t="s">
        <v>86</v>
      </c>
      <c r="AY684" s="24" t="s">
        <v>144</v>
      </c>
      <c r="BE684" s="187">
        <f>IF(N684="základní",J684,0)</f>
        <v>0</v>
      </c>
      <c r="BF684" s="187">
        <f>IF(N684="snížená",J684,0)</f>
        <v>0</v>
      </c>
      <c r="BG684" s="187">
        <f>IF(N684="zákl. přenesená",J684,0)</f>
        <v>0</v>
      </c>
      <c r="BH684" s="187">
        <f>IF(N684="sníž. přenesená",J684,0)</f>
        <v>0</v>
      </c>
      <c r="BI684" s="187">
        <f>IF(N684="nulová",J684,0)</f>
        <v>0</v>
      </c>
      <c r="BJ684" s="24" t="s">
        <v>25</v>
      </c>
      <c r="BK684" s="187">
        <f>ROUND(I684*H684,2)</f>
        <v>0</v>
      </c>
      <c r="BL684" s="24" t="s">
        <v>339</v>
      </c>
      <c r="BM684" s="24" t="s">
        <v>605</v>
      </c>
    </row>
    <row r="685" spans="2:51" s="11" customFormat="1" ht="13.5">
      <c r="B685" s="188"/>
      <c r="D685" s="189" t="s">
        <v>153</v>
      </c>
      <c r="E685" s="190" t="s">
        <v>5</v>
      </c>
      <c r="F685" s="191" t="s">
        <v>606</v>
      </c>
      <c r="H685" s="192" t="s">
        <v>5</v>
      </c>
      <c r="I685" s="193"/>
      <c r="L685" s="188"/>
      <c r="M685" s="194"/>
      <c r="N685" s="195"/>
      <c r="O685" s="195"/>
      <c r="P685" s="195"/>
      <c r="Q685" s="195"/>
      <c r="R685" s="195"/>
      <c r="S685" s="195"/>
      <c r="T685" s="196"/>
      <c r="AT685" s="192" t="s">
        <v>153</v>
      </c>
      <c r="AU685" s="192" t="s">
        <v>86</v>
      </c>
      <c r="AV685" s="11" t="s">
        <v>25</v>
      </c>
      <c r="AW685" s="11" t="s">
        <v>40</v>
      </c>
      <c r="AX685" s="11" t="s">
        <v>77</v>
      </c>
      <c r="AY685" s="192" t="s">
        <v>144</v>
      </c>
    </row>
    <row r="686" spans="2:51" s="12" customFormat="1" ht="13.5">
      <c r="B686" s="197"/>
      <c r="D686" s="189" t="s">
        <v>153</v>
      </c>
      <c r="E686" s="198" t="s">
        <v>5</v>
      </c>
      <c r="F686" s="199" t="s">
        <v>596</v>
      </c>
      <c r="H686" s="200">
        <v>185.194</v>
      </c>
      <c r="I686" s="201"/>
      <c r="L686" s="197"/>
      <c r="M686" s="202"/>
      <c r="N686" s="203"/>
      <c r="O686" s="203"/>
      <c r="P686" s="203"/>
      <c r="Q686" s="203"/>
      <c r="R686" s="203"/>
      <c r="S686" s="203"/>
      <c r="T686" s="204"/>
      <c r="AT686" s="198" t="s">
        <v>153</v>
      </c>
      <c r="AU686" s="198" t="s">
        <v>86</v>
      </c>
      <c r="AV686" s="12" t="s">
        <v>86</v>
      </c>
      <c r="AW686" s="12" t="s">
        <v>40</v>
      </c>
      <c r="AX686" s="12" t="s">
        <v>77</v>
      </c>
      <c r="AY686" s="198" t="s">
        <v>144</v>
      </c>
    </row>
    <row r="687" spans="2:51" s="11" customFormat="1" ht="13.5">
      <c r="B687" s="188"/>
      <c r="D687" s="189" t="s">
        <v>153</v>
      </c>
      <c r="E687" s="190" t="s">
        <v>5</v>
      </c>
      <c r="F687" s="191" t="s">
        <v>291</v>
      </c>
      <c r="H687" s="192" t="s">
        <v>5</v>
      </c>
      <c r="I687" s="193"/>
      <c r="L687" s="188"/>
      <c r="M687" s="194"/>
      <c r="N687" s="195"/>
      <c r="O687" s="195"/>
      <c r="P687" s="195"/>
      <c r="Q687" s="195"/>
      <c r="R687" s="195"/>
      <c r="S687" s="195"/>
      <c r="T687" s="196"/>
      <c r="AT687" s="192" t="s">
        <v>153</v>
      </c>
      <c r="AU687" s="192" t="s">
        <v>86</v>
      </c>
      <c r="AV687" s="11" t="s">
        <v>25</v>
      </c>
      <c r="AW687" s="11" t="s">
        <v>40</v>
      </c>
      <c r="AX687" s="11" t="s">
        <v>77</v>
      </c>
      <c r="AY687" s="192" t="s">
        <v>144</v>
      </c>
    </row>
    <row r="688" spans="2:51" s="12" customFormat="1" ht="13.5">
      <c r="B688" s="197"/>
      <c r="D688" s="189" t="s">
        <v>153</v>
      </c>
      <c r="E688" s="198" t="s">
        <v>5</v>
      </c>
      <c r="F688" s="199" t="s">
        <v>607</v>
      </c>
      <c r="H688" s="200">
        <v>-50.96</v>
      </c>
      <c r="I688" s="201"/>
      <c r="L688" s="197"/>
      <c r="M688" s="202"/>
      <c r="N688" s="203"/>
      <c r="O688" s="203"/>
      <c r="P688" s="203"/>
      <c r="Q688" s="203"/>
      <c r="R688" s="203"/>
      <c r="S688" s="203"/>
      <c r="T688" s="204"/>
      <c r="AT688" s="198" t="s">
        <v>153</v>
      </c>
      <c r="AU688" s="198" t="s">
        <v>86</v>
      </c>
      <c r="AV688" s="12" t="s">
        <v>86</v>
      </c>
      <c r="AW688" s="12" t="s">
        <v>40</v>
      </c>
      <c r="AX688" s="12" t="s">
        <v>77</v>
      </c>
      <c r="AY688" s="198" t="s">
        <v>144</v>
      </c>
    </row>
    <row r="689" spans="2:51" s="12" customFormat="1" ht="13.5">
      <c r="B689" s="197"/>
      <c r="D689" s="189" t="s">
        <v>153</v>
      </c>
      <c r="E689" s="198" t="s">
        <v>5</v>
      </c>
      <c r="F689" s="199" t="s">
        <v>597</v>
      </c>
      <c r="H689" s="200">
        <v>-5.78</v>
      </c>
      <c r="I689" s="201"/>
      <c r="L689" s="197"/>
      <c r="M689" s="202"/>
      <c r="N689" s="203"/>
      <c r="O689" s="203"/>
      <c r="P689" s="203"/>
      <c r="Q689" s="203"/>
      <c r="R689" s="203"/>
      <c r="S689" s="203"/>
      <c r="T689" s="204"/>
      <c r="AT689" s="198" t="s">
        <v>153</v>
      </c>
      <c r="AU689" s="198" t="s">
        <v>86</v>
      </c>
      <c r="AV689" s="12" t="s">
        <v>86</v>
      </c>
      <c r="AW689" s="12" t="s">
        <v>40</v>
      </c>
      <c r="AX689" s="12" t="s">
        <v>77</v>
      </c>
      <c r="AY689" s="198" t="s">
        <v>144</v>
      </c>
    </row>
    <row r="690" spans="2:51" s="11" customFormat="1" ht="13.5">
      <c r="B690" s="188"/>
      <c r="D690" s="189" t="s">
        <v>153</v>
      </c>
      <c r="E690" s="190" t="s">
        <v>5</v>
      </c>
      <c r="F690" s="191" t="s">
        <v>608</v>
      </c>
      <c r="H690" s="192" t="s">
        <v>5</v>
      </c>
      <c r="I690" s="193"/>
      <c r="L690" s="188"/>
      <c r="M690" s="194"/>
      <c r="N690" s="195"/>
      <c r="O690" s="195"/>
      <c r="P690" s="195"/>
      <c r="Q690" s="195"/>
      <c r="R690" s="195"/>
      <c r="S690" s="195"/>
      <c r="T690" s="196"/>
      <c r="AT690" s="192" t="s">
        <v>153</v>
      </c>
      <c r="AU690" s="192" t="s">
        <v>86</v>
      </c>
      <c r="AV690" s="11" t="s">
        <v>25</v>
      </c>
      <c r="AW690" s="11" t="s">
        <v>40</v>
      </c>
      <c r="AX690" s="11" t="s">
        <v>77</v>
      </c>
      <c r="AY690" s="192" t="s">
        <v>144</v>
      </c>
    </row>
    <row r="691" spans="2:51" s="12" customFormat="1" ht="13.5">
      <c r="B691" s="197"/>
      <c r="D691" s="189" t="s">
        <v>153</v>
      </c>
      <c r="E691" s="198" t="s">
        <v>5</v>
      </c>
      <c r="F691" s="199" t="s">
        <v>609</v>
      </c>
      <c r="H691" s="200">
        <v>28.37</v>
      </c>
      <c r="I691" s="201"/>
      <c r="L691" s="197"/>
      <c r="M691" s="202"/>
      <c r="N691" s="203"/>
      <c r="O691" s="203"/>
      <c r="P691" s="203"/>
      <c r="Q691" s="203"/>
      <c r="R691" s="203"/>
      <c r="S691" s="203"/>
      <c r="T691" s="204"/>
      <c r="AT691" s="198" t="s">
        <v>153</v>
      </c>
      <c r="AU691" s="198" t="s">
        <v>86</v>
      </c>
      <c r="AV691" s="12" t="s">
        <v>86</v>
      </c>
      <c r="AW691" s="12" t="s">
        <v>40</v>
      </c>
      <c r="AX691" s="12" t="s">
        <v>77</v>
      </c>
      <c r="AY691" s="198" t="s">
        <v>144</v>
      </c>
    </row>
    <row r="692" spans="2:51" s="13" customFormat="1" ht="13.5">
      <c r="B692" s="205"/>
      <c r="D692" s="189" t="s">
        <v>153</v>
      </c>
      <c r="E692" s="215" t="s">
        <v>5</v>
      </c>
      <c r="F692" s="216" t="s">
        <v>174</v>
      </c>
      <c r="H692" s="217">
        <v>156.824</v>
      </c>
      <c r="I692" s="210"/>
      <c r="L692" s="205"/>
      <c r="M692" s="211"/>
      <c r="N692" s="212"/>
      <c r="O692" s="212"/>
      <c r="P692" s="212"/>
      <c r="Q692" s="212"/>
      <c r="R692" s="212"/>
      <c r="S692" s="212"/>
      <c r="T692" s="213"/>
      <c r="AT692" s="214" t="s">
        <v>153</v>
      </c>
      <c r="AU692" s="214" t="s">
        <v>86</v>
      </c>
      <c r="AV692" s="13" t="s">
        <v>151</v>
      </c>
      <c r="AW692" s="13" t="s">
        <v>40</v>
      </c>
      <c r="AX692" s="13" t="s">
        <v>25</v>
      </c>
      <c r="AY692" s="214" t="s">
        <v>144</v>
      </c>
    </row>
    <row r="693" spans="2:63" s="10" customFormat="1" ht="29.85" customHeight="1">
      <c r="B693" s="161"/>
      <c r="D693" s="172" t="s">
        <v>76</v>
      </c>
      <c r="E693" s="173" t="s">
        <v>610</v>
      </c>
      <c r="F693" s="173" t="s">
        <v>611</v>
      </c>
      <c r="I693" s="164"/>
      <c r="J693" s="174">
        <f>BK693</f>
        <v>0</v>
      </c>
      <c r="L693" s="161"/>
      <c r="M693" s="166"/>
      <c r="N693" s="167"/>
      <c r="O693" s="167"/>
      <c r="P693" s="168">
        <f>SUM(P694:P707)</f>
        <v>0</v>
      </c>
      <c r="Q693" s="167"/>
      <c r="R693" s="168">
        <f>SUM(R694:R707)</f>
        <v>0</v>
      </c>
      <c r="S693" s="167"/>
      <c r="T693" s="169">
        <f>SUM(T694:T707)</f>
        <v>0.1843296</v>
      </c>
      <c r="AR693" s="162" t="s">
        <v>86</v>
      </c>
      <c r="AT693" s="170" t="s">
        <v>76</v>
      </c>
      <c r="AU693" s="170" t="s">
        <v>25</v>
      </c>
      <c r="AY693" s="162" t="s">
        <v>144</v>
      </c>
      <c r="BK693" s="171">
        <f>SUM(BK694:BK707)</f>
        <v>0</v>
      </c>
    </row>
    <row r="694" spans="2:65" s="1" customFormat="1" ht="31.5" customHeight="1">
      <c r="B694" s="175"/>
      <c r="C694" s="176" t="s">
        <v>612</v>
      </c>
      <c r="D694" s="176" t="s">
        <v>146</v>
      </c>
      <c r="E694" s="177" t="s">
        <v>613</v>
      </c>
      <c r="F694" s="178" t="s">
        <v>614</v>
      </c>
      <c r="G694" s="179" t="s">
        <v>205</v>
      </c>
      <c r="H694" s="180">
        <v>438.88</v>
      </c>
      <c r="I694" s="181"/>
      <c r="J694" s="182">
        <f>ROUND(I694*H694,2)</f>
        <v>0</v>
      </c>
      <c r="K694" s="178" t="s">
        <v>4753</v>
      </c>
      <c r="L694" s="42"/>
      <c r="M694" s="183" t="s">
        <v>5</v>
      </c>
      <c r="N694" s="184" t="s">
        <v>48</v>
      </c>
      <c r="O694" s="43"/>
      <c r="P694" s="185">
        <f>O694*H694</f>
        <v>0</v>
      </c>
      <c r="Q694" s="185">
        <v>0</v>
      </c>
      <c r="R694" s="185">
        <f>Q694*H694</f>
        <v>0</v>
      </c>
      <c r="S694" s="185">
        <v>0.00042</v>
      </c>
      <c r="T694" s="186">
        <f>S694*H694</f>
        <v>0.1843296</v>
      </c>
      <c r="AR694" s="24" t="s">
        <v>339</v>
      </c>
      <c r="AT694" s="24" t="s">
        <v>146</v>
      </c>
      <c r="AU694" s="24" t="s">
        <v>86</v>
      </c>
      <c r="AY694" s="24" t="s">
        <v>144</v>
      </c>
      <c r="BE694" s="187">
        <f>IF(N694="základní",J694,0)</f>
        <v>0</v>
      </c>
      <c r="BF694" s="187">
        <f>IF(N694="snížená",J694,0)</f>
        <v>0</v>
      </c>
      <c r="BG694" s="187">
        <f>IF(N694="zákl. přenesená",J694,0)</f>
        <v>0</v>
      </c>
      <c r="BH694" s="187">
        <f>IF(N694="sníž. přenesená",J694,0)</f>
        <v>0</v>
      </c>
      <c r="BI694" s="187">
        <f>IF(N694="nulová",J694,0)</f>
        <v>0</v>
      </c>
      <c r="BJ694" s="24" t="s">
        <v>25</v>
      </c>
      <c r="BK694" s="187">
        <f>ROUND(I694*H694,2)</f>
        <v>0</v>
      </c>
      <c r="BL694" s="24" t="s">
        <v>339</v>
      </c>
      <c r="BM694" s="24" t="s">
        <v>615</v>
      </c>
    </row>
    <row r="695" spans="2:51" s="11" customFormat="1" ht="13.5">
      <c r="B695" s="188"/>
      <c r="D695" s="189" t="s">
        <v>153</v>
      </c>
      <c r="E695" s="190" t="s">
        <v>5</v>
      </c>
      <c r="F695" s="191" t="s">
        <v>308</v>
      </c>
      <c r="H695" s="192" t="s">
        <v>5</v>
      </c>
      <c r="I695" s="193"/>
      <c r="L695" s="188"/>
      <c r="M695" s="194"/>
      <c r="N695" s="195"/>
      <c r="O695" s="195"/>
      <c r="P695" s="195"/>
      <c r="Q695" s="195"/>
      <c r="R695" s="195"/>
      <c r="S695" s="195"/>
      <c r="T695" s="196"/>
      <c r="AT695" s="192" t="s">
        <v>153</v>
      </c>
      <c r="AU695" s="192" t="s">
        <v>86</v>
      </c>
      <c r="AV695" s="11" t="s">
        <v>25</v>
      </c>
      <c r="AW695" s="11" t="s">
        <v>40</v>
      </c>
      <c r="AX695" s="11" t="s">
        <v>77</v>
      </c>
      <c r="AY695" s="192" t="s">
        <v>144</v>
      </c>
    </row>
    <row r="696" spans="2:51" s="11" customFormat="1" ht="13.5">
      <c r="B696" s="188"/>
      <c r="D696" s="189" t="s">
        <v>153</v>
      </c>
      <c r="E696" s="190" t="s">
        <v>5</v>
      </c>
      <c r="F696" s="191" t="s">
        <v>309</v>
      </c>
      <c r="H696" s="192" t="s">
        <v>5</v>
      </c>
      <c r="I696" s="193"/>
      <c r="L696" s="188"/>
      <c r="M696" s="194"/>
      <c r="N696" s="195"/>
      <c r="O696" s="195"/>
      <c r="P696" s="195"/>
      <c r="Q696" s="195"/>
      <c r="R696" s="195"/>
      <c r="S696" s="195"/>
      <c r="T696" s="196"/>
      <c r="AT696" s="192" t="s">
        <v>153</v>
      </c>
      <c r="AU696" s="192" t="s">
        <v>86</v>
      </c>
      <c r="AV696" s="11" t="s">
        <v>25</v>
      </c>
      <c r="AW696" s="11" t="s">
        <v>40</v>
      </c>
      <c r="AX696" s="11" t="s">
        <v>77</v>
      </c>
      <c r="AY696" s="192" t="s">
        <v>144</v>
      </c>
    </row>
    <row r="697" spans="2:51" s="12" customFormat="1" ht="13.5">
      <c r="B697" s="197"/>
      <c r="D697" s="189" t="s">
        <v>153</v>
      </c>
      <c r="E697" s="198" t="s">
        <v>5</v>
      </c>
      <c r="F697" s="199" t="s">
        <v>365</v>
      </c>
      <c r="H697" s="200">
        <v>16.34</v>
      </c>
      <c r="I697" s="201"/>
      <c r="L697" s="197"/>
      <c r="M697" s="202"/>
      <c r="N697" s="203"/>
      <c r="O697" s="203"/>
      <c r="P697" s="203"/>
      <c r="Q697" s="203"/>
      <c r="R697" s="203"/>
      <c r="S697" s="203"/>
      <c r="T697" s="204"/>
      <c r="AT697" s="198" t="s">
        <v>153</v>
      </c>
      <c r="AU697" s="198" t="s">
        <v>86</v>
      </c>
      <c r="AV697" s="12" t="s">
        <v>86</v>
      </c>
      <c r="AW697" s="12" t="s">
        <v>40</v>
      </c>
      <c r="AX697" s="12" t="s">
        <v>77</v>
      </c>
      <c r="AY697" s="198" t="s">
        <v>144</v>
      </c>
    </row>
    <row r="698" spans="2:51" s="11" customFormat="1" ht="13.5">
      <c r="B698" s="188"/>
      <c r="D698" s="189" t="s">
        <v>153</v>
      </c>
      <c r="E698" s="190" t="s">
        <v>5</v>
      </c>
      <c r="F698" s="191" t="s">
        <v>320</v>
      </c>
      <c r="H698" s="192" t="s">
        <v>5</v>
      </c>
      <c r="I698" s="193"/>
      <c r="L698" s="188"/>
      <c r="M698" s="194"/>
      <c r="N698" s="195"/>
      <c r="O698" s="195"/>
      <c r="P698" s="195"/>
      <c r="Q698" s="195"/>
      <c r="R698" s="195"/>
      <c r="S698" s="195"/>
      <c r="T698" s="196"/>
      <c r="AT698" s="192" t="s">
        <v>153</v>
      </c>
      <c r="AU698" s="192" t="s">
        <v>86</v>
      </c>
      <c r="AV698" s="11" t="s">
        <v>25</v>
      </c>
      <c r="AW698" s="11" t="s">
        <v>40</v>
      </c>
      <c r="AX698" s="11" t="s">
        <v>77</v>
      </c>
      <c r="AY698" s="192" t="s">
        <v>144</v>
      </c>
    </row>
    <row r="699" spans="2:51" s="11" customFormat="1" ht="13.5">
      <c r="B699" s="188"/>
      <c r="D699" s="189" t="s">
        <v>153</v>
      </c>
      <c r="E699" s="190" t="s">
        <v>5</v>
      </c>
      <c r="F699" s="191" t="s">
        <v>322</v>
      </c>
      <c r="H699" s="192" t="s">
        <v>5</v>
      </c>
      <c r="I699" s="193"/>
      <c r="L699" s="188"/>
      <c r="M699" s="194"/>
      <c r="N699" s="195"/>
      <c r="O699" s="195"/>
      <c r="P699" s="195"/>
      <c r="Q699" s="195"/>
      <c r="R699" s="195"/>
      <c r="S699" s="195"/>
      <c r="T699" s="196"/>
      <c r="AT699" s="192" t="s">
        <v>153</v>
      </c>
      <c r="AU699" s="192" t="s">
        <v>86</v>
      </c>
      <c r="AV699" s="11" t="s">
        <v>25</v>
      </c>
      <c r="AW699" s="11" t="s">
        <v>40</v>
      </c>
      <c r="AX699" s="11" t="s">
        <v>77</v>
      </c>
      <c r="AY699" s="192" t="s">
        <v>144</v>
      </c>
    </row>
    <row r="700" spans="2:51" s="12" customFormat="1" ht="13.5">
      <c r="B700" s="197"/>
      <c r="D700" s="189" t="s">
        <v>153</v>
      </c>
      <c r="E700" s="198" t="s">
        <v>5</v>
      </c>
      <c r="F700" s="199" t="s">
        <v>369</v>
      </c>
      <c r="H700" s="200">
        <v>40</v>
      </c>
      <c r="I700" s="201"/>
      <c r="L700" s="197"/>
      <c r="M700" s="202"/>
      <c r="N700" s="203"/>
      <c r="O700" s="203"/>
      <c r="P700" s="203"/>
      <c r="Q700" s="203"/>
      <c r="R700" s="203"/>
      <c r="S700" s="203"/>
      <c r="T700" s="204"/>
      <c r="AT700" s="198" t="s">
        <v>153</v>
      </c>
      <c r="AU700" s="198" t="s">
        <v>86</v>
      </c>
      <c r="AV700" s="12" t="s">
        <v>86</v>
      </c>
      <c r="AW700" s="12" t="s">
        <v>40</v>
      </c>
      <c r="AX700" s="12" t="s">
        <v>77</v>
      </c>
      <c r="AY700" s="198" t="s">
        <v>144</v>
      </c>
    </row>
    <row r="701" spans="2:51" s="11" customFormat="1" ht="13.5">
      <c r="B701" s="188"/>
      <c r="D701" s="189" t="s">
        <v>153</v>
      </c>
      <c r="E701" s="190" t="s">
        <v>5</v>
      </c>
      <c r="F701" s="191" t="s">
        <v>163</v>
      </c>
      <c r="H701" s="192" t="s">
        <v>5</v>
      </c>
      <c r="I701" s="193"/>
      <c r="L701" s="188"/>
      <c r="M701" s="194"/>
      <c r="N701" s="195"/>
      <c r="O701" s="195"/>
      <c r="P701" s="195"/>
      <c r="Q701" s="195"/>
      <c r="R701" s="195"/>
      <c r="S701" s="195"/>
      <c r="T701" s="196"/>
      <c r="AT701" s="192" t="s">
        <v>153</v>
      </c>
      <c r="AU701" s="192" t="s">
        <v>86</v>
      </c>
      <c r="AV701" s="11" t="s">
        <v>25</v>
      </c>
      <c r="AW701" s="11" t="s">
        <v>40</v>
      </c>
      <c r="AX701" s="11" t="s">
        <v>77</v>
      </c>
      <c r="AY701" s="192" t="s">
        <v>144</v>
      </c>
    </row>
    <row r="702" spans="2:51" s="11" customFormat="1" ht="13.5">
      <c r="B702" s="188"/>
      <c r="D702" s="189" t="s">
        <v>153</v>
      </c>
      <c r="E702" s="190" t="s">
        <v>5</v>
      </c>
      <c r="F702" s="191" t="s">
        <v>164</v>
      </c>
      <c r="H702" s="192" t="s">
        <v>5</v>
      </c>
      <c r="I702" s="193"/>
      <c r="L702" s="188"/>
      <c r="M702" s="194"/>
      <c r="N702" s="195"/>
      <c r="O702" s="195"/>
      <c r="P702" s="195"/>
      <c r="Q702" s="195"/>
      <c r="R702" s="195"/>
      <c r="S702" s="195"/>
      <c r="T702" s="196"/>
      <c r="AT702" s="192" t="s">
        <v>153</v>
      </c>
      <c r="AU702" s="192" t="s">
        <v>86</v>
      </c>
      <c r="AV702" s="11" t="s">
        <v>25</v>
      </c>
      <c r="AW702" s="11" t="s">
        <v>40</v>
      </c>
      <c r="AX702" s="11" t="s">
        <v>77</v>
      </c>
      <c r="AY702" s="192" t="s">
        <v>144</v>
      </c>
    </row>
    <row r="703" spans="2:51" s="12" customFormat="1" ht="13.5">
      <c r="B703" s="197"/>
      <c r="D703" s="189" t="s">
        <v>153</v>
      </c>
      <c r="E703" s="198" t="s">
        <v>5</v>
      </c>
      <c r="F703" s="199" t="s">
        <v>585</v>
      </c>
      <c r="H703" s="200">
        <v>349.3</v>
      </c>
      <c r="I703" s="201"/>
      <c r="L703" s="197"/>
      <c r="M703" s="202"/>
      <c r="N703" s="203"/>
      <c r="O703" s="203"/>
      <c r="P703" s="203"/>
      <c r="Q703" s="203"/>
      <c r="R703" s="203"/>
      <c r="S703" s="203"/>
      <c r="T703" s="204"/>
      <c r="AT703" s="198" t="s">
        <v>153</v>
      </c>
      <c r="AU703" s="198" t="s">
        <v>86</v>
      </c>
      <c r="AV703" s="12" t="s">
        <v>86</v>
      </c>
      <c r="AW703" s="12" t="s">
        <v>40</v>
      </c>
      <c r="AX703" s="12" t="s">
        <v>77</v>
      </c>
      <c r="AY703" s="198" t="s">
        <v>144</v>
      </c>
    </row>
    <row r="704" spans="2:51" s="11" customFormat="1" ht="13.5">
      <c r="B704" s="188"/>
      <c r="D704" s="189" t="s">
        <v>153</v>
      </c>
      <c r="E704" s="190" t="s">
        <v>5</v>
      </c>
      <c r="F704" s="191" t="s">
        <v>333</v>
      </c>
      <c r="H704" s="192" t="s">
        <v>5</v>
      </c>
      <c r="I704" s="193"/>
      <c r="L704" s="188"/>
      <c r="M704" s="194"/>
      <c r="N704" s="195"/>
      <c r="O704" s="195"/>
      <c r="P704" s="195"/>
      <c r="Q704" s="195"/>
      <c r="R704" s="195"/>
      <c r="S704" s="195"/>
      <c r="T704" s="196"/>
      <c r="AT704" s="192" t="s">
        <v>153</v>
      </c>
      <c r="AU704" s="192" t="s">
        <v>86</v>
      </c>
      <c r="AV704" s="11" t="s">
        <v>25</v>
      </c>
      <c r="AW704" s="11" t="s">
        <v>40</v>
      </c>
      <c r="AX704" s="11" t="s">
        <v>77</v>
      </c>
      <c r="AY704" s="192" t="s">
        <v>144</v>
      </c>
    </row>
    <row r="705" spans="2:51" s="11" customFormat="1" ht="13.5">
      <c r="B705" s="188"/>
      <c r="D705" s="189" t="s">
        <v>153</v>
      </c>
      <c r="E705" s="190" t="s">
        <v>5</v>
      </c>
      <c r="F705" s="191" t="s">
        <v>334</v>
      </c>
      <c r="H705" s="192" t="s">
        <v>5</v>
      </c>
      <c r="I705" s="193"/>
      <c r="L705" s="188"/>
      <c r="M705" s="194"/>
      <c r="N705" s="195"/>
      <c r="O705" s="195"/>
      <c r="P705" s="195"/>
      <c r="Q705" s="195"/>
      <c r="R705" s="195"/>
      <c r="S705" s="195"/>
      <c r="T705" s="196"/>
      <c r="AT705" s="192" t="s">
        <v>153</v>
      </c>
      <c r="AU705" s="192" t="s">
        <v>86</v>
      </c>
      <c r="AV705" s="11" t="s">
        <v>25</v>
      </c>
      <c r="AW705" s="11" t="s">
        <v>40</v>
      </c>
      <c r="AX705" s="11" t="s">
        <v>77</v>
      </c>
      <c r="AY705" s="192" t="s">
        <v>144</v>
      </c>
    </row>
    <row r="706" spans="2:51" s="12" customFormat="1" ht="13.5">
      <c r="B706" s="197"/>
      <c r="D706" s="189" t="s">
        <v>153</v>
      </c>
      <c r="E706" s="198" t="s">
        <v>5</v>
      </c>
      <c r="F706" s="199" t="s">
        <v>371</v>
      </c>
      <c r="H706" s="200">
        <v>33.24</v>
      </c>
      <c r="I706" s="201"/>
      <c r="L706" s="197"/>
      <c r="M706" s="202"/>
      <c r="N706" s="203"/>
      <c r="O706" s="203"/>
      <c r="P706" s="203"/>
      <c r="Q706" s="203"/>
      <c r="R706" s="203"/>
      <c r="S706" s="203"/>
      <c r="T706" s="204"/>
      <c r="AT706" s="198" t="s">
        <v>153</v>
      </c>
      <c r="AU706" s="198" t="s">
        <v>86</v>
      </c>
      <c r="AV706" s="12" t="s">
        <v>86</v>
      </c>
      <c r="AW706" s="12" t="s">
        <v>40</v>
      </c>
      <c r="AX706" s="12" t="s">
        <v>77</v>
      </c>
      <c r="AY706" s="198" t="s">
        <v>144</v>
      </c>
    </row>
    <row r="707" spans="2:51" s="13" customFormat="1" ht="13.5">
      <c r="B707" s="205"/>
      <c r="D707" s="189" t="s">
        <v>153</v>
      </c>
      <c r="E707" s="215" t="s">
        <v>5</v>
      </c>
      <c r="F707" s="216" t="s">
        <v>174</v>
      </c>
      <c r="H707" s="217">
        <v>438.88</v>
      </c>
      <c r="I707" s="210"/>
      <c r="L707" s="205"/>
      <c r="M707" s="211"/>
      <c r="N707" s="212"/>
      <c r="O707" s="212"/>
      <c r="P707" s="212"/>
      <c r="Q707" s="212"/>
      <c r="R707" s="212"/>
      <c r="S707" s="212"/>
      <c r="T707" s="213"/>
      <c r="AT707" s="214" t="s">
        <v>153</v>
      </c>
      <c r="AU707" s="214" t="s">
        <v>86</v>
      </c>
      <c r="AV707" s="13" t="s">
        <v>151</v>
      </c>
      <c r="AW707" s="13" t="s">
        <v>40</v>
      </c>
      <c r="AX707" s="13" t="s">
        <v>25</v>
      </c>
      <c r="AY707" s="214" t="s">
        <v>144</v>
      </c>
    </row>
    <row r="708" spans="2:63" s="10" customFormat="1" ht="29.85" customHeight="1">
      <c r="B708" s="161"/>
      <c r="D708" s="172" t="s">
        <v>76</v>
      </c>
      <c r="E708" s="173" t="s">
        <v>616</v>
      </c>
      <c r="F708" s="173" t="s">
        <v>617</v>
      </c>
      <c r="I708" s="164"/>
      <c r="J708" s="174">
        <f>BK708</f>
        <v>0</v>
      </c>
      <c r="L708" s="161"/>
      <c r="M708" s="166"/>
      <c r="N708" s="167"/>
      <c r="O708" s="167"/>
      <c r="P708" s="168">
        <f>SUM(P709:P767)</f>
        <v>0</v>
      </c>
      <c r="Q708" s="167"/>
      <c r="R708" s="168">
        <f>SUM(R709:R767)</f>
        <v>0</v>
      </c>
      <c r="S708" s="167"/>
      <c r="T708" s="169">
        <f>SUM(T709:T767)</f>
        <v>90.982542</v>
      </c>
      <c r="AR708" s="162" t="s">
        <v>86</v>
      </c>
      <c r="AT708" s="170" t="s">
        <v>76</v>
      </c>
      <c r="AU708" s="170" t="s">
        <v>25</v>
      </c>
      <c r="AY708" s="162" t="s">
        <v>144</v>
      </c>
      <c r="BK708" s="171">
        <f>SUM(BK709:BK767)</f>
        <v>0</v>
      </c>
    </row>
    <row r="709" spans="2:65" s="1" customFormat="1" ht="22.5" customHeight="1">
      <c r="B709" s="175"/>
      <c r="C709" s="176" t="s">
        <v>618</v>
      </c>
      <c r="D709" s="176" t="s">
        <v>146</v>
      </c>
      <c r="E709" s="177" t="s">
        <v>619</v>
      </c>
      <c r="F709" s="178" t="s">
        <v>620</v>
      </c>
      <c r="G709" s="179" t="s">
        <v>205</v>
      </c>
      <c r="H709" s="180">
        <v>47.554</v>
      </c>
      <c r="I709" s="181"/>
      <c r="J709" s="182">
        <f>ROUND(I709*H709,2)</f>
        <v>0</v>
      </c>
      <c r="K709" s="178" t="s">
        <v>4753</v>
      </c>
      <c r="L709" s="42"/>
      <c r="M709" s="183" t="s">
        <v>5</v>
      </c>
      <c r="N709" s="184" t="s">
        <v>48</v>
      </c>
      <c r="O709" s="43"/>
      <c r="P709" s="185">
        <f>O709*H709</f>
        <v>0</v>
      </c>
      <c r="Q709" s="185">
        <v>0</v>
      </c>
      <c r="R709" s="185">
        <f>Q709*H709</f>
        <v>0</v>
      </c>
      <c r="S709" s="185">
        <v>1.553</v>
      </c>
      <c r="T709" s="186">
        <f>S709*H709</f>
        <v>73.851362</v>
      </c>
      <c r="AR709" s="24" t="s">
        <v>339</v>
      </c>
      <c r="AT709" s="24" t="s">
        <v>146</v>
      </c>
      <c r="AU709" s="24" t="s">
        <v>86</v>
      </c>
      <c r="AY709" s="24" t="s">
        <v>144</v>
      </c>
      <c r="BE709" s="187">
        <f>IF(N709="základní",J709,0)</f>
        <v>0</v>
      </c>
      <c r="BF709" s="187">
        <f>IF(N709="snížená",J709,0)</f>
        <v>0</v>
      </c>
      <c r="BG709" s="187">
        <f>IF(N709="zákl. přenesená",J709,0)</f>
        <v>0</v>
      </c>
      <c r="BH709" s="187">
        <f>IF(N709="sníž. přenesená",J709,0)</f>
        <v>0</v>
      </c>
      <c r="BI709" s="187">
        <f>IF(N709="nulová",J709,0)</f>
        <v>0</v>
      </c>
      <c r="BJ709" s="24" t="s">
        <v>25</v>
      </c>
      <c r="BK709" s="187">
        <f>ROUND(I709*H709,2)</f>
        <v>0</v>
      </c>
      <c r="BL709" s="24" t="s">
        <v>339</v>
      </c>
      <c r="BM709" s="24" t="s">
        <v>621</v>
      </c>
    </row>
    <row r="710" spans="2:51" s="11" customFormat="1" ht="13.5">
      <c r="B710" s="188"/>
      <c r="D710" s="189" t="s">
        <v>153</v>
      </c>
      <c r="E710" s="190" t="s">
        <v>5</v>
      </c>
      <c r="F710" s="191" t="s">
        <v>622</v>
      </c>
      <c r="H710" s="192" t="s">
        <v>5</v>
      </c>
      <c r="I710" s="193"/>
      <c r="L710" s="188"/>
      <c r="M710" s="194"/>
      <c r="N710" s="195"/>
      <c r="O710" s="195"/>
      <c r="P710" s="195"/>
      <c r="Q710" s="195"/>
      <c r="R710" s="195"/>
      <c r="S710" s="195"/>
      <c r="T710" s="196"/>
      <c r="AT710" s="192" t="s">
        <v>153</v>
      </c>
      <c r="AU710" s="192" t="s">
        <v>86</v>
      </c>
      <c r="AV710" s="11" t="s">
        <v>25</v>
      </c>
      <c r="AW710" s="11" t="s">
        <v>40</v>
      </c>
      <c r="AX710" s="11" t="s">
        <v>77</v>
      </c>
      <c r="AY710" s="192" t="s">
        <v>144</v>
      </c>
    </row>
    <row r="711" spans="2:51" s="12" customFormat="1" ht="13.5">
      <c r="B711" s="197"/>
      <c r="D711" s="189" t="s">
        <v>153</v>
      </c>
      <c r="E711" s="198" t="s">
        <v>5</v>
      </c>
      <c r="F711" s="199" t="s">
        <v>623</v>
      </c>
      <c r="H711" s="200">
        <v>31.07</v>
      </c>
      <c r="I711" s="201"/>
      <c r="L711" s="197"/>
      <c r="M711" s="202"/>
      <c r="N711" s="203"/>
      <c r="O711" s="203"/>
      <c r="P711" s="203"/>
      <c r="Q711" s="203"/>
      <c r="R711" s="203"/>
      <c r="S711" s="203"/>
      <c r="T711" s="204"/>
      <c r="AT711" s="198" t="s">
        <v>153</v>
      </c>
      <c r="AU711" s="198" t="s">
        <v>86</v>
      </c>
      <c r="AV711" s="12" t="s">
        <v>86</v>
      </c>
      <c r="AW711" s="12" t="s">
        <v>40</v>
      </c>
      <c r="AX711" s="12" t="s">
        <v>77</v>
      </c>
      <c r="AY711" s="198" t="s">
        <v>144</v>
      </c>
    </row>
    <row r="712" spans="2:51" s="12" customFormat="1" ht="13.5">
      <c r="B712" s="197"/>
      <c r="D712" s="189" t="s">
        <v>153</v>
      </c>
      <c r="E712" s="198" t="s">
        <v>5</v>
      </c>
      <c r="F712" s="199" t="s">
        <v>624</v>
      </c>
      <c r="H712" s="200">
        <v>16.484</v>
      </c>
      <c r="I712" s="201"/>
      <c r="L712" s="197"/>
      <c r="M712" s="202"/>
      <c r="N712" s="203"/>
      <c r="O712" s="203"/>
      <c r="P712" s="203"/>
      <c r="Q712" s="203"/>
      <c r="R712" s="203"/>
      <c r="S712" s="203"/>
      <c r="T712" s="204"/>
      <c r="AT712" s="198" t="s">
        <v>153</v>
      </c>
      <c r="AU712" s="198" t="s">
        <v>86</v>
      </c>
      <c r="AV712" s="12" t="s">
        <v>86</v>
      </c>
      <c r="AW712" s="12" t="s">
        <v>40</v>
      </c>
      <c r="AX712" s="12" t="s">
        <v>77</v>
      </c>
      <c r="AY712" s="198" t="s">
        <v>144</v>
      </c>
    </row>
    <row r="713" spans="2:51" s="13" customFormat="1" ht="13.5">
      <c r="B713" s="205"/>
      <c r="D713" s="206" t="s">
        <v>153</v>
      </c>
      <c r="E713" s="207" t="s">
        <v>5</v>
      </c>
      <c r="F713" s="208" t="s">
        <v>174</v>
      </c>
      <c r="H713" s="209">
        <v>47.554</v>
      </c>
      <c r="I713" s="210"/>
      <c r="L713" s="205"/>
      <c r="M713" s="211"/>
      <c r="N713" s="212"/>
      <c r="O713" s="212"/>
      <c r="P713" s="212"/>
      <c r="Q713" s="212"/>
      <c r="R713" s="212"/>
      <c r="S713" s="212"/>
      <c r="T713" s="213"/>
      <c r="AT713" s="214" t="s">
        <v>153</v>
      </c>
      <c r="AU713" s="214" t="s">
        <v>86</v>
      </c>
      <c r="AV713" s="13" t="s">
        <v>151</v>
      </c>
      <c r="AW713" s="13" t="s">
        <v>40</v>
      </c>
      <c r="AX713" s="13" t="s">
        <v>25</v>
      </c>
      <c r="AY713" s="214" t="s">
        <v>144</v>
      </c>
    </row>
    <row r="714" spans="2:65" s="1" customFormat="1" ht="22.5" customHeight="1">
      <c r="B714" s="175"/>
      <c r="C714" s="176" t="s">
        <v>625</v>
      </c>
      <c r="D714" s="176" t="s">
        <v>146</v>
      </c>
      <c r="E714" s="177" t="s">
        <v>626</v>
      </c>
      <c r="F714" s="178" t="s">
        <v>627</v>
      </c>
      <c r="G714" s="179" t="s">
        <v>393</v>
      </c>
      <c r="H714" s="180">
        <v>1</v>
      </c>
      <c r="I714" s="181"/>
      <c r="J714" s="182">
        <f>ROUND(I714*H714,2)</f>
        <v>0</v>
      </c>
      <c r="K714" s="178" t="s">
        <v>4753</v>
      </c>
      <c r="L714" s="42"/>
      <c r="M714" s="183" t="s">
        <v>5</v>
      </c>
      <c r="N714" s="184" t="s">
        <v>48</v>
      </c>
      <c r="O714" s="43"/>
      <c r="P714" s="185">
        <f>O714*H714</f>
        <v>0</v>
      </c>
      <c r="Q714" s="185">
        <v>0</v>
      </c>
      <c r="R714" s="185">
        <f>Q714*H714</f>
        <v>0</v>
      </c>
      <c r="S714" s="185">
        <v>0.2</v>
      </c>
      <c r="T714" s="186">
        <f>S714*H714</f>
        <v>0.2</v>
      </c>
      <c r="AR714" s="24" t="s">
        <v>339</v>
      </c>
      <c r="AT714" s="24" t="s">
        <v>146</v>
      </c>
      <c r="AU714" s="24" t="s">
        <v>86</v>
      </c>
      <c r="AY714" s="24" t="s">
        <v>144</v>
      </c>
      <c r="BE714" s="187">
        <f>IF(N714="základní",J714,0)</f>
        <v>0</v>
      </c>
      <c r="BF714" s="187">
        <f>IF(N714="snížená",J714,0)</f>
        <v>0</v>
      </c>
      <c r="BG714" s="187">
        <f>IF(N714="zákl. přenesená",J714,0)</f>
        <v>0</v>
      </c>
      <c r="BH714" s="187">
        <f>IF(N714="sníž. přenesená",J714,0)</f>
        <v>0</v>
      </c>
      <c r="BI714" s="187">
        <f>IF(N714="nulová",J714,0)</f>
        <v>0</v>
      </c>
      <c r="BJ714" s="24" t="s">
        <v>25</v>
      </c>
      <c r="BK714" s="187">
        <f>ROUND(I714*H714,2)</f>
        <v>0</v>
      </c>
      <c r="BL714" s="24" t="s">
        <v>339</v>
      </c>
      <c r="BM714" s="24" t="s">
        <v>628</v>
      </c>
    </row>
    <row r="715" spans="2:51" s="11" customFormat="1" ht="13.5">
      <c r="B715" s="188"/>
      <c r="D715" s="189" t="s">
        <v>153</v>
      </c>
      <c r="E715" s="190" t="s">
        <v>5</v>
      </c>
      <c r="F715" s="191" t="s">
        <v>629</v>
      </c>
      <c r="H715" s="192" t="s">
        <v>5</v>
      </c>
      <c r="I715" s="193"/>
      <c r="L715" s="188"/>
      <c r="M715" s="194"/>
      <c r="N715" s="195"/>
      <c r="O715" s="195"/>
      <c r="P715" s="195"/>
      <c r="Q715" s="195"/>
      <c r="R715" s="195"/>
      <c r="S715" s="195"/>
      <c r="T715" s="196"/>
      <c r="AT715" s="192" t="s">
        <v>153</v>
      </c>
      <c r="AU715" s="192" t="s">
        <v>86</v>
      </c>
      <c r="AV715" s="11" t="s">
        <v>25</v>
      </c>
      <c r="AW715" s="11" t="s">
        <v>40</v>
      </c>
      <c r="AX715" s="11" t="s">
        <v>77</v>
      </c>
      <c r="AY715" s="192" t="s">
        <v>144</v>
      </c>
    </row>
    <row r="716" spans="2:51" s="12" customFormat="1" ht="13.5">
      <c r="B716" s="197"/>
      <c r="D716" s="189" t="s">
        <v>153</v>
      </c>
      <c r="E716" s="198" t="s">
        <v>5</v>
      </c>
      <c r="F716" s="199" t="s">
        <v>25</v>
      </c>
      <c r="H716" s="200">
        <v>1</v>
      </c>
      <c r="I716" s="201"/>
      <c r="L716" s="197"/>
      <c r="M716" s="202"/>
      <c r="N716" s="203"/>
      <c r="O716" s="203"/>
      <c r="P716" s="203"/>
      <c r="Q716" s="203"/>
      <c r="R716" s="203"/>
      <c r="S716" s="203"/>
      <c r="T716" s="204"/>
      <c r="AT716" s="198" t="s">
        <v>153</v>
      </c>
      <c r="AU716" s="198" t="s">
        <v>86</v>
      </c>
      <c r="AV716" s="12" t="s">
        <v>86</v>
      </c>
      <c r="AW716" s="12" t="s">
        <v>40</v>
      </c>
      <c r="AX716" s="12" t="s">
        <v>77</v>
      </c>
      <c r="AY716" s="198" t="s">
        <v>144</v>
      </c>
    </row>
    <row r="717" spans="2:51" s="13" customFormat="1" ht="13.5">
      <c r="B717" s="205"/>
      <c r="D717" s="206" t="s">
        <v>153</v>
      </c>
      <c r="E717" s="207" t="s">
        <v>5</v>
      </c>
      <c r="F717" s="208" t="s">
        <v>174</v>
      </c>
      <c r="H717" s="209">
        <v>1</v>
      </c>
      <c r="I717" s="210"/>
      <c r="L717" s="205"/>
      <c r="M717" s="211"/>
      <c r="N717" s="212"/>
      <c r="O717" s="212"/>
      <c r="P717" s="212"/>
      <c r="Q717" s="212"/>
      <c r="R717" s="212"/>
      <c r="S717" s="212"/>
      <c r="T717" s="213"/>
      <c r="AT717" s="214" t="s">
        <v>153</v>
      </c>
      <c r="AU717" s="214" t="s">
        <v>86</v>
      </c>
      <c r="AV717" s="13" t="s">
        <v>151</v>
      </c>
      <c r="AW717" s="13" t="s">
        <v>40</v>
      </c>
      <c r="AX717" s="13" t="s">
        <v>25</v>
      </c>
      <c r="AY717" s="214" t="s">
        <v>144</v>
      </c>
    </row>
    <row r="718" spans="2:65" s="1" customFormat="1" ht="22.5" customHeight="1">
      <c r="B718" s="175"/>
      <c r="C718" s="176" t="s">
        <v>630</v>
      </c>
      <c r="D718" s="176" t="s">
        <v>146</v>
      </c>
      <c r="E718" s="177" t="s">
        <v>631</v>
      </c>
      <c r="F718" s="178" t="s">
        <v>632</v>
      </c>
      <c r="G718" s="179" t="s">
        <v>205</v>
      </c>
      <c r="H718" s="180">
        <v>330.75</v>
      </c>
      <c r="I718" s="181"/>
      <c r="J718" s="182">
        <f>ROUND(I718*H718,2)</f>
        <v>0</v>
      </c>
      <c r="K718" s="178" t="s">
        <v>4753</v>
      </c>
      <c r="L718" s="42"/>
      <c r="M718" s="183" t="s">
        <v>5</v>
      </c>
      <c r="N718" s="184" t="s">
        <v>48</v>
      </c>
      <c r="O718" s="43"/>
      <c r="P718" s="185">
        <f>O718*H718</f>
        <v>0</v>
      </c>
      <c r="Q718" s="185">
        <v>0</v>
      </c>
      <c r="R718" s="185">
        <f>Q718*H718</f>
        <v>0</v>
      </c>
      <c r="S718" s="185">
        <v>0.018</v>
      </c>
      <c r="T718" s="186">
        <f>S718*H718</f>
        <v>5.953499999999999</v>
      </c>
      <c r="AR718" s="24" t="s">
        <v>339</v>
      </c>
      <c r="AT718" s="24" t="s">
        <v>146</v>
      </c>
      <c r="AU718" s="24" t="s">
        <v>86</v>
      </c>
      <c r="AY718" s="24" t="s">
        <v>144</v>
      </c>
      <c r="BE718" s="187">
        <f>IF(N718="základní",J718,0)</f>
        <v>0</v>
      </c>
      <c r="BF718" s="187">
        <f>IF(N718="snížená",J718,0)</f>
        <v>0</v>
      </c>
      <c r="BG718" s="187">
        <f>IF(N718="zákl. přenesená",J718,0)</f>
        <v>0</v>
      </c>
      <c r="BH718" s="187">
        <f>IF(N718="sníž. přenesená",J718,0)</f>
        <v>0</v>
      </c>
      <c r="BI718" s="187">
        <f>IF(N718="nulová",J718,0)</f>
        <v>0</v>
      </c>
      <c r="BJ718" s="24" t="s">
        <v>25</v>
      </c>
      <c r="BK718" s="187">
        <f>ROUND(I718*H718,2)</f>
        <v>0</v>
      </c>
      <c r="BL718" s="24" t="s">
        <v>339</v>
      </c>
      <c r="BM718" s="24" t="s">
        <v>633</v>
      </c>
    </row>
    <row r="719" spans="2:51" s="11" customFormat="1" ht="13.5">
      <c r="B719" s="188"/>
      <c r="D719" s="189" t="s">
        <v>153</v>
      </c>
      <c r="E719" s="190" t="s">
        <v>5</v>
      </c>
      <c r="F719" s="191" t="s">
        <v>634</v>
      </c>
      <c r="H719" s="192" t="s">
        <v>5</v>
      </c>
      <c r="I719" s="193"/>
      <c r="L719" s="188"/>
      <c r="M719" s="194"/>
      <c r="N719" s="195"/>
      <c r="O719" s="195"/>
      <c r="P719" s="195"/>
      <c r="Q719" s="195"/>
      <c r="R719" s="195"/>
      <c r="S719" s="195"/>
      <c r="T719" s="196"/>
      <c r="AT719" s="192" t="s">
        <v>153</v>
      </c>
      <c r="AU719" s="192" t="s">
        <v>86</v>
      </c>
      <c r="AV719" s="11" t="s">
        <v>25</v>
      </c>
      <c r="AW719" s="11" t="s">
        <v>40</v>
      </c>
      <c r="AX719" s="11" t="s">
        <v>77</v>
      </c>
      <c r="AY719" s="192" t="s">
        <v>144</v>
      </c>
    </row>
    <row r="720" spans="2:51" s="11" customFormat="1" ht="13.5">
      <c r="B720" s="188"/>
      <c r="D720" s="189" t="s">
        <v>153</v>
      </c>
      <c r="E720" s="190" t="s">
        <v>5</v>
      </c>
      <c r="F720" s="191" t="s">
        <v>635</v>
      </c>
      <c r="H720" s="192" t="s">
        <v>5</v>
      </c>
      <c r="I720" s="193"/>
      <c r="L720" s="188"/>
      <c r="M720" s="194"/>
      <c r="N720" s="195"/>
      <c r="O720" s="195"/>
      <c r="P720" s="195"/>
      <c r="Q720" s="195"/>
      <c r="R720" s="195"/>
      <c r="S720" s="195"/>
      <c r="T720" s="196"/>
      <c r="AT720" s="192" t="s">
        <v>153</v>
      </c>
      <c r="AU720" s="192" t="s">
        <v>86</v>
      </c>
      <c r="AV720" s="11" t="s">
        <v>25</v>
      </c>
      <c r="AW720" s="11" t="s">
        <v>40</v>
      </c>
      <c r="AX720" s="11" t="s">
        <v>77</v>
      </c>
      <c r="AY720" s="192" t="s">
        <v>144</v>
      </c>
    </row>
    <row r="721" spans="2:51" s="12" customFormat="1" ht="13.5">
      <c r="B721" s="197"/>
      <c r="D721" s="189" t="s">
        <v>153</v>
      </c>
      <c r="E721" s="198" t="s">
        <v>5</v>
      </c>
      <c r="F721" s="199" t="s">
        <v>636</v>
      </c>
      <c r="H721" s="200">
        <v>203.61</v>
      </c>
      <c r="I721" s="201"/>
      <c r="L721" s="197"/>
      <c r="M721" s="202"/>
      <c r="N721" s="203"/>
      <c r="O721" s="203"/>
      <c r="P721" s="203"/>
      <c r="Q721" s="203"/>
      <c r="R721" s="203"/>
      <c r="S721" s="203"/>
      <c r="T721" s="204"/>
      <c r="AT721" s="198" t="s">
        <v>153</v>
      </c>
      <c r="AU721" s="198" t="s">
        <v>86</v>
      </c>
      <c r="AV721" s="12" t="s">
        <v>86</v>
      </c>
      <c r="AW721" s="12" t="s">
        <v>40</v>
      </c>
      <c r="AX721" s="12" t="s">
        <v>77</v>
      </c>
      <c r="AY721" s="198" t="s">
        <v>144</v>
      </c>
    </row>
    <row r="722" spans="2:51" s="11" customFormat="1" ht="13.5">
      <c r="B722" s="188"/>
      <c r="D722" s="189" t="s">
        <v>153</v>
      </c>
      <c r="E722" s="190" t="s">
        <v>5</v>
      </c>
      <c r="F722" s="191" t="s">
        <v>637</v>
      </c>
      <c r="H722" s="192" t="s">
        <v>5</v>
      </c>
      <c r="I722" s="193"/>
      <c r="L722" s="188"/>
      <c r="M722" s="194"/>
      <c r="N722" s="195"/>
      <c r="O722" s="195"/>
      <c r="P722" s="195"/>
      <c r="Q722" s="195"/>
      <c r="R722" s="195"/>
      <c r="S722" s="195"/>
      <c r="T722" s="196"/>
      <c r="AT722" s="192" t="s">
        <v>153</v>
      </c>
      <c r="AU722" s="192" t="s">
        <v>86</v>
      </c>
      <c r="AV722" s="11" t="s">
        <v>25</v>
      </c>
      <c r="AW722" s="11" t="s">
        <v>40</v>
      </c>
      <c r="AX722" s="11" t="s">
        <v>77</v>
      </c>
      <c r="AY722" s="192" t="s">
        <v>144</v>
      </c>
    </row>
    <row r="723" spans="2:51" s="11" customFormat="1" ht="13.5">
      <c r="B723" s="188"/>
      <c r="D723" s="189" t="s">
        <v>153</v>
      </c>
      <c r="E723" s="190" t="s">
        <v>5</v>
      </c>
      <c r="F723" s="191" t="s">
        <v>638</v>
      </c>
      <c r="H723" s="192" t="s">
        <v>5</v>
      </c>
      <c r="I723" s="193"/>
      <c r="L723" s="188"/>
      <c r="M723" s="194"/>
      <c r="N723" s="195"/>
      <c r="O723" s="195"/>
      <c r="P723" s="195"/>
      <c r="Q723" s="195"/>
      <c r="R723" s="195"/>
      <c r="S723" s="195"/>
      <c r="T723" s="196"/>
      <c r="AT723" s="192" t="s">
        <v>153</v>
      </c>
      <c r="AU723" s="192" t="s">
        <v>86</v>
      </c>
      <c r="AV723" s="11" t="s">
        <v>25</v>
      </c>
      <c r="AW723" s="11" t="s">
        <v>40</v>
      </c>
      <c r="AX723" s="11" t="s">
        <v>77</v>
      </c>
      <c r="AY723" s="192" t="s">
        <v>144</v>
      </c>
    </row>
    <row r="724" spans="2:51" s="12" customFormat="1" ht="13.5">
      <c r="B724" s="197"/>
      <c r="D724" s="189" t="s">
        <v>153</v>
      </c>
      <c r="E724" s="198" t="s">
        <v>5</v>
      </c>
      <c r="F724" s="199" t="s">
        <v>639</v>
      </c>
      <c r="H724" s="200">
        <v>127.14</v>
      </c>
      <c r="I724" s="201"/>
      <c r="L724" s="197"/>
      <c r="M724" s="202"/>
      <c r="N724" s="203"/>
      <c r="O724" s="203"/>
      <c r="P724" s="203"/>
      <c r="Q724" s="203"/>
      <c r="R724" s="203"/>
      <c r="S724" s="203"/>
      <c r="T724" s="204"/>
      <c r="AT724" s="198" t="s">
        <v>153</v>
      </c>
      <c r="AU724" s="198" t="s">
        <v>86</v>
      </c>
      <c r="AV724" s="12" t="s">
        <v>86</v>
      </c>
      <c r="AW724" s="12" t="s">
        <v>40</v>
      </c>
      <c r="AX724" s="12" t="s">
        <v>77</v>
      </c>
      <c r="AY724" s="198" t="s">
        <v>144</v>
      </c>
    </row>
    <row r="725" spans="2:51" s="13" customFormat="1" ht="13.5">
      <c r="B725" s="205"/>
      <c r="D725" s="206" t="s">
        <v>153</v>
      </c>
      <c r="E725" s="207" t="s">
        <v>5</v>
      </c>
      <c r="F725" s="208" t="s">
        <v>174</v>
      </c>
      <c r="H725" s="209">
        <v>330.75</v>
      </c>
      <c r="I725" s="210"/>
      <c r="L725" s="205"/>
      <c r="M725" s="211"/>
      <c r="N725" s="212"/>
      <c r="O725" s="212"/>
      <c r="P725" s="212"/>
      <c r="Q725" s="212"/>
      <c r="R725" s="212"/>
      <c r="S725" s="212"/>
      <c r="T725" s="213"/>
      <c r="AT725" s="214" t="s">
        <v>153</v>
      </c>
      <c r="AU725" s="214" t="s">
        <v>86</v>
      </c>
      <c r="AV725" s="13" t="s">
        <v>151</v>
      </c>
      <c r="AW725" s="13" t="s">
        <v>40</v>
      </c>
      <c r="AX725" s="13" t="s">
        <v>25</v>
      </c>
      <c r="AY725" s="214" t="s">
        <v>144</v>
      </c>
    </row>
    <row r="726" spans="2:65" s="1" customFormat="1" ht="22.5" customHeight="1">
      <c r="B726" s="175"/>
      <c r="C726" s="176" t="s">
        <v>640</v>
      </c>
      <c r="D726" s="176" t="s">
        <v>146</v>
      </c>
      <c r="E726" s="177" t="s">
        <v>641</v>
      </c>
      <c r="F726" s="178" t="s">
        <v>642</v>
      </c>
      <c r="G726" s="179" t="s">
        <v>205</v>
      </c>
      <c r="H726" s="180">
        <v>156.824</v>
      </c>
      <c r="I726" s="181"/>
      <c r="J726" s="182">
        <f>ROUND(I726*H726,2)</f>
        <v>0</v>
      </c>
      <c r="K726" s="178" t="s">
        <v>4753</v>
      </c>
      <c r="L726" s="42"/>
      <c r="M726" s="183" t="s">
        <v>5</v>
      </c>
      <c r="N726" s="184" t="s">
        <v>48</v>
      </c>
      <c r="O726" s="43"/>
      <c r="P726" s="185">
        <f>O726*H726</f>
        <v>0</v>
      </c>
      <c r="Q726" s="185">
        <v>0</v>
      </c>
      <c r="R726" s="185">
        <f>Q726*H726</f>
        <v>0</v>
      </c>
      <c r="S726" s="185">
        <v>0.03</v>
      </c>
      <c r="T726" s="186">
        <f>S726*H726</f>
        <v>4.70472</v>
      </c>
      <c r="AR726" s="24" t="s">
        <v>339</v>
      </c>
      <c r="AT726" s="24" t="s">
        <v>146</v>
      </c>
      <c r="AU726" s="24" t="s">
        <v>86</v>
      </c>
      <c r="AY726" s="24" t="s">
        <v>144</v>
      </c>
      <c r="BE726" s="187">
        <f>IF(N726="základní",J726,0)</f>
        <v>0</v>
      </c>
      <c r="BF726" s="187">
        <f>IF(N726="snížená",J726,0)</f>
        <v>0</v>
      </c>
      <c r="BG726" s="187">
        <f>IF(N726="zákl. přenesená",J726,0)</f>
        <v>0</v>
      </c>
      <c r="BH726" s="187">
        <f>IF(N726="sníž. přenesená",J726,0)</f>
        <v>0</v>
      </c>
      <c r="BI726" s="187">
        <f>IF(N726="nulová",J726,0)</f>
        <v>0</v>
      </c>
      <c r="BJ726" s="24" t="s">
        <v>25</v>
      </c>
      <c r="BK726" s="187">
        <f>ROUND(I726*H726,2)</f>
        <v>0</v>
      </c>
      <c r="BL726" s="24" t="s">
        <v>339</v>
      </c>
      <c r="BM726" s="24" t="s">
        <v>643</v>
      </c>
    </row>
    <row r="727" spans="2:51" s="11" customFormat="1" ht="13.5">
      <c r="B727" s="188"/>
      <c r="D727" s="189" t="s">
        <v>153</v>
      </c>
      <c r="E727" s="190" t="s">
        <v>5</v>
      </c>
      <c r="F727" s="191" t="s">
        <v>606</v>
      </c>
      <c r="H727" s="192" t="s">
        <v>5</v>
      </c>
      <c r="I727" s="193"/>
      <c r="L727" s="188"/>
      <c r="M727" s="194"/>
      <c r="N727" s="195"/>
      <c r="O727" s="195"/>
      <c r="P727" s="195"/>
      <c r="Q727" s="195"/>
      <c r="R727" s="195"/>
      <c r="S727" s="195"/>
      <c r="T727" s="196"/>
      <c r="AT727" s="192" t="s">
        <v>153</v>
      </c>
      <c r="AU727" s="192" t="s">
        <v>86</v>
      </c>
      <c r="AV727" s="11" t="s">
        <v>25</v>
      </c>
      <c r="AW727" s="11" t="s">
        <v>40</v>
      </c>
      <c r="AX727" s="11" t="s">
        <v>77</v>
      </c>
      <c r="AY727" s="192" t="s">
        <v>144</v>
      </c>
    </row>
    <row r="728" spans="2:51" s="12" customFormat="1" ht="13.5">
      <c r="B728" s="197"/>
      <c r="D728" s="189" t="s">
        <v>153</v>
      </c>
      <c r="E728" s="198" t="s">
        <v>5</v>
      </c>
      <c r="F728" s="199" t="s">
        <v>596</v>
      </c>
      <c r="H728" s="200">
        <v>185.194</v>
      </c>
      <c r="I728" s="201"/>
      <c r="L728" s="197"/>
      <c r="M728" s="202"/>
      <c r="N728" s="203"/>
      <c r="O728" s="203"/>
      <c r="P728" s="203"/>
      <c r="Q728" s="203"/>
      <c r="R728" s="203"/>
      <c r="S728" s="203"/>
      <c r="T728" s="204"/>
      <c r="AT728" s="198" t="s">
        <v>153</v>
      </c>
      <c r="AU728" s="198" t="s">
        <v>86</v>
      </c>
      <c r="AV728" s="12" t="s">
        <v>86</v>
      </c>
      <c r="AW728" s="12" t="s">
        <v>40</v>
      </c>
      <c r="AX728" s="12" t="s">
        <v>77</v>
      </c>
      <c r="AY728" s="198" t="s">
        <v>144</v>
      </c>
    </row>
    <row r="729" spans="2:51" s="11" customFormat="1" ht="13.5">
      <c r="B729" s="188"/>
      <c r="D729" s="189" t="s">
        <v>153</v>
      </c>
      <c r="E729" s="190" t="s">
        <v>5</v>
      </c>
      <c r="F729" s="191" t="s">
        <v>291</v>
      </c>
      <c r="H729" s="192" t="s">
        <v>5</v>
      </c>
      <c r="I729" s="193"/>
      <c r="L729" s="188"/>
      <c r="M729" s="194"/>
      <c r="N729" s="195"/>
      <c r="O729" s="195"/>
      <c r="P729" s="195"/>
      <c r="Q729" s="195"/>
      <c r="R729" s="195"/>
      <c r="S729" s="195"/>
      <c r="T729" s="196"/>
      <c r="AT729" s="192" t="s">
        <v>153</v>
      </c>
      <c r="AU729" s="192" t="s">
        <v>86</v>
      </c>
      <c r="AV729" s="11" t="s">
        <v>25</v>
      </c>
      <c r="AW729" s="11" t="s">
        <v>40</v>
      </c>
      <c r="AX729" s="11" t="s">
        <v>77</v>
      </c>
      <c r="AY729" s="192" t="s">
        <v>144</v>
      </c>
    </row>
    <row r="730" spans="2:51" s="12" customFormat="1" ht="13.5">
      <c r="B730" s="197"/>
      <c r="D730" s="189" t="s">
        <v>153</v>
      </c>
      <c r="E730" s="198" t="s">
        <v>5</v>
      </c>
      <c r="F730" s="199" t="s">
        <v>607</v>
      </c>
      <c r="H730" s="200">
        <v>-50.96</v>
      </c>
      <c r="I730" s="201"/>
      <c r="L730" s="197"/>
      <c r="M730" s="202"/>
      <c r="N730" s="203"/>
      <c r="O730" s="203"/>
      <c r="P730" s="203"/>
      <c r="Q730" s="203"/>
      <c r="R730" s="203"/>
      <c r="S730" s="203"/>
      <c r="T730" s="204"/>
      <c r="AT730" s="198" t="s">
        <v>153</v>
      </c>
      <c r="AU730" s="198" t="s">
        <v>86</v>
      </c>
      <c r="AV730" s="12" t="s">
        <v>86</v>
      </c>
      <c r="AW730" s="12" t="s">
        <v>40</v>
      </c>
      <c r="AX730" s="12" t="s">
        <v>77</v>
      </c>
      <c r="AY730" s="198" t="s">
        <v>144</v>
      </c>
    </row>
    <row r="731" spans="2:51" s="12" customFormat="1" ht="13.5">
      <c r="B731" s="197"/>
      <c r="D731" s="189" t="s">
        <v>153</v>
      </c>
      <c r="E731" s="198" t="s">
        <v>5</v>
      </c>
      <c r="F731" s="199" t="s">
        <v>597</v>
      </c>
      <c r="H731" s="200">
        <v>-5.78</v>
      </c>
      <c r="I731" s="201"/>
      <c r="L731" s="197"/>
      <c r="M731" s="202"/>
      <c r="N731" s="203"/>
      <c r="O731" s="203"/>
      <c r="P731" s="203"/>
      <c r="Q731" s="203"/>
      <c r="R731" s="203"/>
      <c r="S731" s="203"/>
      <c r="T731" s="204"/>
      <c r="AT731" s="198" t="s">
        <v>153</v>
      </c>
      <c r="AU731" s="198" t="s">
        <v>86</v>
      </c>
      <c r="AV731" s="12" t="s">
        <v>86</v>
      </c>
      <c r="AW731" s="12" t="s">
        <v>40</v>
      </c>
      <c r="AX731" s="12" t="s">
        <v>77</v>
      </c>
      <c r="AY731" s="198" t="s">
        <v>144</v>
      </c>
    </row>
    <row r="732" spans="2:51" s="11" customFormat="1" ht="13.5">
      <c r="B732" s="188"/>
      <c r="D732" s="189" t="s">
        <v>153</v>
      </c>
      <c r="E732" s="190" t="s">
        <v>5</v>
      </c>
      <c r="F732" s="191" t="s">
        <v>608</v>
      </c>
      <c r="H732" s="192" t="s">
        <v>5</v>
      </c>
      <c r="I732" s="193"/>
      <c r="L732" s="188"/>
      <c r="M732" s="194"/>
      <c r="N732" s="195"/>
      <c r="O732" s="195"/>
      <c r="P732" s="195"/>
      <c r="Q732" s="195"/>
      <c r="R732" s="195"/>
      <c r="S732" s="195"/>
      <c r="T732" s="196"/>
      <c r="AT732" s="192" t="s">
        <v>153</v>
      </c>
      <c r="AU732" s="192" t="s">
        <v>86</v>
      </c>
      <c r="AV732" s="11" t="s">
        <v>25</v>
      </c>
      <c r="AW732" s="11" t="s">
        <v>40</v>
      </c>
      <c r="AX732" s="11" t="s">
        <v>77</v>
      </c>
      <c r="AY732" s="192" t="s">
        <v>144</v>
      </c>
    </row>
    <row r="733" spans="2:51" s="12" customFormat="1" ht="13.5">
      <c r="B733" s="197"/>
      <c r="D733" s="189" t="s">
        <v>153</v>
      </c>
      <c r="E733" s="198" t="s">
        <v>5</v>
      </c>
      <c r="F733" s="199" t="s">
        <v>609</v>
      </c>
      <c r="H733" s="200">
        <v>28.37</v>
      </c>
      <c r="I733" s="201"/>
      <c r="L733" s="197"/>
      <c r="M733" s="202"/>
      <c r="N733" s="203"/>
      <c r="O733" s="203"/>
      <c r="P733" s="203"/>
      <c r="Q733" s="203"/>
      <c r="R733" s="203"/>
      <c r="S733" s="203"/>
      <c r="T733" s="204"/>
      <c r="AT733" s="198" t="s">
        <v>153</v>
      </c>
      <c r="AU733" s="198" t="s">
        <v>86</v>
      </c>
      <c r="AV733" s="12" t="s">
        <v>86</v>
      </c>
      <c r="AW733" s="12" t="s">
        <v>40</v>
      </c>
      <c r="AX733" s="12" t="s">
        <v>77</v>
      </c>
      <c r="AY733" s="198" t="s">
        <v>144</v>
      </c>
    </row>
    <row r="734" spans="2:51" s="13" customFormat="1" ht="13.5">
      <c r="B734" s="205"/>
      <c r="D734" s="206" t="s">
        <v>153</v>
      </c>
      <c r="E734" s="207" t="s">
        <v>5</v>
      </c>
      <c r="F734" s="208" t="s">
        <v>174</v>
      </c>
      <c r="H734" s="209">
        <v>156.824</v>
      </c>
      <c r="I734" s="210"/>
      <c r="L734" s="205"/>
      <c r="M734" s="211"/>
      <c r="N734" s="212"/>
      <c r="O734" s="212"/>
      <c r="P734" s="212"/>
      <c r="Q734" s="212"/>
      <c r="R734" s="212"/>
      <c r="S734" s="212"/>
      <c r="T734" s="213"/>
      <c r="AT734" s="214" t="s">
        <v>153</v>
      </c>
      <c r="AU734" s="214" t="s">
        <v>86</v>
      </c>
      <c r="AV734" s="13" t="s">
        <v>151</v>
      </c>
      <c r="AW734" s="13" t="s">
        <v>40</v>
      </c>
      <c r="AX734" s="13" t="s">
        <v>25</v>
      </c>
      <c r="AY734" s="214" t="s">
        <v>144</v>
      </c>
    </row>
    <row r="735" spans="2:65" s="1" customFormat="1" ht="31.5" customHeight="1">
      <c r="B735" s="175"/>
      <c r="C735" s="176" t="s">
        <v>644</v>
      </c>
      <c r="D735" s="176" t="s">
        <v>146</v>
      </c>
      <c r="E735" s="177" t="s">
        <v>645</v>
      </c>
      <c r="F735" s="178" t="s">
        <v>646</v>
      </c>
      <c r="G735" s="179" t="s">
        <v>205</v>
      </c>
      <c r="H735" s="180">
        <v>156.824</v>
      </c>
      <c r="I735" s="181"/>
      <c r="J735" s="182">
        <f>ROUND(I735*H735,2)</f>
        <v>0</v>
      </c>
      <c r="K735" s="178" t="s">
        <v>4753</v>
      </c>
      <c r="L735" s="42"/>
      <c r="M735" s="183" t="s">
        <v>5</v>
      </c>
      <c r="N735" s="184" t="s">
        <v>48</v>
      </c>
      <c r="O735" s="43"/>
      <c r="P735" s="185">
        <f>O735*H735</f>
        <v>0</v>
      </c>
      <c r="Q735" s="185">
        <v>0</v>
      </c>
      <c r="R735" s="185">
        <f>Q735*H735</f>
        <v>0</v>
      </c>
      <c r="S735" s="185">
        <v>0.04</v>
      </c>
      <c r="T735" s="186">
        <f>S735*H735</f>
        <v>6.27296</v>
      </c>
      <c r="AR735" s="24" t="s">
        <v>339</v>
      </c>
      <c r="AT735" s="24" t="s">
        <v>146</v>
      </c>
      <c r="AU735" s="24" t="s">
        <v>86</v>
      </c>
      <c r="AY735" s="24" t="s">
        <v>144</v>
      </c>
      <c r="BE735" s="187">
        <f>IF(N735="základní",J735,0)</f>
        <v>0</v>
      </c>
      <c r="BF735" s="187">
        <f>IF(N735="snížená",J735,0)</f>
        <v>0</v>
      </c>
      <c r="BG735" s="187">
        <f>IF(N735="zákl. přenesená",J735,0)</f>
        <v>0</v>
      </c>
      <c r="BH735" s="187">
        <f>IF(N735="sníž. přenesená",J735,0)</f>
        <v>0</v>
      </c>
      <c r="BI735" s="187">
        <f>IF(N735="nulová",J735,0)</f>
        <v>0</v>
      </c>
      <c r="BJ735" s="24" t="s">
        <v>25</v>
      </c>
      <c r="BK735" s="187">
        <f>ROUND(I735*H735,2)</f>
        <v>0</v>
      </c>
      <c r="BL735" s="24" t="s">
        <v>339</v>
      </c>
      <c r="BM735" s="24" t="s">
        <v>647</v>
      </c>
    </row>
    <row r="736" spans="2:51" s="11" customFormat="1" ht="13.5">
      <c r="B736" s="188"/>
      <c r="D736" s="189" t="s">
        <v>153</v>
      </c>
      <c r="E736" s="190" t="s">
        <v>5</v>
      </c>
      <c r="F736" s="191" t="s">
        <v>606</v>
      </c>
      <c r="H736" s="192" t="s">
        <v>5</v>
      </c>
      <c r="I736" s="193"/>
      <c r="L736" s="188"/>
      <c r="M736" s="194"/>
      <c r="N736" s="195"/>
      <c r="O736" s="195"/>
      <c r="P736" s="195"/>
      <c r="Q736" s="195"/>
      <c r="R736" s="195"/>
      <c r="S736" s="195"/>
      <c r="T736" s="196"/>
      <c r="AT736" s="192" t="s">
        <v>153</v>
      </c>
      <c r="AU736" s="192" t="s">
        <v>86</v>
      </c>
      <c r="AV736" s="11" t="s">
        <v>25</v>
      </c>
      <c r="AW736" s="11" t="s">
        <v>40</v>
      </c>
      <c r="AX736" s="11" t="s">
        <v>77</v>
      </c>
      <c r="AY736" s="192" t="s">
        <v>144</v>
      </c>
    </row>
    <row r="737" spans="2:51" s="12" customFormat="1" ht="13.5">
      <c r="B737" s="197"/>
      <c r="D737" s="189" t="s">
        <v>153</v>
      </c>
      <c r="E737" s="198" t="s">
        <v>5</v>
      </c>
      <c r="F737" s="199" t="s">
        <v>596</v>
      </c>
      <c r="H737" s="200">
        <v>185.194</v>
      </c>
      <c r="I737" s="201"/>
      <c r="L737" s="197"/>
      <c r="M737" s="202"/>
      <c r="N737" s="203"/>
      <c r="O737" s="203"/>
      <c r="P737" s="203"/>
      <c r="Q737" s="203"/>
      <c r="R737" s="203"/>
      <c r="S737" s="203"/>
      <c r="T737" s="204"/>
      <c r="AT737" s="198" t="s">
        <v>153</v>
      </c>
      <c r="AU737" s="198" t="s">
        <v>86</v>
      </c>
      <c r="AV737" s="12" t="s">
        <v>86</v>
      </c>
      <c r="AW737" s="12" t="s">
        <v>40</v>
      </c>
      <c r="AX737" s="12" t="s">
        <v>77</v>
      </c>
      <c r="AY737" s="198" t="s">
        <v>144</v>
      </c>
    </row>
    <row r="738" spans="2:51" s="11" customFormat="1" ht="13.5">
      <c r="B738" s="188"/>
      <c r="D738" s="189" t="s">
        <v>153</v>
      </c>
      <c r="E738" s="190" t="s">
        <v>5</v>
      </c>
      <c r="F738" s="191" t="s">
        <v>291</v>
      </c>
      <c r="H738" s="192" t="s">
        <v>5</v>
      </c>
      <c r="I738" s="193"/>
      <c r="L738" s="188"/>
      <c r="M738" s="194"/>
      <c r="N738" s="195"/>
      <c r="O738" s="195"/>
      <c r="P738" s="195"/>
      <c r="Q738" s="195"/>
      <c r="R738" s="195"/>
      <c r="S738" s="195"/>
      <c r="T738" s="196"/>
      <c r="AT738" s="192" t="s">
        <v>153</v>
      </c>
      <c r="AU738" s="192" t="s">
        <v>86</v>
      </c>
      <c r="AV738" s="11" t="s">
        <v>25</v>
      </c>
      <c r="AW738" s="11" t="s">
        <v>40</v>
      </c>
      <c r="AX738" s="11" t="s">
        <v>77</v>
      </c>
      <c r="AY738" s="192" t="s">
        <v>144</v>
      </c>
    </row>
    <row r="739" spans="2:51" s="12" customFormat="1" ht="13.5">
      <c r="B739" s="197"/>
      <c r="D739" s="189" t="s">
        <v>153</v>
      </c>
      <c r="E739" s="198" t="s">
        <v>5</v>
      </c>
      <c r="F739" s="199" t="s">
        <v>607</v>
      </c>
      <c r="H739" s="200">
        <v>-50.96</v>
      </c>
      <c r="I739" s="201"/>
      <c r="L739" s="197"/>
      <c r="M739" s="202"/>
      <c r="N739" s="203"/>
      <c r="O739" s="203"/>
      <c r="P739" s="203"/>
      <c r="Q739" s="203"/>
      <c r="R739" s="203"/>
      <c r="S739" s="203"/>
      <c r="T739" s="204"/>
      <c r="AT739" s="198" t="s">
        <v>153</v>
      </c>
      <c r="AU739" s="198" t="s">
        <v>86</v>
      </c>
      <c r="AV739" s="12" t="s">
        <v>86</v>
      </c>
      <c r="AW739" s="12" t="s">
        <v>40</v>
      </c>
      <c r="AX739" s="12" t="s">
        <v>77</v>
      </c>
      <c r="AY739" s="198" t="s">
        <v>144</v>
      </c>
    </row>
    <row r="740" spans="2:51" s="12" customFormat="1" ht="13.5">
      <c r="B740" s="197"/>
      <c r="D740" s="189" t="s">
        <v>153</v>
      </c>
      <c r="E740" s="198" t="s">
        <v>5</v>
      </c>
      <c r="F740" s="199" t="s">
        <v>597</v>
      </c>
      <c r="H740" s="200">
        <v>-5.78</v>
      </c>
      <c r="I740" s="201"/>
      <c r="L740" s="197"/>
      <c r="M740" s="202"/>
      <c r="N740" s="203"/>
      <c r="O740" s="203"/>
      <c r="P740" s="203"/>
      <c r="Q740" s="203"/>
      <c r="R740" s="203"/>
      <c r="S740" s="203"/>
      <c r="T740" s="204"/>
      <c r="AT740" s="198" t="s">
        <v>153</v>
      </c>
      <c r="AU740" s="198" t="s">
        <v>86</v>
      </c>
      <c r="AV740" s="12" t="s">
        <v>86</v>
      </c>
      <c r="AW740" s="12" t="s">
        <v>40</v>
      </c>
      <c r="AX740" s="12" t="s">
        <v>77</v>
      </c>
      <c r="AY740" s="198" t="s">
        <v>144</v>
      </c>
    </row>
    <row r="741" spans="2:51" s="11" customFormat="1" ht="13.5">
      <c r="B741" s="188"/>
      <c r="D741" s="189" t="s">
        <v>153</v>
      </c>
      <c r="E741" s="190" t="s">
        <v>5</v>
      </c>
      <c r="F741" s="191" t="s">
        <v>608</v>
      </c>
      <c r="H741" s="192" t="s">
        <v>5</v>
      </c>
      <c r="I741" s="193"/>
      <c r="L741" s="188"/>
      <c r="M741" s="194"/>
      <c r="N741" s="195"/>
      <c r="O741" s="195"/>
      <c r="P741" s="195"/>
      <c r="Q741" s="195"/>
      <c r="R741" s="195"/>
      <c r="S741" s="195"/>
      <c r="T741" s="196"/>
      <c r="AT741" s="192" t="s">
        <v>153</v>
      </c>
      <c r="AU741" s="192" t="s">
        <v>86</v>
      </c>
      <c r="AV741" s="11" t="s">
        <v>25</v>
      </c>
      <c r="AW741" s="11" t="s">
        <v>40</v>
      </c>
      <c r="AX741" s="11" t="s">
        <v>77</v>
      </c>
      <c r="AY741" s="192" t="s">
        <v>144</v>
      </c>
    </row>
    <row r="742" spans="2:51" s="12" customFormat="1" ht="13.5">
      <c r="B742" s="197"/>
      <c r="D742" s="189" t="s">
        <v>153</v>
      </c>
      <c r="E742" s="198" t="s">
        <v>5</v>
      </c>
      <c r="F742" s="199" t="s">
        <v>609</v>
      </c>
      <c r="H742" s="200">
        <v>28.37</v>
      </c>
      <c r="I742" s="201"/>
      <c r="L742" s="197"/>
      <c r="M742" s="202"/>
      <c r="N742" s="203"/>
      <c r="O742" s="203"/>
      <c r="P742" s="203"/>
      <c r="Q742" s="203"/>
      <c r="R742" s="203"/>
      <c r="S742" s="203"/>
      <c r="T742" s="204"/>
      <c r="AT742" s="198" t="s">
        <v>153</v>
      </c>
      <c r="AU742" s="198" t="s">
        <v>86</v>
      </c>
      <c r="AV742" s="12" t="s">
        <v>86</v>
      </c>
      <c r="AW742" s="12" t="s">
        <v>40</v>
      </c>
      <c r="AX742" s="12" t="s">
        <v>77</v>
      </c>
      <c r="AY742" s="198" t="s">
        <v>144</v>
      </c>
    </row>
    <row r="743" spans="2:51" s="13" customFormat="1" ht="13.5">
      <c r="B743" s="205"/>
      <c r="D743" s="206" t="s">
        <v>153</v>
      </c>
      <c r="E743" s="207" t="s">
        <v>5</v>
      </c>
      <c r="F743" s="208" t="s">
        <v>174</v>
      </c>
      <c r="H743" s="209">
        <v>156.824</v>
      </c>
      <c r="I743" s="210"/>
      <c r="L743" s="205"/>
      <c r="M743" s="211"/>
      <c r="N743" s="212"/>
      <c r="O743" s="212"/>
      <c r="P743" s="212"/>
      <c r="Q743" s="212"/>
      <c r="R743" s="212"/>
      <c r="S743" s="212"/>
      <c r="T743" s="213"/>
      <c r="AT743" s="214" t="s">
        <v>153</v>
      </c>
      <c r="AU743" s="214" t="s">
        <v>86</v>
      </c>
      <c r="AV743" s="13" t="s">
        <v>151</v>
      </c>
      <c r="AW743" s="13" t="s">
        <v>40</v>
      </c>
      <c r="AX743" s="13" t="s">
        <v>25</v>
      </c>
      <c r="AY743" s="214" t="s">
        <v>144</v>
      </c>
    </row>
    <row r="744" spans="2:65" s="1" customFormat="1" ht="31.5" customHeight="1">
      <c r="B744" s="175"/>
      <c r="C744" s="176" t="s">
        <v>648</v>
      </c>
      <c r="D744" s="176" t="s">
        <v>146</v>
      </c>
      <c r="E744" s="177" t="s">
        <v>649</v>
      </c>
      <c r="F744" s="178" t="s">
        <v>650</v>
      </c>
      <c r="G744" s="179" t="s">
        <v>205</v>
      </c>
      <c r="H744" s="180">
        <v>510.85</v>
      </c>
      <c r="I744" s="181"/>
      <c r="J744" s="182">
        <f>ROUND(I744*H744,2)</f>
        <v>0</v>
      </c>
      <c r="K744" s="178" t="s">
        <v>4754</v>
      </c>
      <c r="L744" s="42"/>
      <c r="M744" s="183" t="s">
        <v>5</v>
      </c>
      <c r="N744" s="184" t="s">
        <v>48</v>
      </c>
      <c r="O744" s="43"/>
      <c r="P744" s="185">
        <f>O744*H744</f>
        <v>0</v>
      </c>
      <c r="Q744" s="185">
        <v>0</v>
      </c>
      <c r="R744" s="185">
        <f>Q744*H744</f>
        <v>0</v>
      </c>
      <c r="S744" s="185">
        <v>0</v>
      </c>
      <c r="T744" s="186">
        <f>S744*H744</f>
        <v>0</v>
      </c>
      <c r="AR744" s="24" t="s">
        <v>339</v>
      </c>
      <c r="AT744" s="24" t="s">
        <v>146</v>
      </c>
      <c r="AU744" s="24" t="s">
        <v>86</v>
      </c>
      <c r="AY744" s="24" t="s">
        <v>144</v>
      </c>
      <c r="BE744" s="187">
        <f>IF(N744="základní",J744,0)</f>
        <v>0</v>
      </c>
      <c r="BF744" s="187">
        <f>IF(N744="snížená",J744,0)</f>
        <v>0</v>
      </c>
      <c r="BG744" s="187">
        <f>IF(N744="zákl. přenesená",J744,0)</f>
        <v>0</v>
      </c>
      <c r="BH744" s="187">
        <f>IF(N744="sníž. přenesená",J744,0)</f>
        <v>0</v>
      </c>
      <c r="BI744" s="187">
        <f>IF(N744="nulová",J744,0)</f>
        <v>0</v>
      </c>
      <c r="BJ744" s="24" t="s">
        <v>25</v>
      </c>
      <c r="BK744" s="187">
        <f>ROUND(I744*H744,2)</f>
        <v>0</v>
      </c>
      <c r="BL744" s="24" t="s">
        <v>339</v>
      </c>
      <c r="BM744" s="24" t="s">
        <v>651</v>
      </c>
    </row>
    <row r="745" spans="2:51" s="11" customFormat="1" ht="13.5">
      <c r="B745" s="188"/>
      <c r="D745" s="189" t="s">
        <v>153</v>
      </c>
      <c r="E745" s="190" t="s">
        <v>5</v>
      </c>
      <c r="F745" s="191" t="s">
        <v>652</v>
      </c>
      <c r="H745" s="192" t="s">
        <v>5</v>
      </c>
      <c r="I745" s="193"/>
      <c r="L745" s="188"/>
      <c r="M745" s="194"/>
      <c r="N745" s="195"/>
      <c r="O745" s="195"/>
      <c r="P745" s="195"/>
      <c r="Q745" s="195"/>
      <c r="R745" s="195"/>
      <c r="S745" s="195"/>
      <c r="T745" s="196"/>
      <c r="AT745" s="192" t="s">
        <v>153</v>
      </c>
      <c r="AU745" s="192" t="s">
        <v>86</v>
      </c>
      <c r="AV745" s="11" t="s">
        <v>25</v>
      </c>
      <c r="AW745" s="11" t="s">
        <v>40</v>
      </c>
      <c r="AX745" s="11" t="s">
        <v>77</v>
      </c>
      <c r="AY745" s="192" t="s">
        <v>144</v>
      </c>
    </row>
    <row r="746" spans="2:51" s="11" customFormat="1" ht="13.5">
      <c r="B746" s="188"/>
      <c r="D746" s="189" t="s">
        <v>153</v>
      </c>
      <c r="E746" s="190" t="s">
        <v>5</v>
      </c>
      <c r="F746" s="191" t="s">
        <v>653</v>
      </c>
      <c r="H746" s="192" t="s">
        <v>5</v>
      </c>
      <c r="I746" s="193"/>
      <c r="L746" s="188"/>
      <c r="M746" s="194"/>
      <c r="N746" s="195"/>
      <c r="O746" s="195"/>
      <c r="P746" s="195"/>
      <c r="Q746" s="195"/>
      <c r="R746" s="195"/>
      <c r="S746" s="195"/>
      <c r="T746" s="196"/>
      <c r="AT746" s="192" t="s">
        <v>153</v>
      </c>
      <c r="AU746" s="192" t="s">
        <v>86</v>
      </c>
      <c r="AV746" s="11" t="s">
        <v>25</v>
      </c>
      <c r="AW746" s="11" t="s">
        <v>40</v>
      </c>
      <c r="AX746" s="11" t="s">
        <v>77</v>
      </c>
      <c r="AY746" s="192" t="s">
        <v>144</v>
      </c>
    </row>
    <row r="747" spans="2:51" s="12" customFormat="1" ht="13.5">
      <c r="B747" s="197"/>
      <c r="D747" s="189" t="s">
        <v>153</v>
      </c>
      <c r="E747" s="198" t="s">
        <v>5</v>
      </c>
      <c r="F747" s="199" t="s">
        <v>654</v>
      </c>
      <c r="H747" s="200">
        <v>368.18</v>
      </c>
      <c r="I747" s="201"/>
      <c r="L747" s="197"/>
      <c r="M747" s="202"/>
      <c r="N747" s="203"/>
      <c r="O747" s="203"/>
      <c r="P747" s="203"/>
      <c r="Q747" s="203"/>
      <c r="R747" s="203"/>
      <c r="S747" s="203"/>
      <c r="T747" s="204"/>
      <c r="AT747" s="198" t="s">
        <v>153</v>
      </c>
      <c r="AU747" s="198" t="s">
        <v>86</v>
      </c>
      <c r="AV747" s="12" t="s">
        <v>86</v>
      </c>
      <c r="AW747" s="12" t="s">
        <v>40</v>
      </c>
      <c r="AX747" s="12" t="s">
        <v>77</v>
      </c>
      <c r="AY747" s="198" t="s">
        <v>144</v>
      </c>
    </row>
    <row r="748" spans="2:51" s="11" customFormat="1" ht="13.5">
      <c r="B748" s="188"/>
      <c r="D748" s="189" t="s">
        <v>153</v>
      </c>
      <c r="E748" s="190" t="s">
        <v>5</v>
      </c>
      <c r="F748" s="191" t="s">
        <v>655</v>
      </c>
      <c r="H748" s="192" t="s">
        <v>5</v>
      </c>
      <c r="I748" s="193"/>
      <c r="L748" s="188"/>
      <c r="M748" s="194"/>
      <c r="N748" s="195"/>
      <c r="O748" s="195"/>
      <c r="P748" s="195"/>
      <c r="Q748" s="195"/>
      <c r="R748" s="195"/>
      <c r="S748" s="195"/>
      <c r="T748" s="196"/>
      <c r="AT748" s="192" t="s">
        <v>153</v>
      </c>
      <c r="AU748" s="192" t="s">
        <v>86</v>
      </c>
      <c r="AV748" s="11" t="s">
        <v>25</v>
      </c>
      <c r="AW748" s="11" t="s">
        <v>40</v>
      </c>
      <c r="AX748" s="11" t="s">
        <v>77</v>
      </c>
      <c r="AY748" s="192" t="s">
        <v>144</v>
      </c>
    </row>
    <row r="749" spans="2:51" s="11" customFormat="1" ht="13.5">
      <c r="B749" s="188"/>
      <c r="D749" s="189" t="s">
        <v>153</v>
      </c>
      <c r="E749" s="190" t="s">
        <v>5</v>
      </c>
      <c r="F749" s="191" t="s">
        <v>656</v>
      </c>
      <c r="H749" s="192" t="s">
        <v>5</v>
      </c>
      <c r="I749" s="193"/>
      <c r="L749" s="188"/>
      <c r="M749" s="194"/>
      <c r="N749" s="195"/>
      <c r="O749" s="195"/>
      <c r="P749" s="195"/>
      <c r="Q749" s="195"/>
      <c r="R749" s="195"/>
      <c r="S749" s="195"/>
      <c r="T749" s="196"/>
      <c r="AT749" s="192" t="s">
        <v>153</v>
      </c>
      <c r="AU749" s="192" t="s">
        <v>86</v>
      </c>
      <c r="AV749" s="11" t="s">
        <v>25</v>
      </c>
      <c r="AW749" s="11" t="s">
        <v>40</v>
      </c>
      <c r="AX749" s="11" t="s">
        <v>77</v>
      </c>
      <c r="AY749" s="192" t="s">
        <v>144</v>
      </c>
    </row>
    <row r="750" spans="2:51" s="12" customFormat="1" ht="13.5">
      <c r="B750" s="197"/>
      <c r="D750" s="189" t="s">
        <v>153</v>
      </c>
      <c r="E750" s="198" t="s">
        <v>5</v>
      </c>
      <c r="F750" s="199" t="s">
        <v>657</v>
      </c>
      <c r="H750" s="200">
        <v>142.67</v>
      </c>
      <c r="I750" s="201"/>
      <c r="L750" s="197"/>
      <c r="M750" s="202"/>
      <c r="N750" s="203"/>
      <c r="O750" s="203"/>
      <c r="P750" s="203"/>
      <c r="Q750" s="203"/>
      <c r="R750" s="203"/>
      <c r="S750" s="203"/>
      <c r="T750" s="204"/>
      <c r="AT750" s="198" t="s">
        <v>153</v>
      </c>
      <c r="AU750" s="198" t="s">
        <v>86</v>
      </c>
      <c r="AV750" s="12" t="s">
        <v>86</v>
      </c>
      <c r="AW750" s="12" t="s">
        <v>40</v>
      </c>
      <c r="AX750" s="12" t="s">
        <v>77</v>
      </c>
      <c r="AY750" s="198" t="s">
        <v>144</v>
      </c>
    </row>
    <row r="751" spans="2:51" s="13" customFormat="1" ht="13.5">
      <c r="B751" s="205"/>
      <c r="D751" s="206" t="s">
        <v>153</v>
      </c>
      <c r="E751" s="207" t="s">
        <v>5</v>
      </c>
      <c r="F751" s="208" t="s">
        <v>174</v>
      </c>
      <c r="H751" s="209">
        <v>510.85</v>
      </c>
      <c r="I751" s="210"/>
      <c r="L751" s="205"/>
      <c r="M751" s="211"/>
      <c r="N751" s="212"/>
      <c r="O751" s="212"/>
      <c r="P751" s="212"/>
      <c r="Q751" s="212"/>
      <c r="R751" s="212"/>
      <c r="S751" s="212"/>
      <c r="T751" s="213"/>
      <c r="AT751" s="214" t="s">
        <v>153</v>
      </c>
      <c r="AU751" s="214" t="s">
        <v>86</v>
      </c>
      <c r="AV751" s="13" t="s">
        <v>151</v>
      </c>
      <c r="AW751" s="13" t="s">
        <v>40</v>
      </c>
      <c r="AX751" s="13" t="s">
        <v>25</v>
      </c>
      <c r="AY751" s="214" t="s">
        <v>144</v>
      </c>
    </row>
    <row r="752" spans="2:65" s="1" customFormat="1" ht="31.5" customHeight="1">
      <c r="B752" s="175"/>
      <c r="C752" s="176" t="s">
        <v>658</v>
      </c>
      <c r="D752" s="176" t="s">
        <v>146</v>
      </c>
      <c r="E752" s="177" t="s">
        <v>659</v>
      </c>
      <c r="F752" s="178" t="s">
        <v>660</v>
      </c>
      <c r="G752" s="179" t="s">
        <v>205</v>
      </c>
      <c r="H752" s="180">
        <v>61.98</v>
      </c>
      <c r="I752" s="181"/>
      <c r="J752" s="182">
        <f>ROUND(I752*H752,2)</f>
        <v>0</v>
      </c>
      <c r="K752" s="178" t="s">
        <v>4754</v>
      </c>
      <c r="L752" s="42"/>
      <c r="M752" s="183" t="s">
        <v>5</v>
      </c>
      <c r="N752" s="184" t="s">
        <v>48</v>
      </c>
      <c r="O752" s="43"/>
      <c r="P752" s="185">
        <f>O752*H752</f>
        <v>0</v>
      </c>
      <c r="Q752" s="185">
        <v>0</v>
      </c>
      <c r="R752" s="185">
        <f>Q752*H752</f>
        <v>0</v>
      </c>
      <c r="S752" s="185">
        <v>0</v>
      </c>
      <c r="T752" s="186">
        <f>S752*H752</f>
        <v>0</v>
      </c>
      <c r="AR752" s="24" t="s">
        <v>339</v>
      </c>
      <c r="AT752" s="24" t="s">
        <v>146</v>
      </c>
      <c r="AU752" s="24" t="s">
        <v>86</v>
      </c>
      <c r="AY752" s="24" t="s">
        <v>144</v>
      </c>
      <c r="BE752" s="187">
        <f>IF(N752="základní",J752,0)</f>
        <v>0</v>
      </c>
      <c r="BF752" s="187">
        <f>IF(N752="snížená",J752,0)</f>
        <v>0</v>
      </c>
      <c r="BG752" s="187">
        <f>IF(N752="zákl. přenesená",J752,0)</f>
        <v>0</v>
      </c>
      <c r="BH752" s="187">
        <f>IF(N752="sníž. přenesená",J752,0)</f>
        <v>0</v>
      </c>
      <c r="BI752" s="187">
        <f>IF(N752="nulová",J752,0)</f>
        <v>0</v>
      </c>
      <c r="BJ752" s="24" t="s">
        <v>25</v>
      </c>
      <c r="BK752" s="187">
        <f>ROUND(I752*H752,2)</f>
        <v>0</v>
      </c>
      <c r="BL752" s="24" t="s">
        <v>339</v>
      </c>
      <c r="BM752" s="24" t="s">
        <v>661</v>
      </c>
    </row>
    <row r="753" spans="2:51" s="11" customFormat="1" ht="13.5">
      <c r="B753" s="188"/>
      <c r="D753" s="189" t="s">
        <v>153</v>
      </c>
      <c r="E753" s="190" t="s">
        <v>5</v>
      </c>
      <c r="F753" s="191" t="s">
        <v>662</v>
      </c>
      <c r="H753" s="192" t="s">
        <v>5</v>
      </c>
      <c r="I753" s="193"/>
      <c r="L753" s="188"/>
      <c r="M753" s="194"/>
      <c r="N753" s="195"/>
      <c r="O753" s="195"/>
      <c r="P753" s="195"/>
      <c r="Q753" s="195"/>
      <c r="R753" s="195"/>
      <c r="S753" s="195"/>
      <c r="T753" s="196"/>
      <c r="AT753" s="192" t="s">
        <v>153</v>
      </c>
      <c r="AU753" s="192" t="s">
        <v>86</v>
      </c>
      <c r="AV753" s="11" t="s">
        <v>25</v>
      </c>
      <c r="AW753" s="11" t="s">
        <v>40</v>
      </c>
      <c r="AX753" s="11" t="s">
        <v>77</v>
      </c>
      <c r="AY753" s="192" t="s">
        <v>144</v>
      </c>
    </row>
    <row r="754" spans="2:51" s="11" customFormat="1" ht="13.5">
      <c r="B754" s="188"/>
      <c r="D754" s="189" t="s">
        <v>153</v>
      </c>
      <c r="E754" s="190" t="s">
        <v>5</v>
      </c>
      <c r="F754" s="191" t="s">
        <v>663</v>
      </c>
      <c r="H754" s="192" t="s">
        <v>5</v>
      </c>
      <c r="I754" s="193"/>
      <c r="L754" s="188"/>
      <c r="M754" s="194"/>
      <c r="N754" s="195"/>
      <c r="O754" s="195"/>
      <c r="P754" s="195"/>
      <c r="Q754" s="195"/>
      <c r="R754" s="195"/>
      <c r="S754" s="195"/>
      <c r="T754" s="196"/>
      <c r="AT754" s="192" t="s">
        <v>153</v>
      </c>
      <c r="AU754" s="192" t="s">
        <v>86</v>
      </c>
      <c r="AV754" s="11" t="s">
        <v>25</v>
      </c>
      <c r="AW754" s="11" t="s">
        <v>40</v>
      </c>
      <c r="AX754" s="11" t="s">
        <v>77</v>
      </c>
      <c r="AY754" s="192" t="s">
        <v>144</v>
      </c>
    </row>
    <row r="755" spans="2:51" s="12" customFormat="1" ht="13.5">
      <c r="B755" s="197"/>
      <c r="D755" s="189" t="s">
        <v>153</v>
      </c>
      <c r="E755" s="198" t="s">
        <v>5</v>
      </c>
      <c r="F755" s="199" t="s">
        <v>664</v>
      </c>
      <c r="H755" s="200">
        <v>61.98</v>
      </c>
      <c r="I755" s="201"/>
      <c r="L755" s="197"/>
      <c r="M755" s="202"/>
      <c r="N755" s="203"/>
      <c r="O755" s="203"/>
      <c r="P755" s="203"/>
      <c r="Q755" s="203"/>
      <c r="R755" s="203"/>
      <c r="S755" s="203"/>
      <c r="T755" s="204"/>
      <c r="AT755" s="198" t="s">
        <v>153</v>
      </c>
      <c r="AU755" s="198" t="s">
        <v>86</v>
      </c>
      <c r="AV755" s="12" t="s">
        <v>86</v>
      </c>
      <c r="AW755" s="12" t="s">
        <v>40</v>
      </c>
      <c r="AX755" s="12" t="s">
        <v>77</v>
      </c>
      <c r="AY755" s="198" t="s">
        <v>144</v>
      </c>
    </row>
    <row r="756" spans="2:51" s="13" customFormat="1" ht="13.5">
      <c r="B756" s="205"/>
      <c r="D756" s="206" t="s">
        <v>153</v>
      </c>
      <c r="E756" s="207" t="s">
        <v>5</v>
      </c>
      <c r="F756" s="208" t="s">
        <v>174</v>
      </c>
      <c r="H756" s="209">
        <v>61.98</v>
      </c>
      <c r="I756" s="210"/>
      <c r="L756" s="205"/>
      <c r="M756" s="211"/>
      <c r="N756" s="212"/>
      <c r="O756" s="212"/>
      <c r="P756" s="212"/>
      <c r="Q756" s="212"/>
      <c r="R756" s="212"/>
      <c r="S756" s="212"/>
      <c r="T756" s="213"/>
      <c r="AT756" s="214" t="s">
        <v>153</v>
      </c>
      <c r="AU756" s="214" t="s">
        <v>86</v>
      </c>
      <c r="AV756" s="13" t="s">
        <v>151</v>
      </c>
      <c r="AW756" s="13" t="s">
        <v>40</v>
      </c>
      <c r="AX756" s="13" t="s">
        <v>25</v>
      </c>
      <c r="AY756" s="214" t="s">
        <v>144</v>
      </c>
    </row>
    <row r="757" spans="2:65" s="1" customFormat="1" ht="31.5" customHeight="1">
      <c r="B757" s="175"/>
      <c r="C757" s="176" t="s">
        <v>665</v>
      </c>
      <c r="D757" s="176" t="s">
        <v>146</v>
      </c>
      <c r="E757" s="177" t="s">
        <v>666</v>
      </c>
      <c r="F757" s="178" t="s">
        <v>667</v>
      </c>
      <c r="G757" s="179" t="s">
        <v>205</v>
      </c>
      <c r="H757" s="180">
        <v>575.75</v>
      </c>
      <c r="I757" s="181"/>
      <c r="J757" s="182">
        <f>ROUND(I757*H757,2)</f>
        <v>0</v>
      </c>
      <c r="K757" s="178" t="s">
        <v>4754</v>
      </c>
      <c r="L757" s="42"/>
      <c r="M757" s="183" t="s">
        <v>5</v>
      </c>
      <c r="N757" s="184" t="s">
        <v>48</v>
      </c>
      <c r="O757" s="43"/>
      <c r="P757" s="185">
        <f>O757*H757</f>
        <v>0</v>
      </c>
      <c r="Q757" s="185">
        <v>0</v>
      </c>
      <c r="R757" s="185">
        <f>Q757*H757</f>
        <v>0</v>
      </c>
      <c r="S757" s="185">
        <v>0</v>
      </c>
      <c r="T757" s="186">
        <f>S757*H757</f>
        <v>0</v>
      </c>
      <c r="AR757" s="24" t="s">
        <v>339</v>
      </c>
      <c r="AT757" s="24" t="s">
        <v>146</v>
      </c>
      <c r="AU757" s="24" t="s">
        <v>86</v>
      </c>
      <c r="AY757" s="24" t="s">
        <v>144</v>
      </c>
      <c r="BE757" s="187">
        <f>IF(N757="základní",J757,0)</f>
        <v>0</v>
      </c>
      <c r="BF757" s="187">
        <f>IF(N757="snížená",J757,0)</f>
        <v>0</v>
      </c>
      <c r="BG757" s="187">
        <f>IF(N757="zákl. přenesená",J757,0)</f>
        <v>0</v>
      </c>
      <c r="BH757" s="187">
        <f>IF(N757="sníž. přenesená",J757,0)</f>
        <v>0</v>
      </c>
      <c r="BI757" s="187">
        <f>IF(N757="nulová",J757,0)</f>
        <v>0</v>
      </c>
      <c r="BJ757" s="24" t="s">
        <v>25</v>
      </c>
      <c r="BK757" s="187">
        <f>ROUND(I757*H757,2)</f>
        <v>0</v>
      </c>
      <c r="BL757" s="24" t="s">
        <v>339</v>
      </c>
      <c r="BM757" s="24" t="s">
        <v>668</v>
      </c>
    </row>
    <row r="758" spans="2:51" s="11" customFormat="1" ht="13.5">
      <c r="B758" s="188"/>
      <c r="D758" s="189" t="s">
        <v>153</v>
      </c>
      <c r="E758" s="190" t="s">
        <v>5</v>
      </c>
      <c r="F758" s="191" t="s">
        <v>669</v>
      </c>
      <c r="H758" s="192" t="s">
        <v>5</v>
      </c>
      <c r="I758" s="193"/>
      <c r="L758" s="188"/>
      <c r="M758" s="194"/>
      <c r="N758" s="195"/>
      <c r="O758" s="195"/>
      <c r="P758" s="195"/>
      <c r="Q758" s="195"/>
      <c r="R758" s="195"/>
      <c r="S758" s="195"/>
      <c r="T758" s="196"/>
      <c r="AT758" s="192" t="s">
        <v>153</v>
      </c>
      <c r="AU758" s="192" t="s">
        <v>86</v>
      </c>
      <c r="AV758" s="11" t="s">
        <v>25</v>
      </c>
      <c r="AW758" s="11" t="s">
        <v>40</v>
      </c>
      <c r="AX758" s="11" t="s">
        <v>77</v>
      </c>
      <c r="AY758" s="192" t="s">
        <v>144</v>
      </c>
    </row>
    <row r="759" spans="2:51" s="11" customFormat="1" ht="13.5">
      <c r="B759" s="188"/>
      <c r="D759" s="189" t="s">
        <v>153</v>
      </c>
      <c r="E759" s="190" t="s">
        <v>5</v>
      </c>
      <c r="F759" s="191" t="s">
        <v>670</v>
      </c>
      <c r="H759" s="192" t="s">
        <v>5</v>
      </c>
      <c r="I759" s="193"/>
      <c r="L759" s="188"/>
      <c r="M759" s="194"/>
      <c r="N759" s="195"/>
      <c r="O759" s="195"/>
      <c r="P759" s="195"/>
      <c r="Q759" s="195"/>
      <c r="R759" s="195"/>
      <c r="S759" s="195"/>
      <c r="T759" s="196"/>
      <c r="AT759" s="192" t="s">
        <v>153</v>
      </c>
      <c r="AU759" s="192" t="s">
        <v>86</v>
      </c>
      <c r="AV759" s="11" t="s">
        <v>25</v>
      </c>
      <c r="AW759" s="11" t="s">
        <v>40</v>
      </c>
      <c r="AX759" s="11" t="s">
        <v>77</v>
      </c>
      <c r="AY759" s="192" t="s">
        <v>144</v>
      </c>
    </row>
    <row r="760" spans="2:51" s="12" customFormat="1" ht="13.5">
      <c r="B760" s="197"/>
      <c r="D760" s="189" t="s">
        <v>153</v>
      </c>
      <c r="E760" s="198" t="s">
        <v>5</v>
      </c>
      <c r="F760" s="199" t="s">
        <v>671</v>
      </c>
      <c r="H760" s="200">
        <v>176.41</v>
      </c>
      <c r="I760" s="201"/>
      <c r="L760" s="197"/>
      <c r="M760" s="202"/>
      <c r="N760" s="203"/>
      <c r="O760" s="203"/>
      <c r="P760" s="203"/>
      <c r="Q760" s="203"/>
      <c r="R760" s="203"/>
      <c r="S760" s="203"/>
      <c r="T760" s="204"/>
      <c r="AT760" s="198" t="s">
        <v>153</v>
      </c>
      <c r="AU760" s="198" t="s">
        <v>86</v>
      </c>
      <c r="AV760" s="12" t="s">
        <v>86</v>
      </c>
      <c r="AW760" s="12" t="s">
        <v>40</v>
      </c>
      <c r="AX760" s="12" t="s">
        <v>77</v>
      </c>
      <c r="AY760" s="198" t="s">
        <v>144</v>
      </c>
    </row>
    <row r="761" spans="2:51" s="11" customFormat="1" ht="13.5">
      <c r="B761" s="188"/>
      <c r="D761" s="189" t="s">
        <v>153</v>
      </c>
      <c r="E761" s="190" t="s">
        <v>5</v>
      </c>
      <c r="F761" s="191" t="s">
        <v>672</v>
      </c>
      <c r="H761" s="192" t="s">
        <v>5</v>
      </c>
      <c r="I761" s="193"/>
      <c r="L761" s="188"/>
      <c r="M761" s="194"/>
      <c r="N761" s="195"/>
      <c r="O761" s="195"/>
      <c r="P761" s="195"/>
      <c r="Q761" s="195"/>
      <c r="R761" s="195"/>
      <c r="S761" s="195"/>
      <c r="T761" s="196"/>
      <c r="AT761" s="192" t="s">
        <v>153</v>
      </c>
      <c r="AU761" s="192" t="s">
        <v>86</v>
      </c>
      <c r="AV761" s="11" t="s">
        <v>25</v>
      </c>
      <c r="AW761" s="11" t="s">
        <v>40</v>
      </c>
      <c r="AX761" s="11" t="s">
        <v>77</v>
      </c>
      <c r="AY761" s="192" t="s">
        <v>144</v>
      </c>
    </row>
    <row r="762" spans="2:51" s="11" customFormat="1" ht="13.5">
      <c r="B762" s="188"/>
      <c r="D762" s="189" t="s">
        <v>153</v>
      </c>
      <c r="E762" s="190" t="s">
        <v>5</v>
      </c>
      <c r="F762" s="191" t="s">
        <v>673</v>
      </c>
      <c r="H762" s="192" t="s">
        <v>5</v>
      </c>
      <c r="I762" s="193"/>
      <c r="L762" s="188"/>
      <c r="M762" s="194"/>
      <c r="N762" s="195"/>
      <c r="O762" s="195"/>
      <c r="P762" s="195"/>
      <c r="Q762" s="195"/>
      <c r="R762" s="195"/>
      <c r="S762" s="195"/>
      <c r="T762" s="196"/>
      <c r="AT762" s="192" t="s">
        <v>153</v>
      </c>
      <c r="AU762" s="192" t="s">
        <v>86</v>
      </c>
      <c r="AV762" s="11" t="s">
        <v>25</v>
      </c>
      <c r="AW762" s="11" t="s">
        <v>40</v>
      </c>
      <c r="AX762" s="11" t="s">
        <v>77</v>
      </c>
      <c r="AY762" s="192" t="s">
        <v>144</v>
      </c>
    </row>
    <row r="763" spans="2:51" s="12" customFormat="1" ht="13.5">
      <c r="B763" s="197"/>
      <c r="D763" s="189" t="s">
        <v>153</v>
      </c>
      <c r="E763" s="198" t="s">
        <v>5</v>
      </c>
      <c r="F763" s="199" t="s">
        <v>674</v>
      </c>
      <c r="H763" s="200">
        <v>316.42</v>
      </c>
      <c r="I763" s="201"/>
      <c r="L763" s="197"/>
      <c r="M763" s="202"/>
      <c r="N763" s="203"/>
      <c r="O763" s="203"/>
      <c r="P763" s="203"/>
      <c r="Q763" s="203"/>
      <c r="R763" s="203"/>
      <c r="S763" s="203"/>
      <c r="T763" s="204"/>
      <c r="AT763" s="198" t="s">
        <v>153</v>
      </c>
      <c r="AU763" s="198" t="s">
        <v>86</v>
      </c>
      <c r="AV763" s="12" t="s">
        <v>86</v>
      </c>
      <c r="AW763" s="12" t="s">
        <v>40</v>
      </c>
      <c r="AX763" s="12" t="s">
        <v>77</v>
      </c>
      <c r="AY763" s="198" t="s">
        <v>144</v>
      </c>
    </row>
    <row r="764" spans="2:51" s="11" customFormat="1" ht="13.5">
      <c r="B764" s="188"/>
      <c r="D764" s="189" t="s">
        <v>153</v>
      </c>
      <c r="E764" s="190" t="s">
        <v>5</v>
      </c>
      <c r="F764" s="191" t="s">
        <v>675</v>
      </c>
      <c r="H764" s="192" t="s">
        <v>5</v>
      </c>
      <c r="I764" s="193"/>
      <c r="L764" s="188"/>
      <c r="M764" s="194"/>
      <c r="N764" s="195"/>
      <c r="O764" s="195"/>
      <c r="P764" s="195"/>
      <c r="Q764" s="195"/>
      <c r="R764" s="195"/>
      <c r="S764" s="195"/>
      <c r="T764" s="196"/>
      <c r="AT764" s="192" t="s">
        <v>153</v>
      </c>
      <c r="AU764" s="192" t="s">
        <v>86</v>
      </c>
      <c r="AV764" s="11" t="s">
        <v>25</v>
      </c>
      <c r="AW764" s="11" t="s">
        <v>40</v>
      </c>
      <c r="AX764" s="11" t="s">
        <v>77</v>
      </c>
      <c r="AY764" s="192" t="s">
        <v>144</v>
      </c>
    </row>
    <row r="765" spans="2:51" s="11" customFormat="1" ht="13.5">
      <c r="B765" s="188"/>
      <c r="D765" s="189" t="s">
        <v>153</v>
      </c>
      <c r="E765" s="190" t="s">
        <v>5</v>
      </c>
      <c r="F765" s="191" t="s">
        <v>676</v>
      </c>
      <c r="H765" s="192" t="s">
        <v>5</v>
      </c>
      <c r="I765" s="193"/>
      <c r="L765" s="188"/>
      <c r="M765" s="194"/>
      <c r="N765" s="195"/>
      <c r="O765" s="195"/>
      <c r="P765" s="195"/>
      <c r="Q765" s="195"/>
      <c r="R765" s="195"/>
      <c r="S765" s="195"/>
      <c r="T765" s="196"/>
      <c r="AT765" s="192" t="s">
        <v>153</v>
      </c>
      <c r="AU765" s="192" t="s">
        <v>86</v>
      </c>
      <c r="AV765" s="11" t="s">
        <v>25</v>
      </c>
      <c r="AW765" s="11" t="s">
        <v>40</v>
      </c>
      <c r="AX765" s="11" t="s">
        <v>77</v>
      </c>
      <c r="AY765" s="192" t="s">
        <v>144</v>
      </c>
    </row>
    <row r="766" spans="2:51" s="12" customFormat="1" ht="13.5">
      <c r="B766" s="197"/>
      <c r="D766" s="189" t="s">
        <v>153</v>
      </c>
      <c r="E766" s="198" t="s">
        <v>5</v>
      </c>
      <c r="F766" s="199" t="s">
        <v>677</v>
      </c>
      <c r="H766" s="200">
        <v>82.92</v>
      </c>
      <c r="I766" s="201"/>
      <c r="L766" s="197"/>
      <c r="M766" s="202"/>
      <c r="N766" s="203"/>
      <c r="O766" s="203"/>
      <c r="P766" s="203"/>
      <c r="Q766" s="203"/>
      <c r="R766" s="203"/>
      <c r="S766" s="203"/>
      <c r="T766" s="204"/>
      <c r="AT766" s="198" t="s">
        <v>153</v>
      </c>
      <c r="AU766" s="198" t="s">
        <v>86</v>
      </c>
      <c r="AV766" s="12" t="s">
        <v>86</v>
      </c>
      <c r="AW766" s="12" t="s">
        <v>40</v>
      </c>
      <c r="AX766" s="12" t="s">
        <v>77</v>
      </c>
      <c r="AY766" s="198" t="s">
        <v>144</v>
      </c>
    </row>
    <row r="767" spans="2:51" s="13" customFormat="1" ht="13.5">
      <c r="B767" s="205"/>
      <c r="D767" s="189" t="s">
        <v>153</v>
      </c>
      <c r="E767" s="215" t="s">
        <v>5</v>
      </c>
      <c r="F767" s="216" t="s">
        <v>174</v>
      </c>
      <c r="H767" s="217">
        <v>575.75</v>
      </c>
      <c r="I767" s="210"/>
      <c r="L767" s="205"/>
      <c r="M767" s="211"/>
      <c r="N767" s="212"/>
      <c r="O767" s="212"/>
      <c r="P767" s="212"/>
      <c r="Q767" s="212"/>
      <c r="R767" s="212"/>
      <c r="S767" s="212"/>
      <c r="T767" s="213"/>
      <c r="AT767" s="214" t="s">
        <v>153</v>
      </c>
      <c r="AU767" s="214" t="s">
        <v>86</v>
      </c>
      <c r="AV767" s="13" t="s">
        <v>151</v>
      </c>
      <c r="AW767" s="13" t="s">
        <v>40</v>
      </c>
      <c r="AX767" s="13" t="s">
        <v>25</v>
      </c>
      <c r="AY767" s="214" t="s">
        <v>144</v>
      </c>
    </row>
    <row r="768" spans="2:63" s="10" customFormat="1" ht="29.85" customHeight="1">
      <c r="B768" s="161"/>
      <c r="D768" s="172" t="s">
        <v>76</v>
      </c>
      <c r="E768" s="173" t="s">
        <v>678</v>
      </c>
      <c r="F768" s="173" t="s">
        <v>679</v>
      </c>
      <c r="I768" s="164"/>
      <c r="J768" s="174">
        <f>BK768</f>
        <v>0</v>
      </c>
      <c r="L768" s="161"/>
      <c r="M768" s="166"/>
      <c r="N768" s="167"/>
      <c r="O768" s="167"/>
      <c r="P768" s="168">
        <f>SUM(P769:P775)</f>
        <v>0</v>
      </c>
      <c r="Q768" s="167"/>
      <c r="R768" s="168">
        <f>SUM(R769:R775)</f>
        <v>0</v>
      </c>
      <c r="S768" s="167"/>
      <c r="T768" s="169">
        <f>SUM(T769:T775)</f>
        <v>1.7004</v>
      </c>
      <c r="AR768" s="162" t="s">
        <v>86</v>
      </c>
      <c r="AT768" s="170" t="s">
        <v>76</v>
      </c>
      <c r="AU768" s="170" t="s">
        <v>25</v>
      </c>
      <c r="AY768" s="162" t="s">
        <v>144</v>
      </c>
      <c r="BK768" s="171">
        <f>SUM(BK769:BK775)</f>
        <v>0</v>
      </c>
    </row>
    <row r="769" spans="2:65" s="1" customFormat="1" ht="22.5" customHeight="1">
      <c r="B769" s="175"/>
      <c r="C769" s="176" t="s">
        <v>680</v>
      </c>
      <c r="D769" s="176" t="s">
        <v>146</v>
      </c>
      <c r="E769" s="177" t="s">
        <v>681</v>
      </c>
      <c r="F769" s="178" t="s">
        <v>682</v>
      </c>
      <c r="G769" s="179" t="s">
        <v>393</v>
      </c>
      <c r="H769" s="180">
        <v>12</v>
      </c>
      <c r="I769" s="181"/>
      <c r="J769" s="182">
        <f>ROUND(I769*H769,2)</f>
        <v>0</v>
      </c>
      <c r="K769" s="178" t="s">
        <v>150</v>
      </c>
      <c r="L769" s="42"/>
      <c r="M769" s="183" t="s">
        <v>5</v>
      </c>
      <c r="N769" s="184" t="s">
        <v>48</v>
      </c>
      <c r="O769" s="43"/>
      <c r="P769" s="185">
        <f>O769*H769</f>
        <v>0</v>
      </c>
      <c r="Q769" s="185">
        <v>0</v>
      </c>
      <c r="R769" s="185">
        <f>Q769*H769</f>
        <v>0</v>
      </c>
      <c r="S769" s="185">
        <v>0.0417</v>
      </c>
      <c r="T769" s="186">
        <f>S769*H769</f>
        <v>0.5004</v>
      </c>
      <c r="AR769" s="24" t="s">
        <v>339</v>
      </c>
      <c r="AT769" s="24" t="s">
        <v>146</v>
      </c>
      <c r="AU769" s="24" t="s">
        <v>86</v>
      </c>
      <c r="AY769" s="24" t="s">
        <v>144</v>
      </c>
      <c r="BE769" s="187">
        <f>IF(N769="základní",J769,0)</f>
        <v>0</v>
      </c>
      <c r="BF769" s="187">
        <f>IF(N769="snížená",J769,0)</f>
        <v>0</v>
      </c>
      <c r="BG769" s="187">
        <f>IF(N769="zákl. přenesená",J769,0)</f>
        <v>0</v>
      </c>
      <c r="BH769" s="187">
        <f>IF(N769="sníž. přenesená",J769,0)</f>
        <v>0</v>
      </c>
      <c r="BI769" s="187">
        <f>IF(N769="nulová",J769,0)</f>
        <v>0</v>
      </c>
      <c r="BJ769" s="24" t="s">
        <v>25</v>
      </c>
      <c r="BK769" s="187">
        <f>ROUND(I769*H769,2)</f>
        <v>0</v>
      </c>
      <c r="BL769" s="24" t="s">
        <v>339</v>
      </c>
      <c r="BM769" s="24" t="s">
        <v>683</v>
      </c>
    </row>
    <row r="770" spans="2:51" s="11" customFormat="1" ht="13.5">
      <c r="B770" s="188"/>
      <c r="D770" s="189" t="s">
        <v>153</v>
      </c>
      <c r="E770" s="190" t="s">
        <v>5</v>
      </c>
      <c r="F770" s="191" t="s">
        <v>684</v>
      </c>
      <c r="H770" s="192" t="s">
        <v>5</v>
      </c>
      <c r="I770" s="193"/>
      <c r="L770" s="188"/>
      <c r="M770" s="194"/>
      <c r="N770" s="195"/>
      <c r="O770" s="195"/>
      <c r="P770" s="195"/>
      <c r="Q770" s="195"/>
      <c r="R770" s="195"/>
      <c r="S770" s="195"/>
      <c r="T770" s="196"/>
      <c r="AT770" s="192" t="s">
        <v>153</v>
      </c>
      <c r="AU770" s="192" t="s">
        <v>86</v>
      </c>
      <c r="AV770" s="11" t="s">
        <v>25</v>
      </c>
      <c r="AW770" s="11" t="s">
        <v>40</v>
      </c>
      <c r="AX770" s="11" t="s">
        <v>77</v>
      </c>
      <c r="AY770" s="192" t="s">
        <v>144</v>
      </c>
    </row>
    <row r="771" spans="2:51" s="12" customFormat="1" ht="13.5">
      <c r="B771" s="197"/>
      <c r="D771" s="189" t="s">
        <v>153</v>
      </c>
      <c r="E771" s="198" t="s">
        <v>5</v>
      </c>
      <c r="F771" s="199" t="s">
        <v>264</v>
      </c>
      <c r="H771" s="200">
        <v>12</v>
      </c>
      <c r="I771" s="201"/>
      <c r="L771" s="197"/>
      <c r="M771" s="202"/>
      <c r="N771" s="203"/>
      <c r="O771" s="203"/>
      <c r="P771" s="203"/>
      <c r="Q771" s="203"/>
      <c r="R771" s="203"/>
      <c r="S771" s="203"/>
      <c r="T771" s="204"/>
      <c r="AT771" s="198" t="s">
        <v>153</v>
      </c>
      <c r="AU771" s="198" t="s">
        <v>86</v>
      </c>
      <c r="AV771" s="12" t="s">
        <v>86</v>
      </c>
      <c r="AW771" s="12" t="s">
        <v>40</v>
      </c>
      <c r="AX771" s="12" t="s">
        <v>77</v>
      </c>
      <c r="AY771" s="198" t="s">
        <v>144</v>
      </c>
    </row>
    <row r="772" spans="2:51" s="13" customFormat="1" ht="13.5">
      <c r="B772" s="205"/>
      <c r="D772" s="206" t="s">
        <v>153</v>
      </c>
      <c r="E772" s="207" t="s">
        <v>5</v>
      </c>
      <c r="F772" s="208" t="s">
        <v>174</v>
      </c>
      <c r="H772" s="209">
        <v>12</v>
      </c>
      <c r="I772" s="210"/>
      <c r="L772" s="205"/>
      <c r="M772" s="211"/>
      <c r="N772" s="212"/>
      <c r="O772" s="212"/>
      <c r="P772" s="212"/>
      <c r="Q772" s="212"/>
      <c r="R772" s="212"/>
      <c r="S772" s="212"/>
      <c r="T772" s="213"/>
      <c r="AT772" s="214" t="s">
        <v>153</v>
      </c>
      <c r="AU772" s="214" t="s">
        <v>86</v>
      </c>
      <c r="AV772" s="13" t="s">
        <v>151</v>
      </c>
      <c r="AW772" s="13" t="s">
        <v>40</v>
      </c>
      <c r="AX772" s="13" t="s">
        <v>25</v>
      </c>
      <c r="AY772" s="214" t="s">
        <v>144</v>
      </c>
    </row>
    <row r="773" spans="2:65" s="1" customFormat="1" ht="31.5" customHeight="1">
      <c r="B773" s="175"/>
      <c r="C773" s="176" t="s">
        <v>685</v>
      </c>
      <c r="D773" s="176" t="s">
        <v>146</v>
      </c>
      <c r="E773" s="177" t="s">
        <v>686</v>
      </c>
      <c r="F773" s="178" t="s">
        <v>687</v>
      </c>
      <c r="G773" s="179" t="s">
        <v>393</v>
      </c>
      <c r="H773" s="180">
        <v>50</v>
      </c>
      <c r="I773" s="181"/>
      <c r="J773" s="182">
        <f>ROUND(I773*H773,2)</f>
        <v>0</v>
      </c>
      <c r="K773" s="178" t="s">
        <v>4753</v>
      </c>
      <c r="L773" s="42"/>
      <c r="M773" s="183" t="s">
        <v>5</v>
      </c>
      <c r="N773" s="184" t="s">
        <v>48</v>
      </c>
      <c r="O773" s="43"/>
      <c r="P773" s="185">
        <f>O773*H773</f>
        <v>0</v>
      </c>
      <c r="Q773" s="185">
        <v>0</v>
      </c>
      <c r="R773" s="185">
        <f>Q773*H773</f>
        <v>0</v>
      </c>
      <c r="S773" s="185">
        <v>0.024</v>
      </c>
      <c r="T773" s="186">
        <f>S773*H773</f>
        <v>1.2</v>
      </c>
      <c r="AR773" s="24" t="s">
        <v>339</v>
      </c>
      <c r="AT773" s="24" t="s">
        <v>146</v>
      </c>
      <c r="AU773" s="24" t="s">
        <v>86</v>
      </c>
      <c r="AY773" s="24" t="s">
        <v>144</v>
      </c>
      <c r="BE773" s="187">
        <f>IF(N773="základní",J773,0)</f>
        <v>0</v>
      </c>
      <c r="BF773" s="187">
        <f>IF(N773="snížená",J773,0)</f>
        <v>0</v>
      </c>
      <c r="BG773" s="187">
        <f>IF(N773="zákl. přenesená",J773,0)</f>
        <v>0</v>
      </c>
      <c r="BH773" s="187">
        <f>IF(N773="sníž. přenesená",J773,0)</f>
        <v>0</v>
      </c>
      <c r="BI773" s="187">
        <f>IF(N773="nulová",J773,0)</f>
        <v>0</v>
      </c>
      <c r="BJ773" s="24" t="s">
        <v>25</v>
      </c>
      <c r="BK773" s="187">
        <f>ROUND(I773*H773,2)</f>
        <v>0</v>
      </c>
      <c r="BL773" s="24" t="s">
        <v>339</v>
      </c>
      <c r="BM773" s="24" t="s">
        <v>688</v>
      </c>
    </row>
    <row r="774" spans="2:51" s="12" customFormat="1" ht="13.5">
      <c r="B774" s="197"/>
      <c r="D774" s="189" t="s">
        <v>153</v>
      </c>
      <c r="E774" s="198" t="s">
        <v>5</v>
      </c>
      <c r="F774" s="199" t="s">
        <v>640</v>
      </c>
      <c r="H774" s="200">
        <v>50</v>
      </c>
      <c r="I774" s="201"/>
      <c r="L774" s="197"/>
      <c r="M774" s="202"/>
      <c r="N774" s="203"/>
      <c r="O774" s="203"/>
      <c r="P774" s="203"/>
      <c r="Q774" s="203"/>
      <c r="R774" s="203"/>
      <c r="S774" s="203"/>
      <c r="T774" s="204"/>
      <c r="AT774" s="198" t="s">
        <v>153</v>
      </c>
      <c r="AU774" s="198" t="s">
        <v>86</v>
      </c>
      <c r="AV774" s="12" t="s">
        <v>86</v>
      </c>
      <c r="AW774" s="12" t="s">
        <v>40</v>
      </c>
      <c r="AX774" s="12" t="s">
        <v>77</v>
      </c>
      <c r="AY774" s="198" t="s">
        <v>144</v>
      </c>
    </row>
    <row r="775" spans="2:51" s="13" customFormat="1" ht="13.5">
      <c r="B775" s="205"/>
      <c r="D775" s="189" t="s">
        <v>153</v>
      </c>
      <c r="E775" s="215" t="s">
        <v>5</v>
      </c>
      <c r="F775" s="216" t="s">
        <v>174</v>
      </c>
      <c r="H775" s="217">
        <v>50</v>
      </c>
      <c r="I775" s="210"/>
      <c r="L775" s="205"/>
      <c r="M775" s="211"/>
      <c r="N775" s="212"/>
      <c r="O775" s="212"/>
      <c r="P775" s="212"/>
      <c r="Q775" s="212"/>
      <c r="R775" s="212"/>
      <c r="S775" s="212"/>
      <c r="T775" s="213"/>
      <c r="AT775" s="214" t="s">
        <v>153</v>
      </c>
      <c r="AU775" s="214" t="s">
        <v>86</v>
      </c>
      <c r="AV775" s="13" t="s">
        <v>151</v>
      </c>
      <c r="AW775" s="13" t="s">
        <v>40</v>
      </c>
      <c r="AX775" s="13" t="s">
        <v>25</v>
      </c>
      <c r="AY775" s="214" t="s">
        <v>144</v>
      </c>
    </row>
    <row r="776" spans="2:63" s="10" customFormat="1" ht="29.85" customHeight="1">
      <c r="B776" s="161"/>
      <c r="D776" s="172" t="s">
        <v>76</v>
      </c>
      <c r="E776" s="173" t="s">
        <v>689</v>
      </c>
      <c r="F776" s="173" t="s">
        <v>690</v>
      </c>
      <c r="I776" s="164"/>
      <c r="J776" s="174">
        <f>BK776</f>
        <v>0</v>
      </c>
      <c r="L776" s="161"/>
      <c r="M776" s="166"/>
      <c r="N776" s="167"/>
      <c r="O776" s="167"/>
      <c r="P776" s="168">
        <f>SUM(P777:P793)</f>
        <v>0</v>
      </c>
      <c r="Q776" s="167"/>
      <c r="R776" s="168">
        <f>SUM(R777:R793)</f>
        <v>0</v>
      </c>
      <c r="S776" s="167"/>
      <c r="T776" s="169">
        <f>SUM(T777:T793)</f>
        <v>1.23914</v>
      </c>
      <c r="AR776" s="162" t="s">
        <v>86</v>
      </c>
      <c r="AT776" s="170" t="s">
        <v>76</v>
      </c>
      <c r="AU776" s="170" t="s">
        <v>25</v>
      </c>
      <c r="AY776" s="162" t="s">
        <v>144</v>
      </c>
      <c r="BK776" s="171">
        <f>SUM(BK777:BK793)</f>
        <v>0</v>
      </c>
    </row>
    <row r="777" spans="2:65" s="1" customFormat="1" ht="22.5" customHeight="1">
      <c r="B777" s="175"/>
      <c r="C777" s="176" t="s">
        <v>691</v>
      </c>
      <c r="D777" s="176" t="s">
        <v>146</v>
      </c>
      <c r="E777" s="177" t="s">
        <v>692</v>
      </c>
      <c r="F777" s="178" t="s">
        <v>693</v>
      </c>
      <c r="G777" s="179" t="s">
        <v>468</v>
      </c>
      <c r="H777" s="180">
        <v>1.6</v>
      </c>
      <c r="I777" s="181"/>
      <c r="J777" s="182">
        <f>ROUND(I777*H777,2)</f>
        <v>0</v>
      </c>
      <c r="K777" s="178" t="s">
        <v>4753</v>
      </c>
      <c r="L777" s="42"/>
      <c r="M777" s="183" t="s">
        <v>5</v>
      </c>
      <c r="N777" s="184" t="s">
        <v>48</v>
      </c>
      <c r="O777" s="43"/>
      <c r="P777" s="185">
        <f>O777*H777</f>
        <v>0</v>
      </c>
      <c r="Q777" s="185">
        <v>0</v>
      </c>
      <c r="R777" s="185">
        <f>Q777*H777</f>
        <v>0</v>
      </c>
      <c r="S777" s="185">
        <v>0.016</v>
      </c>
      <c r="T777" s="186">
        <f>S777*H777</f>
        <v>0.0256</v>
      </c>
      <c r="AR777" s="24" t="s">
        <v>339</v>
      </c>
      <c r="AT777" s="24" t="s">
        <v>146</v>
      </c>
      <c r="AU777" s="24" t="s">
        <v>86</v>
      </c>
      <c r="AY777" s="24" t="s">
        <v>144</v>
      </c>
      <c r="BE777" s="187">
        <f>IF(N777="základní",J777,0)</f>
        <v>0</v>
      </c>
      <c r="BF777" s="187">
        <f>IF(N777="snížená",J777,0)</f>
        <v>0</v>
      </c>
      <c r="BG777" s="187">
        <f>IF(N777="zákl. přenesená",J777,0)</f>
        <v>0</v>
      </c>
      <c r="BH777" s="187">
        <f>IF(N777="sníž. přenesená",J777,0)</f>
        <v>0</v>
      </c>
      <c r="BI777" s="187">
        <f>IF(N777="nulová",J777,0)</f>
        <v>0</v>
      </c>
      <c r="BJ777" s="24" t="s">
        <v>25</v>
      </c>
      <c r="BK777" s="187">
        <f>ROUND(I777*H777,2)</f>
        <v>0</v>
      </c>
      <c r="BL777" s="24" t="s">
        <v>339</v>
      </c>
      <c r="BM777" s="24" t="s">
        <v>694</v>
      </c>
    </row>
    <row r="778" spans="2:51" s="11" customFormat="1" ht="13.5">
      <c r="B778" s="188"/>
      <c r="D778" s="189" t="s">
        <v>153</v>
      </c>
      <c r="E778" s="190" t="s">
        <v>5</v>
      </c>
      <c r="F778" s="191" t="s">
        <v>695</v>
      </c>
      <c r="H778" s="192" t="s">
        <v>5</v>
      </c>
      <c r="I778" s="193"/>
      <c r="L778" s="188"/>
      <c r="M778" s="194"/>
      <c r="N778" s="195"/>
      <c r="O778" s="195"/>
      <c r="P778" s="195"/>
      <c r="Q778" s="195"/>
      <c r="R778" s="195"/>
      <c r="S778" s="195"/>
      <c r="T778" s="196"/>
      <c r="AT778" s="192" t="s">
        <v>153</v>
      </c>
      <c r="AU778" s="192" t="s">
        <v>86</v>
      </c>
      <c r="AV778" s="11" t="s">
        <v>25</v>
      </c>
      <c r="AW778" s="11" t="s">
        <v>40</v>
      </c>
      <c r="AX778" s="11" t="s">
        <v>77</v>
      </c>
      <c r="AY778" s="192" t="s">
        <v>144</v>
      </c>
    </row>
    <row r="779" spans="2:51" s="12" customFormat="1" ht="13.5">
      <c r="B779" s="197"/>
      <c r="D779" s="189" t="s">
        <v>153</v>
      </c>
      <c r="E779" s="198" t="s">
        <v>5</v>
      </c>
      <c r="F779" s="199" t="s">
        <v>696</v>
      </c>
      <c r="H779" s="200">
        <v>1.6</v>
      </c>
      <c r="I779" s="201"/>
      <c r="L779" s="197"/>
      <c r="M779" s="202"/>
      <c r="N779" s="203"/>
      <c r="O779" s="203"/>
      <c r="P779" s="203"/>
      <c r="Q779" s="203"/>
      <c r="R779" s="203"/>
      <c r="S779" s="203"/>
      <c r="T779" s="204"/>
      <c r="AT779" s="198" t="s">
        <v>153</v>
      </c>
      <c r="AU779" s="198" t="s">
        <v>86</v>
      </c>
      <c r="AV779" s="12" t="s">
        <v>86</v>
      </c>
      <c r="AW779" s="12" t="s">
        <v>40</v>
      </c>
      <c r="AX779" s="12" t="s">
        <v>77</v>
      </c>
      <c r="AY779" s="198" t="s">
        <v>144</v>
      </c>
    </row>
    <row r="780" spans="2:51" s="13" customFormat="1" ht="13.5">
      <c r="B780" s="205"/>
      <c r="D780" s="206" t="s">
        <v>153</v>
      </c>
      <c r="E780" s="207" t="s">
        <v>5</v>
      </c>
      <c r="F780" s="208" t="s">
        <v>174</v>
      </c>
      <c r="H780" s="209">
        <v>1.6</v>
      </c>
      <c r="I780" s="210"/>
      <c r="L780" s="205"/>
      <c r="M780" s="211"/>
      <c r="N780" s="212"/>
      <c r="O780" s="212"/>
      <c r="P780" s="212"/>
      <c r="Q780" s="212"/>
      <c r="R780" s="212"/>
      <c r="S780" s="212"/>
      <c r="T780" s="213"/>
      <c r="AT780" s="214" t="s">
        <v>153</v>
      </c>
      <c r="AU780" s="214" t="s">
        <v>86</v>
      </c>
      <c r="AV780" s="13" t="s">
        <v>151</v>
      </c>
      <c r="AW780" s="13" t="s">
        <v>40</v>
      </c>
      <c r="AX780" s="13" t="s">
        <v>25</v>
      </c>
      <c r="AY780" s="214" t="s">
        <v>144</v>
      </c>
    </row>
    <row r="781" spans="2:65" s="1" customFormat="1" ht="22.5" customHeight="1">
      <c r="B781" s="175"/>
      <c r="C781" s="176" t="s">
        <v>697</v>
      </c>
      <c r="D781" s="176" t="s">
        <v>146</v>
      </c>
      <c r="E781" s="177" t="s">
        <v>698</v>
      </c>
      <c r="F781" s="178" t="s">
        <v>699</v>
      </c>
      <c r="G781" s="179" t="s">
        <v>205</v>
      </c>
      <c r="H781" s="180">
        <v>56.74</v>
      </c>
      <c r="I781" s="181"/>
      <c r="J781" s="182">
        <f>ROUND(I781*H781,2)</f>
        <v>0</v>
      </c>
      <c r="K781" s="178" t="s">
        <v>4753</v>
      </c>
      <c r="L781" s="42"/>
      <c r="M781" s="183" t="s">
        <v>5</v>
      </c>
      <c r="N781" s="184" t="s">
        <v>48</v>
      </c>
      <c r="O781" s="43"/>
      <c r="P781" s="185">
        <f>O781*H781</f>
        <v>0</v>
      </c>
      <c r="Q781" s="185">
        <v>0</v>
      </c>
      <c r="R781" s="185">
        <f>Q781*H781</f>
        <v>0</v>
      </c>
      <c r="S781" s="185">
        <v>0.021</v>
      </c>
      <c r="T781" s="186">
        <f>S781*H781</f>
        <v>1.19154</v>
      </c>
      <c r="AR781" s="24" t="s">
        <v>339</v>
      </c>
      <c r="AT781" s="24" t="s">
        <v>146</v>
      </c>
      <c r="AU781" s="24" t="s">
        <v>86</v>
      </c>
      <c r="AY781" s="24" t="s">
        <v>144</v>
      </c>
      <c r="BE781" s="187">
        <f>IF(N781="základní",J781,0)</f>
        <v>0</v>
      </c>
      <c r="BF781" s="187">
        <f>IF(N781="snížená",J781,0)</f>
        <v>0</v>
      </c>
      <c r="BG781" s="187">
        <f>IF(N781="zákl. přenesená",J781,0)</f>
        <v>0</v>
      </c>
      <c r="BH781" s="187">
        <f>IF(N781="sníž. přenesená",J781,0)</f>
        <v>0</v>
      </c>
      <c r="BI781" s="187">
        <f>IF(N781="nulová",J781,0)</f>
        <v>0</v>
      </c>
      <c r="BJ781" s="24" t="s">
        <v>25</v>
      </c>
      <c r="BK781" s="187">
        <f>ROUND(I781*H781,2)</f>
        <v>0</v>
      </c>
      <c r="BL781" s="24" t="s">
        <v>339</v>
      </c>
      <c r="BM781" s="24" t="s">
        <v>700</v>
      </c>
    </row>
    <row r="782" spans="2:51" s="11" customFormat="1" ht="13.5">
      <c r="B782" s="188"/>
      <c r="D782" s="189" t="s">
        <v>153</v>
      </c>
      <c r="E782" s="190" t="s">
        <v>5</v>
      </c>
      <c r="F782" s="191" t="s">
        <v>629</v>
      </c>
      <c r="H782" s="192" t="s">
        <v>5</v>
      </c>
      <c r="I782" s="193"/>
      <c r="L782" s="188"/>
      <c r="M782" s="194"/>
      <c r="N782" s="195"/>
      <c r="O782" s="195"/>
      <c r="P782" s="195"/>
      <c r="Q782" s="195"/>
      <c r="R782" s="195"/>
      <c r="S782" s="195"/>
      <c r="T782" s="196"/>
      <c r="AT782" s="192" t="s">
        <v>153</v>
      </c>
      <c r="AU782" s="192" t="s">
        <v>86</v>
      </c>
      <c r="AV782" s="11" t="s">
        <v>25</v>
      </c>
      <c r="AW782" s="11" t="s">
        <v>40</v>
      </c>
      <c r="AX782" s="11" t="s">
        <v>77</v>
      </c>
      <c r="AY782" s="192" t="s">
        <v>144</v>
      </c>
    </row>
    <row r="783" spans="2:51" s="12" customFormat="1" ht="13.5">
      <c r="B783" s="197"/>
      <c r="D783" s="189" t="s">
        <v>153</v>
      </c>
      <c r="E783" s="198" t="s">
        <v>5</v>
      </c>
      <c r="F783" s="199" t="s">
        <v>701</v>
      </c>
      <c r="H783" s="200">
        <v>50.96</v>
      </c>
      <c r="I783" s="201"/>
      <c r="L783" s="197"/>
      <c r="M783" s="202"/>
      <c r="N783" s="203"/>
      <c r="O783" s="203"/>
      <c r="P783" s="203"/>
      <c r="Q783" s="203"/>
      <c r="R783" s="203"/>
      <c r="S783" s="203"/>
      <c r="T783" s="204"/>
      <c r="AT783" s="198" t="s">
        <v>153</v>
      </c>
      <c r="AU783" s="198" t="s">
        <v>86</v>
      </c>
      <c r="AV783" s="12" t="s">
        <v>86</v>
      </c>
      <c r="AW783" s="12" t="s">
        <v>40</v>
      </c>
      <c r="AX783" s="12" t="s">
        <v>77</v>
      </c>
      <c r="AY783" s="198" t="s">
        <v>144</v>
      </c>
    </row>
    <row r="784" spans="2:51" s="12" customFormat="1" ht="13.5">
      <c r="B784" s="197"/>
      <c r="D784" s="189" t="s">
        <v>153</v>
      </c>
      <c r="E784" s="198" t="s">
        <v>5</v>
      </c>
      <c r="F784" s="199" t="s">
        <v>702</v>
      </c>
      <c r="H784" s="200">
        <v>5.78</v>
      </c>
      <c r="I784" s="201"/>
      <c r="L784" s="197"/>
      <c r="M784" s="202"/>
      <c r="N784" s="203"/>
      <c r="O784" s="203"/>
      <c r="P784" s="203"/>
      <c r="Q784" s="203"/>
      <c r="R784" s="203"/>
      <c r="S784" s="203"/>
      <c r="T784" s="204"/>
      <c r="AT784" s="198" t="s">
        <v>153</v>
      </c>
      <c r="AU784" s="198" t="s">
        <v>86</v>
      </c>
      <c r="AV784" s="12" t="s">
        <v>86</v>
      </c>
      <c r="AW784" s="12" t="s">
        <v>40</v>
      </c>
      <c r="AX784" s="12" t="s">
        <v>77</v>
      </c>
      <c r="AY784" s="198" t="s">
        <v>144</v>
      </c>
    </row>
    <row r="785" spans="2:51" s="13" customFormat="1" ht="13.5">
      <c r="B785" s="205"/>
      <c r="D785" s="206" t="s">
        <v>153</v>
      </c>
      <c r="E785" s="207" t="s">
        <v>5</v>
      </c>
      <c r="F785" s="208" t="s">
        <v>174</v>
      </c>
      <c r="H785" s="209">
        <v>56.74</v>
      </c>
      <c r="I785" s="210"/>
      <c r="L785" s="205"/>
      <c r="M785" s="211"/>
      <c r="N785" s="212"/>
      <c r="O785" s="212"/>
      <c r="P785" s="212"/>
      <c r="Q785" s="212"/>
      <c r="R785" s="212"/>
      <c r="S785" s="212"/>
      <c r="T785" s="213"/>
      <c r="AT785" s="214" t="s">
        <v>153</v>
      </c>
      <c r="AU785" s="214" t="s">
        <v>86</v>
      </c>
      <c r="AV785" s="13" t="s">
        <v>151</v>
      </c>
      <c r="AW785" s="13" t="s">
        <v>40</v>
      </c>
      <c r="AX785" s="13" t="s">
        <v>25</v>
      </c>
      <c r="AY785" s="214" t="s">
        <v>144</v>
      </c>
    </row>
    <row r="786" spans="2:65" s="1" customFormat="1" ht="22.5" customHeight="1">
      <c r="B786" s="175"/>
      <c r="C786" s="176" t="s">
        <v>703</v>
      </c>
      <c r="D786" s="176" t="s">
        <v>146</v>
      </c>
      <c r="E786" s="177" t="s">
        <v>704</v>
      </c>
      <c r="F786" s="178" t="s">
        <v>705</v>
      </c>
      <c r="G786" s="179" t="s">
        <v>4759</v>
      </c>
      <c r="H786" s="180">
        <v>1</v>
      </c>
      <c r="I786" s="181"/>
      <c r="J786" s="182">
        <f>ROUND(I786*H786,2)</f>
        <v>0</v>
      </c>
      <c r="K786" s="178" t="s">
        <v>4753</v>
      </c>
      <c r="L786" s="42"/>
      <c r="M786" s="183" t="s">
        <v>5</v>
      </c>
      <c r="N786" s="184" t="s">
        <v>48</v>
      </c>
      <c r="O786" s="43"/>
      <c r="P786" s="185">
        <f>O786*H786</f>
        <v>0</v>
      </c>
      <c r="Q786" s="185">
        <v>0</v>
      </c>
      <c r="R786" s="185">
        <f>Q786*H786</f>
        <v>0</v>
      </c>
      <c r="S786" s="185">
        <v>0.021</v>
      </c>
      <c r="T786" s="186">
        <f>S786*H786</f>
        <v>0.021</v>
      </c>
      <c r="AR786" s="24" t="s">
        <v>339</v>
      </c>
      <c r="AT786" s="24" t="s">
        <v>146</v>
      </c>
      <c r="AU786" s="24" t="s">
        <v>86</v>
      </c>
      <c r="AY786" s="24" t="s">
        <v>144</v>
      </c>
      <c r="BE786" s="187">
        <f>IF(N786="základní",J786,0)</f>
        <v>0</v>
      </c>
      <c r="BF786" s="187">
        <f>IF(N786="snížená",J786,0)</f>
        <v>0</v>
      </c>
      <c r="BG786" s="187">
        <f>IF(N786="zákl. přenesená",J786,0)</f>
        <v>0</v>
      </c>
      <c r="BH786" s="187">
        <f>IF(N786="sníž. přenesená",J786,0)</f>
        <v>0</v>
      </c>
      <c r="BI786" s="187">
        <f>IF(N786="nulová",J786,0)</f>
        <v>0</v>
      </c>
      <c r="BJ786" s="24" t="s">
        <v>25</v>
      </c>
      <c r="BK786" s="187">
        <f>ROUND(I786*H786,2)</f>
        <v>0</v>
      </c>
      <c r="BL786" s="24" t="s">
        <v>339</v>
      </c>
      <c r="BM786" s="24" t="s">
        <v>706</v>
      </c>
    </row>
    <row r="787" spans="2:51" s="11" customFormat="1" ht="13.5">
      <c r="B787" s="188"/>
      <c r="D787" s="189" t="s">
        <v>153</v>
      </c>
      <c r="E787" s="190" t="s">
        <v>5</v>
      </c>
      <c r="F787" s="191" t="s">
        <v>707</v>
      </c>
      <c r="H787" s="192" t="s">
        <v>5</v>
      </c>
      <c r="I787" s="193"/>
      <c r="L787" s="188"/>
      <c r="M787" s="194"/>
      <c r="N787" s="195"/>
      <c r="O787" s="195"/>
      <c r="P787" s="195"/>
      <c r="Q787" s="195"/>
      <c r="R787" s="195"/>
      <c r="S787" s="195"/>
      <c r="T787" s="196"/>
      <c r="AT787" s="192" t="s">
        <v>153</v>
      </c>
      <c r="AU787" s="192" t="s">
        <v>86</v>
      </c>
      <c r="AV787" s="11" t="s">
        <v>25</v>
      </c>
      <c r="AW787" s="11" t="s">
        <v>40</v>
      </c>
      <c r="AX787" s="11" t="s">
        <v>77</v>
      </c>
      <c r="AY787" s="192" t="s">
        <v>144</v>
      </c>
    </row>
    <row r="788" spans="2:51" s="12" customFormat="1" ht="13.5">
      <c r="B788" s="197"/>
      <c r="D788" s="189" t="s">
        <v>153</v>
      </c>
      <c r="E788" s="198" t="s">
        <v>5</v>
      </c>
      <c r="F788" s="199" t="s">
        <v>25</v>
      </c>
      <c r="H788" s="200">
        <v>1</v>
      </c>
      <c r="I788" s="201"/>
      <c r="L788" s="197"/>
      <c r="M788" s="202"/>
      <c r="N788" s="203"/>
      <c r="O788" s="203"/>
      <c r="P788" s="203"/>
      <c r="Q788" s="203"/>
      <c r="R788" s="203"/>
      <c r="S788" s="203"/>
      <c r="T788" s="204"/>
      <c r="AT788" s="198" t="s">
        <v>153</v>
      </c>
      <c r="AU788" s="198" t="s">
        <v>86</v>
      </c>
      <c r="AV788" s="12" t="s">
        <v>86</v>
      </c>
      <c r="AW788" s="12" t="s">
        <v>40</v>
      </c>
      <c r="AX788" s="12" t="s">
        <v>77</v>
      </c>
      <c r="AY788" s="198" t="s">
        <v>144</v>
      </c>
    </row>
    <row r="789" spans="2:51" s="13" customFormat="1" ht="13.5">
      <c r="B789" s="205"/>
      <c r="D789" s="206" t="s">
        <v>153</v>
      </c>
      <c r="E789" s="207" t="s">
        <v>5</v>
      </c>
      <c r="F789" s="208" t="s">
        <v>174</v>
      </c>
      <c r="H789" s="209">
        <v>1</v>
      </c>
      <c r="I789" s="210"/>
      <c r="L789" s="205"/>
      <c r="M789" s="211"/>
      <c r="N789" s="212"/>
      <c r="O789" s="212"/>
      <c r="P789" s="212"/>
      <c r="Q789" s="212"/>
      <c r="R789" s="212"/>
      <c r="S789" s="212"/>
      <c r="T789" s="213"/>
      <c r="AT789" s="214" t="s">
        <v>153</v>
      </c>
      <c r="AU789" s="214" t="s">
        <v>86</v>
      </c>
      <c r="AV789" s="13" t="s">
        <v>151</v>
      </c>
      <c r="AW789" s="13" t="s">
        <v>40</v>
      </c>
      <c r="AX789" s="13" t="s">
        <v>25</v>
      </c>
      <c r="AY789" s="214" t="s">
        <v>144</v>
      </c>
    </row>
    <row r="790" spans="2:65" s="1" customFormat="1" ht="22.5" customHeight="1">
      <c r="B790" s="175"/>
      <c r="C790" s="176" t="s">
        <v>708</v>
      </c>
      <c r="D790" s="176" t="s">
        <v>146</v>
      </c>
      <c r="E790" s="177" t="s">
        <v>709</v>
      </c>
      <c r="F790" s="178" t="s">
        <v>710</v>
      </c>
      <c r="G790" s="179" t="s">
        <v>393</v>
      </c>
      <c r="H790" s="180">
        <v>1</v>
      </c>
      <c r="I790" s="181"/>
      <c r="J790" s="182">
        <f>ROUND(I790*H790,2)</f>
        <v>0</v>
      </c>
      <c r="K790" s="178" t="s">
        <v>4753</v>
      </c>
      <c r="L790" s="42"/>
      <c r="M790" s="183" t="s">
        <v>5</v>
      </c>
      <c r="N790" s="184" t="s">
        <v>48</v>
      </c>
      <c r="O790" s="43"/>
      <c r="P790" s="185">
        <f>O790*H790</f>
        <v>0</v>
      </c>
      <c r="Q790" s="185">
        <v>0</v>
      </c>
      <c r="R790" s="185">
        <f>Q790*H790</f>
        <v>0</v>
      </c>
      <c r="S790" s="185">
        <v>0.001</v>
      </c>
      <c r="T790" s="186">
        <f>S790*H790</f>
        <v>0.001</v>
      </c>
      <c r="AR790" s="24" t="s">
        <v>339</v>
      </c>
      <c r="AT790" s="24" t="s">
        <v>146</v>
      </c>
      <c r="AU790" s="24" t="s">
        <v>86</v>
      </c>
      <c r="AY790" s="24" t="s">
        <v>144</v>
      </c>
      <c r="BE790" s="187">
        <f>IF(N790="základní",J790,0)</f>
        <v>0</v>
      </c>
      <c r="BF790" s="187">
        <f>IF(N790="snížená",J790,0)</f>
        <v>0</v>
      </c>
      <c r="BG790" s="187">
        <f>IF(N790="zákl. přenesená",J790,0)</f>
        <v>0</v>
      </c>
      <c r="BH790" s="187">
        <f>IF(N790="sníž. přenesená",J790,0)</f>
        <v>0</v>
      </c>
      <c r="BI790" s="187">
        <f>IF(N790="nulová",J790,0)</f>
        <v>0</v>
      </c>
      <c r="BJ790" s="24" t="s">
        <v>25</v>
      </c>
      <c r="BK790" s="187">
        <f>ROUND(I790*H790,2)</f>
        <v>0</v>
      </c>
      <c r="BL790" s="24" t="s">
        <v>339</v>
      </c>
      <c r="BM790" s="24" t="s">
        <v>711</v>
      </c>
    </row>
    <row r="791" spans="2:51" s="11" customFormat="1" ht="13.5">
      <c r="B791" s="188"/>
      <c r="D791" s="189" t="s">
        <v>153</v>
      </c>
      <c r="E791" s="190" t="s">
        <v>5</v>
      </c>
      <c r="F791" s="191" t="s">
        <v>712</v>
      </c>
      <c r="H791" s="192" t="s">
        <v>5</v>
      </c>
      <c r="I791" s="193"/>
      <c r="L791" s="188"/>
      <c r="M791" s="194"/>
      <c r="N791" s="195"/>
      <c r="O791" s="195"/>
      <c r="P791" s="195"/>
      <c r="Q791" s="195"/>
      <c r="R791" s="195"/>
      <c r="S791" s="195"/>
      <c r="T791" s="196"/>
      <c r="AT791" s="192" t="s">
        <v>153</v>
      </c>
      <c r="AU791" s="192" t="s">
        <v>86</v>
      </c>
      <c r="AV791" s="11" t="s">
        <v>25</v>
      </c>
      <c r="AW791" s="11" t="s">
        <v>40</v>
      </c>
      <c r="AX791" s="11" t="s">
        <v>77</v>
      </c>
      <c r="AY791" s="192" t="s">
        <v>144</v>
      </c>
    </row>
    <row r="792" spans="2:51" s="12" customFormat="1" ht="13.5">
      <c r="B792" s="197"/>
      <c r="D792" s="189" t="s">
        <v>153</v>
      </c>
      <c r="E792" s="198" t="s">
        <v>5</v>
      </c>
      <c r="F792" s="199" t="s">
        <v>25</v>
      </c>
      <c r="H792" s="200">
        <v>1</v>
      </c>
      <c r="I792" s="201"/>
      <c r="L792" s="197"/>
      <c r="M792" s="202"/>
      <c r="N792" s="203"/>
      <c r="O792" s="203"/>
      <c r="P792" s="203"/>
      <c r="Q792" s="203"/>
      <c r="R792" s="203"/>
      <c r="S792" s="203"/>
      <c r="T792" s="204"/>
      <c r="AT792" s="198" t="s">
        <v>153</v>
      </c>
      <c r="AU792" s="198" t="s">
        <v>86</v>
      </c>
      <c r="AV792" s="12" t="s">
        <v>86</v>
      </c>
      <c r="AW792" s="12" t="s">
        <v>40</v>
      </c>
      <c r="AX792" s="12" t="s">
        <v>77</v>
      </c>
      <c r="AY792" s="198" t="s">
        <v>144</v>
      </c>
    </row>
    <row r="793" spans="2:51" s="13" customFormat="1" ht="13.5">
      <c r="B793" s="205"/>
      <c r="D793" s="189" t="s">
        <v>153</v>
      </c>
      <c r="E793" s="215" t="s">
        <v>5</v>
      </c>
      <c r="F793" s="216" t="s">
        <v>174</v>
      </c>
      <c r="H793" s="217">
        <v>1</v>
      </c>
      <c r="I793" s="210"/>
      <c r="L793" s="205"/>
      <c r="M793" s="211"/>
      <c r="N793" s="212"/>
      <c r="O793" s="212"/>
      <c r="P793" s="212"/>
      <c r="Q793" s="212"/>
      <c r="R793" s="212"/>
      <c r="S793" s="212"/>
      <c r="T793" s="213"/>
      <c r="AT793" s="214" t="s">
        <v>153</v>
      </c>
      <c r="AU793" s="214" t="s">
        <v>86</v>
      </c>
      <c r="AV793" s="13" t="s">
        <v>151</v>
      </c>
      <c r="AW793" s="13" t="s">
        <v>40</v>
      </c>
      <c r="AX793" s="13" t="s">
        <v>25</v>
      </c>
      <c r="AY793" s="214" t="s">
        <v>144</v>
      </c>
    </row>
    <row r="794" spans="2:63" s="10" customFormat="1" ht="29.85" customHeight="1">
      <c r="B794" s="161"/>
      <c r="D794" s="172" t="s">
        <v>76</v>
      </c>
      <c r="E794" s="173" t="s">
        <v>713</v>
      </c>
      <c r="F794" s="173" t="s">
        <v>714</v>
      </c>
      <c r="I794" s="164"/>
      <c r="J794" s="174">
        <f>BK794</f>
        <v>0</v>
      </c>
      <c r="L794" s="161"/>
      <c r="M794" s="166"/>
      <c r="N794" s="167"/>
      <c r="O794" s="167"/>
      <c r="P794" s="168">
        <f>SUM(P795:P820)</f>
        <v>0</v>
      </c>
      <c r="Q794" s="167"/>
      <c r="R794" s="168">
        <f>SUM(R795:R820)</f>
        <v>0</v>
      </c>
      <c r="S794" s="167"/>
      <c r="T794" s="169">
        <f>SUM(T795:T820)</f>
        <v>51.02263258</v>
      </c>
      <c r="AR794" s="162" t="s">
        <v>86</v>
      </c>
      <c r="AT794" s="170" t="s">
        <v>76</v>
      </c>
      <c r="AU794" s="170" t="s">
        <v>25</v>
      </c>
      <c r="AY794" s="162" t="s">
        <v>144</v>
      </c>
      <c r="BK794" s="171">
        <f>SUM(BK795:BK820)</f>
        <v>0</v>
      </c>
    </row>
    <row r="795" spans="2:65" s="1" customFormat="1" ht="22.5" customHeight="1">
      <c r="B795" s="175"/>
      <c r="C795" s="176" t="s">
        <v>715</v>
      </c>
      <c r="D795" s="176" t="s">
        <v>146</v>
      </c>
      <c r="E795" s="177" t="s">
        <v>716</v>
      </c>
      <c r="F795" s="178" t="s">
        <v>717</v>
      </c>
      <c r="G795" s="179" t="s">
        <v>205</v>
      </c>
      <c r="H795" s="180">
        <v>613.474</v>
      </c>
      <c r="I795" s="181"/>
      <c r="J795" s="182">
        <f>ROUND(I795*H795,2)</f>
        <v>0</v>
      </c>
      <c r="K795" s="178" t="s">
        <v>4753</v>
      </c>
      <c r="L795" s="42"/>
      <c r="M795" s="183" t="s">
        <v>5</v>
      </c>
      <c r="N795" s="184" t="s">
        <v>48</v>
      </c>
      <c r="O795" s="43"/>
      <c r="P795" s="185">
        <f>O795*H795</f>
        <v>0</v>
      </c>
      <c r="Q795" s="185">
        <v>0</v>
      </c>
      <c r="R795" s="185">
        <f>Q795*H795</f>
        <v>0</v>
      </c>
      <c r="S795" s="185">
        <v>0.08317</v>
      </c>
      <c r="T795" s="186">
        <f>S795*H795</f>
        <v>51.02263258</v>
      </c>
      <c r="AR795" s="24" t="s">
        <v>339</v>
      </c>
      <c r="AT795" s="24" t="s">
        <v>146</v>
      </c>
      <c r="AU795" s="24" t="s">
        <v>86</v>
      </c>
      <c r="AY795" s="24" t="s">
        <v>144</v>
      </c>
      <c r="BE795" s="187">
        <f>IF(N795="základní",J795,0)</f>
        <v>0</v>
      </c>
      <c r="BF795" s="187">
        <f>IF(N795="snížená",J795,0)</f>
        <v>0</v>
      </c>
      <c r="BG795" s="187">
        <f>IF(N795="zákl. přenesená",J795,0)</f>
        <v>0</v>
      </c>
      <c r="BH795" s="187">
        <f>IF(N795="sníž. přenesená",J795,0)</f>
        <v>0</v>
      </c>
      <c r="BI795" s="187">
        <f>IF(N795="nulová",J795,0)</f>
        <v>0</v>
      </c>
      <c r="BJ795" s="24" t="s">
        <v>25</v>
      </c>
      <c r="BK795" s="187">
        <f>ROUND(I795*H795,2)</f>
        <v>0</v>
      </c>
      <c r="BL795" s="24" t="s">
        <v>339</v>
      </c>
      <c r="BM795" s="24" t="s">
        <v>718</v>
      </c>
    </row>
    <row r="796" spans="2:51" s="11" customFormat="1" ht="13.5">
      <c r="B796" s="188"/>
      <c r="D796" s="189" t="s">
        <v>153</v>
      </c>
      <c r="E796" s="190" t="s">
        <v>5</v>
      </c>
      <c r="F796" s="191" t="s">
        <v>363</v>
      </c>
      <c r="H796" s="192" t="s">
        <v>5</v>
      </c>
      <c r="I796" s="193"/>
      <c r="L796" s="188"/>
      <c r="M796" s="194"/>
      <c r="N796" s="195"/>
      <c r="O796" s="195"/>
      <c r="P796" s="195"/>
      <c r="Q796" s="195"/>
      <c r="R796" s="195"/>
      <c r="S796" s="195"/>
      <c r="T796" s="196"/>
      <c r="AT796" s="192" t="s">
        <v>153</v>
      </c>
      <c r="AU796" s="192" t="s">
        <v>86</v>
      </c>
      <c r="AV796" s="11" t="s">
        <v>25</v>
      </c>
      <c r="AW796" s="11" t="s">
        <v>40</v>
      </c>
      <c r="AX796" s="11" t="s">
        <v>77</v>
      </c>
      <c r="AY796" s="192" t="s">
        <v>144</v>
      </c>
    </row>
    <row r="797" spans="2:51" s="11" customFormat="1" ht="13.5">
      <c r="B797" s="188"/>
      <c r="D797" s="189" t="s">
        <v>153</v>
      </c>
      <c r="E797" s="190" t="s">
        <v>5</v>
      </c>
      <c r="F797" s="191" t="s">
        <v>157</v>
      </c>
      <c r="H797" s="192" t="s">
        <v>5</v>
      </c>
      <c r="I797" s="193"/>
      <c r="L797" s="188"/>
      <c r="M797" s="194"/>
      <c r="N797" s="195"/>
      <c r="O797" s="195"/>
      <c r="P797" s="195"/>
      <c r="Q797" s="195"/>
      <c r="R797" s="195"/>
      <c r="S797" s="195"/>
      <c r="T797" s="196"/>
      <c r="AT797" s="192" t="s">
        <v>153</v>
      </c>
      <c r="AU797" s="192" t="s">
        <v>86</v>
      </c>
      <c r="AV797" s="11" t="s">
        <v>25</v>
      </c>
      <c r="AW797" s="11" t="s">
        <v>40</v>
      </c>
      <c r="AX797" s="11" t="s">
        <v>77</v>
      </c>
      <c r="AY797" s="192" t="s">
        <v>144</v>
      </c>
    </row>
    <row r="798" spans="2:51" s="11" customFormat="1" ht="13.5">
      <c r="B798" s="188"/>
      <c r="D798" s="189" t="s">
        <v>153</v>
      </c>
      <c r="E798" s="190" t="s">
        <v>5</v>
      </c>
      <c r="F798" s="191" t="s">
        <v>158</v>
      </c>
      <c r="H798" s="192" t="s">
        <v>5</v>
      </c>
      <c r="I798" s="193"/>
      <c r="L798" s="188"/>
      <c r="M798" s="194"/>
      <c r="N798" s="195"/>
      <c r="O798" s="195"/>
      <c r="P798" s="195"/>
      <c r="Q798" s="195"/>
      <c r="R798" s="195"/>
      <c r="S798" s="195"/>
      <c r="T798" s="196"/>
      <c r="AT798" s="192" t="s">
        <v>153</v>
      </c>
      <c r="AU798" s="192" t="s">
        <v>86</v>
      </c>
      <c r="AV798" s="11" t="s">
        <v>25</v>
      </c>
      <c r="AW798" s="11" t="s">
        <v>40</v>
      </c>
      <c r="AX798" s="11" t="s">
        <v>77</v>
      </c>
      <c r="AY798" s="192" t="s">
        <v>144</v>
      </c>
    </row>
    <row r="799" spans="2:51" s="12" customFormat="1" ht="13.5">
      <c r="B799" s="197"/>
      <c r="D799" s="189" t="s">
        <v>153</v>
      </c>
      <c r="E799" s="198" t="s">
        <v>5</v>
      </c>
      <c r="F799" s="199" t="s">
        <v>719</v>
      </c>
      <c r="H799" s="200">
        <v>75.65</v>
      </c>
      <c r="I799" s="201"/>
      <c r="L799" s="197"/>
      <c r="M799" s="202"/>
      <c r="N799" s="203"/>
      <c r="O799" s="203"/>
      <c r="P799" s="203"/>
      <c r="Q799" s="203"/>
      <c r="R799" s="203"/>
      <c r="S799" s="203"/>
      <c r="T799" s="204"/>
      <c r="AT799" s="198" t="s">
        <v>153</v>
      </c>
      <c r="AU799" s="198" t="s">
        <v>86</v>
      </c>
      <c r="AV799" s="12" t="s">
        <v>86</v>
      </c>
      <c r="AW799" s="12" t="s">
        <v>40</v>
      </c>
      <c r="AX799" s="12" t="s">
        <v>77</v>
      </c>
      <c r="AY799" s="198" t="s">
        <v>144</v>
      </c>
    </row>
    <row r="800" spans="2:51" s="11" customFormat="1" ht="13.5">
      <c r="B800" s="188"/>
      <c r="D800" s="189" t="s">
        <v>153</v>
      </c>
      <c r="E800" s="190" t="s">
        <v>5</v>
      </c>
      <c r="F800" s="191" t="s">
        <v>308</v>
      </c>
      <c r="H800" s="192" t="s">
        <v>5</v>
      </c>
      <c r="I800" s="193"/>
      <c r="L800" s="188"/>
      <c r="M800" s="194"/>
      <c r="N800" s="195"/>
      <c r="O800" s="195"/>
      <c r="P800" s="195"/>
      <c r="Q800" s="195"/>
      <c r="R800" s="195"/>
      <c r="S800" s="195"/>
      <c r="T800" s="196"/>
      <c r="AT800" s="192" t="s">
        <v>153</v>
      </c>
      <c r="AU800" s="192" t="s">
        <v>86</v>
      </c>
      <c r="AV800" s="11" t="s">
        <v>25</v>
      </c>
      <c r="AW800" s="11" t="s">
        <v>40</v>
      </c>
      <c r="AX800" s="11" t="s">
        <v>77</v>
      </c>
      <c r="AY800" s="192" t="s">
        <v>144</v>
      </c>
    </row>
    <row r="801" spans="2:51" s="11" customFormat="1" ht="13.5">
      <c r="B801" s="188"/>
      <c r="D801" s="189" t="s">
        <v>153</v>
      </c>
      <c r="E801" s="190" t="s">
        <v>5</v>
      </c>
      <c r="F801" s="191" t="s">
        <v>309</v>
      </c>
      <c r="H801" s="192" t="s">
        <v>5</v>
      </c>
      <c r="I801" s="193"/>
      <c r="L801" s="188"/>
      <c r="M801" s="194"/>
      <c r="N801" s="195"/>
      <c r="O801" s="195"/>
      <c r="P801" s="195"/>
      <c r="Q801" s="195"/>
      <c r="R801" s="195"/>
      <c r="S801" s="195"/>
      <c r="T801" s="196"/>
      <c r="AT801" s="192" t="s">
        <v>153</v>
      </c>
      <c r="AU801" s="192" t="s">
        <v>86</v>
      </c>
      <c r="AV801" s="11" t="s">
        <v>25</v>
      </c>
      <c r="AW801" s="11" t="s">
        <v>40</v>
      </c>
      <c r="AX801" s="11" t="s">
        <v>77</v>
      </c>
      <c r="AY801" s="192" t="s">
        <v>144</v>
      </c>
    </row>
    <row r="802" spans="2:51" s="12" customFormat="1" ht="13.5">
      <c r="B802" s="197"/>
      <c r="D802" s="189" t="s">
        <v>153</v>
      </c>
      <c r="E802" s="198" t="s">
        <v>5</v>
      </c>
      <c r="F802" s="199" t="s">
        <v>365</v>
      </c>
      <c r="H802" s="200">
        <v>16.34</v>
      </c>
      <c r="I802" s="201"/>
      <c r="L802" s="197"/>
      <c r="M802" s="202"/>
      <c r="N802" s="203"/>
      <c r="O802" s="203"/>
      <c r="P802" s="203"/>
      <c r="Q802" s="203"/>
      <c r="R802" s="203"/>
      <c r="S802" s="203"/>
      <c r="T802" s="204"/>
      <c r="AT802" s="198" t="s">
        <v>153</v>
      </c>
      <c r="AU802" s="198" t="s">
        <v>86</v>
      </c>
      <c r="AV802" s="12" t="s">
        <v>86</v>
      </c>
      <c r="AW802" s="12" t="s">
        <v>40</v>
      </c>
      <c r="AX802" s="12" t="s">
        <v>77</v>
      </c>
      <c r="AY802" s="198" t="s">
        <v>144</v>
      </c>
    </row>
    <row r="803" spans="2:51" s="11" customFormat="1" ht="13.5">
      <c r="B803" s="188"/>
      <c r="D803" s="189" t="s">
        <v>153</v>
      </c>
      <c r="E803" s="190" t="s">
        <v>5</v>
      </c>
      <c r="F803" s="191" t="s">
        <v>311</v>
      </c>
      <c r="H803" s="192" t="s">
        <v>5</v>
      </c>
      <c r="I803" s="193"/>
      <c r="L803" s="188"/>
      <c r="M803" s="194"/>
      <c r="N803" s="195"/>
      <c r="O803" s="195"/>
      <c r="P803" s="195"/>
      <c r="Q803" s="195"/>
      <c r="R803" s="195"/>
      <c r="S803" s="195"/>
      <c r="T803" s="196"/>
      <c r="AT803" s="192" t="s">
        <v>153</v>
      </c>
      <c r="AU803" s="192" t="s">
        <v>86</v>
      </c>
      <c r="AV803" s="11" t="s">
        <v>25</v>
      </c>
      <c r="AW803" s="11" t="s">
        <v>40</v>
      </c>
      <c r="AX803" s="11" t="s">
        <v>77</v>
      </c>
      <c r="AY803" s="192" t="s">
        <v>144</v>
      </c>
    </row>
    <row r="804" spans="2:51" s="11" customFormat="1" ht="13.5">
      <c r="B804" s="188"/>
      <c r="D804" s="189" t="s">
        <v>153</v>
      </c>
      <c r="E804" s="190" t="s">
        <v>5</v>
      </c>
      <c r="F804" s="191" t="s">
        <v>312</v>
      </c>
      <c r="H804" s="192" t="s">
        <v>5</v>
      </c>
      <c r="I804" s="193"/>
      <c r="L804" s="188"/>
      <c r="M804" s="194"/>
      <c r="N804" s="195"/>
      <c r="O804" s="195"/>
      <c r="P804" s="195"/>
      <c r="Q804" s="195"/>
      <c r="R804" s="195"/>
      <c r="S804" s="195"/>
      <c r="T804" s="196"/>
      <c r="AT804" s="192" t="s">
        <v>153</v>
      </c>
      <c r="AU804" s="192" t="s">
        <v>86</v>
      </c>
      <c r="AV804" s="11" t="s">
        <v>25</v>
      </c>
      <c r="AW804" s="11" t="s">
        <v>40</v>
      </c>
      <c r="AX804" s="11" t="s">
        <v>77</v>
      </c>
      <c r="AY804" s="192" t="s">
        <v>144</v>
      </c>
    </row>
    <row r="805" spans="2:51" s="12" customFormat="1" ht="13.5">
      <c r="B805" s="197"/>
      <c r="D805" s="189" t="s">
        <v>153</v>
      </c>
      <c r="E805" s="198" t="s">
        <v>5</v>
      </c>
      <c r="F805" s="199" t="s">
        <v>366</v>
      </c>
      <c r="H805" s="200">
        <v>218.07</v>
      </c>
      <c r="I805" s="201"/>
      <c r="L805" s="197"/>
      <c r="M805" s="202"/>
      <c r="N805" s="203"/>
      <c r="O805" s="203"/>
      <c r="P805" s="203"/>
      <c r="Q805" s="203"/>
      <c r="R805" s="203"/>
      <c r="S805" s="203"/>
      <c r="T805" s="204"/>
      <c r="AT805" s="198" t="s">
        <v>153</v>
      </c>
      <c r="AU805" s="198" t="s">
        <v>86</v>
      </c>
      <c r="AV805" s="12" t="s">
        <v>86</v>
      </c>
      <c r="AW805" s="12" t="s">
        <v>40</v>
      </c>
      <c r="AX805" s="12" t="s">
        <v>77</v>
      </c>
      <c r="AY805" s="198" t="s">
        <v>144</v>
      </c>
    </row>
    <row r="806" spans="2:51" s="11" customFormat="1" ht="13.5">
      <c r="B806" s="188"/>
      <c r="D806" s="189" t="s">
        <v>153</v>
      </c>
      <c r="E806" s="190" t="s">
        <v>5</v>
      </c>
      <c r="F806" s="191" t="s">
        <v>314</v>
      </c>
      <c r="H806" s="192" t="s">
        <v>5</v>
      </c>
      <c r="I806" s="193"/>
      <c r="L806" s="188"/>
      <c r="M806" s="194"/>
      <c r="N806" s="195"/>
      <c r="O806" s="195"/>
      <c r="P806" s="195"/>
      <c r="Q806" s="195"/>
      <c r="R806" s="195"/>
      <c r="S806" s="195"/>
      <c r="T806" s="196"/>
      <c r="AT806" s="192" t="s">
        <v>153</v>
      </c>
      <c r="AU806" s="192" t="s">
        <v>86</v>
      </c>
      <c r="AV806" s="11" t="s">
        <v>25</v>
      </c>
      <c r="AW806" s="11" t="s">
        <v>40</v>
      </c>
      <c r="AX806" s="11" t="s">
        <v>77</v>
      </c>
      <c r="AY806" s="192" t="s">
        <v>144</v>
      </c>
    </row>
    <row r="807" spans="2:51" s="12" customFormat="1" ht="13.5">
      <c r="B807" s="197"/>
      <c r="D807" s="189" t="s">
        <v>153</v>
      </c>
      <c r="E807" s="198" t="s">
        <v>5</v>
      </c>
      <c r="F807" s="199" t="s">
        <v>367</v>
      </c>
      <c r="H807" s="200">
        <v>22.7</v>
      </c>
      <c r="I807" s="201"/>
      <c r="L807" s="197"/>
      <c r="M807" s="202"/>
      <c r="N807" s="203"/>
      <c r="O807" s="203"/>
      <c r="P807" s="203"/>
      <c r="Q807" s="203"/>
      <c r="R807" s="203"/>
      <c r="S807" s="203"/>
      <c r="T807" s="204"/>
      <c r="AT807" s="198" t="s">
        <v>153</v>
      </c>
      <c r="AU807" s="198" t="s">
        <v>86</v>
      </c>
      <c r="AV807" s="12" t="s">
        <v>86</v>
      </c>
      <c r="AW807" s="12" t="s">
        <v>40</v>
      </c>
      <c r="AX807" s="12" t="s">
        <v>77</v>
      </c>
      <c r="AY807" s="198" t="s">
        <v>144</v>
      </c>
    </row>
    <row r="808" spans="2:51" s="11" customFormat="1" ht="13.5">
      <c r="B808" s="188"/>
      <c r="D808" s="189" t="s">
        <v>153</v>
      </c>
      <c r="E808" s="190" t="s">
        <v>5</v>
      </c>
      <c r="F808" s="191" t="s">
        <v>160</v>
      </c>
      <c r="H808" s="192" t="s">
        <v>5</v>
      </c>
      <c r="I808" s="193"/>
      <c r="L808" s="188"/>
      <c r="M808" s="194"/>
      <c r="N808" s="195"/>
      <c r="O808" s="195"/>
      <c r="P808" s="195"/>
      <c r="Q808" s="195"/>
      <c r="R808" s="195"/>
      <c r="S808" s="195"/>
      <c r="T808" s="196"/>
      <c r="AT808" s="192" t="s">
        <v>153</v>
      </c>
      <c r="AU808" s="192" t="s">
        <v>86</v>
      </c>
      <c r="AV808" s="11" t="s">
        <v>25</v>
      </c>
      <c r="AW808" s="11" t="s">
        <v>40</v>
      </c>
      <c r="AX808" s="11" t="s">
        <v>77</v>
      </c>
      <c r="AY808" s="192" t="s">
        <v>144</v>
      </c>
    </row>
    <row r="809" spans="2:51" s="11" customFormat="1" ht="13.5">
      <c r="B809" s="188"/>
      <c r="D809" s="189" t="s">
        <v>153</v>
      </c>
      <c r="E809" s="190" t="s">
        <v>5</v>
      </c>
      <c r="F809" s="191" t="s">
        <v>161</v>
      </c>
      <c r="H809" s="192" t="s">
        <v>5</v>
      </c>
      <c r="I809" s="193"/>
      <c r="L809" s="188"/>
      <c r="M809" s="194"/>
      <c r="N809" s="195"/>
      <c r="O809" s="195"/>
      <c r="P809" s="195"/>
      <c r="Q809" s="195"/>
      <c r="R809" s="195"/>
      <c r="S809" s="195"/>
      <c r="T809" s="196"/>
      <c r="AT809" s="192" t="s">
        <v>153</v>
      </c>
      <c r="AU809" s="192" t="s">
        <v>86</v>
      </c>
      <c r="AV809" s="11" t="s">
        <v>25</v>
      </c>
      <c r="AW809" s="11" t="s">
        <v>40</v>
      </c>
      <c r="AX809" s="11" t="s">
        <v>77</v>
      </c>
      <c r="AY809" s="192" t="s">
        <v>144</v>
      </c>
    </row>
    <row r="810" spans="2:51" s="12" customFormat="1" ht="13.5">
      <c r="B810" s="197"/>
      <c r="D810" s="189" t="s">
        <v>153</v>
      </c>
      <c r="E810" s="198" t="s">
        <v>5</v>
      </c>
      <c r="F810" s="199" t="s">
        <v>368</v>
      </c>
      <c r="H810" s="200">
        <v>155.194</v>
      </c>
      <c r="I810" s="201"/>
      <c r="L810" s="197"/>
      <c r="M810" s="202"/>
      <c r="N810" s="203"/>
      <c r="O810" s="203"/>
      <c r="P810" s="203"/>
      <c r="Q810" s="203"/>
      <c r="R810" s="203"/>
      <c r="S810" s="203"/>
      <c r="T810" s="204"/>
      <c r="AT810" s="198" t="s">
        <v>153</v>
      </c>
      <c r="AU810" s="198" t="s">
        <v>86</v>
      </c>
      <c r="AV810" s="12" t="s">
        <v>86</v>
      </c>
      <c r="AW810" s="12" t="s">
        <v>40</v>
      </c>
      <c r="AX810" s="12" t="s">
        <v>77</v>
      </c>
      <c r="AY810" s="198" t="s">
        <v>144</v>
      </c>
    </row>
    <row r="811" spans="2:51" s="11" customFormat="1" ht="13.5">
      <c r="B811" s="188"/>
      <c r="D811" s="189" t="s">
        <v>153</v>
      </c>
      <c r="E811" s="190" t="s">
        <v>5</v>
      </c>
      <c r="F811" s="191" t="s">
        <v>320</v>
      </c>
      <c r="H811" s="192" t="s">
        <v>5</v>
      </c>
      <c r="I811" s="193"/>
      <c r="L811" s="188"/>
      <c r="M811" s="194"/>
      <c r="N811" s="195"/>
      <c r="O811" s="195"/>
      <c r="P811" s="195"/>
      <c r="Q811" s="195"/>
      <c r="R811" s="195"/>
      <c r="S811" s="195"/>
      <c r="T811" s="196"/>
      <c r="AT811" s="192" t="s">
        <v>153</v>
      </c>
      <c r="AU811" s="192" t="s">
        <v>86</v>
      </c>
      <c r="AV811" s="11" t="s">
        <v>25</v>
      </c>
      <c r="AW811" s="11" t="s">
        <v>40</v>
      </c>
      <c r="AX811" s="11" t="s">
        <v>77</v>
      </c>
      <c r="AY811" s="192" t="s">
        <v>144</v>
      </c>
    </row>
    <row r="812" spans="2:51" s="11" customFormat="1" ht="13.5">
      <c r="B812" s="188"/>
      <c r="D812" s="189" t="s">
        <v>153</v>
      </c>
      <c r="E812" s="190" t="s">
        <v>5</v>
      </c>
      <c r="F812" s="191" t="s">
        <v>322</v>
      </c>
      <c r="H812" s="192" t="s">
        <v>5</v>
      </c>
      <c r="I812" s="193"/>
      <c r="L812" s="188"/>
      <c r="M812" s="194"/>
      <c r="N812" s="195"/>
      <c r="O812" s="195"/>
      <c r="P812" s="195"/>
      <c r="Q812" s="195"/>
      <c r="R812" s="195"/>
      <c r="S812" s="195"/>
      <c r="T812" s="196"/>
      <c r="AT812" s="192" t="s">
        <v>153</v>
      </c>
      <c r="AU812" s="192" t="s">
        <v>86</v>
      </c>
      <c r="AV812" s="11" t="s">
        <v>25</v>
      </c>
      <c r="AW812" s="11" t="s">
        <v>40</v>
      </c>
      <c r="AX812" s="11" t="s">
        <v>77</v>
      </c>
      <c r="AY812" s="192" t="s">
        <v>144</v>
      </c>
    </row>
    <row r="813" spans="2:51" s="12" customFormat="1" ht="13.5">
      <c r="B813" s="197"/>
      <c r="D813" s="189" t="s">
        <v>153</v>
      </c>
      <c r="E813" s="198" t="s">
        <v>5</v>
      </c>
      <c r="F813" s="199" t="s">
        <v>369</v>
      </c>
      <c r="H813" s="200">
        <v>40</v>
      </c>
      <c r="I813" s="201"/>
      <c r="L813" s="197"/>
      <c r="M813" s="202"/>
      <c r="N813" s="203"/>
      <c r="O813" s="203"/>
      <c r="P813" s="203"/>
      <c r="Q813" s="203"/>
      <c r="R813" s="203"/>
      <c r="S813" s="203"/>
      <c r="T813" s="204"/>
      <c r="AT813" s="198" t="s">
        <v>153</v>
      </c>
      <c r="AU813" s="198" t="s">
        <v>86</v>
      </c>
      <c r="AV813" s="12" t="s">
        <v>86</v>
      </c>
      <c r="AW813" s="12" t="s">
        <v>40</v>
      </c>
      <c r="AX813" s="12" t="s">
        <v>77</v>
      </c>
      <c r="AY813" s="198" t="s">
        <v>144</v>
      </c>
    </row>
    <row r="814" spans="2:51" s="11" customFormat="1" ht="13.5">
      <c r="B814" s="188"/>
      <c r="D814" s="189" t="s">
        <v>153</v>
      </c>
      <c r="E814" s="190" t="s">
        <v>5</v>
      </c>
      <c r="F814" s="191" t="s">
        <v>330</v>
      </c>
      <c r="H814" s="192" t="s">
        <v>5</v>
      </c>
      <c r="I814" s="193"/>
      <c r="L814" s="188"/>
      <c r="M814" s="194"/>
      <c r="N814" s="195"/>
      <c r="O814" s="195"/>
      <c r="P814" s="195"/>
      <c r="Q814" s="195"/>
      <c r="R814" s="195"/>
      <c r="S814" s="195"/>
      <c r="T814" s="196"/>
      <c r="AT814" s="192" t="s">
        <v>153</v>
      </c>
      <c r="AU814" s="192" t="s">
        <v>86</v>
      </c>
      <c r="AV814" s="11" t="s">
        <v>25</v>
      </c>
      <c r="AW814" s="11" t="s">
        <v>40</v>
      </c>
      <c r="AX814" s="11" t="s">
        <v>77</v>
      </c>
      <c r="AY814" s="192" t="s">
        <v>144</v>
      </c>
    </row>
    <row r="815" spans="2:51" s="11" customFormat="1" ht="13.5">
      <c r="B815" s="188"/>
      <c r="D815" s="189" t="s">
        <v>153</v>
      </c>
      <c r="E815" s="190" t="s">
        <v>5</v>
      </c>
      <c r="F815" s="191" t="s">
        <v>331</v>
      </c>
      <c r="H815" s="192" t="s">
        <v>5</v>
      </c>
      <c r="I815" s="193"/>
      <c r="L815" s="188"/>
      <c r="M815" s="194"/>
      <c r="N815" s="195"/>
      <c r="O815" s="195"/>
      <c r="P815" s="195"/>
      <c r="Q815" s="195"/>
      <c r="R815" s="195"/>
      <c r="S815" s="195"/>
      <c r="T815" s="196"/>
      <c r="AT815" s="192" t="s">
        <v>153</v>
      </c>
      <c r="AU815" s="192" t="s">
        <v>86</v>
      </c>
      <c r="AV815" s="11" t="s">
        <v>25</v>
      </c>
      <c r="AW815" s="11" t="s">
        <v>40</v>
      </c>
      <c r="AX815" s="11" t="s">
        <v>77</v>
      </c>
      <c r="AY815" s="192" t="s">
        <v>144</v>
      </c>
    </row>
    <row r="816" spans="2:51" s="12" customFormat="1" ht="13.5">
      <c r="B816" s="197"/>
      <c r="D816" s="189" t="s">
        <v>153</v>
      </c>
      <c r="E816" s="198" t="s">
        <v>5</v>
      </c>
      <c r="F816" s="199" t="s">
        <v>370</v>
      </c>
      <c r="H816" s="200">
        <v>52.28</v>
      </c>
      <c r="I816" s="201"/>
      <c r="L816" s="197"/>
      <c r="M816" s="202"/>
      <c r="N816" s="203"/>
      <c r="O816" s="203"/>
      <c r="P816" s="203"/>
      <c r="Q816" s="203"/>
      <c r="R816" s="203"/>
      <c r="S816" s="203"/>
      <c r="T816" s="204"/>
      <c r="AT816" s="198" t="s">
        <v>153</v>
      </c>
      <c r="AU816" s="198" t="s">
        <v>86</v>
      </c>
      <c r="AV816" s="12" t="s">
        <v>86</v>
      </c>
      <c r="AW816" s="12" t="s">
        <v>40</v>
      </c>
      <c r="AX816" s="12" t="s">
        <v>77</v>
      </c>
      <c r="AY816" s="198" t="s">
        <v>144</v>
      </c>
    </row>
    <row r="817" spans="2:51" s="11" customFormat="1" ht="13.5">
      <c r="B817" s="188"/>
      <c r="D817" s="189" t="s">
        <v>153</v>
      </c>
      <c r="E817" s="190" t="s">
        <v>5</v>
      </c>
      <c r="F817" s="191" t="s">
        <v>333</v>
      </c>
      <c r="H817" s="192" t="s">
        <v>5</v>
      </c>
      <c r="I817" s="193"/>
      <c r="L817" s="188"/>
      <c r="M817" s="194"/>
      <c r="N817" s="195"/>
      <c r="O817" s="195"/>
      <c r="P817" s="195"/>
      <c r="Q817" s="195"/>
      <c r="R817" s="195"/>
      <c r="S817" s="195"/>
      <c r="T817" s="196"/>
      <c r="AT817" s="192" t="s">
        <v>153</v>
      </c>
      <c r="AU817" s="192" t="s">
        <v>86</v>
      </c>
      <c r="AV817" s="11" t="s">
        <v>25</v>
      </c>
      <c r="AW817" s="11" t="s">
        <v>40</v>
      </c>
      <c r="AX817" s="11" t="s">
        <v>77</v>
      </c>
      <c r="AY817" s="192" t="s">
        <v>144</v>
      </c>
    </row>
    <row r="818" spans="2:51" s="11" customFormat="1" ht="13.5">
      <c r="B818" s="188"/>
      <c r="D818" s="189" t="s">
        <v>153</v>
      </c>
      <c r="E818" s="190" t="s">
        <v>5</v>
      </c>
      <c r="F818" s="191" t="s">
        <v>334</v>
      </c>
      <c r="H818" s="192" t="s">
        <v>5</v>
      </c>
      <c r="I818" s="193"/>
      <c r="L818" s="188"/>
      <c r="M818" s="194"/>
      <c r="N818" s="195"/>
      <c r="O818" s="195"/>
      <c r="P818" s="195"/>
      <c r="Q818" s="195"/>
      <c r="R818" s="195"/>
      <c r="S818" s="195"/>
      <c r="T818" s="196"/>
      <c r="AT818" s="192" t="s">
        <v>153</v>
      </c>
      <c r="AU818" s="192" t="s">
        <v>86</v>
      </c>
      <c r="AV818" s="11" t="s">
        <v>25</v>
      </c>
      <c r="AW818" s="11" t="s">
        <v>40</v>
      </c>
      <c r="AX818" s="11" t="s">
        <v>77</v>
      </c>
      <c r="AY818" s="192" t="s">
        <v>144</v>
      </c>
    </row>
    <row r="819" spans="2:51" s="12" customFormat="1" ht="13.5">
      <c r="B819" s="197"/>
      <c r="D819" s="189" t="s">
        <v>153</v>
      </c>
      <c r="E819" s="198" t="s">
        <v>5</v>
      </c>
      <c r="F819" s="199" t="s">
        <v>371</v>
      </c>
      <c r="H819" s="200">
        <v>33.24</v>
      </c>
      <c r="I819" s="201"/>
      <c r="L819" s="197"/>
      <c r="M819" s="202"/>
      <c r="N819" s="203"/>
      <c r="O819" s="203"/>
      <c r="P819" s="203"/>
      <c r="Q819" s="203"/>
      <c r="R819" s="203"/>
      <c r="S819" s="203"/>
      <c r="T819" s="204"/>
      <c r="AT819" s="198" t="s">
        <v>153</v>
      </c>
      <c r="AU819" s="198" t="s">
        <v>86</v>
      </c>
      <c r="AV819" s="12" t="s">
        <v>86</v>
      </c>
      <c r="AW819" s="12" t="s">
        <v>40</v>
      </c>
      <c r="AX819" s="12" t="s">
        <v>77</v>
      </c>
      <c r="AY819" s="198" t="s">
        <v>144</v>
      </c>
    </row>
    <row r="820" spans="2:51" s="13" customFormat="1" ht="13.5">
      <c r="B820" s="205"/>
      <c r="D820" s="189" t="s">
        <v>153</v>
      </c>
      <c r="E820" s="215" t="s">
        <v>5</v>
      </c>
      <c r="F820" s="216" t="s">
        <v>174</v>
      </c>
      <c r="H820" s="217">
        <v>613.474</v>
      </c>
      <c r="I820" s="210"/>
      <c r="L820" s="205"/>
      <c r="M820" s="211"/>
      <c r="N820" s="212"/>
      <c r="O820" s="212"/>
      <c r="P820" s="212"/>
      <c r="Q820" s="212"/>
      <c r="R820" s="212"/>
      <c r="S820" s="212"/>
      <c r="T820" s="213"/>
      <c r="AT820" s="214" t="s">
        <v>153</v>
      </c>
      <c r="AU820" s="214" t="s">
        <v>86</v>
      </c>
      <c r="AV820" s="13" t="s">
        <v>151</v>
      </c>
      <c r="AW820" s="13" t="s">
        <v>40</v>
      </c>
      <c r="AX820" s="13" t="s">
        <v>25</v>
      </c>
      <c r="AY820" s="214" t="s">
        <v>144</v>
      </c>
    </row>
    <row r="821" spans="2:63" s="10" customFormat="1" ht="29.85" customHeight="1">
      <c r="B821" s="161"/>
      <c r="D821" s="172" t="s">
        <v>76</v>
      </c>
      <c r="E821" s="173" t="s">
        <v>720</v>
      </c>
      <c r="F821" s="173" t="s">
        <v>721</v>
      </c>
      <c r="I821" s="164"/>
      <c r="J821" s="174">
        <f>BK821</f>
        <v>0</v>
      </c>
      <c r="L821" s="161"/>
      <c r="M821" s="166"/>
      <c r="N821" s="167"/>
      <c r="O821" s="167"/>
      <c r="P821" s="168">
        <f>SUM(P822:P829)</f>
        <v>0</v>
      </c>
      <c r="Q821" s="167"/>
      <c r="R821" s="168">
        <f>SUM(R822:R829)</f>
        <v>0</v>
      </c>
      <c r="S821" s="167"/>
      <c r="T821" s="169">
        <f>SUM(T822:T829)</f>
        <v>1.3823500000000002</v>
      </c>
      <c r="AR821" s="162" t="s">
        <v>86</v>
      </c>
      <c r="AT821" s="170" t="s">
        <v>76</v>
      </c>
      <c r="AU821" s="170" t="s">
        <v>25</v>
      </c>
      <c r="AY821" s="162" t="s">
        <v>144</v>
      </c>
      <c r="BK821" s="171">
        <f>SUM(BK822:BK829)</f>
        <v>0</v>
      </c>
    </row>
    <row r="822" spans="2:65" s="1" customFormat="1" ht="22.5" customHeight="1">
      <c r="B822" s="175"/>
      <c r="C822" s="176" t="s">
        <v>722</v>
      </c>
      <c r="D822" s="176" t="s">
        <v>146</v>
      </c>
      <c r="E822" s="177" t="s">
        <v>723</v>
      </c>
      <c r="F822" s="178" t="s">
        <v>724</v>
      </c>
      <c r="G822" s="179" t="s">
        <v>205</v>
      </c>
      <c r="H822" s="180">
        <v>552.94</v>
      </c>
      <c r="I822" s="181"/>
      <c r="J822" s="182">
        <f>ROUND(I822*H822,2)</f>
        <v>0</v>
      </c>
      <c r="K822" s="178" t="s">
        <v>4753</v>
      </c>
      <c r="L822" s="42"/>
      <c r="M822" s="183" t="s">
        <v>5</v>
      </c>
      <c r="N822" s="184" t="s">
        <v>48</v>
      </c>
      <c r="O822" s="43"/>
      <c r="P822" s="185">
        <f>O822*H822</f>
        <v>0</v>
      </c>
      <c r="Q822" s="185">
        <v>0</v>
      </c>
      <c r="R822" s="185">
        <f>Q822*H822</f>
        <v>0</v>
      </c>
      <c r="S822" s="185">
        <v>0.0025</v>
      </c>
      <c r="T822" s="186">
        <f>S822*H822</f>
        <v>1.3823500000000002</v>
      </c>
      <c r="AR822" s="24" t="s">
        <v>339</v>
      </c>
      <c r="AT822" s="24" t="s">
        <v>146</v>
      </c>
      <c r="AU822" s="24" t="s">
        <v>86</v>
      </c>
      <c r="AY822" s="24" t="s">
        <v>144</v>
      </c>
      <c r="BE822" s="187">
        <f>IF(N822="základní",J822,0)</f>
        <v>0</v>
      </c>
      <c r="BF822" s="187">
        <f>IF(N822="snížená",J822,0)</f>
        <v>0</v>
      </c>
      <c r="BG822" s="187">
        <f>IF(N822="zákl. přenesená",J822,0)</f>
        <v>0</v>
      </c>
      <c r="BH822" s="187">
        <f>IF(N822="sníž. přenesená",J822,0)</f>
        <v>0</v>
      </c>
      <c r="BI822" s="187">
        <f>IF(N822="nulová",J822,0)</f>
        <v>0</v>
      </c>
      <c r="BJ822" s="24" t="s">
        <v>25</v>
      </c>
      <c r="BK822" s="187">
        <f>ROUND(I822*H822,2)</f>
        <v>0</v>
      </c>
      <c r="BL822" s="24" t="s">
        <v>339</v>
      </c>
      <c r="BM822" s="24" t="s">
        <v>725</v>
      </c>
    </row>
    <row r="823" spans="2:51" s="11" customFormat="1" ht="13.5">
      <c r="B823" s="188"/>
      <c r="D823" s="189" t="s">
        <v>153</v>
      </c>
      <c r="E823" s="190" t="s">
        <v>5</v>
      </c>
      <c r="F823" s="191" t="s">
        <v>324</v>
      </c>
      <c r="H823" s="192" t="s">
        <v>5</v>
      </c>
      <c r="I823" s="193"/>
      <c r="L823" s="188"/>
      <c r="M823" s="194"/>
      <c r="N823" s="195"/>
      <c r="O823" s="195"/>
      <c r="P823" s="195"/>
      <c r="Q823" s="195"/>
      <c r="R823" s="195"/>
      <c r="S823" s="195"/>
      <c r="T823" s="196"/>
      <c r="AT823" s="192" t="s">
        <v>153</v>
      </c>
      <c r="AU823" s="192" t="s">
        <v>86</v>
      </c>
      <c r="AV823" s="11" t="s">
        <v>25</v>
      </c>
      <c r="AW823" s="11" t="s">
        <v>40</v>
      </c>
      <c r="AX823" s="11" t="s">
        <v>77</v>
      </c>
      <c r="AY823" s="192" t="s">
        <v>144</v>
      </c>
    </row>
    <row r="824" spans="2:51" s="11" customFormat="1" ht="13.5">
      <c r="B824" s="188"/>
      <c r="D824" s="189" t="s">
        <v>153</v>
      </c>
      <c r="E824" s="190" t="s">
        <v>5</v>
      </c>
      <c r="F824" s="191" t="s">
        <v>726</v>
      </c>
      <c r="H824" s="192" t="s">
        <v>5</v>
      </c>
      <c r="I824" s="193"/>
      <c r="L824" s="188"/>
      <c r="M824" s="194"/>
      <c r="N824" s="195"/>
      <c r="O824" s="195"/>
      <c r="P824" s="195"/>
      <c r="Q824" s="195"/>
      <c r="R824" s="195"/>
      <c r="S824" s="195"/>
      <c r="T824" s="196"/>
      <c r="AT824" s="192" t="s">
        <v>153</v>
      </c>
      <c r="AU824" s="192" t="s">
        <v>86</v>
      </c>
      <c r="AV824" s="11" t="s">
        <v>25</v>
      </c>
      <c r="AW824" s="11" t="s">
        <v>40</v>
      </c>
      <c r="AX824" s="11" t="s">
        <v>77</v>
      </c>
      <c r="AY824" s="192" t="s">
        <v>144</v>
      </c>
    </row>
    <row r="825" spans="2:51" s="12" customFormat="1" ht="13.5">
      <c r="B825" s="197"/>
      <c r="D825" s="189" t="s">
        <v>153</v>
      </c>
      <c r="E825" s="198" t="s">
        <v>5</v>
      </c>
      <c r="F825" s="199" t="s">
        <v>727</v>
      </c>
      <c r="H825" s="200">
        <v>203.64</v>
      </c>
      <c r="I825" s="201"/>
      <c r="L825" s="197"/>
      <c r="M825" s="202"/>
      <c r="N825" s="203"/>
      <c r="O825" s="203"/>
      <c r="P825" s="203"/>
      <c r="Q825" s="203"/>
      <c r="R825" s="203"/>
      <c r="S825" s="203"/>
      <c r="T825" s="204"/>
      <c r="AT825" s="198" t="s">
        <v>153</v>
      </c>
      <c r="AU825" s="198" t="s">
        <v>86</v>
      </c>
      <c r="AV825" s="12" t="s">
        <v>86</v>
      </c>
      <c r="AW825" s="12" t="s">
        <v>40</v>
      </c>
      <c r="AX825" s="12" t="s">
        <v>77</v>
      </c>
      <c r="AY825" s="198" t="s">
        <v>144</v>
      </c>
    </row>
    <row r="826" spans="2:51" s="11" customFormat="1" ht="13.5">
      <c r="B826" s="188"/>
      <c r="D826" s="189" t="s">
        <v>153</v>
      </c>
      <c r="E826" s="190" t="s">
        <v>5</v>
      </c>
      <c r="F826" s="191" t="s">
        <v>163</v>
      </c>
      <c r="H826" s="192" t="s">
        <v>5</v>
      </c>
      <c r="I826" s="193"/>
      <c r="L826" s="188"/>
      <c r="M826" s="194"/>
      <c r="N826" s="195"/>
      <c r="O826" s="195"/>
      <c r="P826" s="195"/>
      <c r="Q826" s="195"/>
      <c r="R826" s="195"/>
      <c r="S826" s="195"/>
      <c r="T826" s="196"/>
      <c r="AT826" s="192" t="s">
        <v>153</v>
      </c>
      <c r="AU826" s="192" t="s">
        <v>86</v>
      </c>
      <c r="AV826" s="11" t="s">
        <v>25</v>
      </c>
      <c r="AW826" s="11" t="s">
        <v>40</v>
      </c>
      <c r="AX826" s="11" t="s">
        <v>77</v>
      </c>
      <c r="AY826" s="192" t="s">
        <v>144</v>
      </c>
    </row>
    <row r="827" spans="2:51" s="11" customFormat="1" ht="13.5">
      <c r="B827" s="188"/>
      <c r="D827" s="189" t="s">
        <v>153</v>
      </c>
      <c r="E827" s="190" t="s">
        <v>5</v>
      </c>
      <c r="F827" s="191" t="s">
        <v>164</v>
      </c>
      <c r="H827" s="192" t="s">
        <v>5</v>
      </c>
      <c r="I827" s="193"/>
      <c r="L827" s="188"/>
      <c r="M827" s="194"/>
      <c r="N827" s="195"/>
      <c r="O827" s="195"/>
      <c r="P827" s="195"/>
      <c r="Q827" s="195"/>
      <c r="R827" s="195"/>
      <c r="S827" s="195"/>
      <c r="T827" s="196"/>
      <c r="AT827" s="192" t="s">
        <v>153</v>
      </c>
      <c r="AU827" s="192" t="s">
        <v>86</v>
      </c>
      <c r="AV827" s="11" t="s">
        <v>25</v>
      </c>
      <c r="AW827" s="11" t="s">
        <v>40</v>
      </c>
      <c r="AX827" s="11" t="s">
        <v>77</v>
      </c>
      <c r="AY827" s="192" t="s">
        <v>144</v>
      </c>
    </row>
    <row r="828" spans="2:51" s="12" customFormat="1" ht="13.5">
      <c r="B828" s="197"/>
      <c r="D828" s="189" t="s">
        <v>153</v>
      </c>
      <c r="E828" s="198" t="s">
        <v>5</v>
      </c>
      <c r="F828" s="199" t="s">
        <v>585</v>
      </c>
      <c r="H828" s="200">
        <v>349.3</v>
      </c>
      <c r="I828" s="201"/>
      <c r="L828" s="197"/>
      <c r="M828" s="202"/>
      <c r="N828" s="203"/>
      <c r="O828" s="203"/>
      <c r="P828" s="203"/>
      <c r="Q828" s="203"/>
      <c r="R828" s="203"/>
      <c r="S828" s="203"/>
      <c r="T828" s="204"/>
      <c r="AT828" s="198" t="s">
        <v>153</v>
      </c>
      <c r="AU828" s="198" t="s">
        <v>86</v>
      </c>
      <c r="AV828" s="12" t="s">
        <v>86</v>
      </c>
      <c r="AW828" s="12" t="s">
        <v>40</v>
      </c>
      <c r="AX828" s="12" t="s">
        <v>77</v>
      </c>
      <c r="AY828" s="198" t="s">
        <v>144</v>
      </c>
    </row>
    <row r="829" spans="2:51" s="13" customFormat="1" ht="13.5">
      <c r="B829" s="205"/>
      <c r="D829" s="189" t="s">
        <v>153</v>
      </c>
      <c r="E829" s="215" t="s">
        <v>5</v>
      </c>
      <c r="F829" s="216" t="s">
        <v>174</v>
      </c>
      <c r="H829" s="217">
        <v>552.94</v>
      </c>
      <c r="I829" s="210"/>
      <c r="L829" s="205"/>
      <c r="M829" s="211"/>
      <c r="N829" s="212"/>
      <c r="O829" s="212"/>
      <c r="P829" s="212"/>
      <c r="Q829" s="212"/>
      <c r="R829" s="212"/>
      <c r="S829" s="212"/>
      <c r="T829" s="213"/>
      <c r="AT829" s="214" t="s">
        <v>153</v>
      </c>
      <c r="AU829" s="214" t="s">
        <v>86</v>
      </c>
      <c r="AV829" s="13" t="s">
        <v>151</v>
      </c>
      <c r="AW829" s="13" t="s">
        <v>40</v>
      </c>
      <c r="AX829" s="13" t="s">
        <v>25</v>
      </c>
      <c r="AY829" s="214" t="s">
        <v>144</v>
      </c>
    </row>
    <row r="830" spans="2:63" s="10" customFormat="1" ht="37.35" customHeight="1">
      <c r="B830" s="161"/>
      <c r="D830" s="172" t="s">
        <v>76</v>
      </c>
      <c r="E830" s="221" t="s">
        <v>728</v>
      </c>
      <c r="F830" s="221" t="s">
        <v>729</v>
      </c>
      <c r="I830" s="164"/>
      <c r="J830" s="222">
        <f>BK830</f>
        <v>0</v>
      </c>
      <c r="L830" s="161"/>
      <c r="M830" s="166"/>
      <c r="N830" s="167"/>
      <c r="O830" s="167"/>
      <c r="P830" s="168">
        <f>SUM(P831:P877)</f>
        <v>0</v>
      </c>
      <c r="Q830" s="167"/>
      <c r="R830" s="168">
        <f>SUM(R831:R877)</f>
        <v>0.3</v>
      </c>
      <c r="S830" s="167"/>
      <c r="T830" s="169">
        <f>SUM(T831:T877)</f>
        <v>980</v>
      </c>
      <c r="AR830" s="162" t="s">
        <v>151</v>
      </c>
      <c r="AT830" s="170" t="s">
        <v>76</v>
      </c>
      <c r="AU830" s="170" t="s">
        <v>77</v>
      </c>
      <c r="AY830" s="162" t="s">
        <v>144</v>
      </c>
      <c r="BK830" s="171">
        <f>SUM(BK831:BK877)</f>
        <v>0</v>
      </c>
    </row>
    <row r="831" spans="2:65" s="1" customFormat="1" ht="22.5" customHeight="1">
      <c r="B831" s="175"/>
      <c r="C831" s="176" t="s">
        <v>730</v>
      </c>
      <c r="D831" s="176" t="s">
        <v>146</v>
      </c>
      <c r="E831" s="177" t="s">
        <v>731</v>
      </c>
      <c r="F831" s="178" t="s">
        <v>732</v>
      </c>
      <c r="G831" s="179" t="s">
        <v>733</v>
      </c>
      <c r="H831" s="180">
        <v>709</v>
      </c>
      <c r="I831" s="181"/>
      <c r="J831" s="182">
        <f>ROUND(I831*H831,2)</f>
        <v>0</v>
      </c>
      <c r="K831" s="178" t="s">
        <v>4753</v>
      </c>
      <c r="L831" s="42"/>
      <c r="M831" s="183" t="s">
        <v>5</v>
      </c>
      <c r="N831" s="184" t="s">
        <v>48</v>
      </c>
      <c r="O831" s="43"/>
      <c r="P831" s="185">
        <f>O831*H831</f>
        <v>0</v>
      </c>
      <c r="Q831" s="185">
        <v>0</v>
      </c>
      <c r="R831" s="185">
        <f>Q831*H831</f>
        <v>0</v>
      </c>
      <c r="S831" s="185">
        <v>1</v>
      </c>
      <c r="T831" s="186">
        <f>S831*H831</f>
        <v>709</v>
      </c>
      <c r="AR831" s="24" t="s">
        <v>734</v>
      </c>
      <c r="AT831" s="24" t="s">
        <v>146</v>
      </c>
      <c r="AU831" s="24" t="s">
        <v>25</v>
      </c>
      <c r="AY831" s="24" t="s">
        <v>144</v>
      </c>
      <c r="BE831" s="187">
        <f>IF(N831="základní",J831,0)</f>
        <v>0</v>
      </c>
      <c r="BF831" s="187">
        <f>IF(N831="snížená",J831,0)</f>
        <v>0</v>
      </c>
      <c r="BG831" s="187">
        <f>IF(N831="zákl. přenesená",J831,0)</f>
        <v>0</v>
      </c>
      <c r="BH831" s="187">
        <f>IF(N831="sníž. přenesená",J831,0)</f>
        <v>0</v>
      </c>
      <c r="BI831" s="187">
        <f>IF(N831="nulová",J831,0)</f>
        <v>0</v>
      </c>
      <c r="BJ831" s="24" t="s">
        <v>25</v>
      </c>
      <c r="BK831" s="187">
        <f>ROUND(I831*H831,2)</f>
        <v>0</v>
      </c>
      <c r="BL831" s="24" t="s">
        <v>734</v>
      </c>
      <c r="BM831" s="24" t="s">
        <v>735</v>
      </c>
    </row>
    <row r="832" spans="2:51" s="11" customFormat="1" ht="27">
      <c r="B832" s="188"/>
      <c r="D832" s="189" t="s">
        <v>153</v>
      </c>
      <c r="E832" s="190" t="s">
        <v>5</v>
      </c>
      <c r="F832" s="191" t="s">
        <v>736</v>
      </c>
      <c r="H832" s="192" t="s">
        <v>5</v>
      </c>
      <c r="I832" s="193"/>
      <c r="L832" s="188"/>
      <c r="M832" s="194"/>
      <c r="N832" s="195"/>
      <c r="O832" s="195"/>
      <c r="P832" s="195"/>
      <c r="Q832" s="195"/>
      <c r="R832" s="195"/>
      <c r="S832" s="195"/>
      <c r="T832" s="196"/>
      <c r="AT832" s="192" t="s">
        <v>153</v>
      </c>
      <c r="AU832" s="192" t="s">
        <v>25</v>
      </c>
      <c r="AV832" s="11" t="s">
        <v>25</v>
      </c>
      <c r="AW832" s="11" t="s">
        <v>40</v>
      </c>
      <c r="AX832" s="11" t="s">
        <v>77</v>
      </c>
      <c r="AY832" s="192" t="s">
        <v>144</v>
      </c>
    </row>
    <row r="833" spans="2:51" s="12" customFormat="1" ht="13.5">
      <c r="B833" s="197"/>
      <c r="D833" s="189" t="s">
        <v>153</v>
      </c>
      <c r="E833" s="198" t="s">
        <v>5</v>
      </c>
      <c r="F833" s="199" t="s">
        <v>737</v>
      </c>
      <c r="H833" s="200">
        <v>305</v>
      </c>
      <c r="I833" s="201"/>
      <c r="L833" s="197"/>
      <c r="M833" s="202"/>
      <c r="N833" s="203"/>
      <c r="O833" s="203"/>
      <c r="P833" s="203"/>
      <c r="Q833" s="203"/>
      <c r="R833" s="203"/>
      <c r="S833" s="203"/>
      <c r="T833" s="204"/>
      <c r="AT833" s="198" t="s">
        <v>153</v>
      </c>
      <c r="AU833" s="198" t="s">
        <v>25</v>
      </c>
      <c r="AV833" s="12" t="s">
        <v>86</v>
      </c>
      <c r="AW833" s="12" t="s">
        <v>40</v>
      </c>
      <c r="AX833" s="12" t="s">
        <v>77</v>
      </c>
      <c r="AY833" s="198" t="s">
        <v>144</v>
      </c>
    </row>
    <row r="834" spans="2:51" s="11" customFormat="1" ht="13.5">
      <c r="B834" s="188"/>
      <c r="D834" s="189" t="s">
        <v>153</v>
      </c>
      <c r="E834" s="190" t="s">
        <v>5</v>
      </c>
      <c r="F834" s="191" t="s">
        <v>738</v>
      </c>
      <c r="H834" s="192" t="s">
        <v>5</v>
      </c>
      <c r="I834" s="193"/>
      <c r="L834" s="188"/>
      <c r="M834" s="194"/>
      <c r="N834" s="195"/>
      <c r="O834" s="195"/>
      <c r="P834" s="195"/>
      <c r="Q834" s="195"/>
      <c r="R834" s="195"/>
      <c r="S834" s="195"/>
      <c r="T834" s="196"/>
      <c r="AT834" s="192" t="s">
        <v>153</v>
      </c>
      <c r="AU834" s="192" t="s">
        <v>25</v>
      </c>
      <c r="AV834" s="11" t="s">
        <v>25</v>
      </c>
      <c r="AW834" s="11" t="s">
        <v>40</v>
      </c>
      <c r="AX834" s="11" t="s">
        <v>77</v>
      </c>
      <c r="AY834" s="192" t="s">
        <v>144</v>
      </c>
    </row>
    <row r="835" spans="2:51" s="12" customFormat="1" ht="13.5">
      <c r="B835" s="197"/>
      <c r="D835" s="189" t="s">
        <v>153</v>
      </c>
      <c r="E835" s="198" t="s">
        <v>5</v>
      </c>
      <c r="F835" s="199" t="s">
        <v>739</v>
      </c>
      <c r="H835" s="200">
        <v>72</v>
      </c>
      <c r="I835" s="201"/>
      <c r="L835" s="197"/>
      <c r="M835" s="202"/>
      <c r="N835" s="203"/>
      <c r="O835" s="203"/>
      <c r="P835" s="203"/>
      <c r="Q835" s="203"/>
      <c r="R835" s="203"/>
      <c r="S835" s="203"/>
      <c r="T835" s="204"/>
      <c r="AT835" s="198" t="s">
        <v>153</v>
      </c>
      <c r="AU835" s="198" t="s">
        <v>25</v>
      </c>
      <c r="AV835" s="12" t="s">
        <v>86</v>
      </c>
      <c r="AW835" s="12" t="s">
        <v>40</v>
      </c>
      <c r="AX835" s="12" t="s">
        <v>77</v>
      </c>
      <c r="AY835" s="198" t="s">
        <v>144</v>
      </c>
    </row>
    <row r="836" spans="2:51" s="11" customFormat="1" ht="13.5">
      <c r="B836" s="188"/>
      <c r="D836" s="189" t="s">
        <v>153</v>
      </c>
      <c r="E836" s="190" t="s">
        <v>5</v>
      </c>
      <c r="F836" s="191" t="s">
        <v>740</v>
      </c>
      <c r="H836" s="192" t="s">
        <v>5</v>
      </c>
      <c r="I836" s="193"/>
      <c r="L836" s="188"/>
      <c r="M836" s="194"/>
      <c r="N836" s="195"/>
      <c r="O836" s="195"/>
      <c r="P836" s="195"/>
      <c r="Q836" s="195"/>
      <c r="R836" s="195"/>
      <c r="S836" s="195"/>
      <c r="T836" s="196"/>
      <c r="AT836" s="192" t="s">
        <v>153</v>
      </c>
      <c r="AU836" s="192" t="s">
        <v>25</v>
      </c>
      <c r="AV836" s="11" t="s">
        <v>25</v>
      </c>
      <c r="AW836" s="11" t="s">
        <v>40</v>
      </c>
      <c r="AX836" s="11" t="s">
        <v>77</v>
      </c>
      <c r="AY836" s="192" t="s">
        <v>144</v>
      </c>
    </row>
    <row r="837" spans="2:51" s="12" customFormat="1" ht="13.5">
      <c r="B837" s="197"/>
      <c r="D837" s="189" t="s">
        <v>153</v>
      </c>
      <c r="E837" s="198" t="s">
        <v>5</v>
      </c>
      <c r="F837" s="199" t="s">
        <v>741</v>
      </c>
      <c r="H837" s="200">
        <v>20</v>
      </c>
      <c r="I837" s="201"/>
      <c r="L837" s="197"/>
      <c r="M837" s="202"/>
      <c r="N837" s="203"/>
      <c r="O837" s="203"/>
      <c r="P837" s="203"/>
      <c r="Q837" s="203"/>
      <c r="R837" s="203"/>
      <c r="S837" s="203"/>
      <c r="T837" s="204"/>
      <c r="AT837" s="198" t="s">
        <v>153</v>
      </c>
      <c r="AU837" s="198" t="s">
        <v>25</v>
      </c>
      <c r="AV837" s="12" t="s">
        <v>86</v>
      </c>
      <c r="AW837" s="12" t="s">
        <v>40</v>
      </c>
      <c r="AX837" s="12" t="s">
        <v>77</v>
      </c>
      <c r="AY837" s="198" t="s">
        <v>144</v>
      </c>
    </row>
    <row r="838" spans="2:51" s="11" customFormat="1" ht="13.5">
      <c r="B838" s="188"/>
      <c r="D838" s="189" t="s">
        <v>153</v>
      </c>
      <c r="E838" s="190" t="s">
        <v>5</v>
      </c>
      <c r="F838" s="191" t="s">
        <v>742</v>
      </c>
      <c r="H838" s="192" t="s">
        <v>5</v>
      </c>
      <c r="I838" s="193"/>
      <c r="L838" s="188"/>
      <c r="M838" s="194"/>
      <c r="N838" s="195"/>
      <c r="O838" s="195"/>
      <c r="P838" s="195"/>
      <c r="Q838" s="195"/>
      <c r="R838" s="195"/>
      <c r="S838" s="195"/>
      <c r="T838" s="196"/>
      <c r="AT838" s="192" t="s">
        <v>153</v>
      </c>
      <c r="AU838" s="192" t="s">
        <v>25</v>
      </c>
      <c r="AV838" s="11" t="s">
        <v>25</v>
      </c>
      <c r="AW838" s="11" t="s">
        <v>40</v>
      </c>
      <c r="AX838" s="11" t="s">
        <v>77</v>
      </c>
      <c r="AY838" s="192" t="s">
        <v>144</v>
      </c>
    </row>
    <row r="839" spans="2:51" s="12" customFormat="1" ht="13.5">
      <c r="B839" s="197"/>
      <c r="D839" s="189" t="s">
        <v>153</v>
      </c>
      <c r="E839" s="198" t="s">
        <v>5</v>
      </c>
      <c r="F839" s="199" t="s">
        <v>739</v>
      </c>
      <c r="H839" s="200">
        <v>72</v>
      </c>
      <c r="I839" s="201"/>
      <c r="L839" s="197"/>
      <c r="M839" s="202"/>
      <c r="N839" s="203"/>
      <c r="O839" s="203"/>
      <c r="P839" s="203"/>
      <c r="Q839" s="203"/>
      <c r="R839" s="203"/>
      <c r="S839" s="203"/>
      <c r="T839" s="204"/>
      <c r="AT839" s="198" t="s">
        <v>153</v>
      </c>
      <c r="AU839" s="198" t="s">
        <v>25</v>
      </c>
      <c r="AV839" s="12" t="s">
        <v>86</v>
      </c>
      <c r="AW839" s="12" t="s">
        <v>40</v>
      </c>
      <c r="AX839" s="12" t="s">
        <v>77</v>
      </c>
      <c r="AY839" s="198" t="s">
        <v>144</v>
      </c>
    </row>
    <row r="840" spans="2:51" s="11" customFormat="1" ht="13.5">
      <c r="B840" s="188"/>
      <c r="D840" s="189" t="s">
        <v>153</v>
      </c>
      <c r="E840" s="190" t="s">
        <v>5</v>
      </c>
      <c r="F840" s="191" t="s">
        <v>743</v>
      </c>
      <c r="H840" s="192" t="s">
        <v>5</v>
      </c>
      <c r="I840" s="193"/>
      <c r="L840" s="188"/>
      <c r="M840" s="194"/>
      <c r="N840" s="195"/>
      <c r="O840" s="195"/>
      <c r="P840" s="195"/>
      <c r="Q840" s="195"/>
      <c r="R840" s="195"/>
      <c r="S840" s="195"/>
      <c r="T840" s="196"/>
      <c r="AT840" s="192" t="s">
        <v>153</v>
      </c>
      <c r="AU840" s="192" t="s">
        <v>25</v>
      </c>
      <c r="AV840" s="11" t="s">
        <v>25</v>
      </c>
      <c r="AW840" s="11" t="s">
        <v>40</v>
      </c>
      <c r="AX840" s="11" t="s">
        <v>77</v>
      </c>
      <c r="AY840" s="192" t="s">
        <v>144</v>
      </c>
    </row>
    <row r="841" spans="2:51" s="11" customFormat="1" ht="13.5">
      <c r="B841" s="188"/>
      <c r="D841" s="189" t="s">
        <v>153</v>
      </c>
      <c r="E841" s="190" t="s">
        <v>5</v>
      </c>
      <c r="F841" s="191" t="s">
        <v>744</v>
      </c>
      <c r="H841" s="192" t="s">
        <v>5</v>
      </c>
      <c r="I841" s="193"/>
      <c r="L841" s="188"/>
      <c r="M841" s="194"/>
      <c r="N841" s="195"/>
      <c r="O841" s="195"/>
      <c r="P841" s="195"/>
      <c r="Q841" s="195"/>
      <c r="R841" s="195"/>
      <c r="S841" s="195"/>
      <c r="T841" s="196"/>
      <c r="AT841" s="192" t="s">
        <v>153</v>
      </c>
      <c r="AU841" s="192" t="s">
        <v>25</v>
      </c>
      <c r="AV841" s="11" t="s">
        <v>25</v>
      </c>
      <c r="AW841" s="11" t="s">
        <v>40</v>
      </c>
      <c r="AX841" s="11" t="s">
        <v>77</v>
      </c>
      <c r="AY841" s="192" t="s">
        <v>144</v>
      </c>
    </row>
    <row r="842" spans="2:51" s="12" customFormat="1" ht="13.5">
      <c r="B842" s="197"/>
      <c r="D842" s="189" t="s">
        <v>153</v>
      </c>
      <c r="E842" s="198" t="s">
        <v>5</v>
      </c>
      <c r="F842" s="199" t="s">
        <v>745</v>
      </c>
      <c r="H842" s="200">
        <v>80</v>
      </c>
      <c r="I842" s="201"/>
      <c r="L842" s="197"/>
      <c r="M842" s="202"/>
      <c r="N842" s="203"/>
      <c r="O842" s="203"/>
      <c r="P842" s="203"/>
      <c r="Q842" s="203"/>
      <c r="R842" s="203"/>
      <c r="S842" s="203"/>
      <c r="T842" s="204"/>
      <c r="AT842" s="198" t="s">
        <v>153</v>
      </c>
      <c r="AU842" s="198" t="s">
        <v>25</v>
      </c>
      <c r="AV842" s="12" t="s">
        <v>86</v>
      </c>
      <c r="AW842" s="12" t="s">
        <v>40</v>
      </c>
      <c r="AX842" s="12" t="s">
        <v>77</v>
      </c>
      <c r="AY842" s="198" t="s">
        <v>144</v>
      </c>
    </row>
    <row r="843" spans="2:51" s="11" customFormat="1" ht="13.5">
      <c r="B843" s="188"/>
      <c r="D843" s="189" t="s">
        <v>153</v>
      </c>
      <c r="E843" s="190" t="s">
        <v>5</v>
      </c>
      <c r="F843" s="191" t="s">
        <v>746</v>
      </c>
      <c r="H843" s="192" t="s">
        <v>5</v>
      </c>
      <c r="I843" s="193"/>
      <c r="L843" s="188"/>
      <c r="M843" s="194"/>
      <c r="N843" s="195"/>
      <c r="O843" s="195"/>
      <c r="P843" s="195"/>
      <c r="Q843" s="195"/>
      <c r="R843" s="195"/>
      <c r="S843" s="195"/>
      <c r="T843" s="196"/>
      <c r="AT843" s="192" t="s">
        <v>153</v>
      </c>
      <c r="AU843" s="192" t="s">
        <v>25</v>
      </c>
      <c r="AV843" s="11" t="s">
        <v>25</v>
      </c>
      <c r="AW843" s="11" t="s">
        <v>40</v>
      </c>
      <c r="AX843" s="11" t="s">
        <v>77</v>
      </c>
      <c r="AY843" s="192" t="s">
        <v>144</v>
      </c>
    </row>
    <row r="844" spans="2:51" s="12" customFormat="1" ht="13.5">
      <c r="B844" s="197"/>
      <c r="D844" s="189" t="s">
        <v>153</v>
      </c>
      <c r="E844" s="198" t="s">
        <v>5</v>
      </c>
      <c r="F844" s="199" t="s">
        <v>745</v>
      </c>
      <c r="H844" s="200">
        <v>80</v>
      </c>
      <c r="I844" s="201"/>
      <c r="L844" s="197"/>
      <c r="M844" s="202"/>
      <c r="N844" s="203"/>
      <c r="O844" s="203"/>
      <c r="P844" s="203"/>
      <c r="Q844" s="203"/>
      <c r="R844" s="203"/>
      <c r="S844" s="203"/>
      <c r="T844" s="204"/>
      <c r="AT844" s="198" t="s">
        <v>153</v>
      </c>
      <c r="AU844" s="198" t="s">
        <v>25</v>
      </c>
      <c r="AV844" s="12" t="s">
        <v>86</v>
      </c>
      <c r="AW844" s="12" t="s">
        <v>40</v>
      </c>
      <c r="AX844" s="12" t="s">
        <v>77</v>
      </c>
      <c r="AY844" s="198" t="s">
        <v>144</v>
      </c>
    </row>
    <row r="845" spans="2:51" s="11" customFormat="1" ht="13.5">
      <c r="B845" s="188"/>
      <c r="D845" s="189" t="s">
        <v>153</v>
      </c>
      <c r="E845" s="190" t="s">
        <v>5</v>
      </c>
      <c r="F845" s="191" t="s">
        <v>747</v>
      </c>
      <c r="H845" s="192" t="s">
        <v>5</v>
      </c>
      <c r="I845" s="193"/>
      <c r="L845" s="188"/>
      <c r="M845" s="194"/>
      <c r="N845" s="195"/>
      <c r="O845" s="195"/>
      <c r="P845" s="195"/>
      <c r="Q845" s="195"/>
      <c r="R845" s="195"/>
      <c r="S845" s="195"/>
      <c r="T845" s="196"/>
      <c r="AT845" s="192" t="s">
        <v>153</v>
      </c>
      <c r="AU845" s="192" t="s">
        <v>25</v>
      </c>
      <c r="AV845" s="11" t="s">
        <v>25</v>
      </c>
      <c r="AW845" s="11" t="s">
        <v>40</v>
      </c>
      <c r="AX845" s="11" t="s">
        <v>77</v>
      </c>
      <c r="AY845" s="192" t="s">
        <v>144</v>
      </c>
    </row>
    <row r="846" spans="2:51" s="11" customFormat="1" ht="13.5">
      <c r="B846" s="188"/>
      <c r="D846" s="189" t="s">
        <v>153</v>
      </c>
      <c r="E846" s="190" t="s">
        <v>5</v>
      </c>
      <c r="F846" s="191" t="s">
        <v>748</v>
      </c>
      <c r="H846" s="192" t="s">
        <v>5</v>
      </c>
      <c r="I846" s="193"/>
      <c r="L846" s="188"/>
      <c r="M846" s="194"/>
      <c r="N846" s="195"/>
      <c r="O846" s="195"/>
      <c r="P846" s="195"/>
      <c r="Q846" s="195"/>
      <c r="R846" s="195"/>
      <c r="S846" s="195"/>
      <c r="T846" s="196"/>
      <c r="AT846" s="192" t="s">
        <v>153</v>
      </c>
      <c r="AU846" s="192" t="s">
        <v>25</v>
      </c>
      <c r="AV846" s="11" t="s">
        <v>25</v>
      </c>
      <c r="AW846" s="11" t="s">
        <v>40</v>
      </c>
      <c r="AX846" s="11" t="s">
        <v>77</v>
      </c>
      <c r="AY846" s="192" t="s">
        <v>144</v>
      </c>
    </row>
    <row r="847" spans="2:51" s="11" customFormat="1" ht="13.5">
      <c r="B847" s="188"/>
      <c r="D847" s="189" t="s">
        <v>153</v>
      </c>
      <c r="E847" s="190" t="s">
        <v>5</v>
      </c>
      <c r="F847" s="191" t="s">
        <v>749</v>
      </c>
      <c r="H847" s="192" t="s">
        <v>5</v>
      </c>
      <c r="I847" s="193"/>
      <c r="L847" s="188"/>
      <c r="M847" s="194"/>
      <c r="N847" s="195"/>
      <c r="O847" s="195"/>
      <c r="P847" s="195"/>
      <c r="Q847" s="195"/>
      <c r="R847" s="195"/>
      <c r="S847" s="195"/>
      <c r="T847" s="196"/>
      <c r="AT847" s="192" t="s">
        <v>153</v>
      </c>
      <c r="AU847" s="192" t="s">
        <v>25</v>
      </c>
      <c r="AV847" s="11" t="s">
        <v>25</v>
      </c>
      <c r="AW847" s="11" t="s">
        <v>40</v>
      </c>
      <c r="AX847" s="11" t="s">
        <v>77</v>
      </c>
      <c r="AY847" s="192" t="s">
        <v>144</v>
      </c>
    </row>
    <row r="848" spans="2:51" s="12" customFormat="1" ht="13.5">
      <c r="B848" s="197"/>
      <c r="D848" s="189" t="s">
        <v>153</v>
      </c>
      <c r="E848" s="198" t="s">
        <v>5</v>
      </c>
      <c r="F848" s="199" t="s">
        <v>745</v>
      </c>
      <c r="H848" s="200">
        <v>80</v>
      </c>
      <c r="I848" s="201"/>
      <c r="L848" s="197"/>
      <c r="M848" s="202"/>
      <c r="N848" s="203"/>
      <c r="O848" s="203"/>
      <c r="P848" s="203"/>
      <c r="Q848" s="203"/>
      <c r="R848" s="203"/>
      <c r="S848" s="203"/>
      <c r="T848" s="204"/>
      <c r="AT848" s="198" t="s">
        <v>153</v>
      </c>
      <c r="AU848" s="198" t="s">
        <v>25</v>
      </c>
      <c r="AV848" s="12" t="s">
        <v>86</v>
      </c>
      <c r="AW848" s="12" t="s">
        <v>40</v>
      </c>
      <c r="AX848" s="12" t="s">
        <v>77</v>
      </c>
      <c r="AY848" s="198" t="s">
        <v>144</v>
      </c>
    </row>
    <row r="849" spans="2:51" s="13" customFormat="1" ht="13.5">
      <c r="B849" s="205"/>
      <c r="D849" s="206" t="s">
        <v>153</v>
      </c>
      <c r="E849" s="207" t="s">
        <v>5</v>
      </c>
      <c r="F849" s="208" t="s">
        <v>174</v>
      </c>
      <c r="H849" s="209">
        <v>709</v>
      </c>
      <c r="I849" s="210"/>
      <c r="L849" s="205"/>
      <c r="M849" s="211"/>
      <c r="N849" s="212"/>
      <c r="O849" s="212"/>
      <c r="P849" s="212"/>
      <c r="Q849" s="212"/>
      <c r="R849" s="212"/>
      <c r="S849" s="212"/>
      <c r="T849" s="213"/>
      <c r="AT849" s="214" t="s">
        <v>153</v>
      </c>
      <c r="AU849" s="214" t="s">
        <v>25</v>
      </c>
      <c r="AV849" s="13" t="s">
        <v>151</v>
      </c>
      <c r="AW849" s="13" t="s">
        <v>40</v>
      </c>
      <c r="AX849" s="13" t="s">
        <v>25</v>
      </c>
      <c r="AY849" s="214" t="s">
        <v>144</v>
      </c>
    </row>
    <row r="850" spans="2:65" s="1" customFormat="1" ht="22.5" customHeight="1">
      <c r="B850" s="175"/>
      <c r="C850" s="176" t="s">
        <v>449</v>
      </c>
      <c r="D850" s="176" t="s">
        <v>146</v>
      </c>
      <c r="E850" s="177" t="s">
        <v>750</v>
      </c>
      <c r="F850" s="178" t="s">
        <v>751</v>
      </c>
      <c r="G850" s="179" t="s">
        <v>733</v>
      </c>
      <c r="H850" s="180">
        <v>100</v>
      </c>
      <c r="I850" s="181"/>
      <c r="J850" s="182">
        <f>ROUND(I850*H850,2)</f>
        <v>0</v>
      </c>
      <c r="K850" s="178" t="s">
        <v>4753</v>
      </c>
      <c r="L850" s="42"/>
      <c r="M850" s="183" t="s">
        <v>5</v>
      </c>
      <c r="N850" s="184" t="s">
        <v>48</v>
      </c>
      <c r="O850" s="43"/>
      <c r="P850" s="185">
        <f>O850*H850</f>
        <v>0</v>
      </c>
      <c r="Q850" s="185">
        <v>0</v>
      </c>
      <c r="R850" s="185">
        <f>Q850*H850</f>
        <v>0</v>
      </c>
      <c r="S850" s="185">
        <v>1</v>
      </c>
      <c r="T850" s="186">
        <f>S850*H850</f>
        <v>100</v>
      </c>
      <c r="AR850" s="24" t="s">
        <v>734</v>
      </c>
      <c r="AT850" s="24" t="s">
        <v>146</v>
      </c>
      <c r="AU850" s="24" t="s">
        <v>25</v>
      </c>
      <c r="AY850" s="24" t="s">
        <v>144</v>
      </c>
      <c r="BE850" s="187">
        <f>IF(N850="základní",J850,0)</f>
        <v>0</v>
      </c>
      <c r="BF850" s="187">
        <f>IF(N850="snížená",J850,0)</f>
        <v>0</v>
      </c>
      <c r="BG850" s="187">
        <f>IF(N850="zákl. přenesená",J850,0)</f>
        <v>0</v>
      </c>
      <c r="BH850" s="187">
        <f>IF(N850="sníž. přenesená",J850,0)</f>
        <v>0</v>
      </c>
      <c r="BI850" s="187">
        <f>IF(N850="nulová",J850,0)</f>
        <v>0</v>
      </c>
      <c r="BJ850" s="24" t="s">
        <v>25</v>
      </c>
      <c r="BK850" s="187">
        <f>ROUND(I850*H850,2)</f>
        <v>0</v>
      </c>
      <c r="BL850" s="24" t="s">
        <v>734</v>
      </c>
      <c r="BM850" s="24" t="s">
        <v>752</v>
      </c>
    </row>
    <row r="851" spans="2:51" s="11" customFormat="1" ht="13.5">
      <c r="B851" s="188"/>
      <c r="D851" s="189" t="s">
        <v>153</v>
      </c>
      <c r="E851" s="190" t="s">
        <v>5</v>
      </c>
      <c r="F851" s="191" t="s">
        <v>753</v>
      </c>
      <c r="H851" s="192" t="s">
        <v>5</v>
      </c>
      <c r="I851" s="193"/>
      <c r="L851" s="188"/>
      <c r="M851" s="194"/>
      <c r="N851" s="195"/>
      <c r="O851" s="195"/>
      <c r="P851" s="195"/>
      <c r="Q851" s="195"/>
      <c r="R851" s="195"/>
      <c r="S851" s="195"/>
      <c r="T851" s="196"/>
      <c r="AT851" s="192" t="s">
        <v>153</v>
      </c>
      <c r="AU851" s="192" t="s">
        <v>25</v>
      </c>
      <c r="AV851" s="11" t="s">
        <v>25</v>
      </c>
      <c r="AW851" s="11" t="s">
        <v>40</v>
      </c>
      <c r="AX851" s="11" t="s">
        <v>77</v>
      </c>
      <c r="AY851" s="192" t="s">
        <v>144</v>
      </c>
    </row>
    <row r="852" spans="2:51" s="12" customFormat="1" ht="13.5">
      <c r="B852" s="197"/>
      <c r="D852" s="189" t="s">
        <v>153</v>
      </c>
      <c r="E852" s="198" t="s">
        <v>5</v>
      </c>
      <c r="F852" s="199" t="s">
        <v>754</v>
      </c>
      <c r="H852" s="200">
        <v>100</v>
      </c>
      <c r="I852" s="201"/>
      <c r="L852" s="197"/>
      <c r="M852" s="202"/>
      <c r="N852" s="203"/>
      <c r="O852" s="203"/>
      <c r="P852" s="203"/>
      <c r="Q852" s="203"/>
      <c r="R852" s="203"/>
      <c r="S852" s="203"/>
      <c r="T852" s="204"/>
      <c r="AT852" s="198" t="s">
        <v>153</v>
      </c>
      <c r="AU852" s="198" t="s">
        <v>25</v>
      </c>
      <c r="AV852" s="12" t="s">
        <v>86</v>
      </c>
      <c r="AW852" s="12" t="s">
        <v>40</v>
      </c>
      <c r="AX852" s="12" t="s">
        <v>77</v>
      </c>
      <c r="AY852" s="198" t="s">
        <v>144</v>
      </c>
    </row>
    <row r="853" spans="2:51" s="13" customFormat="1" ht="13.5">
      <c r="B853" s="205"/>
      <c r="D853" s="206" t="s">
        <v>153</v>
      </c>
      <c r="E853" s="207" t="s">
        <v>5</v>
      </c>
      <c r="F853" s="208" t="s">
        <v>174</v>
      </c>
      <c r="H853" s="209">
        <v>100</v>
      </c>
      <c r="I853" s="210"/>
      <c r="L853" s="205"/>
      <c r="M853" s="211"/>
      <c r="N853" s="212"/>
      <c r="O853" s="212"/>
      <c r="P853" s="212"/>
      <c r="Q853" s="212"/>
      <c r="R853" s="212"/>
      <c r="S853" s="212"/>
      <c r="T853" s="213"/>
      <c r="AT853" s="214" t="s">
        <v>153</v>
      </c>
      <c r="AU853" s="214" t="s">
        <v>25</v>
      </c>
      <c r="AV853" s="13" t="s">
        <v>151</v>
      </c>
      <c r="AW853" s="13" t="s">
        <v>40</v>
      </c>
      <c r="AX853" s="13" t="s">
        <v>25</v>
      </c>
      <c r="AY853" s="214" t="s">
        <v>144</v>
      </c>
    </row>
    <row r="854" spans="2:65" s="1" customFormat="1" ht="22.5" customHeight="1">
      <c r="B854" s="175"/>
      <c r="C854" s="176" t="s">
        <v>755</v>
      </c>
      <c r="D854" s="176" t="s">
        <v>146</v>
      </c>
      <c r="E854" s="177" t="s">
        <v>756</v>
      </c>
      <c r="F854" s="178" t="s">
        <v>757</v>
      </c>
      <c r="G854" s="179" t="s">
        <v>733</v>
      </c>
      <c r="H854" s="180">
        <v>80</v>
      </c>
      <c r="I854" s="181"/>
      <c r="J854" s="182">
        <f>ROUND(I854*H854,2)</f>
        <v>0</v>
      </c>
      <c r="K854" s="178" t="s">
        <v>4753</v>
      </c>
      <c r="L854" s="42"/>
      <c r="M854" s="183" t="s">
        <v>5</v>
      </c>
      <c r="N854" s="184" t="s">
        <v>48</v>
      </c>
      <c r="O854" s="43"/>
      <c r="P854" s="185">
        <f>O854*H854</f>
        <v>0</v>
      </c>
      <c r="Q854" s="185">
        <v>0</v>
      </c>
      <c r="R854" s="185">
        <f>Q854*H854</f>
        <v>0</v>
      </c>
      <c r="S854" s="185">
        <v>1</v>
      </c>
      <c r="T854" s="186">
        <f>S854*H854</f>
        <v>80</v>
      </c>
      <c r="AR854" s="24" t="s">
        <v>734</v>
      </c>
      <c r="AT854" s="24" t="s">
        <v>146</v>
      </c>
      <c r="AU854" s="24" t="s">
        <v>25</v>
      </c>
      <c r="AY854" s="24" t="s">
        <v>144</v>
      </c>
      <c r="BE854" s="187">
        <f>IF(N854="základní",J854,0)</f>
        <v>0</v>
      </c>
      <c r="BF854" s="187">
        <f>IF(N854="snížená",J854,0)</f>
        <v>0</v>
      </c>
      <c r="BG854" s="187">
        <f>IF(N854="zákl. přenesená",J854,0)</f>
        <v>0</v>
      </c>
      <c r="BH854" s="187">
        <f>IF(N854="sníž. přenesená",J854,0)</f>
        <v>0</v>
      </c>
      <c r="BI854" s="187">
        <f>IF(N854="nulová",J854,0)</f>
        <v>0</v>
      </c>
      <c r="BJ854" s="24" t="s">
        <v>25</v>
      </c>
      <c r="BK854" s="187">
        <f>ROUND(I854*H854,2)</f>
        <v>0</v>
      </c>
      <c r="BL854" s="24" t="s">
        <v>734</v>
      </c>
      <c r="BM854" s="24" t="s">
        <v>758</v>
      </c>
    </row>
    <row r="855" spans="2:51" s="11" customFormat="1" ht="13.5">
      <c r="B855" s="188"/>
      <c r="D855" s="189" t="s">
        <v>153</v>
      </c>
      <c r="E855" s="190" t="s">
        <v>5</v>
      </c>
      <c r="F855" s="191" t="s">
        <v>759</v>
      </c>
      <c r="H855" s="192" t="s">
        <v>5</v>
      </c>
      <c r="I855" s="193"/>
      <c r="L855" s="188"/>
      <c r="M855" s="194"/>
      <c r="N855" s="195"/>
      <c r="O855" s="195"/>
      <c r="P855" s="195"/>
      <c r="Q855" s="195"/>
      <c r="R855" s="195"/>
      <c r="S855" s="195"/>
      <c r="T855" s="196"/>
      <c r="AT855" s="192" t="s">
        <v>153</v>
      </c>
      <c r="AU855" s="192" t="s">
        <v>25</v>
      </c>
      <c r="AV855" s="11" t="s">
        <v>25</v>
      </c>
      <c r="AW855" s="11" t="s">
        <v>40</v>
      </c>
      <c r="AX855" s="11" t="s">
        <v>77</v>
      </c>
      <c r="AY855" s="192" t="s">
        <v>144</v>
      </c>
    </row>
    <row r="856" spans="2:51" s="11" customFormat="1" ht="13.5">
      <c r="B856" s="188"/>
      <c r="D856" s="189" t="s">
        <v>153</v>
      </c>
      <c r="E856" s="190" t="s">
        <v>5</v>
      </c>
      <c r="F856" s="191" t="s">
        <v>760</v>
      </c>
      <c r="H856" s="192" t="s">
        <v>5</v>
      </c>
      <c r="I856" s="193"/>
      <c r="L856" s="188"/>
      <c r="M856" s="194"/>
      <c r="N856" s="195"/>
      <c r="O856" s="195"/>
      <c r="P856" s="195"/>
      <c r="Q856" s="195"/>
      <c r="R856" s="195"/>
      <c r="S856" s="195"/>
      <c r="T856" s="196"/>
      <c r="AT856" s="192" t="s">
        <v>153</v>
      </c>
      <c r="AU856" s="192" t="s">
        <v>25</v>
      </c>
      <c r="AV856" s="11" t="s">
        <v>25</v>
      </c>
      <c r="AW856" s="11" t="s">
        <v>40</v>
      </c>
      <c r="AX856" s="11" t="s">
        <v>77</v>
      </c>
      <c r="AY856" s="192" t="s">
        <v>144</v>
      </c>
    </row>
    <row r="857" spans="2:51" s="12" customFormat="1" ht="13.5">
      <c r="B857" s="197"/>
      <c r="D857" s="189" t="s">
        <v>153</v>
      </c>
      <c r="E857" s="198" t="s">
        <v>5</v>
      </c>
      <c r="F857" s="199" t="s">
        <v>745</v>
      </c>
      <c r="H857" s="200">
        <v>80</v>
      </c>
      <c r="I857" s="201"/>
      <c r="L857" s="197"/>
      <c r="M857" s="202"/>
      <c r="N857" s="203"/>
      <c r="O857" s="203"/>
      <c r="P857" s="203"/>
      <c r="Q857" s="203"/>
      <c r="R857" s="203"/>
      <c r="S857" s="203"/>
      <c r="T857" s="204"/>
      <c r="AT857" s="198" t="s">
        <v>153</v>
      </c>
      <c r="AU857" s="198" t="s">
        <v>25</v>
      </c>
      <c r="AV857" s="12" t="s">
        <v>86</v>
      </c>
      <c r="AW857" s="12" t="s">
        <v>40</v>
      </c>
      <c r="AX857" s="12" t="s">
        <v>77</v>
      </c>
      <c r="AY857" s="198" t="s">
        <v>144</v>
      </c>
    </row>
    <row r="858" spans="2:51" s="13" customFormat="1" ht="13.5">
      <c r="B858" s="205"/>
      <c r="D858" s="206" t="s">
        <v>153</v>
      </c>
      <c r="E858" s="207" t="s">
        <v>5</v>
      </c>
      <c r="F858" s="208" t="s">
        <v>174</v>
      </c>
      <c r="H858" s="209">
        <v>80</v>
      </c>
      <c r="I858" s="210"/>
      <c r="L858" s="205"/>
      <c r="M858" s="211"/>
      <c r="N858" s="212"/>
      <c r="O858" s="212"/>
      <c r="P858" s="212"/>
      <c r="Q858" s="212"/>
      <c r="R858" s="212"/>
      <c r="S858" s="212"/>
      <c r="T858" s="213"/>
      <c r="AT858" s="214" t="s">
        <v>153</v>
      </c>
      <c r="AU858" s="214" t="s">
        <v>25</v>
      </c>
      <c r="AV858" s="13" t="s">
        <v>151</v>
      </c>
      <c r="AW858" s="13" t="s">
        <v>40</v>
      </c>
      <c r="AX858" s="13" t="s">
        <v>25</v>
      </c>
      <c r="AY858" s="214" t="s">
        <v>144</v>
      </c>
    </row>
    <row r="859" spans="2:65" s="1" customFormat="1" ht="22.5" customHeight="1">
      <c r="B859" s="175"/>
      <c r="C859" s="176" t="s">
        <v>761</v>
      </c>
      <c r="D859" s="176" t="s">
        <v>146</v>
      </c>
      <c r="E859" s="177" t="s">
        <v>762</v>
      </c>
      <c r="F859" s="178" t="s">
        <v>763</v>
      </c>
      <c r="G859" s="179" t="s">
        <v>733</v>
      </c>
      <c r="H859" s="180">
        <v>28</v>
      </c>
      <c r="I859" s="181"/>
      <c r="J859" s="182">
        <f>ROUND(I859*H859,2)</f>
        <v>0</v>
      </c>
      <c r="K859" s="178" t="s">
        <v>4753</v>
      </c>
      <c r="L859" s="42"/>
      <c r="M859" s="183" t="s">
        <v>5</v>
      </c>
      <c r="N859" s="184" t="s">
        <v>48</v>
      </c>
      <c r="O859" s="43"/>
      <c r="P859" s="185">
        <f>O859*H859</f>
        <v>0</v>
      </c>
      <c r="Q859" s="185">
        <v>0</v>
      </c>
      <c r="R859" s="185">
        <f>Q859*H859</f>
        <v>0</v>
      </c>
      <c r="S859" s="185">
        <v>1</v>
      </c>
      <c r="T859" s="186">
        <f>S859*H859</f>
        <v>28</v>
      </c>
      <c r="AR859" s="24" t="s">
        <v>734</v>
      </c>
      <c r="AT859" s="24" t="s">
        <v>146</v>
      </c>
      <c r="AU859" s="24" t="s">
        <v>25</v>
      </c>
      <c r="AY859" s="24" t="s">
        <v>144</v>
      </c>
      <c r="BE859" s="187">
        <f>IF(N859="základní",J859,0)</f>
        <v>0</v>
      </c>
      <c r="BF859" s="187">
        <f>IF(N859="snížená",J859,0)</f>
        <v>0</v>
      </c>
      <c r="BG859" s="187">
        <f>IF(N859="zákl. přenesená",J859,0)</f>
        <v>0</v>
      </c>
      <c r="BH859" s="187">
        <f>IF(N859="sníž. přenesená",J859,0)</f>
        <v>0</v>
      </c>
      <c r="BI859" s="187">
        <f>IF(N859="nulová",J859,0)</f>
        <v>0</v>
      </c>
      <c r="BJ859" s="24" t="s">
        <v>25</v>
      </c>
      <c r="BK859" s="187">
        <f>ROUND(I859*H859,2)</f>
        <v>0</v>
      </c>
      <c r="BL859" s="24" t="s">
        <v>734</v>
      </c>
      <c r="BM859" s="24" t="s">
        <v>764</v>
      </c>
    </row>
    <row r="860" spans="2:51" s="11" customFormat="1" ht="27">
      <c r="B860" s="188"/>
      <c r="D860" s="189" t="s">
        <v>153</v>
      </c>
      <c r="E860" s="190" t="s">
        <v>5</v>
      </c>
      <c r="F860" s="191" t="s">
        <v>765</v>
      </c>
      <c r="H860" s="192" t="s">
        <v>5</v>
      </c>
      <c r="I860" s="193"/>
      <c r="L860" s="188"/>
      <c r="M860" s="194"/>
      <c r="N860" s="195"/>
      <c r="O860" s="195"/>
      <c r="P860" s="195"/>
      <c r="Q860" s="195"/>
      <c r="R860" s="195"/>
      <c r="S860" s="195"/>
      <c r="T860" s="196"/>
      <c r="AT860" s="192" t="s">
        <v>153</v>
      </c>
      <c r="AU860" s="192" t="s">
        <v>25</v>
      </c>
      <c r="AV860" s="11" t="s">
        <v>25</v>
      </c>
      <c r="AW860" s="11" t="s">
        <v>40</v>
      </c>
      <c r="AX860" s="11" t="s">
        <v>77</v>
      </c>
      <c r="AY860" s="192" t="s">
        <v>144</v>
      </c>
    </row>
    <row r="861" spans="2:51" s="12" customFormat="1" ht="13.5">
      <c r="B861" s="197"/>
      <c r="D861" s="189" t="s">
        <v>153</v>
      </c>
      <c r="E861" s="198" t="s">
        <v>5</v>
      </c>
      <c r="F861" s="199" t="s">
        <v>390</v>
      </c>
      <c r="H861" s="200">
        <v>20</v>
      </c>
      <c r="I861" s="201"/>
      <c r="L861" s="197"/>
      <c r="M861" s="202"/>
      <c r="N861" s="203"/>
      <c r="O861" s="203"/>
      <c r="P861" s="203"/>
      <c r="Q861" s="203"/>
      <c r="R861" s="203"/>
      <c r="S861" s="203"/>
      <c r="T861" s="204"/>
      <c r="AT861" s="198" t="s">
        <v>153</v>
      </c>
      <c r="AU861" s="198" t="s">
        <v>25</v>
      </c>
      <c r="AV861" s="12" t="s">
        <v>86</v>
      </c>
      <c r="AW861" s="12" t="s">
        <v>40</v>
      </c>
      <c r="AX861" s="12" t="s">
        <v>77</v>
      </c>
      <c r="AY861" s="198" t="s">
        <v>144</v>
      </c>
    </row>
    <row r="862" spans="2:51" s="11" customFormat="1" ht="13.5">
      <c r="B862" s="188"/>
      <c r="D862" s="189" t="s">
        <v>153</v>
      </c>
      <c r="E862" s="190" t="s">
        <v>5</v>
      </c>
      <c r="F862" s="191" t="s">
        <v>766</v>
      </c>
      <c r="H862" s="192" t="s">
        <v>5</v>
      </c>
      <c r="I862" s="193"/>
      <c r="L862" s="188"/>
      <c r="M862" s="194"/>
      <c r="N862" s="195"/>
      <c r="O862" s="195"/>
      <c r="P862" s="195"/>
      <c r="Q862" s="195"/>
      <c r="R862" s="195"/>
      <c r="S862" s="195"/>
      <c r="T862" s="196"/>
      <c r="AT862" s="192" t="s">
        <v>153</v>
      </c>
      <c r="AU862" s="192" t="s">
        <v>25</v>
      </c>
      <c r="AV862" s="11" t="s">
        <v>25</v>
      </c>
      <c r="AW862" s="11" t="s">
        <v>40</v>
      </c>
      <c r="AX862" s="11" t="s">
        <v>77</v>
      </c>
      <c r="AY862" s="192" t="s">
        <v>144</v>
      </c>
    </row>
    <row r="863" spans="2:51" s="11" customFormat="1" ht="13.5">
      <c r="B863" s="188"/>
      <c r="D863" s="189" t="s">
        <v>153</v>
      </c>
      <c r="E863" s="190" t="s">
        <v>5</v>
      </c>
      <c r="F863" s="191" t="s">
        <v>767</v>
      </c>
      <c r="H863" s="192" t="s">
        <v>5</v>
      </c>
      <c r="I863" s="193"/>
      <c r="L863" s="188"/>
      <c r="M863" s="194"/>
      <c r="N863" s="195"/>
      <c r="O863" s="195"/>
      <c r="P863" s="195"/>
      <c r="Q863" s="195"/>
      <c r="R863" s="195"/>
      <c r="S863" s="195"/>
      <c r="T863" s="196"/>
      <c r="AT863" s="192" t="s">
        <v>153</v>
      </c>
      <c r="AU863" s="192" t="s">
        <v>25</v>
      </c>
      <c r="AV863" s="11" t="s">
        <v>25</v>
      </c>
      <c r="AW863" s="11" t="s">
        <v>40</v>
      </c>
      <c r="AX863" s="11" t="s">
        <v>77</v>
      </c>
      <c r="AY863" s="192" t="s">
        <v>144</v>
      </c>
    </row>
    <row r="864" spans="2:51" s="11" customFormat="1" ht="13.5">
      <c r="B864" s="188"/>
      <c r="D864" s="189" t="s">
        <v>153</v>
      </c>
      <c r="E864" s="190" t="s">
        <v>5</v>
      </c>
      <c r="F864" s="191" t="s">
        <v>768</v>
      </c>
      <c r="H864" s="192" t="s">
        <v>5</v>
      </c>
      <c r="I864" s="193"/>
      <c r="L864" s="188"/>
      <c r="M864" s="194"/>
      <c r="N864" s="195"/>
      <c r="O864" s="195"/>
      <c r="P864" s="195"/>
      <c r="Q864" s="195"/>
      <c r="R864" s="195"/>
      <c r="S864" s="195"/>
      <c r="T864" s="196"/>
      <c r="AT864" s="192" t="s">
        <v>153</v>
      </c>
      <c r="AU864" s="192" t="s">
        <v>25</v>
      </c>
      <c r="AV864" s="11" t="s">
        <v>25</v>
      </c>
      <c r="AW864" s="11" t="s">
        <v>40</v>
      </c>
      <c r="AX864" s="11" t="s">
        <v>77</v>
      </c>
      <c r="AY864" s="192" t="s">
        <v>144</v>
      </c>
    </row>
    <row r="865" spans="2:51" s="12" customFormat="1" ht="13.5">
      <c r="B865" s="197"/>
      <c r="D865" s="189" t="s">
        <v>153</v>
      </c>
      <c r="E865" s="198" t="s">
        <v>5</v>
      </c>
      <c r="F865" s="199" t="s">
        <v>202</v>
      </c>
      <c r="H865" s="200">
        <v>8</v>
      </c>
      <c r="I865" s="201"/>
      <c r="L865" s="197"/>
      <c r="M865" s="202"/>
      <c r="N865" s="203"/>
      <c r="O865" s="203"/>
      <c r="P865" s="203"/>
      <c r="Q865" s="203"/>
      <c r="R865" s="203"/>
      <c r="S865" s="203"/>
      <c r="T865" s="204"/>
      <c r="AT865" s="198" t="s">
        <v>153</v>
      </c>
      <c r="AU865" s="198" t="s">
        <v>25</v>
      </c>
      <c r="AV865" s="12" t="s">
        <v>86</v>
      </c>
      <c r="AW865" s="12" t="s">
        <v>40</v>
      </c>
      <c r="AX865" s="12" t="s">
        <v>77</v>
      </c>
      <c r="AY865" s="198" t="s">
        <v>144</v>
      </c>
    </row>
    <row r="866" spans="2:51" s="13" customFormat="1" ht="13.5">
      <c r="B866" s="205"/>
      <c r="D866" s="206" t="s">
        <v>153</v>
      </c>
      <c r="E866" s="207" t="s">
        <v>5</v>
      </c>
      <c r="F866" s="208" t="s">
        <v>174</v>
      </c>
      <c r="H866" s="209">
        <v>28</v>
      </c>
      <c r="I866" s="210"/>
      <c r="L866" s="205"/>
      <c r="M866" s="211"/>
      <c r="N866" s="212"/>
      <c r="O866" s="212"/>
      <c r="P866" s="212"/>
      <c r="Q866" s="212"/>
      <c r="R866" s="212"/>
      <c r="S866" s="212"/>
      <c r="T866" s="213"/>
      <c r="AT866" s="214" t="s">
        <v>153</v>
      </c>
      <c r="AU866" s="214" t="s">
        <v>25</v>
      </c>
      <c r="AV866" s="13" t="s">
        <v>151</v>
      </c>
      <c r="AW866" s="13" t="s">
        <v>40</v>
      </c>
      <c r="AX866" s="13" t="s">
        <v>25</v>
      </c>
      <c r="AY866" s="214" t="s">
        <v>144</v>
      </c>
    </row>
    <row r="867" spans="2:65" s="1" customFormat="1" ht="22.5" customHeight="1">
      <c r="B867" s="175"/>
      <c r="C867" s="176" t="s">
        <v>769</v>
      </c>
      <c r="D867" s="176" t="s">
        <v>146</v>
      </c>
      <c r="E867" s="177" t="s">
        <v>770</v>
      </c>
      <c r="F867" s="178" t="s">
        <v>771</v>
      </c>
      <c r="G867" s="179" t="s">
        <v>733</v>
      </c>
      <c r="H867" s="180">
        <v>86</v>
      </c>
      <c r="I867" s="181"/>
      <c r="J867" s="182">
        <f>ROUND(I867*H867,2)</f>
        <v>0</v>
      </c>
      <c r="K867" s="178" t="s">
        <v>4753</v>
      </c>
      <c r="L867" s="42"/>
      <c r="M867" s="183" t="s">
        <v>5</v>
      </c>
      <c r="N867" s="184" t="s">
        <v>48</v>
      </c>
      <c r="O867" s="43"/>
      <c r="P867" s="185">
        <f>O867*H867</f>
        <v>0</v>
      </c>
      <c r="Q867" s="185">
        <v>0</v>
      </c>
      <c r="R867" s="185">
        <f>Q867*H867</f>
        <v>0</v>
      </c>
      <c r="S867" s="185">
        <v>0.5</v>
      </c>
      <c r="T867" s="186">
        <f>S867*H867</f>
        <v>43</v>
      </c>
      <c r="AR867" s="24" t="s">
        <v>734</v>
      </c>
      <c r="AT867" s="24" t="s">
        <v>146</v>
      </c>
      <c r="AU867" s="24" t="s">
        <v>25</v>
      </c>
      <c r="AY867" s="24" t="s">
        <v>144</v>
      </c>
      <c r="BE867" s="187">
        <f>IF(N867="základní",J867,0)</f>
        <v>0</v>
      </c>
      <c r="BF867" s="187">
        <f>IF(N867="snížená",J867,0)</f>
        <v>0</v>
      </c>
      <c r="BG867" s="187">
        <f>IF(N867="zákl. přenesená",J867,0)</f>
        <v>0</v>
      </c>
      <c r="BH867" s="187">
        <f>IF(N867="sníž. přenesená",J867,0)</f>
        <v>0</v>
      </c>
      <c r="BI867" s="187">
        <f>IF(N867="nulová",J867,0)</f>
        <v>0</v>
      </c>
      <c r="BJ867" s="24" t="s">
        <v>25</v>
      </c>
      <c r="BK867" s="187">
        <f>ROUND(I867*H867,2)</f>
        <v>0</v>
      </c>
      <c r="BL867" s="24" t="s">
        <v>734</v>
      </c>
      <c r="BM867" s="24" t="s">
        <v>772</v>
      </c>
    </row>
    <row r="868" spans="2:51" s="11" customFormat="1" ht="13.5">
      <c r="B868" s="188"/>
      <c r="D868" s="189" t="s">
        <v>153</v>
      </c>
      <c r="E868" s="190" t="s">
        <v>5</v>
      </c>
      <c r="F868" s="191" t="s">
        <v>773</v>
      </c>
      <c r="H868" s="192" t="s">
        <v>5</v>
      </c>
      <c r="I868" s="193"/>
      <c r="L868" s="188"/>
      <c r="M868" s="194"/>
      <c r="N868" s="195"/>
      <c r="O868" s="195"/>
      <c r="P868" s="195"/>
      <c r="Q868" s="195"/>
      <c r="R868" s="195"/>
      <c r="S868" s="195"/>
      <c r="T868" s="196"/>
      <c r="AT868" s="192" t="s">
        <v>153</v>
      </c>
      <c r="AU868" s="192" t="s">
        <v>25</v>
      </c>
      <c r="AV868" s="11" t="s">
        <v>25</v>
      </c>
      <c r="AW868" s="11" t="s">
        <v>40</v>
      </c>
      <c r="AX868" s="11" t="s">
        <v>77</v>
      </c>
      <c r="AY868" s="192" t="s">
        <v>144</v>
      </c>
    </row>
    <row r="869" spans="2:51" s="12" customFormat="1" ht="13.5">
      <c r="B869" s="197"/>
      <c r="D869" s="189" t="s">
        <v>153</v>
      </c>
      <c r="E869" s="198" t="s">
        <v>5</v>
      </c>
      <c r="F869" s="199" t="s">
        <v>774</v>
      </c>
      <c r="H869" s="200">
        <v>86</v>
      </c>
      <c r="I869" s="201"/>
      <c r="L869" s="197"/>
      <c r="M869" s="202"/>
      <c r="N869" s="203"/>
      <c r="O869" s="203"/>
      <c r="P869" s="203"/>
      <c r="Q869" s="203"/>
      <c r="R869" s="203"/>
      <c r="S869" s="203"/>
      <c r="T869" s="204"/>
      <c r="AT869" s="198" t="s">
        <v>153</v>
      </c>
      <c r="AU869" s="198" t="s">
        <v>25</v>
      </c>
      <c r="AV869" s="12" t="s">
        <v>86</v>
      </c>
      <c r="AW869" s="12" t="s">
        <v>40</v>
      </c>
      <c r="AX869" s="12" t="s">
        <v>77</v>
      </c>
      <c r="AY869" s="198" t="s">
        <v>144</v>
      </c>
    </row>
    <row r="870" spans="2:51" s="13" customFormat="1" ht="13.5">
      <c r="B870" s="205"/>
      <c r="D870" s="206" t="s">
        <v>153</v>
      </c>
      <c r="E870" s="207" t="s">
        <v>5</v>
      </c>
      <c r="F870" s="208" t="s">
        <v>174</v>
      </c>
      <c r="H870" s="209">
        <v>86</v>
      </c>
      <c r="I870" s="210"/>
      <c r="L870" s="205"/>
      <c r="M870" s="211"/>
      <c r="N870" s="212"/>
      <c r="O870" s="212"/>
      <c r="P870" s="212"/>
      <c r="Q870" s="212"/>
      <c r="R870" s="212"/>
      <c r="S870" s="212"/>
      <c r="T870" s="213"/>
      <c r="AT870" s="214" t="s">
        <v>153</v>
      </c>
      <c r="AU870" s="214" t="s">
        <v>25</v>
      </c>
      <c r="AV870" s="13" t="s">
        <v>151</v>
      </c>
      <c r="AW870" s="13" t="s">
        <v>40</v>
      </c>
      <c r="AX870" s="13" t="s">
        <v>25</v>
      </c>
      <c r="AY870" s="214" t="s">
        <v>144</v>
      </c>
    </row>
    <row r="871" spans="2:65" s="1" customFormat="1" ht="22.5" customHeight="1">
      <c r="B871" s="175"/>
      <c r="C871" s="176" t="s">
        <v>775</v>
      </c>
      <c r="D871" s="176" t="s">
        <v>146</v>
      </c>
      <c r="E871" s="177" t="s">
        <v>776</v>
      </c>
      <c r="F871" s="178" t="s">
        <v>777</v>
      </c>
      <c r="G871" s="179" t="s">
        <v>733</v>
      </c>
      <c r="H871" s="180">
        <v>40</v>
      </c>
      <c r="I871" s="181"/>
      <c r="J871" s="182">
        <f>ROUND(I871*H871,2)</f>
        <v>0</v>
      </c>
      <c r="K871" s="178" t="s">
        <v>4753</v>
      </c>
      <c r="L871" s="42"/>
      <c r="M871" s="183" t="s">
        <v>5</v>
      </c>
      <c r="N871" s="184" t="s">
        <v>48</v>
      </c>
      <c r="O871" s="43"/>
      <c r="P871" s="185">
        <f>O871*H871</f>
        <v>0</v>
      </c>
      <c r="Q871" s="185">
        <v>0</v>
      </c>
      <c r="R871" s="185">
        <f>Q871*H871</f>
        <v>0</v>
      </c>
      <c r="S871" s="185">
        <v>0.5</v>
      </c>
      <c r="T871" s="186">
        <f>S871*H871</f>
        <v>20</v>
      </c>
      <c r="AR871" s="24" t="s">
        <v>734</v>
      </c>
      <c r="AT871" s="24" t="s">
        <v>146</v>
      </c>
      <c r="AU871" s="24" t="s">
        <v>25</v>
      </c>
      <c r="AY871" s="24" t="s">
        <v>144</v>
      </c>
      <c r="BE871" s="187">
        <f>IF(N871="základní",J871,0)</f>
        <v>0</v>
      </c>
      <c r="BF871" s="187">
        <f>IF(N871="snížená",J871,0)</f>
        <v>0</v>
      </c>
      <c r="BG871" s="187">
        <f>IF(N871="zákl. přenesená",J871,0)</f>
        <v>0</v>
      </c>
      <c r="BH871" s="187">
        <f>IF(N871="sníž. přenesená",J871,0)</f>
        <v>0</v>
      </c>
      <c r="BI871" s="187">
        <f>IF(N871="nulová",J871,0)</f>
        <v>0</v>
      </c>
      <c r="BJ871" s="24" t="s">
        <v>25</v>
      </c>
      <c r="BK871" s="187">
        <f>ROUND(I871*H871,2)</f>
        <v>0</v>
      </c>
      <c r="BL871" s="24" t="s">
        <v>734</v>
      </c>
      <c r="BM871" s="24" t="s">
        <v>778</v>
      </c>
    </row>
    <row r="872" spans="2:51" s="11" customFormat="1" ht="27">
      <c r="B872" s="188"/>
      <c r="D872" s="189" t="s">
        <v>153</v>
      </c>
      <c r="E872" s="190" t="s">
        <v>5</v>
      </c>
      <c r="F872" s="191" t="s">
        <v>779</v>
      </c>
      <c r="H872" s="192" t="s">
        <v>5</v>
      </c>
      <c r="I872" s="193"/>
      <c r="L872" s="188"/>
      <c r="M872" s="194"/>
      <c r="N872" s="195"/>
      <c r="O872" s="195"/>
      <c r="P872" s="195"/>
      <c r="Q872" s="195"/>
      <c r="R872" s="195"/>
      <c r="S872" s="195"/>
      <c r="T872" s="196"/>
      <c r="AT872" s="192" t="s">
        <v>153</v>
      </c>
      <c r="AU872" s="192" t="s">
        <v>25</v>
      </c>
      <c r="AV872" s="11" t="s">
        <v>25</v>
      </c>
      <c r="AW872" s="11" t="s">
        <v>40</v>
      </c>
      <c r="AX872" s="11" t="s">
        <v>77</v>
      </c>
      <c r="AY872" s="192" t="s">
        <v>144</v>
      </c>
    </row>
    <row r="873" spans="2:51" s="12" customFormat="1" ht="13.5">
      <c r="B873" s="197"/>
      <c r="D873" s="189" t="s">
        <v>153</v>
      </c>
      <c r="E873" s="198" t="s">
        <v>5</v>
      </c>
      <c r="F873" s="199" t="s">
        <v>780</v>
      </c>
      <c r="H873" s="200">
        <v>40</v>
      </c>
      <c r="I873" s="201"/>
      <c r="L873" s="197"/>
      <c r="M873" s="202"/>
      <c r="N873" s="203"/>
      <c r="O873" s="203"/>
      <c r="P873" s="203"/>
      <c r="Q873" s="203"/>
      <c r="R873" s="203"/>
      <c r="S873" s="203"/>
      <c r="T873" s="204"/>
      <c r="AT873" s="198" t="s">
        <v>153</v>
      </c>
      <c r="AU873" s="198" t="s">
        <v>25</v>
      </c>
      <c r="AV873" s="12" t="s">
        <v>86</v>
      </c>
      <c r="AW873" s="12" t="s">
        <v>40</v>
      </c>
      <c r="AX873" s="12" t="s">
        <v>77</v>
      </c>
      <c r="AY873" s="198" t="s">
        <v>144</v>
      </c>
    </row>
    <row r="874" spans="2:51" s="13" customFormat="1" ht="13.5">
      <c r="B874" s="205"/>
      <c r="D874" s="206" t="s">
        <v>153</v>
      </c>
      <c r="E874" s="207" t="s">
        <v>5</v>
      </c>
      <c r="F874" s="208" t="s">
        <v>174</v>
      </c>
      <c r="H874" s="209">
        <v>40</v>
      </c>
      <c r="I874" s="210"/>
      <c r="L874" s="205"/>
      <c r="M874" s="211"/>
      <c r="N874" s="212"/>
      <c r="O874" s="212"/>
      <c r="P874" s="212"/>
      <c r="Q874" s="212"/>
      <c r="R874" s="212"/>
      <c r="S874" s="212"/>
      <c r="T874" s="213"/>
      <c r="AT874" s="214" t="s">
        <v>153</v>
      </c>
      <c r="AU874" s="214" t="s">
        <v>25</v>
      </c>
      <c r="AV874" s="13" t="s">
        <v>151</v>
      </c>
      <c r="AW874" s="13" t="s">
        <v>40</v>
      </c>
      <c r="AX874" s="13" t="s">
        <v>25</v>
      </c>
      <c r="AY874" s="214" t="s">
        <v>144</v>
      </c>
    </row>
    <row r="875" spans="2:65" s="1" customFormat="1" ht="22.5" customHeight="1">
      <c r="B875" s="175"/>
      <c r="C875" s="223" t="s">
        <v>781</v>
      </c>
      <c r="D875" s="223" t="s">
        <v>782</v>
      </c>
      <c r="E875" s="224" t="s">
        <v>783</v>
      </c>
      <c r="F875" s="225" t="s">
        <v>784</v>
      </c>
      <c r="G875" s="226" t="s">
        <v>4759</v>
      </c>
      <c r="H875" s="227">
        <v>1</v>
      </c>
      <c r="I875" s="228"/>
      <c r="J875" s="229">
        <f>ROUND(I875*H875,2)</f>
        <v>0</v>
      </c>
      <c r="K875" s="353" t="s">
        <v>4753</v>
      </c>
      <c r="L875" s="230"/>
      <c r="M875" s="231" t="s">
        <v>5</v>
      </c>
      <c r="N875" s="232" t="s">
        <v>48</v>
      </c>
      <c r="O875" s="43"/>
      <c r="P875" s="185">
        <f>O875*H875</f>
        <v>0</v>
      </c>
      <c r="Q875" s="185">
        <v>0.3</v>
      </c>
      <c r="R875" s="185">
        <f>Q875*H875</f>
        <v>0.3</v>
      </c>
      <c r="S875" s="185">
        <v>0</v>
      </c>
      <c r="T875" s="186">
        <f>S875*H875</f>
        <v>0</v>
      </c>
      <c r="AR875" s="24" t="s">
        <v>734</v>
      </c>
      <c r="AT875" s="24" t="s">
        <v>782</v>
      </c>
      <c r="AU875" s="24" t="s">
        <v>25</v>
      </c>
      <c r="AY875" s="24" t="s">
        <v>144</v>
      </c>
      <c r="BE875" s="187">
        <f>IF(N875="základní",J875,0)</f>
        <v>0</v>
      </c>
      <c r="BF875" s="187">
        <f>IF(N875="snížená",J875,0)</f>
        <v>0</v>
      </c>
      <c r="BG875" s="187">
        <f>IF(N875="zákl. přenesená",J875,0)</f>
        <v>0</v>
      </c>
      <c r="BH875" s="187">
        <f>IF(N875="sníž. přenesená",J875,0)</f>
        <v>0</v>
      </c>
      <c r="BI875" s="187">
        <f>IF(N875="nulová",J875,0)</f>
        <v>0</v>
      </c>
      <c r="BJ875" s="24" t="s">
        <v>25</v>
      </c>
      <c r="BK875" s="187">
        <f>ROUND(I875*H875,2)</f>
        <v>0</v>
      </c>
      <c r="BL875" s="24" t="s">
        <v>734</v>
      </c>
      <c r="BM875" s="24" t="s">
        <v>785</v>
      </c>
    </row>
    <row r="876" spans="2:51" s="12" customFormat="1" ht="13.5">
      <c r="B876" s="197"/>
      <c r="D876" s="189" t="s">
        <v>153</v>
      </c>
      <c r="E876" s="198" t="s">
        <v>5</v>
      </c>
      <c r="F876" s="199" t="s">
        <v>25</v>
      </c>
      <c r="H876" s="200">
        <v>1</v>
      </c>
      <c r="I876" s="201"/>
      <c r="L876" s="197"/>
      <c r="M876" s="202"/>
      <c r="N876" s="203"/>
      <c r="O876" s="203"/>
      <c r="P876" s="203"/>
      <c r="Q876" s="203"/>
      <c r="R876" s="203"/>
      <c r="S876" s="203"/>
      <c r="T876" s="204"/>
      <c r="AT876" s="198" t="s">
        <v>153</v>
      </c>
      <c r="AU876" s="198" t="s">
        <v>25</v>
      </c>
      <c r="AV876" s="12" t="s">
        <v>86</v>
      </c>
      <c r="AW876" s="12" t="s">
        <v>40</v>
      </c>
      <c r="AX876" s="12" t="s">
        <v>77</v>
      </c>
      <c r="AY876" s="198" t="s">
        <v>144</v>
      </c>
    </row>
    <row r="877" spans="2:51" s="13" customFormat="1" ht="13.5">
      <c r="B877" s="205"/>
      <c r="D877" s="189" t="s">
        <v>153</v>
      </c>
      <c r="E877" s="215" t="s">
        <v>5</v>
      </c>
      <c r="F877" s="216" t="s">
        <v>174</v>
      </c>
      <c r="H877" s="217">
        <v>1</v>
      </c>
      <c r="I877" s="210"/>
      <c r="L877" s="205"/>
      <c r="M877" s="233"/>
      <c r="N877" s="234"/>
      <c r="O877" s="234"/>
      <c r="P877" s="234"/>
      <c r="Q877" s="234"/>
      <c r="R877" s="234"/>
      <c r="S877" s="234"/>
      <c r="T877" s="235"/>
      <c r="AT877" s="214" t="s">
        <v>153</v>
      </c>
      <c r="AU877" s="214" t="s">
        <v>25</v>
      </c>
      <c r="AV877" s="13" t="s">
        <v>151</v>
      </c>
      <c r="AW877" s="13" t="s">
        <v>40</v>
      </c>
      <c r="AX877" s="13" t="s">
        <v>25</v>
      </c>
      <c r="AY877" s="214" t="s">
        <v>144</v>
      </c>
    </row>
    <row r="878" spans="2:12" s="1" customFormat="1" ht="6.95" customHeight="1">
      <c r="B878" s="57"/>
      <c r="C878" s="58"/>
      <c r="D878" s="58"/>
      <c r="E878" s="58"/>
      <c r="F878" s="58"/>
      <c r="G878" s="58"/>
      <c r="H878" s="58"/>
      <c r="I878" s="128"/>
      <c r="J878" s="58"/>
      <c r="K878" s="58"/>
      <c r="L878" s="42"/>
    </row>
  </sheetData>
  <autoFilter ref="C91:K877"/>
  <mergeCells count="9">
    <mergeCell ref="E82:H82"/>
    <mergeCell ref="E84:H8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rintOptions/>
  <pageMargins left="0.1968503937007874" right="0.1968503937007874" top="0.5905511811023623" bottom="0.590551181102362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727"/>
  <sheetViews>
    <sheetView showGridLines="0" workbookViewId="0" topLeftCell="A1">
      <pane ySplit="1" topLeftCell="A584" activePane="bottomLeft" state="frozen"/>
      <selection pane="bottomLeft" activeCell="E601" sqref="E60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1"/>
      <c r="C1" s="101"/>
      <c r="D1" s="102" t="s">
        <v>1</v>
      </c>
      <c r="E1" s="101"/>
      <c r="F1" s="103" t="s">
        <v>99</v>
      </c>
      <c r="G1" s="402" t="s">
        <v>100</v>
      </c>
      <c r="H1" s="402"/>
      <c r="I1" s="104"/>
      <c r="J1" s="103" t="s">
        <v>101</v>
      </c>
      <c r="K1" s="102" t="s">
        <v>102</v>
      </c>
      <c r="L1" s="103" t="s">
        <v>103</v>
      </c>
      <c r="M1" s="103"/>
      <c r="N1" s="103"/>
      <c r="O1" s="103"/>
      <c r="P1" s="103"/>
      <c r="Q1" s="103"/>
      <c r="R1" s="103"/>
      <c r="S1" s="103"/>
      <c r="T1" s="10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2" t="s">
        <v>8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05"/>
      <c r="J3" s="26"/>
      <c r="K3" s="27"/>
      <c r="AT3" s="24" t="s">
        <v>86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06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6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06"/>
      <c r="J6" s="29"/>
      <c r="K6" s="31"/>
    </row>
    <row r="7" spans="2:11" ht="22.5" customHeight="1">
      <c r="B7" s="28"/>
      <c r="C7" s="29"/>
      <c r="D7" s="29"/>
      <c r="E7" s="403" t="str">
        <f>'Rekapitulace stavby'!K6</f>
        <v>UK - SBZ - Kompletní rekonstrukce Celetná 13</v>
      </c>
      <c r="F7" s="404"/>
      <c r="G7" s="404"/>
      <c r="H7" s="404"/>
      <c r="I7" s="106"/>
      <c r="J7" s="29"/>
      <c r="K7" s="31"/>
    </row>
    <row r="8" spans="2:11" s="1" customFormat="1" ht="15">
      <c r="B8" s="42"/>
      <c r="C8" s="43"/>
      <c r="D8" s="37" t="s">
        <v>105</v>
      </c>
      <c r="E8" s="43"/>
      <c r="F8" s="43"/>
      <c r="G8" s="43"/>
      <c r="H8" s="43"/>
      <c r="I8" s="107"/>
      <c r="J8" s="43"/>
      <c r="K8" s="46"/>
    </row>
    <row r="9" spans="2:11" s="1" customFormat="1" ht="36.95" customHeight="1">
      <c r="B9" s="42"/>
      <c r="C9" s="43"/>
      <c r="D9" s="43"/>
      <c r="E9" s="405" t="s">
        <v>786</v>
      </c>
      <c r="F9" s="406"/>
      <c r="G9" s="406"/>
      <c r="H9" s="406"/>
      <c r="I9" s="107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07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08" t="s">
        <v>23</v>
      </c>
      <c r="J11" s="35" t="s">
        <v>5</v>
      </c>
      <c r="K11" s="46"/>
    </row>
    <row r="12" spans="2:11" s="1" customFormat="1" ht="14.45" customHeight="1">
      <c r="B12" s="42"/>
      <c r="C12" s="43"/>
      <c r="D12" s="37" t="s">
        <v>26</v>
      </c>
      <c r="E12" s="43"/>
      <c r="F12" s="35" t="s">
        <v>27</v>
      </c>
      <c r="G12" s="43"/>
      <c r="H12" s="43"/>
      <c r="I12" s="108" t="s">
        <v>28</v>
      </c>
      <c r="J12" s="109"/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07"/>
      <c r="J13" s="43"/>
      <c r="K13" s="46"/>
    </row>
    <row r="14" spans="2:11" s="1" customFormat="1" ht="14.45" customHeight="1">
      <c r="B14" s="42"/>
      <c r="C14" s="43"/>
      <c r="D14" s="37" t="s">
        <v>33</v>
      </c>
      <c r="E14" s="43"/>
      <c r="F14" s="43"/>
      <c r="G14" s="43"/>
      <c r="H14" s="43"/>
      <c r="I14" s="108" t="s">
        <v>34</v>
      </c>
      <c r="J14" s="35" t="s">
        <v>5</v>
      </c>
      <c r="K14" s="46"/>
    </row>
    <row r="15" spans="2:11" s="1" customFormat="1" ht="18" customHeight="1">
      <c r="B15" s="42"/>
      <c r="C15" s="43"/>
      <c r="D15" s="43"/>
      <c r="E15" s="35" t="s">
        <v>4757</v>
      </c>
      <c r="F15" s="43"/>
      <c r="G15" s="43"/>
      <c r="H15" s="43"/>
      <c r="I15" s="108" t="s">
        <v>36</v>
      </c>
      <c r="J15" s="35" t="s">
        <v>5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07"/>
      <c r="J16" s="43"/>
      <c r="K16" s="46"/>
    </row>
    <row r="17" spans="2:11" s="1" customFormat="1" ht="14.45" customHeight="1">
      <c r="B17" s="42"/>
      <c r="C17" s="43"/>
      <c r="D17" s="37" t="s">
        <v>37</v>
      </c>
      <c r="E17" s="43"/>
      <c r="F17" s="43"/>
      <c r="G17" s="43"/>
      <c r="H17" s="43"/>
      <c r="I17" s="108" t="s">
        <v>34</v>
      </c>
      <c r="J17" s="35" t="str">
        <f>IF('Rekapitulace stavby'!AN13="Vyplň údaj","",IF('Rekapitulace stavby'!AN13="","",'Rekapitulace stavby'!AN13))</f>
        <v>Vyplnit</v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>Vyplnit</v>
      </c>
      <c r="F18" s="43"/>
      <c r="G18" s="43"/>
      <c r="H18" s="43"/>
      <c r="I18" s="108" t="s">
        <v>36</v>
      </c>
      <c r="J18" s="35" t="str">
        <f>IF('Rekapitulace stavby'!AN14="Vyplň údaj","",IF('Rekapitulace stavby'!AN14="","",'Rekapitulace stavby'!AN14))</f>
        <v>Vyplnit</v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07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08" t="s">
        <v>34</v>
      </c>
      <c r="J20" s="35" t="s">
        <v>5</v>
      </c>
      <c r="K20" s="46"/>
    </row>
    <row r="21" spans="2:11" s="1" customFormat="1" ht="18" customHeight="1">
      <c r="B21" s="42"/>
      <c r="C21" s="43"/>
      <c r="D21" s="43"/>
      <c r="E21" s="35" t="s">
        <v>4758</v>
      </c>
      <c r="F21" s="43"/>
      <c r="G21" s="43"/>
      <c r="H21" s="43"/>
      <c r="I21" s="108" t="s">
        <v>36</v>
      </c>
      <c r="J21" s="35" t="s">
        <v>5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07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07"/>
      <c r="J23" s="43"/>
      <c r="K23" s="46"/>
    </row>
    <row r="24" spans="2:11" s="6" customFormat="1" ht="22.5" customHeight="1">
      <c r="B24" s="110"/>
      <c r="C24" s="111"/>
      <c r="D24" s="111"/>
      <c r="E24" s="395" t="s">
        <v>5</v>
      </c>
      <c r="F24" s="395"/>
      <c r="G24" s="395"/>
      <c r="H24" s="395"/>
      <c r="I24" s="112"/>
      <c r="J24" s="111"/>
      <c r="K24" s="113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07"/>
      <c r="J25" s="43"/>
      <c r="K25" s="46"/>
    </row>
    <row r="26" spans="2:11" s="1" customFormat="1" ht="6.95" customHeight="1">
      <c r="B26" s="42"/>
      <c r="C26" s="43"/>
      <c r="D26" s="69"/>
      <c r="E26" s="69"/>
      <c r="F26" s="69"/>
      <c r="G26" s="69"/>
      <c r="H26" s="69"/>
      <c r="I26" s="114"/>
      <c r="J26" s="69"/>
      <c r="K26" s="115"/>
    </row>
    <row r="27" spans="2:11" s="1" customFormat="1" ht="25.35" customHeight="1">
      <c r="B27" s="42"/>
      <c r="C27" s="43"/>
      <c r="D27" s="116" t="s">
        <v>43</v>
      </c>
      <c r="E27" s="43"/>
      <c r="F27" s="43"/>
      <c r="G27" s="43"/>
      <c r="H27" s="43"/>
      <c r="I27" s="107"/>
      <c r="J27" s="117">
        <f>ROUND(J87,2)</f>
        <v>0</v>
      </c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14"/>
      <c r="J28" s="69"/>
      <c r="K28" s="115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18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19">
        <f>ROUND(SUM(BE87:BE726),2)</f>
        <v>0</v>
      </c>
      <c r="G30" s="43"/>
      <c r="H30" s="43"/>
      <c r="I30" s="120">
        <v>0.21</v>
      </c>
      <c r="J30" s="119">
        <f>ROUND(ROUND((SUM(BE87:BE726)),2)*I30,2)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19">
        <f>ROUND(SUM(BF87:BF726),2)</f>
        <v>0</v>
      </c>
      <c r="G31" s="43"/>
      <c r="H31" s="43"/>
      <c r="I31" s="120">
        <v>0.15</v>
      </c>
      <c r="J31" s="119">
        <f>ROUND(ROUND((SUM(BF87:BF726)),2)*I31,2)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19">
        <f>ROUND(SUM(BG87:BG726),2)</f>
        <v>0</v>
      </c>
      <c r="G32" s="43"/>
      <c r="H32" s="43"/>
      <c r="I32" s="120">
        <v>0.21</v>
      </c>
      <c r="J32" s="119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19">
        <f>ROUND(SUM(BH87:BH726),2)</f>
        <v>0</v>
      </c>
      <c r="G33" s="43"/>
      <c r="H33" s="43"/>
      <c r="I33" s="120">
        <v>0.15</v>
      </c>
      <c r="J33" s="119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19">
        <f>ROUND(SUM(BI87:BI726),2)</f>
        <v>0</v>
      </c>
      <c r="G34" s="43"/>
      <c r="H34" s="43"/>
      <c r="I34" s="120">
        <v>0</v>
      </c>
      <c r="J34" s="119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07"/>
      <c r="J35" s="43"/>
      <c r="K35" s="46"/>
    </row>
    <row r="36" spans="2:11" s="1" customFormat="1" ht="25.35" customHeight="1">
      <c r="B36" s="42"/>
      <c r="C36" s="121"/>
      <c r="D36" s="122" t="s">
        <v>53</v>
      </c>
      <c r="E36" s="72"/>
      <c r="F36" s="72"/>
      <c r="G36" s="123" t="s">
        <v>54</v>
      </c>
      <c r="H36" s="124" t="s">
        <v>55</v>
      </c>
      <c r="I36" s="125"/>
      <c r="J36" s="126">
        <f>SUM(J27:J34)</f>
        <v>0</v>
      </c>
      <c r="K36" s="127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28"/>
      <c r="J37" s="58"/>
      <c r="K37" s="59"/>
    </row>
    <row r="41" spans="2:11" s="1" customFormat="1" ht="6.95" customHeight="1">
      <c r="B41" s="60"/>
      <c r="C41" s="61"/>
      <c r="D41" s="61"/>
      <c r="E41" s="61"/>
      <c r="F41" s="61"/>
      <c r="G41" s="61"/>
      <c r="H41" s="61"/>
      <c r="I41" s="129"/>
      <c r="J41" s="61"/>
      <c r="K41" s="130"/>
    </row>
    <row r="42" spans="2:11" s="1" customFormat="1" ht="36.95" customHeight="1">
      <c r="B42" s="42"/>
      <c r="C42" s="30" t="s">
        <v>107</v>
      </c>
      <c r="D42" s="43"/>
      <c r="E42" s="43"/>
      <c r="F42" s="43"/>
      <c r="G42" s="43"/>
      <c r="H42" s="43"/>
      <c r="I42" s="107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07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07"/>
      <c r="J44" s="43"/>
      <c r="K44" s="46"/>
    </row>
    <row r="45" spans="2:11" s="1" customFormat="1" ht="22.5" customHeight="1">
      <c r="B45" s="42"/>
      <c r="C45" s="43"/>
      <c r="D45" s="43"/>
      <c r="E45" s="403" t="str">
        <f>E7</f>
        <v>UK - SBZ - Kompletní rekonstrukce Celetná 13</v>
      </c>
      <c r="F45" s="404"/>
      <c r="G45" s="404"/>
      <c r="H45" s="404"/>
      <c r="I45" s="107"/>
      <c r="J45" s="43"/>
      <c r="K45" s="46"/>
    </row>
    <row r="46" spans="2:11" s="1" customFormat="1" ht="14.45" customHeight="1">
      <c r="B46" s="42"/>
      <c r="C46" s="37" t="s">
        <v>105</v>
      </c>
      <c r="D46" s="43"/>
      <c r="E46" s="43"/>
      <c r="F46" s="43"/>
      <c r="G46" s="43"/>
      <c r="H46" s="43"/>
      <c r="I46" s="107"/>
      <c r="J46" s="43"/>
      <c r="K46" s="46"/>
    </row>
    <row r="47" spans="2:11" s="1" customFormat="1" ht="23.25" customHeight="1">
      <c r="B47" s="42"/>
      <c r="C47" s="43"/>
      <c r="D47" s="43"/>
      <c r="E47" s="405" t="str">
        <f>E9</f>
        <v>02 - Stavebně konstrukční část</v>
      </c>
      <c r="F47" s="406"/>
      <c r="G47" s="406"/>
      <c r="H47" s="406"/>
      <c r="I47" s="107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07"/>
      <c r="J48" s="43"/>
      <c r="K48" s="46"/>
    </row>
    <row r="49" spans="2:11" s="1" customFormat="1" ht="18" customHeight="1">
      <c r="B49" s="42"/>
      <c r="C49" s="37" t="s">
        <v>26</v>
      </c>
      <c r="D49" s="43"/>
      <c r="E49" s="43"/>
      <c r="F49" s="35" t="str">
        <f>F12</f>
        <v>Praha 1</v>
      </c>
      <c r="G49" s="43"/>
      <c r="H49" s="43"/>
      <c r="I49" s="108" t="s">
        <v>28</v>
      </c>
      <c r="J49" s="109" t="str">
        <f>IF(J12="","",J12)</f>
        <v/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07"/>
      <c r="J50" s="43"/>
      <c r="K50" s="46"/>
    </row>
    <row r="51" spans="2:11" s="1" customFormat="1" ht="15">
      <c r="B51" s="42"/>
      <c r="C51" s="37" t="s">
        <v>33</v>
      </c>
      <c r="D51" s="43"/>
      <c r="E51" s="43"/>
      <c r="F51" s="35" t="str">
        <f>E15</f>
        <v xml:space="preserve">Univerzita Karlova </v>
      </c>
      <c r="G51" s="43"/>
      <c r="H51" s="43"/>
      <c r="I51" s="108" t="s">
        <v>38</v>
      </c>
      <c r="J51" s="35" t="str">
        <f>E21</f>
        <v>Projektový atelier pro architekturu a pozemní stavby s.r.o.</v>
      </c>
      <c r="K51" s="46"/>
    </row>
    <row r="52" spans="2:11" s="1" customFormat="1" ht="14.45" customHeight="1">
      <c r="B52" s="42"/>
      <c r="C52" s="37" t="s">
        <v>37</v>
      </c>
      <c r="D52" s="43"/>
      <c r="E52" s="43"/>
      <c r="F52" s="35" t="str">
        <f>IF(E18="","",E18)</f>
        <v>Vyplnit</v>
      </c>
      <c r="G52" s="43"/>
      <c r="H52" s="43"/>
      <c r="I52" s="107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07"/>
      <c r="J53" s="43"/>
      <c r="K53" s="46"/>
    </row>
    <row r="54" spans="2:11" s="1" customFormat="1" ht="29.25" customHeight="1">
      <c r="B54" s="42"/>
      <c r="C54" s="131" t="s">
        <v>108</v>
      </c>
      <c r="D54" s="121"/>
      <c r="E54" s="121"/>
      <c r="F54" s="121"/>
      <c r="G54" s="121"/>
      <c r="H54" s="121"/>
      <c r="I54" s="132"/>
      <c r="J54" s="133" t="s">
        <v>109</v>
      </c>
      <c r="K54" s="134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07"/>
      <c r="J55" s="43"/>
      <c r="K55" s="46"/>
    </row>
    <row r="56" spans="2:47" s="1" customFormat="1" ht="29.25" customHeight="1">
      <c r="B56" s="42"/>
      <c r="C56" s="135" t="s">
        <v>110</v>
      </c>
      <c r="D56" s="43"/>
      <c r="E56" s="43"/>
      <c r="F56" s="43"/>
      <c r="G56" s="43"/>
      <c r="H56" s="43"/>
      <c r="I56" s="107"/>
      <c r="J56" s="117">
        <f>J87</f>
        <v>0</v>
      </c>
      <c r="K56" s="46"/>
      <c r="AU56" s="24" t="s">
        <v>111</v>
      </c>
    </row>
    <row r="57" spans="2:11" s="7" customFormat="1" ht="24.95" customHeight="1">
      <c r="B57" s="136"/>
      <c r="C57" s="137"/>
      <c r="D57" s="138" t="s">
        <v>112</v>
      </c>
      <c r="E57" s="139"/>
      <c r="F57" s="139"/>
      <c r="G57" s="139"/>
      <c r="H57" s="139"/>
      <c r="I57" s="140"/>
      <c r="J57" s="141">
        <f>J88</f>
        <v>0</v>
      </c>
      <c r="K57" s="142"/>
    </row>
    <row r="58" spans="2:11" s="8" customFormat="1" ht="19.9" customHeight="1">
      <c r="B58" s="143"/>
      <c r="C58" s="144"/>
      <c r="D58" s="145" t="s">
        <v>113</v>
      </c>
      <c r="E58" s="146"/>
      <c r="F58" s="146"/>
      <c r="G58" s="146"/>
      <c r="H58" s="146"/>
      <c r="I58" s="147"/>
      <c r="J58" s="148">
        <f>J89</f>
        <v>0</v>
      </c>
      <c r="K58" s="149"/>
    </row>
    <row r="59" spans="2:11" s="8" customFormat="1" ht="19.9" customHeight="1">
      <c r="B59" s="143"/>
      <c r="C59" s="144"/>
      <c r="D59" s="145" t="s">
        <v>787</v>
      </c>
      <c r="E59" s="146"/>
      <c r="F59" s="146"/>
      <c r="G59" s="146"/>
      <c r="H59" s="146"/>
      <c r="I59" s="147"/>
      <c r="J59" s="148">
        <f>J166</f>
        <v>0</v>
      </c>
      <c r="K59" s="149"/>
    </row>
    <row r="60" spans="2:11" s="8" customFormat="1" ht="19.9" customHeight="1">
      <c r="B60" s="143"/>
      <c r="C60" s="144"/>
      <c r="D60" s="145" t="s">
        <v>788</v>
      </c>
      <c r="E60" s="146"/>
      <c r="F60" s="146"/>
      <c r="G60" s="146"/>
      <c r="H60" s="146"/>
      <c r="I60" s="147"/>
      <c r="J60" s="148">
        <f>J241</f>
        <v>0</v>
      </c>
      <c r="K60" s="149"/>
    </row>
    <row r="61" spans="2:11" s="8" customFormat="1" ht="19.9" customHeight="1">
      <c r="B61" s="143"/>
      <c r="C61" s="144"/>
      <c r="D61" s="145" t="s">
        <v>789</v>
      </c>
      <c r="E61" s="146"/>
      <c r="F61" s="146"/>
      <c r="G61" s="146"/>
      <c r="H61" s="146"/>
      <c r="I61" s="147"/>
      <c r="J61" s="148">
        <f>J302</f>
        <v>0</v>
      </c>
      <c r="K61" s="149"/>
    </row>
    <row r="62" spans="2:11" s="8" customFormat="1" ht="19.9" customHeight="1">
      <c r="B62" s="143"/>
      <c r="C62" s="144"/>
      <c r="D62" s="145" t="s">
        <v>115</v>
      </c>
      <c r="E62" s="146"/>
      <c r="F62" s="146"/>
      <c r="G62" s="146"/>
      <c r="H62" s="146"/>
      <c r="I62" s="147"/>
      <c r="J62" s="148">
        <f>J614</f>
        <v>0</v>
      </c>
      <c r="K62" s="149"/>
    </row>
    <row r="63" spans="2:11" s="8" customFormat="1" ht="19.9" customHeight="1">
      <c r="B63" s="143"/>
      <c r="C63" s="144"/>
      <c r="D63" s="145" t="s">
        <v>116</v>
      </c>
      <c r="E63" s="146"/>
      <c r="F63" s="146"/>
      <c r="G63" s="146"/>
      <c r="H63" s="146"/>
      <c r="I63" s="147"/>
      <c r="J63" s="148">
        <f>J649</f>
        <v>0</v>
      </c>
      <c r="K63" s="149"/>
    </row>
    <row r="64" spans="2:11" s="8" customFormat="1" ht="19.9" customHeight="1">
      <c r="B64" s="143"/>
      <c r="C64" s="144"/>
      <c r="D64" s="145" t="s">
        <v>117</v>
      </c>
      <c r="E64" s="146"/>
      <c r="F64" s="146"/>
      <c r="G64" s="146"/>
      <c r="H64" s="146"/>
      <c r="I64" s="147"/>
      <c r="J64" s="148">
        <f>J669</f>
        <v>0</v>
      </c>
      <c r="K64" s="149"/>
    </row>
    <row r="65" spans="2:11" s="7" customFormat="1" ht="24.95" customHeight="1">
      <c r="B65" s="136"/>
      <c r="C65" s="137"/>
      <c r="D65" s="138" t="s">
        <v>118</v>
      </c>
      <c r="E65" s="139"/>
      <c r="F65" s="139"/>
      <c r="G65" s="139"/>
      <c r="H65" s="139"/>
      <c r="I65" s="140"/>
      <c r="J65" s="141">
        <f>J671</f>
        <v>0</v>
      </c>
      <c r="K65" s="142"/>
    </row>
    <row r="66" spans="2:11" s="8" customFormat="1" ht="19.9" customHeight="1">
      <c r="B66" s="143"/>
      <c r="C66" s="144"/>
      <c r="D66" s="145" t="s">
        <v>124</v>
      </c>
      <c r="E66" s="146"/>
      <c r="F66" s="146"/>
      <c r="G66" s="146"/>
      <c r="H66" s="146"/>
      <c r="I66" s="147"/>
      <c r="J66" s="148">
        <f>J672</f>
        <v>0</v>
      </c>
      <c r="K66" s="149"/>
    </row>
    <row r="67" spans="2:11" s="8" customFormat="1" ht="19.9" customHeight="1">
      <c r="B67" s="143"/>
      <c r="C67" s="144"/>
      <c r="D67" s="145" t="s">
        <v>790</v>
      </c>
      <c r="E67" s="146"/>
      <c r="F67" s="146"/>
      <c r="G67" s="146"/>
      <c r="H67" s="146"/>
      <c r="I67" s="147"/>
      <c r="J67" s="148">
        <f>J716</f>
        <v>0</v>
      </c>
      <c r="K67" s="149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07"/>
      <c r="J68" s="43"/>
      <c r="K68" s="46"/>
    </row>
    <row r="69" spans="2:11" s="1" customFormat="1" ht="6.95" customHeight="1">
      <c r="B69" s="57"/>
      <c r="C69" s="58"/>
      <c r="D69" s="58"/>
      <c r="E69" s="58"/>
      <c r="F69" s="58"/>
      <c r="G69" s="58"/>
      <c r="H69" s="58"/>
      <c r="I69" s="128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29"/>
      <c r="J73" s="61"/>
      <c r="K73" s="61"/>
      <c r="L73" s="42"/>
    </row>
    <row r="74" spans="2:12" s="1" customFormat="1" ht="36.95" customHeight="1">
      <c r="B74" s="42"/>
      <c r="C74" s="62" t="s">
        <v>128</v>
      </c>
      <c r="L74" s="42"/>
    </row>
    <row r="75" spans="2:12" s="1" customFormat="1" ht="6.95" customHeight="1">
      <c r="B75" s="42"/>
      <c r="L75" s="42"/>
    </row>
    <row r="76" spans="2:12" s="1" customFormat="1" ht="14.45" customHeight="1">
      <c r="B76" s="42"/>
      <c r="C76" s="64" t="s">
        <v>19</v>
      </c>
      <c r="L76" s="42"/>
    </row>
    <row r="77" spans="2:12" s="1" customFormat="1" ht="22.5" customHeight="1">
      <c r="B77" s="42"/>
      <c r="E77" s="399" t="str">
        <f>E7</f>
        <v>UK - SBZ - Kompletní rekonstrukce Celetná 13</v>
      </c>
      <c r="F77" s="400"/>
      <c r="G77" s="400"/>
      <c r="H77" s="400"/>
      <c r="L77" s="42"/>
    </row>
    <row r="78" spans="2:12" s="1" customFormat="1" ht="14.45" customHeight="1">
      <c r="B78" s="42"/>
      <c r="C78" s="64" t="s">
        <v>105</v>
      </c>
      <c r="L78" s="42"/>
    </row>
    <row r="79" spans="2:12" s="1" customFormat="1" ht="23.25" customHeight="1">
      <c r="B79" s="42"/>
      <c r="E79" s="369" t="str">
        <f>E9</f>
        <v>02 - Stavebně konstrukční část</v>
      </c>
      <c r="F79" s="401"/>
      <c r="G79" s="401"/>
      <c r="H79" s="401"/>
      <c r="L79" s="42"/>
    </row>
    <row r="80" spans="2:12" s="1" customFormat="1" ht="6.95" customHeight="1">
      <c r="B80" s="42"/>
      <c r="L80" s="42"/>
    </row>
    <row r="81" spans="2:12" s="1" customFormat="1" ht="18" customHeight="1">
      <c r="B81" s="42"/>
      <c r="C81" s="64" t="s">
        <v>26</v>
      </c>
      <c r="F81" s="150" t="str">
        <f>F12</f>
        <v>Praha 1</v>
      </c>
      <c r="I81" s="151" t="s">
        <v>28</v>
      </c>
      <c r="J81" s="68" t="str">
        <f>IF(J12="","",J12)</f>
        <v/>
      </c>
      <c r="L81" s="42"/>
    </row>
    <row r="82" spans="2:12" s="1" customFormat="1" ht="6.95" customHeight="1">
      <c r="B82" s="42"/>
      <c r="L82" s="42"/>
    </row>
    <row r="83" spans="2:12" s="1" customFormat="1" ht="15">
      <c r="B83" s="42"/>
      <c r="C83" s="64" t="s">
        <v>33</v>
      </c>
      <c r="F83" s="150" t="str">
        <f>E15</f>
        <v xml:space="preserve">Univerzita Karlova </v>
      </c>
      <c r="I83" s="151" t="s">
        <v>38</v>
      </c>
      <c r="J83" s="150" t="str">
        <f>E21</f>
        <v>Projektový atelier pro architekturu a pozemní stavby s.r.o.</v>
      </c>
      <c r="L83" s="42"/>
    </row>
    <row r="84" spans="2:12" s="1" customFormat="1" ht="14.45" customHeight="1">
      <c r="B84" s="42"/>
      <c r="C84" s="64" t="s">
        <v>37</v>
      </c>
      <c r="F84" s="150" t="str">
        <f>IF(E18="","",E18)</f>
        <v>Vyplnit</v>
      </c>
      <c r="L84" s="42"/>
    </row>
    <row r="85" spans="2:12" s="1" customFormat="1" ht="10.35" customHeight="1">
      <c r="B85" s="42"/>
      <c r="L85" s="42"/>
    </row>
    <row r="86" spans="2:20" s="9" customFormat="1" ht="29.25" customHeight="1">
      <c r="B86" s="152"/>
      <c r="C86" s="153" t="s">
        <v>129</v>
      </c>
      <c r="D86" s="154" t="s">
        <v>62</v>
      </c>
      <c r="E86" s="154" t="s">
        <v>58</v>
      </c>
      <c r="F86" s="154" t="s">
        <v>130</v>
      </c>
      <c r="G86" s="154" t="s">
        <v>131</v>
      </c>
      <c r="H86" s="154" t="s">
        <v>132</v>
      </c>
      <c r="I86" s="155" t="s">
        <v>133</v>
      </c>
      <c r="J86" s="154" t="s">
        <v>109</v>
      </c>
      <c r="K86" s="354" t="s">
        <v>4752</v>
      </c>
      <c r="L86" s="152"/>
      <c r="M86" s="74" t="s">
        <v>135</v>
      </c>
      <c r="N86" s="75" t="s">
        <v>47</v>
      </c>
      <c r="O86" s="75" t="s">
        <v>136</v>
      </c>
      <c r="P86" s="75" t="s">
        <v>137</v>
      </c>
      <c r="Q86" s="75" t="s">
        <v>138</v>
      </c>
      <c r="R86" s="75" t="s">
        <v>139</v>
      </c>
      <c r="S86" s="75" t="s">
        <v>140</v>
      </c>
      <c r="T86" s="76" t="s">
        <v>141</v>
      </c>
    </row>
    <row r="87" spans="2:63" s="1" customFormat="1" ht="29.25" customHeight="1">
      <c r="B87" s="42"/>
      <c r="C87" s="78" t="s">
        <v>110</v>
      </c>
      <c r="J87" s="157">
        <f>BK87</f>
        <v>0</v>
      </c>
      <c r="L87" s="42"/>
      <c r="M87" s="77"/>
      <c r="N87" s="69"/>
      <c r="O87" s="69"/>
      <c r="P87" s="158">
        <f>P88+P671</f>
        <v>0</v>
      </c>
      <c r="Q87" s="69"/>
      <c r="R87" s="158">
        <f>R88+R671</f>
        <v>145.0558608908</v>
      </c>
      <c r="S87" s="69"/>
      <c r="T87" s="159">
        <f>T88+T671</f>
        <v>12.981212000000001</v>
      </c>
      <c r="AT87" s="24" t="s">
        <v>76</v>
      </c>
      <c r="AU87" s="24" t="s">
        <v>111</v>
      </c>
      <c r="BK87" s="160">
        <f>BK88+BK671</f>
        <v>0</v>
      </c>
    </row>
    <row r="88" spans="2:63" s="10" customFormat="1" ht="37.35" customHeight="1">
      <c r="B88" s="161"/>
      <c r="D88" s="162" t="s">
        <v>76</v>
      </c>
      <c r="E88" s="163" t="s">
        <v>142</v>
      </c>
      <c r="F88" s="163" t="s">
        <v>143</v>
      </c>
      <c r="I88" s="164"/>
      <c r="J88" s="165">
        <f>BK88</f>
        <v>0</v>
      </c>
      <c r="L88" s="161"/>
      <c r="M88" s="166"/>
      <c r="N88" s="167"/>
      <c r="O88" s="167"/>
      <c r="P88" s="168">
        <f>P89+P166+P241+P302+P614+P649+P669</f>
        <v>0</v>
      </c>
      <c r="Q88" s="167"/>
      <c r="R88" s="168">
        <f>R89+R166+R241+R302+R614+R649+R669</f>
        <v>142.9706058708</v>
      </c>
      <c r="S88" s="167"/>
      <c r="T88" s="169">
        <f>T89+T166+T241+T302+T614+T649+T669</f>
        <v>12.981212000000001</v>
      </c>
      <c r="AR88" s="162" t="s">
        <v>25</v>
      </c>
      <c r="AT88" s="170" t="s">
        <v>76</v>
      </c>
      <c r="AU88" s="170" t="s">
        <v>77</v>
      </c>
      <c r="AY88" s="162" t="s">
        <v>144</v>
      </c>
      <c r="BK88" s="171">
        <f>BK89+BK166+BK241+BK302+BK614+BK649+BK669</f>
        <v>0</v>
      </c>
    </row>
    <row r="89" spans="2:63" s="10" customFormat="1" ht="19.9" customHeight="1">
      <c r="B89" s="161"/>
      <c r="D89" s="172" t="s">
        <v>76</v>
      </c>
      <c r="E89" s="173" t="s">
        <v>25</v>
      </c>
      <c r="F89" s="173" t="s">
        <v>145</v>
      </c>
      <c r="I89" s="164"/>
      <c r="J89" s="174">
        <f>BK89</f>
        <v>0</v>
      </c>
      <c r="L89" s="161"/>
      <c r="M89" s="166"/>
      <c r="N89" s="167"/>
      <c r="O89" s="167"/>
      <c r="P89" s="168">
        <f>SUM(P90:P165)</f>
        <v>0</v>
      </c>
      <c r="Q89" s="167"/>
      <c r="R89" s="168">
        <f>SUM(R90:R165)</f>
        <v>0</v>
      </c>
      <c r="S89" s="167"/>
      <c r="T89" s="169">
        <f>SUM(T90:T165)</f>
        <v>0</v>
      </c>
      <c r="AR89" s="162" t="s">
        <v>25</v>
      </c>
      <c r="AT89" s="170" t="s">
        <v>76</v>
      </c>
      <c r="AU89" s="170" t="s">
        <v>25</v>
      </c>
      <c r="AY89" s="162" t="s">
        <v>144</v>
      </c>
      <c r="BK89" s="171">
        <f>SUM(BK90:BK165)</f>
        <v>0</v>
      </c>
    </row>
    <row r="90" spans="2:65" s="1" customFormat="1" ht="31.5" customHeight="1">
      <c r="B90" s="175"/>
      <c r="C90" s="176" t="s">
        <v>25</v>
      </c>
      <c r="D90" s="176" t="s">
        <v>146</v>
      </c>
      <c r="E90" s="177" t="s">
        <v>791</v>
      </c>
      <c r="F90" s="178" t="s">
        <v>792</v>
      </c>
      <c r="G90" s="179" t="s">
        <v>149</v>
      </c>
      <c r="H90" s="180">
        <v>1.586</v>
      </c>
      <c r="I90" s="181"/>
      <c r="J90" s="182">
        <f>ROUND(I90*H90,2)</f>
        <v>0</v>
      </c>
      <c r="K90" s="178" t="s">
        <v>4753</v>
      </c>
      <c r="L90" s="42"/>
      <c r="M90" s="183" t="s">
        <v>5</v>
      </c>
      <c r="N90" s="184" t="s">
        <v>48</v>
      </c>
      <c r="O90" s="43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AR90" s="24" t="s">
        <v>151</v>
      </c>
      <c r="AT90" s="24" t="s">
        <v>146</v>
      </c>
      <c r="AU90" s="24" t="s">
        <v>86</v>
      </c>
      <c r="AY90" s="24" t="s">
        <v>144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24" t="s">
        <v>25</v>
      </c>
      <c r="BK90" s="187">
        <f>ROUND(I90*H90,2)</f>
        <v>0</v>
      </c>
      <c r="BL90" s="24" t="s">
        <v>151</v>
      </c>
      <c r="BM90" s="24" t="s">
        <v>793</v>
      </c>
    </row>
    <row r="91" spans="2:51" s="11" customFormat="1" ht="13.5">
      <c r="B91" s="188"/>
      <c r="D91" s="189" t="s">
        <v>153</v>
      </c>
      <c r="E91" s="190" t="s">
        <v>5</v>
      </c>
      <c r="F91" s="191" t="s">
        <v>794</v>
      </c>
      <c r="H91" s="192" t="s">
        <v>5</v>
      </c>
      <c r="I91" s="193"/>
      <c r="L91" s="188"/>
      <c r="M91" s="194"/>
      <c r="N91" s="195"/>
      <c r="O91" s="195"/>
      <c r="P91" s="195"/>
      <c r="Q91" s="195"/>
      <c r="R91" s="195"/>
      <c r="S91" s="195"/>
      <c r="T91" s="196"/>
      <c r="AT91" s="192" t="s">
        <v>153</v>
      </c>
      <c r="AU91" s="192" t="s">
        <v>86</v>
      </c>
      <c r="AV91" s="11" t="s">
        <v>25</v>
      </c>
      <c r="AW91" s="11" t="s">
        <v>40</v>
      </c>
      <c r="AX91" s="11" t="s">
        <v>77</v>
      </c>
      <c r="AY91" s="192" t="s">
        <v>144</v>
      </c>
    </row>
    <row r="92" spans="2:51" s="12" customFormat="1" ht="13.5">
      <c r="B92" s="197"/>
      <c r="D92" s="189" t="s">
        <v>153</v>
      </c>
      <c r="E92" s="198" t="s">
        <v>5</v>
      </c>
      <c r="F92" s="199" t="s">
        <v>795</v>
      </c>
      <c r="H92" s="200">
        <v>1.586</v>
      </c>
      <c r="I92" s="201"/>
      <c r="L92" s="197"/>
      <c r="M92" s="202"/>
      <c r="N92" s="203"/>
      <c r="O92" s="203"/>
      <c r="P92" s="203"/>
      <c r="Q92" s="203"/>
      <c r="R92" s="203"/>
      <c r="S92" s="203"/>
      <c r="T92" s="204"/>
      <c r="AT92" s="198" t="s">
        <v>153</v>
      </c>
      <c r="AU92" s="198" t="s">
        <v>86</v>
      </c>
      <c r="AV92" s="12" t="s">
        <v>86</v>
      </c>
      <c r="AW92" s="12" t="s">
        <v>40</v>
      </c>
      <c r="AX92" s="12" t="s">
        <v>77</v>
      </c>
      <c r="AY92" s="198" t="s">
        <v>144</v>
      </c>
    </row>
    <row r="93" spans="2:51" s="13" customFormat="1" ht="13.5">
      <c r="B93" s="205"/>
      <c r="D93" s="206" t="s">
        <v>153</v>
      </c>
      <c r="E93" s="207" t="s">
        <v>5</v>
      </c>
      <c r="F93" s="208" t="s">
        <v>174</v>
      </c>
      <c r="H93" s="209">
        <v>1.586</v>
      </c>
      <c r="I93" s="210"/>
      <c r="L93" s="205"/>
      <c r="M93" s="211"/>
      <c r="N93" s="212"/>
      <c r="O93" s="212"/>
      <c r="P93" s="212"/>
      <c r="Q93" s="212"/>
      <c r="R93" s="212"/>
      <c r="S93" s="212"/>
      <c r="T93" s="213"/>
      <c r="AT93" s="214" t="s">
        <v>153</v>
      </c>
      <c r="AU93" s="214" t="s">
        <v>86</v>
      </c>
      <c r="AV93" s="13" t="s">
        <v>151</v>
      </c>
      <c r="AW93" s="13" t="s">
        <v>40</v>
      </c>
      <c r="AX93" s="13" t="s">
        <v>25</v>
      </c>
      <c r="AY93" s="214" t="s">
        <v>144</v>
      </c>
    </row>
    <row r="94" spans="2:65" s="1" customFormat="1" ht="31.5" customHeight="1">
      <c r="B94" s="175"/>
      <c r="C94" s="176" t="s">
        <v>86</v>
      </c>
      <c r="D94" s="176" t="s">
        <v>146</v>
      </c>
      <c r="E94" s="177" t="s">
        <v>147</v>
      </c>
      <c r="F94" s="178" t="s">
        <v>148</v>
      </c>
      <c r="G94" s="179" t="s">
        <v>149</v>
      </c>
      <c r="H94" s="180">
        <v>26.464</v>
      </c>
      <c r="I94" s="181"/>
      <c r="J94" s="182">
        <f>ROUND(I94*H94,2)</f>
        <v>0</v>
      </c>
      <c r="K94" s="178" t="s">
        <v>4753</v>
      </c>
      <c r="L94" s="42"/>
      <c r="M94" s="183" t="s">
        <v>5</v>
      </c>
      <c r="N94" s="184" t="s">
        <v>48</v>
      </c>
      <c r="O94" s="43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AR94" s="24" t="s">
        <v>151</v>
      </c>
      <c r="AT94" s="24" t="s">
        <v>146</v>
      </c>
      <c r="AU94" s="24" t="s">
        <v>86</v>
      </c>
      <c r="AY94" s="24" t="s">
        <v>144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24" t="s">
        <v>25</v>
      </c>
      <c r="BK94" s="187">
        <f>ROUND(I94*H94,2)</f>
        <v>0</v>
      </c>
      <c r="BL94" s="24" t="s">
        <v>151</v>
      </c>
      <c r="BM94" s="24" t="s">
        <v>796</v>
      </c>
    </row>
    <row r="95" spans="2:51" s="11" customFormat="1" ht="13.5">
      <c r="B95" s="188"/>
      <c r="D95" s="189" t="s">
        <v>153</v>
      </c>
      <c r="E95" s="190" t="s">
        <v>5</v>
      </c>
      <c r="F95" s="191" t="s">
        <v>797</v>
      </c>
      <c r="H95" s="192" t="s">
        <v>5</v>
      </c>
      <c r="I95" s="193"/>
      <c r="L95" s="188"/>
      <c r="M95" s="194"/>
      <c r="N95" s="195"/>
      <c r="O95" s="195"/>
      <c r="P95" s="195"/>
      <c r="Q95" s="195"/>
      <c r="R95" s="195"/>
      <c r="S95" s="195"/>
      <c r="T95" s="196"/>
      <c r="AT95" s="192" t="s">
        <v>153</v>
      </c>
      <c r="AU95" s="192" t="s">
        <v>86</v>
      </c>
      <c r="AV95" s="11" t="s">
        <v>25</v>
      </c>
      <c r="AW95" s="11" t="s">
        <v>40</v>
      </c>
      <c r="AX95" s="11" t="s">
        <v>77</v>
      </c>
      <c r="AY95" s="192" t="s">
        <v>144</v>
      </c>
    </row>
    <row r="96" spans="2:51" s="11" customFormat="1" ht="13.5">
      <c r="B96" s="188"/>
      <c r="D96" s="189" t="s">
        <v>153</v>
      </c>
      <c r="E96" s="190" t="s">
        <v>5</v>
      </c>
      <c r="F96" s="191" t="s">
        <v>798</v>
      </c>
      <c r="H96" s="192" t="s">
        <v>5</v>
      </c>
      <c r="I96" s="193"/>
      <c r="L96" s="188"/>
      <c r="M96" s="194"/>
      <c r="N96" s="195"/>
      <c r="O96" s="195"/>
      <c r="P96" s="195"/>
      <c r="Q96" s="195"/>
      <c r="R96" s="195"/>
      <c r="S96" s="195"/>
      <c r="T96" s="196"/>
      <c r="AT96" s="192" t="s">
        <v>153</v>
      </c>
      <c r="AU96" s="192" t="s">
        <v>86</v>
      </c>
      <c r="AV96" s="11" t="s">
        <v>25</v>
      </c>
      <c r="AW96" s="11" t="s">
        <v>40</v>
      </c>
      <c r="AX96" s="11" t="s">
        <v>77</v>
      </c>
      <c r="AY96" s="192" t="s">
        <v>144</v>
      </c>
    </row>
    <row r="97" spans="2:51" s="12" customFormat="1" ht="13.5">
      <c r="B97" s="197"/>
      <c r="D97" s="189" t="s">
        <v>153</v>
      </c>
      <c r="E97" s="198" t="s">
        <v>5</v>
      </c>
      <c r="F97" s="199" t="s">
        <v>799</v>
      </c>
      <c r="H97" s="200">
        <v>0.218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153</v>
      </c>
      <c r="AU97" s="198" t="s">
        <v>86</v>
      </c>
      <c r="AV97" s="12" t="s">
        <v>86</v>
      </c>
      <c r="AW97" s="12" t="s">
        <v>40</v>
      </c>
      <c r="AX97" s="12" t="s">
        <v>77</v>
      </c>
      <c r="AY97" s="198" t="s">
        <v>144</v>
      </c>
    </row>
    <row r="98" spans="2:51" s="11" customFormat="1" ht="13.5">
      <c r="B98" s="188"/>
      <c r="D98" s="189" t="s">
        <v>153</v>
      </c>
      <c r="E98" s="190" t="s">
        <v>5</v>
      </c>
      <c r="F98" s="191" t="s">
        <v>800</v>
      </c>
      <c r="H98" s="192" t="s">
        <v>5</v>
      </c>
      <c r="I98" s="193"/>
      <c r="L98" s="188"/>
      <c r="M98" s="194"/>
      <c r="N98" s="195"/>
      <c r="O98" s="195"/>
      <c r="P98" s="195"/>
      <c r="Q98" s="195"/>
      <c r="R98" s="195"/>
      <c r="S98" s="195"/>
      <c r="T98" s="196"/>
      <c r="AT98" s="192" t="s">
        <v>153</v>
      </c>
      <c r="AU98" s="192" t="s">
        <v>86</v>
      </c>
      <c r="AV98" s="11" t="s">
        <v>25</v>
      </c>
      <c r="AW98" s="11" t="s">
        <v>40</v>
      </c>
      <c r="AX98" s="11" t="s">
        <v>77</v>
      </c>
      <c r="AY98" s="192" t="s">
        <v>144</v>
      </c>
    </row>
    <row r="99" spans="2:51" s="12" customFormat="1" ht="13.5">
      <c r="B99" s="197"/>
      <c r="D99" s="189" t="s">
        <v>153</v>
      </c>
      <c r="E99" s="198" t="s">
        <v>5</v>
      </c>
      <c r="F99" s="199" t="s">
        <v>801</v>
      </c>
      <c r="H99" s="200">
        <v>0.234</v>
      </c>
      <c r="I99" s="201"/>
      <c r="L99" s="197"/>
      <c r="M99" s="202"/>
      <c r="N99" s="203"/>
      <c r="O99" s="203"/>
      <c r="P99" s="203"/>
      <c r="Q99" s="203"/>
      <c r="R99" s="203"/>
      <c r="S99" s="203"/>
      <c r="T99" s="204"/>
      <c r="AT99" s="198" t="s">
        <v>153</v>
      </c>
      <c r="AU99" s="198" t="s">
        <v>86</v>
      </c>
      <c r="AV99" s="12" t="s">
        <v>86</v>
      </c>
      <c r="AW99" s="12" t="s">
        <v>40</v>
      </c>
      <c r="AX99" s="12" t="s">
        <v>77</v>
      </c>
      <c r="AY99" s="198" t="s">
        <v>144</v>
      </c>
    </row>
    <row r="100" spans="2:51" s="11" customFormat="1" ht="13.5">
      <c r="B100" s="188"/>
      <c r="D100" s="189" t="s">
        <v>153</v>
      </c>
      <c r="E100" s="190" t="s">
        <v>5</v>
      </c>
      <c r="F100" s="191" t="s">
        <v>802</v>
      </c>
      <c r="H100" s="192" t="s">
        <v>5</v>
      </c>
      <c r="I100" s="193"/>
      <c r="L100" s="188"/>
      <c r="M100" s="194"/>
      <c r="N100" s="195"/>
      <c r="O100" s="195"/>
      <c r="P100" s="195"/>
      <c r="Q100" s="195"/>
      <c r="R100" s="195"/>
      <c r="S100" s="195"/>
      <c r="T100" s="196"/>
      <c r="AT100" s="192" t="s">
        <v>153</v>
      </c>
      <c r="AU100" s="192" t="s">
        <v>86</v>
      </c>
      <c r="AV100" s="11" t="s">
        <v>25</v>
      </c>
      <c r="AW100" s="11" t="s">
        <v>40</v>
      </c>
      <c r="AX100" s="11" t="s">
        <v>77</v>
      </c>
      <c r="AY100" s="192" t="s">
        <v>144</v>
      </c>
    </row>
    <row r="101" spans="2:51" s="12" customFormat="1" ht="13.5">
      <c r="B101" s="197"/>
      <c r="D101" s="189" t="s">
        <v>153</v>
      </c>
      <c r="E101" s="198" t="s">
        <v>5</v>
      </c>
      <c r="F101" s="199" t="s">
        <v>803</v>
      </c>
      <c r="H101" s="200">
        <v>12.78</v>
      </c>
      <c r="I101" s="201"/>
      <c r="L101" s="197"/>
      <c r="M101" s="202"/>
      <c r="N101" s="203"/>
      <c r="O101" s="203"/>
      <c r="P101" s="203"/>
      <c r="Q101" s="203"/>
      <c r="R101" s="203"/>
      <c r="S101" s="203"/>
      <c r="T101" s="204"/>
      <c r="AT101" s="198" t="s">
        <v>153</v>
      </c>
      <c r="AU101" s="198" t="s">
        <v>86</v>
      </c>
      <c r="AV101" s="12" t="s">
        <v>86</v>
      </c>
      <c r="AW101" s="12" t="s">
        <v>40</v>
      </c>
      <c r="AX101" s="12" t="s">
        <v>77</v>
      </c>
      <c r="AY101" s="198" t="s">
        <v>144</v>
      </c>
    </row>
    <row r="102" spans="2:51" s="13" customFormat="1" ht="13.5">
      <c r="B102" s="205"/>
      <c r="D102" s="189" t="s">
        <v>153</v>
      </c>
      <c r="E102" s="215" t="s">
        <v>5</v>
      </c>
      <c r="F102" s="216" t="s">
        <v>174</v>
      </c>
      <c r="H102" s="217">
        <v>13.232</v>
      </c>
      <c r="I102" s="210"/>
      <c r="L102" s="205"/>
      <c r="M102" s="211"/>
      <c r="N102" s="212"/>
      <c r="O102" s="212"/>
      <c r="P102" s="212"/>
      <c r="Q102" s="212"/>
      <c r="R102" s="212"/>
      <c r="S102" s="212"/>
      <c r="T102" s="213"/>
      <c r="AT102" s="214" t="s">
        <v>153</v>
      </c>
      <c r="AU102" s="214" t="s">
        <v>86</v>
      </c>
      <c r="AV102" s="13" t="s">
        <v>151</v>
      </c>
      <c r="AW102" s="13" t="s">
        <v>40</v>
      </c>
      <c r="AX102" s="13" t="s">
        <v>77</v>
      </c>
      <c r="AY102" s="214" t="s">
        <v>144</v>
      </c>
    </row>
    <row r="103" spans="2:51" s="11" customFormat="1" ht="13.5">
      <c r="B103" s="188"/>
      <c r="D103" s="189" t="s">
        <v>153</v>
      </c>
      <c r="E103" s="190" t="s">
        <v>5</v>
      </c>
      <c r="F103" s="191" t="s">
        <v>804</v>
      </c>
      <c r="H103" s="192" t="s">
        <v>5</v>
      </c>
      <c r="I103" s="193"/>
      <c r="L103" s="188"/>
      <c r="M103" s="194"/>
      <c r="N103" s="195"/>
      <c r="O103" s="195"/>
      <c r="P103" s="195"/>
      <c r="Q103" s="195"/>
      <c r="R103" s="195"/>
      <c r="S103" s="195"/>
      <c r="T103" s="196"/>
      <c r="AT103" s="192" t="s">
        <v>153</v>
      </c>
      <c r="AU103" s="192" t="s">
        <v>86</v>
      </c>
      <c r="AV103" s="11" t="s">
        <v>25</v>
      </c>
      <c r="AW103" s="11" t="s">
        <v>40</v>
      </c>
      <c r="AX103" s="11" t="s">
        <v>77</v>
      </c>
      <c r="AY103" s="192" t="s">
        <v>144</v>
      </c>
    </row>
    <row r="104" spans="2:51" s="12" customFormat="1" ht="13.5">
      <c r="B104" s="197"/>
      <c r="D104" s="189" t="s">
        <v>153</v>
      </c>
      <c r="E104" s="198" t="s">
        <v>5</v>
      </c>
      <c r="F104" s="199" t="s">
        <v>805</v>
      </c>
      <c r="H104" s="200">
        <v>26.464</v>
      </c>
      <c r="I104" s="201"/>
      <c r="L104" s="197"/>
      <c r="M104" s="202"/>
      <c r="N104" s="203"/>
      <c r="O104" s="203"/>
      <c r="P104" s="203"/>
      <c r="Q104" s="203"/>
      <c r="R104" s="203"/>
      <c r="S104" s="203"/>
      <c r="T104" s="204"/>
      <c r="AT104" s="198" t="s">
        <v>153</v>
      </c>
      <c r="AU104" s="198" t="s">
        <v>86</v>
      </c>
      <c r="AV104" s="12" t="s">
        <v>86</v>
      </c>
      <c r="AW104" s="12" t="s">
        <v>40</v>
      </c>
      <c r="AX104" s="12" t="s">
        <v>77</v>
      </c>
      <c r="AY104" s="198" t="s">
        <v>144</v>
      </c>
    </row>
    <row r="105" spans="2:51" s="13" customFormat="1" ht="13.5">
      <c r="B105" s="205"/>
      <c r="D105" s="206" t="s">
        <v>153</v>
      </c>
      <c r="E105" s="207" t="s">
        <v>5</v>
      </c>
      <c r="F105" s="208" t="s">
        <v>174</v>
      </c>
      <c r="H105" s="209">
        <v>26.464</v>
      </c>
      <c r="I105" s="210"/>
      <c r="L105" s="205"/>
      <c r="M105" s="211"/>
      <c r="N105" s="212"/>
      <c r="O105" s="212"/>
      <c r="P105" s="212"/>
      <c r="Q105" s="212"/>
      <c r="R105" s="212"/>
      <c r="S105" s="212"/>
      <c r="T105" s="213"/>
      <c r="AT105" s="214" t="s">
        <v>153</v>
      </c>
      <c r="AU105" s="214" t="s">
        <v>86</v>
      </c>
      <c r="AV105" s="13" t="s">
        <v>151</v>
      </c>
      <c r="AW105" s="13" t="s">
        <v>40</v>
      </c>
      <c r="AX105" s="13" t="s">
        <v>25</v>
      </c>
      <c r="AY105" s="214" t="s">
        <v>144</v>
      </c>
    </row>
    <row r="106" spans="2:65" s="1" customFormat="1" ht="44.25" customHeight="1">
      <c r="B106" s="175"/>
      <c r="C106" s="176" t="s">
        <v>178</v>
      </c>
      <c r="D106" s="176" t="s">
        <v>146</v>
      </c>
      <c r="E106" s="177" t="s">
        <v>806</v>
      </c>
      <c r="F106" s="178" t="s">
        <v>807</v>
      </c>
      <c r="G106" s="179" t="s">
        <v>149</v>
      </c>
      <c r="H106" s="180">
        <v>1.586</v>
      </c>
      <c r="I106" s="181"/>
      <c r="J106" s="182">
        <f>ROUND(I106*H106,2)</f>
        <v>0</v>
      </c>
      <c r="K106" s="178" t="s">
        <v>4753</v>
      </c>
      <c r="L106" s="42"/>
      <c r="M106" s="183" t="s">
        <v>5</v>
      </c>
      <c r="N106" s="184" t="s">
        <v>48</v>
      </c>
      <c r="O106" s="43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AR106" s="24" t="s">
        <v>151</v>
      </c>
      <c r="AT106" s="24" t="s">
        <v>146</v>
      </c>
      <c r="AU106" s="24" t="s">
        <v>86</v>
      </c>
      <c r="AY106" s="24" t="s">
        <v>144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24" t="s">
        <v>25</v>
      </c>
      <c r="BK106" s="187">
        <f>ROUND(I106*H106,2)</f>
        <v>0</v>
      </c>
      <c r="BL106" s="24" t="s">
        <v>151</v>
      </c>
      <c r="BM106" s="24" t="s">
        <v>808</v>
      </c>
    </row>
    <row r="107" spans="2:51" s="11" customFormat="1" ht="13.5">
      <c r="B107" s="188"/>
      <c r="D107" s="189" t="s">
        <v>153</v>
      </c>
      <c r="E107" s="190" t="s">
        <v>5</v>
      </c>
      <c r="F107" s="191" t="s">
        <v>794</v>
      </c>
      <c r="H107" s="192" t="s">
        <v>5</v>
      </c>
      <c r="I107" s="193"/>
      <c r="L107" s="188"/>
      <c r="M107" s="194"/>
      <c r="N107" s="195"/>
      <c r="O107" s="195"/>
      <c r="P107" s="195"/>
      <c r="Q107" s="195"/>
      <c r="R107" s="195"/>
      <c r="S107" s="195"/>
      <c r="T107" s="196"/>
      <c r="AT107" s="192" t="s">
        <v>153</v>
      </c>
      <c r="AU107" s="192" t="s">
        <v>86</v>
      </c>
      <c r="AV107" s="11" t="s">
        <v>25</v>
      </c>
      <c r="AW107" s="11" t="s">
        <v>40</v>
      </c>
      <c r="AX107" s="11" t="s">
        <v>77</v>
      </c>
      <c r="AY107" s="192" t="s">
        <v>144</v>
      </c>
    </row>
    <row r="108" spans="2:51" s="12" customFormat="1" ht="13.5">
      <c r="B108" s="197"/>
      <c r="D108" s="189" t="s">
        <v>153</v>
      </c>
      <c r="E108" s="198" t="s">
        <v>5</v>
      </c>
      <c r="F108" s="199" t="s">
        <v>795</v>
      </c>
      <c r="H108" s="200">
        <v>1.586</v>
      </c>
      <c r="I108" s="201"/>
      <c r="L108" s="197"/>
      <c r="M108" s="202"/>
      <c r="N108" s="203"/>
      <c r="O108" s="203"/>
      <c r="P108" s="203"/>
      <c r="Q108" s="203"/>
      <c r="R108" s="203"/>
      <c r="S108" s="203"/>
      <c r="T108" s="204"/>
      <c r="AT108" s="198" t="s">
        <v>153</v>
      </c>
      <c r="AU108" s="198" t="s">
        <v>86</v>
      </c>
      <c r="AV108" s="12" t="s">
        <v>86</v>
      </c>
      <c r="AW108" s="12" t="s">
        <v>40</v>
      </c>
      <c r="AX108" s="12" t="s">
        <v>77</v>
      </c>
      <c r="AY108" s="198" t="s">
        <v>144</v>
      </c>
    </row>
    <row r="109" spans="2:51" s="13" customFormat="1" ht="13.5">
      <c r="B109" s="205"/>
      <c r="D109" s="206" t="s">
        <v>153</v>
      </c>
      <c r="E109" s="207" t="s">
        <v>5</v>
      </c>
      <c r="F109" s="208" t="s">
        <v>174</v>
      </c>
      <c r="H109" s="209">
        <v>1.586</v>
      </c>
      <c r="I109" s="210"/>
      <c r="L109" s="205"/>
      <c r="M109" s="211"/>
      <c r="N109" s="212"/>
      <c r="O109" s="212"/>
      <c r="P109" s="212"/>
      <c r="Q109" s="212"/>
      <c r="R109" s="212"/>
      <c r="S109" s="212"/>
      <c r="T109" s="213"/>
      <c r="AT109" s="214" t="s">
        <v>153</v>
      </c>
      <c r="AU109" s="214" t="s">
        <v>86</v>
      </c>
      <c r="AV109" s="13" t="s">
        <v>151</v>
      </c>
      <c r="AW109" s="13" t="s">
        <v>40</v>
      </c>
      <c r="AX109" s="13" t="s">
        <v>25</v>
      </c>
      <c r="AY109" s="214" t="s">
        <v>144</v>
      </c>
    </row>
    <row r="110" spans="2:65" s="1" customFormat="1" ht="31.5" customHeight="1">
      <c r="B110" s="175"/>
      <c r="C110" s="176" t="s">
        <v>151</v>
      </c>
      <c r="D110" s="176" t="s">
        <v>146</v>
      </c>
      <c r="E110" s="177" t="s">
        <v>179</v>
      </c>
      <c r="F110" s="178" t="s">
        <v>180</v>
      </c>
      <c r="G110" s="179" t="s">
        <v>149</v>
      </c>
      <c r="H110" s="180">
        <v>54.921</v>
      </c>
      <c r="I110" s="181"/>
      <c r="J110" s="182">
        <f>ROUND(I110*H110,2)</f>
        <v>0</v>
      </c>
      <c r="K110" s="178" t="s">
        <v>4753</v>
      </c>
      <c r="L110" s="42"/>
      <c r="M110" s="183" t="s">
        <v>5</v>
      </c>
      <c r="N110" s="184" t="s">
        <v>48</v>
      </c>
      <c r="O110" s="43"/>
      <c r="P110" s="185">
        <f>O110*H110</f>
        <v>0</v>
      </c>
      <c r="Q110" s="185">
        <v>0</v>
      </c>
      <c r="R110" s="185">
        <f>Q110*H110</f>
        <v>0</v>
      </c>
      <c r="S110" s="185">
        <v>0</v>
      </c>
      <c r="T110" s="186">
        <f>S110*H110</f>
        <v>0</v>
      </c>
      <c r="AR110" s="24" t="s">
        <v>151</v>
      </c>
      <c r="AT110" s="24" t="s">
        <v>146</v>
      </c>
      <c r="AU110" s="24" t="s">
        <v>86</v>
      </c>
      <c r="AY110" s="24" t="s">
        <v>144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24" t="s">
        <v>25</v>
      </c>
      <c r="BK110" s="187">
        <f>ROUND(I110*H110,2)</f>
        <v>0</v>
      </c>
      <c r="BL110" s="24" t="s">
        <v>151</v>
      </c>
      <c r="BM110" s="24" t="s">
        <v>809</v>
      </c>
    </row>
    <row r="111" spans="2:51" s="11" customFormat="1" ht="13.5">
      <c r="B111" s="188"/>
      <c r="D111" s="189" t="s">
        <v>153</v>
      </c>
      <c r="E111" s="190" t="s">
        <v>5</v>
      </c>
      <c r="F111" s="191" t="s">
        <v>810</v>
      </c>
      <c r="H111" s="192" t="s">
        <v>5</v>
      </c>
      <c r="I111" s="193"/>
      <c r="L111" s="188"/>
      <c r="M111" s="194"/>
      <c r="N111" s="195"/>
      <c r="O111" s="195"/>
      <c r="P111" s="195"/>
      <c r="Q111" s="195"/>
      <c r="R111" s="195"/>
      <c r="S111" s="195"/>
      <c r="T111" s="196"/>
      <c r="AT111" s="192" t="s">
        <v>153</v>
      </c>
      <c r="AU111" s="192" t="s">
        <v>86</v>
      </c>
      <c r="AV111" s="11" t="s">
        <v>25</v>
      </c>
      <c r="AW111" s="11" t="s">
        <v>40</v>
      </c>
      <c r="AX111" s="11" t="s">
        <v>77</v>
      </c>
      <c r="AY111" s="192" t="s">
        <v>144</v>
      </c>
    </row>
    <row r="112" spans="2:51" s="12" customFormat="1" ht="13.5">
      <c r="B112" s="197"/>
      <c r="D112" s="189" t="s">
        <v>153</v>
      </c>
      <c r="E112" s="198" t="s">
        <v>5</v>
      </c>
      <c r="F112" s="199" t="s">
        <v>811</v>
      </c>
      <c r="H112" s="200">
        <v>1.586</v>
      </c>
      <c r="I112" s="201"/>
      <c r="L112" s="197"/>
      <c r="M112" s="202"/>
      <c r="N112" s="203"/>
      <c r="O112" s="203"/>
      <c r="P112" s="203"/>
      <c r="Q112" s="203"/>
      <c r="R112" s="203"/>
      <c r="S112" s="203"/>
      <c r="T112" s="204"/>
      <c r="AT112" s="198" t="s">
        <v>153</v>
      </c>
      <c r="AU112" s="198" t="s">
        <v>86</v>
      </c>
      <c r="AV112" s="12" t="s">
        <v>86</v>
      </c>
      <c r="AW112" s="12" t="s">
        <v>40</v>
      </c>
      <c r="AX112" s="12" t="s">
        <v>77</v>
      </c>
      <c r="AY112" s="198" t="s">
        <v>144</v>
      </c>
    </row>
    <row r="113" spans="2:51" s="11" customFormat="1" ht="13.5">
      <c r="B113" s="188"/>
      <c r="D113" s="189" t="s">
        <v>153</v>
      </c>
      <c r="E113" s="190" t="s">
        <v>5</v>
      </c>
      <c r="F113" s="191" t="s">
        <v>812</v>
      </c>
      <c r="H113" s="192" t="s">
        <v>5</v>
      </c>
      <c r="I113" s="193"/>
      <c r="L113" s="188"/>
      <c r="M113" s="194"/>
      <c r="N113" s="195"/>
      <c r="O113" s="195"/>
      <c r="P113" s="195"/>
      <c r="Q113" s="195"/>
      <c r="R113" s="195"/>
      <c r="S113" s="195"/>
      <c r="T113" s="196"/>
      <c r="AT113" s="192" t="s">
        <v>153</v>
      </c>
      <c r="AU113" s="192" t="s">
        <v>86</v>
      </c>
      <c r="AV113" s="11" t="s">
        <v>25</v>
      </c>
      <c r="AW113" s="11" t="s">
        <v>40</v>
      </c>
      <c r="AX113" s="11" t="s">
        <v>77</v>
      </c>
      <c r="AY113" s="192" t="s">
        <v>144</v>
      </c>
    </row>
    <row r="114" spans="2:51" s="12" customFormat="1" ht="13.5">
      <c r="B114" s="197"/>
      <c r="D114" s="189" t="s">
        <v>153</v>
      </c>
      <c r="E114" s="198" t="s">
        <v>5</v>
      </c>
      <c r="F114" s="199" t="s">
        <v>813</v>
      </c>
      <c r="H114" s="200">
        <v>13.232</v>
      </c>
      <c r="I114" s="201"/>
      <c r="L114" s="197"/>
      <c r="M114" s="202"/>
      <c r="N114" s="203"/>
      <c r="O114" s="203"/>
      <c r="P114" s="203"/>
      <c r="Q114" s="203"/>
      <c r="R114" s="203"/>
      <c r="S114" s="203"/>
      <c r="T114" s="204"/>
      <c r="AT114" s="198" t="s">
        <v>153</v>
      </c>
      <c r="AU114" s="198" t="s">
        <v>86</v>
      </c>
      <c r="AV114" s="12" t="s">
        <v>86</v>
      </c>
      <c r="AW114" s="12" t="s">
        <v>40</v>
      </c>
      <c r="AX114" s="12" t="s">
        <v>77</v>
      </c>
      <c r="AY114" s="198" t="s">
        <v>144</v>
      </c>
    </row>
    <row r="115" spans="2:51" s="11" customFormat="1" ht="13.5">
      <c r="B115" s="188"/>
      <c r="D115" s="189" t="s">
        <v>153</v>
      </c>
      <c r="E115" s="190" t="s">
        <v>5</v>
      </c>
      <c r="F115" s="191" t="s">
        <v>814</v>
      </c>
      <c r="H115" s="192" t="s">
        <v>5</v>
      </c>
      <c r="I115" s="193"/>
      <c r="L115" s="188"/>
      <c r="M115" s="194"/>
      <c r="N115" s="195"/>
      <c r="O115" s="195"/>
      <c r="P115" s="195"/>
      <c r="Q115" s="195"/>
      <c r="R115" s="195"/>
      <c r="S115" s="195"/>
      <c r="T115" s="196"/>
      <c r="AT115" s="192" t="s">
        <v>153</v>
      </c>
      <c r="AU115" s="192" t="s">
        <v>86</v>
      </c>
      <c r="AV115" s="11" t="s">
        <v>25</v>
      </c>
      <c r="AW115" s="11" t="s">
        <v>40</v>
      </c>
      <c r="AX115" s="11" t="s">
        <v>77</v>
      </c>
      <c r="AY115" s="192" t="s">
        <v>144</v>
      </c>
    </row>
    <row r="116" spans="2:51" s="12" customFormat="1" ht="13.5">
      <c r="B116" s="197"/>
      <c r="D116" s="189" t="s">
        <v>153</v>
      </c>
      <c r="E116" s="198" t="s">
        <v>5</v>
      </c>
      <c r="F116" s="199" t="s">
        <v>805</v>
      </c>
      <c r="H116" s="200">
        <v>26.464</v>
      </c>
      <c r="I116" s="201"/>
      <c r="L116" s="197"/>
      <c r="M116" s="202"/>
      <c r="N116" s="203"/>
      <c r="O116" s="203"/>
      <c r="P116" s="203"/>
      <c r="Q116" s="203"/>
      <c r="R116" s="203"/>
      <c r="S116" s="203"/>
      <c r="T116" s="204"/>
      <c r="AT116" s="198" t="s">
        <v>153</v>
      </c>
      <c r="AU116" s="198" t="s">
        <v>86</v>
      </c>
      <c r="AV116" s="12" t="s">
        <v>86</v>
      </c>
      <c r="AW116" s="12" t="s">
        <v>40</v>
      </c>
      <c r="AX116" s="12" t="s">
        <v>77</v>
      </c>
      <c r="AY116" s="198" t="s">
        <v>144</v>
      </c>
    </row>
    <row r="117" spans="2:51" s="11" customFormat="1" ht="13.5">
      <c r="B117" s="188"/>
      <c r="D117" s="189" t="s">
        <v>153</v>
      </c>
      <c r="E117" s="190" t="s">
        <v>5</v>
      </c>
      <c r="F117" s="191" t="s">
        <v>815</v>
      </c>
      <c r="H117" s="192" t="s">
        <v>5</v>
      </c>
      <c r="I117" s="193"/>
      <c r="L117" s="188"/>
      <c r="M117" s="194"/>
      <c r="N117" s="195"/>
      <c r="O117" s="195"/>
      <c r="P117" s="195"/>
      <c r="Q117" s="195"/>
      <c r="R117" s="195"/>
      <c r="S117" s="195"/>
      <c r="T117" s="196"/>
      <c r="AT117" s="192" t="s">
        <v>153</v>
      </c>
      <c r="AU117" s="192" t="s">
        <v>86</v>
      </c>
      <c r="AV117" s="11" t="s">
        <v>25</v>
      </c>
      <c r="AW117" s="11" t="s">
        <v>40</v>
      </c>
      <c r="AX117" s="11" t="s">
        <v>77</v>
      </c>
      <c r="AY117" s="192" t="s">
        <v>144</v>
      </c>
    </row>
    <row r="118" spans="2:51" s="12" customFormat="1" ht="13.5">
      <c r="B118" s="197"/>
      <c r="D118" s="189" t="s">
        <v>153</v>
      </c>
      <c r="E118" s="198" t="s">
        <v>5</v>
      </c>
      <c r="F118" s="199" t="s">
        <v>816</v>
      </c>
      <c r="H118" s="200">
        <v>0.407</v>
      </c>
      <c r="I118" s="201"/>
      <c r="L118" s="197"/>
      <c r="M118" s="202"/>
      <c r="N118" s="203"/>
      <c r="O118" s="203"/>
      <c r="P118" s="203"/>
      <c r="Q118" s="203"/>
      <c r="R118" s="203"/>
      <c r="S118" s="203"/>
      <c r="T118" s="204"/>
      <c r="AT118" s="198" t="s">
        <v>153</v>
      </c>
      <c r="AU118" s="198" t="s">
        <v>86</v>
      </c>
      <c r="AV118" s="12" t="s">
        <v>86</v>
      </c>
      <c r="AW118" s="12" t="s">
        <v>40</v>
      </c>
      <c r="AX118" s="12" t="s">
        <v>77</v>
      </c>
      <c r="AY118" s="198" t="s">
        <v>144</v>
      </c>
    </row>
    <row r="119" spans="2:51" s="11" customFormat="1" ht="13.5">
      <c r="B119" s="188"/>
      <c r="D119" s="189" t="s">
        <v>153</v>
      </c>
      <c r="E119" s="190" t="s">
        <v>5</v>
      </c>
      <c r="F119" s="191" t="s">
        <v>817</v>
      </c>
      <c r="H119" s="192" t="s">
        <v>5</v>
      </c>
      <c r="I119" s="193"/>
      <c r="L119" s="188"/>
      <c r="M119" s="194"/>
      <c r="N119" s="195"/>
      <c r="O119" s="195"/>
      <c r="P119" s="195"/>
      <c r="Q119" s="195"/>
      <c r="R119" s="195"/>
      <c r="S119" s="195"/>
      <c r="T119" s="196"/>
      <c r="AT119" s="192" t="s">
        <v>153</v>
      </c>
      <c r="AU119" s="192" t="s">
        <v>86</v>
      </c>
      <c r="AV119" s="11" t="s">
        <v>25</v>
      </c>
      <c r="AW119" s="11" t="s">
        <v>40</v>
      </c>
      <c r="AX119" s="11" t="s">
        <v>77</v>
      </c>
      <c r="AY119" s="192" t="s">
        <v>144</v>
      </c>
    </row>
    <row r="120" spans="2:51" s="12" customFormat="1" ht="13.5">
      <c r="B120" s="197"/>
      <c r="D120" s="189" t="s">
        <v>153</v>
      </c>
      <c r="E120" s="198" t="s">
        <v>5</v>
      </c>
      <c r="F120" s="199" t="s">
        <v>813</v>
      </c>
      <c r="H120" s="200">
        <v>13.232</v>
      </c>
      <c r="I120" s="201"/>
      <c r="L120" s="197"/>
      <c r="M120" s="202"/>
      <c r="N120" s="203"/>
      <c r="O120" s="203"/>
      <c r="P120" s="203"/>
      <c r="Q120" s="203"/>
      <c r="R120" s="203"/>
      <c r="S120" s="203"/>
      <c r="T120" s="204"/>
      <c r="AT120" s="198" t="s">
        <v>153</v>
      </c>
      <c r="AU120" s="198" t="s">
        <v>86</v>
      </c>
      <c r="AV120" s="12" t="s">
        <v>86</v>
      </c>
      <c r="AW120" s="12" t="s">
        <v>40</v>
      </c>
      <c r="AX120" s="12" t="s">
        <v>77</v>
      </c>
      <c r="AY120" s="198" t="s">
        <v>144</v>
      </c>
    </row>
    <row r="121" spans="2:51" s="13" customFormat="1" ht="13.5">
      <c r="B121" s="205"/>
      <c r="D121" s="206" t="s">
        <v>153</v>
      </c>
      <c r="E121" s="207" t="s">
        <v>5</v>
      </c>
      <c r="F121" s="208" t="s">
        <v>174</v>
      </c>
      <c r="H121" s="209">
        <v>54.921</v>
      </c>
      <c r="I121" s="210"/>
      <c r="L121" s="205"/>
      <c r="M121" s="211"/>
      <c r="N121" s="212"/>
      <c r="O121" s="212"/>
      <c r="P121" s="212"/>
      <c r="Q121" s="212"/>
      <c r="R121" s="212"/>
      <c r="S121" s="212"/>
      <c r="T121" s="213"/>
      <c r="AT121" s="214" t="s">
        <v>153</v>
      </c>
      <c r="AU121" s="214" t="s">
        <v>86</v>
      </c>
      <c r="AV121" s="13" t="s">
        <v>151</v>
      </c>
      <c r="AW121" s="13" t="s">
        <v>40</v>
      </c>
      <c r="AX121" s="13" t="s">
        <v>25</v>
      </c>
      <c r="AY121" s="214" t="s">
        <v>144</v>
      </c>
    </row>
    <row r="122" spans="2:65" s="1" customFormat="1" ht="44.25" customHeight="1">
      <c r="B122" s="175"/>
      <c r="C122" s="176" t="s">
        <v>186</v>
      </c>
      <c r="D122" s="176" t="s">
        <v>146</v>
      </c>
      <c r="E122" s="177" t="s">
        <v>182</v>
      </c>
      <c r="F122" s="178" t="s">
        <v>183</v>
      </c>
      <c r="G122" s="179" t="s">
        <v>149</v>
      </c>
      <c r="H122" s="180">
        <v>113.828</v>
      </c>
      <c r="I122" s="181"/>
      <c r="J122" s="182">
        <f>ROUND(I122*H122,2)</f>
        <v>0</v>
      </c>
      <c r="K122" s="178" t="s">
        <v>4753</v>
      </c>
      <c r="L122" s="42"/>
      <c r="M122" s="183" t="s">
        <v>5</v>
      </c>
      <c r="N122" s="184" t="s">
        <v>48</v>
      </c>
      <c r="O122" s="43"/>
      <c r="P122" s="185">
        <f>O122*H122</f>
        <v>0</v>
      </c>
      <c r="Q122" s="185">
        <v>0</v>
      </c>
      <c r="R122" s="185">
        <f>Q122*H122</f>
        <v>0</v>
      </c>
      <c r="S122" s="185">
        <v>0</v>
      </c>
      <c r="T122" s="186">
        <f>S122*H122</f>
        <v>0</v>
      </c>
      <c r="AR122" s="24" t="s">
        <v>151</v>
      </c>
      <c r="AT122" s="24" t="s">
        <v>146</v>
      </c>
      <c r="AU122" s="24" t="s">
        <v>86</v>
      </c>
      <c r="AY122" s="24" t="s">
        <v>144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24" t="s">
        <v>25</v>
      </c>
      <c r="BK122" s="187">
        <f>ROUND(I122*H122,2)</f>
        <v>0</v>
      </c>
      <c r="BL122" s="24" t="s">
        <v>151</v>
      </c>
      <c r="BM122" s="24" t="s">
        <v>818</v>
      </c>
    </row>
    <row r="123" spans="2:51" s="11" customFormat="1" ht="13.5">
      <c r="B123" s="188"/>
      <c r="D123" s="189" t="s">
        <v>153</v>
      </c>
      <c r="E123" s="190" t="s">
        <v>5</v>
      </c>
      <c r="F123" s="191" t="s">
        <v>810</v>
      </c>
      <c r="H123" s="192" t="s">
        <v>5</v>
      </c>
      <c r="I123" s="193"/>
      <c r="L123" s="188"/>
      <c r="M123" s="194"/>
      <c r="N123" s="195"/>
      <c r="O123" s="195"/>
      <c r="P123" s="195"/>
      <c r="Q123" s="195"/>
      <c r="R123" s="195"/>
      <c r="S123" s="195"/>
      <c r="T123" s="196"/>
      <c r="AT123" s="192" t="s">
        <v>153</v>
      </c>
      <c r="AU123" s="192" t="s">
        <v>86</v>
      </c>
      <c r="AV123" s="11" t="s">
        <v>25</v>
      </c>
      <c r="AW123" s="11" t="s">
        <v>40</v>
      </c>
      <c r="AX123" s="11" t="s">
        <v>77</v>
      </c>
      <c r="AY123" s="192" t="s">
        <v>144</v>
      </c>
    </row>
    <row r="124" spans="2:51" s="12" customFormat="1" ht="13.5">
      <c r="B124" s="197"/>
      <c r="D124" s="189" t="s">
        <v>153</v>
      </c>
      <c r="E124" s="198" t="s">
        <v>5</v>
      </c>
      <c r="F124" s="199" t="s">
        <v>811</v>
      </c>
      <c r="H124" s="200">
        <v>1.586</v>
      </c>
      <c r="I124" s="201"/>
      <c r="L124" s="197"/>
      <c r="M124" s="202"/>
      <c r="N124" s="203"/>
      <c r="O124" s="203"/>
      <c r="P124" s="203"/>
      <c r="Q124" s="203"/>
      <c r="R124" s="203"/>
      <c r="S124" s="203"/>
      <c r="T124" s="204"/>
      <c r="AT124" s="198" t="s">
        <v>153</v>
      </c>
      <c r="AU124" s="198" t="s">
        <v>86</v>
      </c>
      <c r="AV124" s="12" t="s">
        <v>86</v>
      </c>
      <c r="AW124" s="12" t="s">
        <v>40</v>
      </c>
      <c r="AX124" s="12" t="s">
        <v>77</v>
      </c>
      <c r="AY124" s="198" t="s">
        <v>144</v>
      </c>
    </row>
    <row r="125" spans="2:51" s="11" customFormat="1" ht="13.5">
      <c r="B125" s="188"/>
      <c r="D125" s="189" t="s">
        <v>153</v>
      </c>
      <c r="E125" s="190" t="s">
        <v>5</v>
      </c>
      <c r="F125" s="191" t="s">
        <v>812</v>
      </c>
      <c r="H125" s="192" t="s">
        <v>5</v>
      </c>
      <c r="I125" s="193"/>
      <c r="L125" s="188"/>
      <c r="M125" s="194"/>
      <c r="N125" s="195"/>
      <c r="O125" s="195"/>
      <c r="P125" s="195"/>
      <c r="Q125" s="195"/>
      <c r="R125" s="195"/>
      <c r="S125" s="195"/>
      <c r="T125" s="196"/>
      <c r="AT125" s="192" t="s">
        <v>153</v>
      </c>
      <c r="AU125" s="192" t="s">
        <v>86</v>
      </c>
      <c r="AV125" s="11" t="s">
        <v>25</v>
      </c>
      <c r="AW125" s="11" t="s">
        <v>40</v>
      </c>
      <c r="AX125" s="11" t="s">
        <v>77</v>
      </c>
      <c r="AY125" s="192" t="s">
        <v>144</v>
      </c>
    </row>
    <row r="126" spans="2:51" s="12" customFormat="1" ht="13.5">
      <c r="B126" s="197"/>
      <c r="D126" s="189" t="s">
        <v>153</v>
      </c>
      <c r="E126" s="198" t="s">
        <v>5</v>
      </c>
      <c r="F126" s="199" t="s">
        <v>813</v>
      </c>
      <c r="H126" s="200">
        <v>13.232</v>
      </c>
      <c r="I126" s="201"/>
      <c r="L126" s="197"/>
      <c r="M126" s="202"/>
      <c r="N126" s="203"/>
      <c r="O126" s="203"/>
      <c r="P126" s="203"/>
      <c r="Q126" s="203"/>
      <c r="R126" s="203"/>
      <c r="S126" s="203"/>
      <c r="T126" s="204"/>
      <c r="AT126" s="198" t="s">
        <v>153</v>
      </c>
      <c r="AU126" s="198" t="s">
        <v>86</v>
      </c>
      <c r="AV126" s="12" t="s">
        <v>86</v>
      </c>
      <c r="AW126" s="12" t="s">
        <v>40</v>
      </c>
      <c r="AX126" s="12" t="s">
        <v>77</v>
      </c>
      <c r="AY126" s="198" t="s">
        <v>144</v>
      </c>
    </row>
    <row r="127" spans="2:51" s="11" customFormat="1" ht="13.5">
      <c r="B127" s="188"/>
      <c r="D127" s="189" t="s">
        <v>153</v>
      </c>
      <c r="E127" s="190" t="s">
        <v>5</v>
      </c>
      <c r="F127" s="191" t="s">
        <v>815</v>
      </c>
      <c r="H127" s="192" t="s">
        <v>5</v>
      </c>
      <c r="I127" s="193"/>
      <c r="L127" s="188"/>
      <c r="M127" s="194"/>
      <c r="N127" s="195"/>
      <c r="O127" s="195"/>
      <c r="P127" s="195"/>
      <c r="Q127" s="195"/>
      <c r="R127" s="195"/>
      <c r="S127" s="195"/>
      <c r="T127" s="196"/>
      <c r="AT127" s="192" t="s">
        <v>153</v>
      </c>
      <c r="AU127" s="192" t="s">
        <v>86</v>
      </c>
      <c r="AV127" s="11" t="s">
        <v>25</v>
      </c>
      <c r="AW127" s="11" t="s">
        <v>40</v>
      </c>
      <c r="AX127" s="11" t="s">
        <v>77</v>
      </c>
      <c r="AY127" s="192" t="s">
        <v>144</v>
      </c>
    </row>
    <row r="128" spans="2:51" s="12" customFormat="1" ht="13.5">
      <c r="B128" s="197"/>
      <c r="D128" s="189" t="s">
        <v>153</v>
      </c>
      <c r="E128" s="198" t="s">
        <v>5</v>
      </c>
      <c r="F128" s="199" t="s">
        <v>816</v>
      </c>
      <c r="H128" s="200">
        <v>0.407</v>
      </c>
      <c r="I128" s="201"/>
      <c r="L128" s="197"/>
      <c r="M128" s="202"/>
      <c r="N128" s="203"/>
      <c r="O128" s="203"/>
      <c r="P128" s="203"/>
      <c r="Q128" s="203"/>
      <c r="R128" s="203"/>
      <c r="S128" s="203"/>
      <c r="T128" s="204"/>
      <c r="AT128" s="198" t="s">
        <v>153</v>
      </c>
      <c r="AU128" s="198" t="s">
        <v>86</v>
      </c>
      <c r="AV128" s="12" t="s">
        <v>86</v>
      </c>
      <c r="AW128" s="12" t="s">
        <v>40</v>
      </c>
      <c r="AX128" s="12" t="s">
        <v>77</v>
      </c>
      <c r="AY128" s="198" t="s">
        <v>144</v>
      </c>
    </row>
    <row r="129" spans="2:51" s="11" customFormat="1" ht="13.5">
      <c r="B129" s="188"/>
      <c r="D129" s="189" t="s">
        <v>153</v>
      </c>
      <c r="E129" s="190" t="s">
        <v>5</v>
      </c>
      <c r="F129" s="191" t="s">
        <v>817</v>
      </c>
      <c r="H129" s="192" t="s">
        <v>5</v>
      </c>
      <c r="I129" s="193"/>
      <c r="L129" s="188"/>
      <c r="M129" s="194"/>
      <c r="N129" s="195"/>
      <c r="O129" s="195"/>
      <c r="P129" s="195"/>
      <c r="Q129" s="195"/>
      <c r="R129" s="195"/>
      <c r="S129" s="195"/>
      <c r="T129" s="196"/>
      <c r="AT129" s="192" t="s">
        <v>153</v>
      </c>
      <c r="AU129" s="192" t="s">
        <v>86</v>
      </c>
      <c r="AV129" s="11" t="s">
        <v>25</v>
      </c>
      <c r="AW129" s="11" t="s">
        <v>40</v>
      </c>
      <c r="AX129" s="11" t="s">
        <v>77</v>
      </c>
      <c r="AY129" s="192" t="s">
        <v>144</v>
      </c>
    </row>
    <row r="130" spans="2:51" s="12" customFormat="1" ht="13.5">
      <c r="B130" s="197"/>
      <c r="D130" s="189" t="s">
        <v>153</v>
      </c>
      <c r="E130" s="198" t="s">
        <v>5</v>
      </c>
      <c r="F130" s="199" t="s">
        <v>813</v>
      </c>
      <c r="H130" s="200">
        <v>13.232</v>
      </c>
      <c r="I130" s="201"/>
      <c r="L130" s="197"/>
      <c r="M130" s="202"/>
      <c r="N130" s="203"/>
      <c r="O130" s="203"/>
      <c r="P130" s="203"/>
      <c r="Q130" s="203"/>
      <c r="R130" s="203"/>
      <c r="S130" s="203"/>
      <c r="T130" s="204"/>
      <c r="AT130" s="198" t="s">
        <v>153</v>
      </c>
      <c r="AU130" s="198" t="s">
        <v>86</v>
      </c>
      <c r="AV130" s="12" t="s">
        <v>86</v>
      </c>
      <c r="AW130" s="12" t="s">
        <v>40</v>
      </c>
      <c r="AX130" s="12" t="s">
        <v>77</v>
      </c>
      <c r="AY130" s="198" t="s">
        <v>144</v>
      </c>
    </row>
    <row r="131" spans="2:51" s="13" customFormat="1" ht="13.5">
      <c r="B131" s="205"/>
      <c r="D131" s="189" t="s">
        <v>153</v>
      </c>
      <c r="E131" s="215" t="s">
        <v>5</v>
      </c>
      <c r="F131" s="216" t="s">
        <v>174</v>
      </c>
      <c r="H131" s="217">
        <v>28.457</v>
      </c>
      <c r="I131" s="210"/>
      <c r="L131" s="205"/>
      <c r="M131" s="211"/>
      <c r="N131" s="212"/>
      <c r="O131" s="212"/>
      <c r="P131" s="212"/>
      <c r="Q131" s="212"/>
      <c r="R131" s="212"/>
      <c r="S131" s="212"/>
      <c r="T131" s="213"/>
      <c r="AT131" s="214" t="s">
        <v>153</v>
      </c>
      <c r="AU131" s="214" t="s">
        <v>86</v>
      </c>
      <c r="AV131" s="13" t="s">
        <v>151</v>
      </c>
      <c r="AW131" s="13" t="s">
        <v>40</v>
      </c>
      <c r="AX131" s="13" t="s">
        <v>77</v>
      </c>
      <c r="AY131" s="214" t="s">
        <v>144</v>
      </c>
    </row>
    <row r="132" spans="2:51" s="12" customFormat="1" ht="13.5">
      <c r="B132" s="197"/>
      <c r="D132" s="189" t="s">
        <v>153</v>
      </c>
      <c r="E132" s="198" t="s">
        <v>5</v>
      </c>
      <c r="F132" s="199" t="s">
        <v>819</v>
      </c>
      <c r="H132" s="200">
        <v>113.828</v>
      </c>
      <c r="I132" s="201"/>
      <c r="L132" s="197"/>
      <c r="M132" s="202"/>
      <c r="N132" s="203"/>
      <c r="O132" s="203"/>
      <c r="P132" s="203"/>
      <c r="Q132" s="203"/>
      <c r="R132" s="203"/>
      <c r="S132" s="203"/>
      <c r="T132" s="204"/>
      <c r="AT132" s="198" t="s">
        <v>153</v>
      </c>
      <c r="AU132" s="198" t="s">
        <v>86</v>
      </c>
      <c r="AV132" s="12" t="s">
        <v>86</v>
      </c>
      <c r="AW132" s="12" t="s">
        <v>40</v>
      </c>
      <c r="AX132" s="12" t="s">
        <v>77</v>
      </c>
      <c r="AY132" s="198" t="s">
        <v>144</v>
      </c>
    </row>
    <row r="133" spans="2:51" s="13" customFormat="1" ht="13.5">
      <c r="B133" s="205"/>
      <c r="D133" s="206" t="s">
        <v>153</v>
      </c>
      <c r="E133" s="207" t="s">
        <v>5</v>
      </c>
      <c r="F133" s="208" t="s">
        <v>174</v>
      </c>
      <c r="H133" s="209">
        <v>113.828</v>
      </c>
      <c r="I133" s="210"/>
      <c r="L133" s="205"/>
      <c r="M133" s="211"/>
      <c r="N133" s="212"/>
      <c r="O133" s="212"/>
      <c r="P133" s="212"/>
      <c r="Q133" s="212"/>
      <c r="R133" s="212"/>
      <c r="S133" s="212"/>
      <c r="T133" s="213"/>
      <c r="AT133" s="214" t="s">
        <v>153</v>
      </c>
      <c r="AU133" s="214" t="s">
        <v>86</v>
      </c>
      <c r="AV133" s="13" t="s">
        <v>151</v>
      </c>
      <c r="AW133" s="13" t="s">
        <v>40</v>
      </c>
      <c r="AX133" s="13" t="s">
        <v>25</v>
      </c>
      <c r="AY133" s="214" t="s">
        <v>144</v>
      </c>
    </row>
    <row r="134" spans="2:65" s="1" customFormat="1" ht="44.25" customHeight="1">
      <c r="B134" s="175"/>
      <c r="C134" s="176" t="s">
        <v>190</v>
      </c>
      <c r="D134" s="176" t="s">
        <v>146</v>
      </c>
      <c r="E134" s="177" t="s">
        <v>187</v>
      </c>
      <c r="F134" s="178" t="s">
        <v>188</v>
      </c>
      <c r="G134" s="179" t="s">
        <v>149</v>
      </c>
      <c r="H134" s="180">
        <v>15.225</v>
      </c>
      <c r="I134" s="181"/>
      <c r="J134" s="182">
        <f>ROUND(I134*H134,2)</f>
        <v>0</v>
      </c>
      <c r="K134" s="178" t="s">
        <v>4753</v>
      </c>
      <c r="L134" s="42"/>
      <c r="M134" s="183" t="s">
        <v>5</v>
      </c>
      <c r="N134" s="184" t="s">
        <v>48</v>
      </c>
      <c r="O134" s="43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AR134" s="24" t="s">
        <v>151</v>
      </c>
      <c r="AT134" s="24" t="s">
        <v>146</v>
      </c>
      <c r="AU134" s="24" t="s">
        <v>86</v>
      </c>
      <c r="AY134" s="24" t="s">
        <v>144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24" t="s">
        <v>25</v>
      </c>
      <c r="BK134" s="187">
        <f>ROUND(I134*H134,2)</f>
        <v>0</v>
      </c>
      <c r="BL134" s="24" t="s">
        <v>151</v>
      </c>
      <c r="BM134" s="24" t="s">
        <v>820</v>
      </c>
    </row>
    <row r="135" spans="2:51" s="11" customFormat="1" ht="13.5">
      <c r="B135" s="188"/>
      <c r="D135" s="189" t="s">
        <v>153</v>
      </c>
      <c r="E135" s="190" t="s">
        <v>5</v>
      </c>
      <c r="F135" s="191" t="s">
        <v>810</v>
      </c>
      <c r="H135" s="192" t="s">
        <v>5</v>
      </c>
      <c r="I135" s="193"/>
      <c r="L135" s="188"/>
      <c r="M135" s="194"/>
      <c r="N135" s="195"/>
      <c r="O135" s="195"/>
      <c r="P135" s="195"/>
      <c r="Q135" s="195"/>
      <c r="R135" s="195"/>
      <c r="S135" s="195"/>
      <c r="T135" s="196"/>
      <c r="AT135" s="192" t="s">
        <v>153</v>
      </c>
      <c r="AU135" s="192" t="s">
        <v>86</v>
      </c>
      <c r="AV135" s="11" t="s">
        <v>25</v>
      </c>
      <c r="AW135" s="11" t="s">
        <v>40</v>
      </c>
      <c r="AX135" s="11" t="s">
        <v>77</v>
      </c>
      <c r="AY135" s="192" t="s">
        <v>144</v>
      </c>
    </row>
    <row r="136" spans="2:51" s="12" customFormat="1" ht="13.5">
      <c r="B136" s="197"/>
      <c r="D136" s="189" t="s">
        <v>153</v>
      </c>
      <c r="E136" s="198" t="s">
        <v>5</v>
      </c>
      <c r="F136" s="199" t="s">
        <v>811</v>
      </c>
      <c r="H136" s="200">
        <v>1.586</v>
      </c>
      <c r="I136" s="201"/>
      <c r="L136" s="197"/>
      <c r="M136" s="202"/>
      <c r="N136" s="203"/>
      <c r="O136" s="203"/>
      <c r="P136" s="203"/>
      <c r="Q136" s="203"/>
      <c r="R136" s="203"/>
      <c r="S136" s="203"/>
      <c r="T136" s="204"/>
      <c r="AT136" s="198" t="s">
        <v>153</v>
      </c>
      <c r="AU136" s="198" t="s">
        <v>86</v>
      </c>
      <c r="AV136" s="12" t="s">
        <v>86</v>
      </c>
      <c r="AW136" s="12" t="s">
        <v>40</v>
      </c>
      <c r="AX136" s="12" t="s">
        <v>77</v>
      </c>
      <c r="AY136" s="198" t="s">
        <v>144</v>
      </c>
    </row>
    <row r="137" spans="2:51" s="11" customFormat="1" ht="13.5">
      <c r="B137" s="188"/>
      <c r="D137" s="189" t="s">
        <v>153</v>
      </c>
      <c r="E137" s="190" t="s">
        <v>5</v>
      </c>
      <c r="F137" s="191" t="s">
        <v>812</v>
      </c>
      <c r="H137" s="192" t="s">
        <v>5</v>
      </c>
      <c r="I137" s="193"/>
      <c r="L137" s="188"/>
      <c r="M137" s="194"/>
      <c r="N137" s="195"/>
      <c r="O137" s="195"/>
      <c r="P137" s="195"/>
      <c r="Q137" s="195"/>
      <c r="R137" s="195"/>
      <c r="S137" s="195"/>
      <c r="T137" s="196"/>
      <c r="AT137" s="192" t="s">
        <v>153</v>
      </c>
      <c r="AU137" s="192" t="s">
        <v>86</v>
      </c>
      <c r="AV137" s="11" t="s">
        <v>25</v>
      </c>
      <c r="AW137" s="11" t="s">
        <v>40</v>
      </c>
      <c r="AX137" s="11" t="s">
        <v>77</v>
      </c>
      <c r="AY137" s="192" t="s">
        <v>144</v>
      </c>
    </row>
    <row r="138" spans="2:51" s="12" customFormat="1" ht="13.5">
      <c r="B138" s="197"/>
      <c r="D138" s="189" t="s">
        <v>153</v>
      </c>
      <c r="E138" s="198" t="s">
        <v>5</v>
      </c>
      <c r="F138" s="199" t="s">
        <v>813</v>
      </c>
      <c r="H138" s="200">
        <v>13.232</v>
      </c>
      <c r="I138" s="201"/>
      <c r="L138" s="197"/>
      <c r="M138" s="202"/>
      <c r="N138" s="203"/>
      <c r="O138" s="203"/>
      <c r="P138" s="203"/>
      <c r="Q138" s="203"/>
      <c r="R138" s="203"/>
      <c r="S138" s="203"/>
      <c r="T138" s="204"/>
      <c r="AT138" s="198" t="s">
        <v>153</v>
      </c>
      <c r="AU138" s="198" t="s">
        <v>86</v>
      </c>
      <c r="AV138" s="12" t="s">
        <v>86</v>
      </c>
      <c r="AW138" s="12" t="s">
        <v>40</v>
      </c>
      <c r="AX138" s="12" t="s">
        <v>77</v>
      </c>
      <c r="AY138" s="198" t="s">
        <v>144</v>
      </c>
    </row>
    <row r="139" spans="2:51" s="11" customFormat="1" ht="13.5">
      <c r="B139" s="188"/>
      <c r="D139" s="189" t="s">
        <v>153</v>
      </c>
      <c r="E139" s="190" t="s">
        <v>5</v>
      </c>
      <c r="F139" s="191" t="s">
        <v>815</v>
      </c>
      <c r="H139" s="192" t="s">
        <v>5</v>
      </c>
      <c r="I139" s="193"/>
      <c r="L139" s="188"/>
      <c r="M139" s="194"/>
      <c r="N139" s="195"/>
      <c r="O139" s="195"/>
      <c r="P139" s="195"/>
      <c r="Q139" s="195"/>
      <c r="R139" s="195"/>
      <c r="S139" s="195"/>
      <c r="T139" s="196"/>
      <c r="AT139" s="192" t="s">
        <v>153</v>
      </c>
      <c r="AU139" s="192" t="s">
        <v>86</v>
      </c>
      <c r="AV139" s="11" t="s">
        <v>25</v>
      </c>
      <c r="AW139" s="11" t="s">
        <v>40</v>
      </c>
      <c r="AX139" s="11" t="s">
        <v>77</v>
      </c>
      <c r="AY139" s="192" t="s">
        <v>144</v>
      </c>
    </row>
    <row r="140" spans="2:51" s="12" customFormat="1" ht="13.5">
      <c r="B140" s="197"/>
      <c r="D140" s="189" t="s">
        <v>153</v>
      </c>
      <c r="E140" s="198" t="s">
        <v>5</v>
      </c>
      <c r="F140" s="199" t="s">
        <v>816</v>
      </c>
      <c r="H140" s="200">
        <v>0.407</v>
      </c>
      <c r="I140" s="201"/>
      <c r="L140" s="197"/>
      <c r="M140" s="202"/>
      <c r="N140" s="203"/>
      <c r="O140" s="203"/>
      <c r="P140" s="203"/>
      <c r="Q140" s="203"/>
      <c r="R140" s="203"/>
      <c r="S140" s="203"/>
      <c r="T140" s="204"/>
      <c r="AT140" s="198" t="s">
        <v>153</v>
      </c>
      <c r="AU140" s="198" t="s">
        <v>86</v>
      </c>
      <c r="AV140" s="12" t="s">
        <v>86</v>
      </c>
      <c r="AW140" s="12" t="s">
        <v>40</v>
      </c>
      <c r="AX140" s="12" t="s">
        <v>77</v>
      </c>
      <c r="AY140" s="198" t="s">
        <v>144</v>
      </c>
    </row>
    <row r="141" spans="2:51" s="13" customFormat="1" ht="13.5">
      <c r="B141" s="205"/>
      <c r="D141" s="206" t="s">
        <v>153</v>
      </c>
      <c r="E141" s="207" t="s">
        <v>5</v>
      </c>
      <c r="F141" s="208" t="s">
        <v>174</v>
      </c>
      <c r="H141" s="209">
        <v>15.225</v>
      </c>
      <c r="I141" s="210"/>
      <c r="L141" s="205"/>
      <c r="M141" s="211"/>
      <c r="N141" s="212"/>
      <c r="O141" s="212"/>
      <c r="P141" s="212"/>
      <c r="Q141" s="212"/>
      <c r="R141" s="212"/>
      <c r="S141" s="212"/>
      <c r="T141" s="213"/>
      <c r="AT141" s="214" t="s">
        <v>153</v>
      </c>
      <c r="AU141" s="214" t="s">
        <v>86</v>
      </c>
      <c r="AV141" s="13" t="s">
        <v>151</v>
      </c>
      <c r="AW141" s="13" t="s">
        <v>40</v>
      </c>
      <c r="AX141" s="13" t="s">
        <v>25</v>
      </c>
      <c r="AY141" s="214" t="s">
        <v>144</v>
      </c>
    </row>
    <row r="142" spans="2:65" s="1" customFormat="1" ht="44.25" customHeight="1">
      <c r="B142" s="175"/>
      <c r="C142" s="176" t="s">
        <v>195</v>
      </c>
      <c r="D142" s="176" t="s">
        <v>146</v>
      </c>
      <c r="E142" s="177" t="s">
        <v>191</v>
      </c>
      <c r="F142" s="178" t="s">
        <v>192</v>
      </c>
      <c r="G142" s="179" t="s">
        <v>149</v>
      </c>
      <c r="H142" s="180">
        <v>228.375</v>
      </c>
      <c r="I142" s="181"/>
      <c r="J142" s="182">
        <f>ROUND(I142*H142,2)</f>
        <v>0</v>
      </c>
      <c r="K142" s="178" t="s">
        <v>4753</v>
      </c>
      <c r="L142" s="42"/>
      <c r="M142" s="183" t="s">
        <v>5</v>
      </c>
      <c r="N142" s="184" t="s">
        <v>48</v>
      </c>
      <c r="O142" s="43"/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AR142" s="24" t="s">
        <v>151</v>
      </c>
      <c r="AT142" s="24" t="s">
        <v>146</v>
      </c>
      <c r="AU142" s="24" t="s">
        <v>86</v>
      </c>
      <c r="AY142" s="24" t="s">
        <v>144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24" t="s">
        <v>25</v>
      </c>
      <c r="BK142" s="187">
        <f>ROUND(I142*H142,2)</f>
        <v>0</v>
      </c>
      <c r="BL142" s="24" t="s">
        <v>151</v>
      </c>
      <c r="BM142" s="24" t="s">
        <v>821</v>
      </c>
    </row>
    <row r="143" spans="2:51" s="11" customFormat="1" ht="13.5">
      <c r="B143" s="188"/>
      <c r="D143" s="189" t="s">
        <v>153</v>
      </c>
      <c r="E143" s="190" t="s">
        <v>5</v>
      </c>
      <c r="F143" s="191" t="s">
        <v>810</v>
      </c>
      <c r="H143" s="192" t="s">
        <v>5</v>
      </c>
      <c r="I143" s="193"/>
      <c r="L143" s="188"/>
      <c r="M143" s="194"/>
      <c r="N143" s="195"/>
      <c r="O143" s="195"/>
      <c r="P143" s="195"/>
      <c r="Q143" s="195"/>
      <c r="R143" s="195"/>
      <c r="S143" s="195"/>
      <c r="T143" s="196"/>
      <c r="AT143" s="192" t="s">
        <v>153</v>
      </c>
      <c r="AU143" s="192" t="s">
        <v>86</v>
      </c>
      <c r="AV143" s="11" t="s">
        <v>25</v>
      </c>
      <c r="AW143" s="11" t="s">
        <v>40</v>
      </c>
      <c r="AX143" s="11" t="s">
        <v>77</v>
      </c>
      <c r="AY143" s="192" t="s">
        <v>144</v>
      </c>
    </row>
    <row r="144" spans="2:51" s="12" customFormat="1" ht="13.5">
      <c r="B144" s="197"/>
      <c r="D144" s="189" t="s">
        <v>153</v>
      </c>
      <c r="E144" s="198" t="s">
        <v>5</v>
      </c>
      <c r="F144" s="199" t="s">
        <v>811</v>
      </c>
      <c r="H144" s="200">
        <v>1.586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198" t="s">
        <v>153</v>
      </c>
      <c r="AU144" s="198" t="s">
        <v>86</v>
      </c>
      <c r="AV144" s="12" t="s">
        <v>86</v>
      </c>
      <c r="AW144" s="12" t="s">
        <v>40</v>
      </c>
      <c r="AX144" s="12" t="s">
        <v>77</v>
      </c>
      <c r="AY144" s="198" t="s">
        <v>144</v>
      </c>
    </row>
    <row r="145" spans="2:51" s="11" customFormat="1" ht="13.5">
      <c r="B145" s="188"/>
      <c r="D145" s="189" t="s">
        <v>153</v>
      </c>
      <c r="E145" s="190" t="s">
        <v>5</v>
      </c>
      <c r="F145" s="191" t="s">
        <v>812</v>
      </c>
      <c r="H145" s="192" t="s">
        <v>5</v>
      </c>
      <c r="I145" s="193"/>
      <c r="L145" s="188"/>
      <c r="M145" s="194"/>
      <c r="N145" s="195"/>
      <c r="O145" s="195"/>
      <c r="P145" s="195"/>
      <c r="Q145" s="195"/>
      <c r="R145" s="195"/>
      <c r="S145" s="195"/>
      <c r="T145" s="196"/>
      <c r="AT145" s="192" t="s">
        <v>153</v>
      </c>
      <c r="AU145" s="192" t="s">
        <v>86</v>
      </c>
      <c r="AV145" s="11" t="s">
        <v>25</v>
      </c>
      <c r="AW145" s="11" t="s">
        <v>40</v>
      </c>
      <c r="AX145" s="11" t="s">
        <v>77</v>
      </c>
      <c r="AY145" s="192" t="s">
        <v>144</v>
      </c>
    </row>
    <row r="146" spans="2:51" s="12" customFormat="1" ht="13.5">
      <c r="B146" s="197"/>
      <c r="D146" s="189" t="s">
        <v>153</v>
      </c>
      <c r="E146" s="198" t="s">
        <v>5</v>
      </c>
      <c r="F146" s="199" t="s">
        <v>813</v>
      </c>
      <c r="H146" s="200">
        <v>13.232</v>
      </c>
      <c r="I146" s="201"/>
      <c r="L146" s="197"/>
      <c r="M146" s="202"/>
      <c r="N146" s="203"/>
      <c r="O146" s="203"/>
      <c r="P146" s="203"/>
      <c r="Q146" s="203"/>
      <c r="R146" s="203"/>
      <c r="S146" s="203"/>
      <c r="T146" s="204"/>
      <c r="AT146" s="198" t="s">
        <v>153</v>
      </c>
      <c r="AU146" s="198" t="s">
        <v>86</v>
      </c>
      <c r="AV146" s="12" t="s">
        <v>86</v>
      </c>
      <c r="AW146" s="12" t="s">
        <v>40</v>
      </c>
      <c r="AX146" s="12" t="s">
        <v>77</v>
      </c>
      <c r="AY146" s="198" t="s">
        <v>144</v>
      </c>
    </row>
    <row r="147" spans="2:51" s="11" customFormat="1" ht="13.5">
      <c r="B147" s="188"/>
      <c r="D147" s="189" t="s">
        <v>153</v>
      </c>
      <c r="E147" s="190" t="s">
        <v>5</v>
      </c>
      <c r="F147" s="191" t="s">
        <v>815</v>
      </c>
      <c r="H147" s="192" t="s">
        <v>5</v>
      </c>
      <c r="I147" s="193"/>
      <c r="L147" s="188"/>
      <c r="M147" s="194"/>
      <c r="N147" s="195"/>
      <c r="O147" s="195"/>
      <c r="P147" s="195"/>
      <c r="Q147" s="195"/>
      <c r="R147" s="195"/>
      <c r="S147" s="195"/>
      <c r="T147" s="196"/>
      <c r="AT147" s="192" t="s">
        <v>153</v>
      </c>
      <c r="AU147" s="192" t="s">
        <v>86</v>
      </c>
      <c r="AV147" s="11" t="s">
        <v>25</v>
      </c>
      <c r="AW147" s="11" t="s">
        <v>40</v>
      </c>
      <c r="AX147" s="11" t="s">
        <v>77</v>
      </c>
      <c r="AY147" s="192" t="s">
        <v>144</v>
      </c>
    </row>
    <row r="148" spans="2:51" s="12" customFormat="1" ht="13.5">
      <c r="B148" s="197"/>
      <c r="D148" s="189" t="s">
        <v>153</v>
      </c>
      <c r="E148" s="198" t="s">
        <v>5</v>
      </c>
      <c r="F148" s="199" t="s">
        <v>816</v>
      </c>
      <c r="H148" s="200">
        <v>0.407</v>
      </c>
      <c r="I148" s="201"/>
      <c r="L148" s="197"/>
      <c r="M148" s="202"/>
      <c r="N148" s="203"/>
      <c r="O148" s="203"/>
      <c r="P148" s="203"/>
      <c r="Q148" s="203"/>
      <c r="R148" s="203"/>
      <c r="S148" s="203"/>
      <c r="T148" s="204"/>
      <c r="AT148" s="198" t="s">
        <v>153</v>
      </c>
      <c r="AU148" s="198" t="s">
        <v>86</v>
      </c>
      <c r="AV148" s="12" t="s">
        <v>86</v>
      </c>
      <c r="AW148" s="12" t="s">
        <v>40</v>
      </c>
      <c r="AX148" s="12" t="s">
        <v>77</v>
      </c>
      <c r="AY148" s="198" t="s">
        <v>144</v>
      </c>
    </row>
    <row r="149" spans="2:51" s="13" customFormat="1" ht="13.5">
      <c r="B149" s="205"/>
      <c r="D149" s="189" t="s">
        <v>153</v>
      </c>
      <c r="E149" s="215" t="s">
        <v>5</v>
      </c>
      <c r="F149" s="216" t="s">
        <v>174</v>
      </c>
      <c r="H149" s="217">
        <v>15.225</v>
      </c>
      <c r="I149" s="210"/>
      <c r="L149" s="205"/>
      <c r="M149" s="211"/>
      <c r="N149" s="212"/>
      <c r="O149" s="212"/>
      <c r="P149" s="212"/>
      <c r="Q149" s="212"/>
      <c r="R149" s="212"/>
      <c r="S149" s="212"/>
      <c r="T149" s="213"/>
      <c r="AT149" s="214" t="s">
        <v>153</v>
      </c>
      <c r="AU149" s="214" t="s">
        <v>86</v>
      </c>
      <c r="AV149" s="13" t="s">
        <v>151</v>
      </c>
      <c r="AW149" s="13" t="s">
        <v>40</v>
      </c>
      <c r="AX149" s="13" t="s">
        <v>77</v>
      </c>
      <c r="AY149" s="214" t="s">
        <v>144</v>
      </c>
    </row>
    <row r="150" spans="2:51" s="12" customFormat="1" ht="13.5">
      <c r="B150" s="197"/>
      <c r="D150" s="189" t="s">
        <v>153</v>
      </c>
      <c r="E150" s="198" t="s">
        <v>5</v>
      </c>
      <c r="F150" s="199" t="s">
        <v>822</v>
      </c>
      <c r="H150" s="200">
        <v>228.375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153</v>
      </c>
      <c r="AU150" s="198" t="s">
        <v>86</v>
      </c>
      <c r="AV150" s="12" t="s">
        <v>86</v>
      </c>
      <c r="AW150" s="12" t="s">
        <v>40</v>
      </c>
      <c r="AX150" s="12" t="s">
        <v>77</v>
      </c>
      <c r="AY150" s="198" t="s">
        <v>144</v>
      </c>
    </row>
    <row r="151" spans="2:51" s="13" customFormat="1" ht="13.5">
      <c r="B151" s="205"/>
      <c r="D151" s="206" t="s">
        <v>153</v>
      </c>
      <c r="E151" s="207" t="s">
        <v>5</v>
      </c>
      <c r="F151" s="208" t="s">
        <v>174</v>
      </c>
      <c r="H151" s="209">
        <v>228.375</v>
      </c>
      <c r="I151" s="210"/>
      <c r="L151" s="205"/>
      <c r="M151" s="211"/>
      <c r="N151" s="212"/>
      <c r="O151" s="212"/>
      <c r="P151" s="212"/>
      <c r="Q151" s="212"/>
      <c r="R151" s="212"/>
      <c r="S151" s="212"/>
      <c r="T151" s="213"/>
      <c r="AT151" s="214" t="s">
        <v>153</v>
      </c>
      <c r="AU151" s="214" t="s">
        <v>86</v>
      </c>
      <c r="AV151" s="13" t="s">
        <v>151</v>
      </c>
      <c r="AW151" s="13" t="s">
        <v>40</v>
      </c>
      <c r="AX151" s="13" t="s">
        <v>25</v>
      </c>
      <c r="AY151" s="214" t="s">
        <v>144</v>
      </c>
    </row>
    <row r="152" spans="2:65" s="1" customFormat="1" ht="22.5" customHeight="1">
      <c r="B152" s="175"/>
      <c r="C152" s="176" t="s">
        <v>202</v>
      </c>
      <c r="D152" s="176" t="s">
        <v>146</v>
      </c>
      <c r="E152" s="177" t="s">
        <v>196</v>
      </c>
      <c r="F152" s="178" t="s">
        <v>197</v>
      </c>
      <c r="G152" s="179" t="s">
        <v>198</v>
      </c>
      <c r="H152" s="180">
        <v>30.45</v>
      </c>
      <c r="I152" s="181"/>
      <c r="J152" s="182">
        <f>ROUND(I152*H152,2)</f>
        <v>0</v>
      </c>
      <c r="K152" s="178" t="s">
        <v>4753</v>
      </c>
      <c r="L152" s="42"/>
      <c r="M152" s="183" t="s">
        <v>5</v>
      </c>
      <c r="N152" s="184" t="s">
        <v>48</v>
      </c>
      <c r="O152" s="43"/>
      <c r="P152" s="185">
        <f>O152*H152</f>
        <v>0</v>
      </c>
      <c r="Q152" s="185">
        <v>0</v>
      </c>
      <c r="R152" s="185">
        <f>Q152*H152</f>
        <v>0</v>
      </c>
      <c r="S152" s="185">
        <v>0</v>
      </c>
      <c r="T152" s="186">
        <f>S152*H152</f>
        <v>0</v>
      </c>
      <c r="AR152" s="24" t="s">
        <v>151</v>
      </c>
      <c r="AT152" s="24" t="s">
        <v>146</v>
      </c>
      <c r="AU152" s="24" t="s">
        <v>86</v>
      </c>
      <c r="AY152" s="24" t="s">
        <v>144</v>
      </c>
      <c r="BE152" s="187">
        <f>IF(N152="základní",J152,0)</f>
        <v>0</v>
      </c>
      <c r="BF152" s="187">
        <f>IF(N152="snížená",J152,0)</f>
        <v>0</v>
      </c>
      <c r="BG152" s="187">
        <f>IF(N152="zákl. přenesená",J152,0)</f>
        <v>0</v>
      </c>
      <c r="BH152" s="187">
        <f>IF(N152="sníž. přenesená",J152,0)</f>
        <v>0</v>
      </c>
      <c r="BI152" s="187">
        <f>IF(N152="nulová",J152,0)</f>
        <v>0</v>
      </c>
      <c r="BJ152" s="24" t="s">
        <v>25</v>
      </c>
      <c r="BK152" s="187">
        <f>ROUND(I152*H152,2)</f>
        <v>0</v>
      </c>
      <c r="BL152" s="24" t="s">
        <v>151</v>
      </c>
      <c r="BM152" s="24" t="s">
        <v>823</v>
      </c>
    </row>
    <row r="153" spans="2:51" s="11" customFormat="1" ht="13.5">
      <c r="B153" s="188"/>
      <c r="D153" s="189" t="s">
        <v>153</v>
      </c>
      <c r="E153" s="190" t="s">
        <v>5</v>
      </c>
      <c r="F153" s="191" t="s">
        <v>810</v>
      </c>
      <c r="H153" s="192" t="s">
        <v>5</v>
      </c>
      <c r="I153" s="193"/>
      <c r="L153" s="188"/>
      <c r="M153" s="194"/>
      <c r="N153" s="195"/>
      <c r="O153" s="195"/>
      <c r="P153" s="195"/>
      <c r="Q153" s="195"/>
      <c r="R153" s="195"/>
      <c r="S153" s="195"/>
      <c r="T153" s="196"/>
      <c r="AT153" s="192" t="s">
        <v>153</v>
      </c>
      <c r="AU153" s="192" t="s">
        <v>86</v>
      </c>
      <c r="AV153" s="11" t="s">
        <v>25</v>
      </c>
      <c r="AW153" s="11" t="s">
        <v>40</v>
      </c>
      <c r="AX153" s="11" t="s">
        <v>77</v>
      </c>
      <c r="AY153" s="192" t="s">
        <v>144</v>
      </c>
    </row>
    <row r="154" spans="2:51" s="12" customFormat="1" ht="13.5">
      <c r="B154" s="197"/>
      <c r="D154" s="189" t="s">
        <v>153</v>
      </c>
      <c r="E154" s="198" t="s">
        <v>5</v>
      </c>
      <c r="F154" s="199" t="s">
        <v>811</v>
      </c>
      <c r="H154" s="200">
        <v>1.586</v>
      </c>
      <c r="I154" s="201"/>
      <c r="L154" s="197"/>
      <c r="M154" s="202"/>
      <c r="N154" s="203"/>
      <c r="O154" s="203"/>
      <c r="P154" s="203"/>
      <c r="Q154" s="203"/>
      <c r="R154" s="203"/>
      <c r="S154" s="203"/>
      <c r="T154" s="204"/>
      <c r="AT154" s="198" t="s">
        <v>153</v>
      </c>
      <c r="AU154" s="198" t="s">
        <v>86</v>
      </c>
      <c r="AV154" s="12" t="s">
        <v>86</v>
      </c>
      <c r="AW154" s="12" t="s">
        <v>40</v>
      </c>
      <c r="AX154" s="12" t="s">
        <v>77</v>
      </c>
      <c r="AY154" s="198" t="s">
        <v>144</v>
      </c>
    </row>
    <row r="155" spans="2:51" s="11" customFormat="1" ht="13.5">
      <c r="B155" s="188"/>
      <c r="D155" s="189" t="s">
        <v>153</v>
      </c>
      <c r="E155" s="190" t="s">
        <v>5</v>
      </c>
      <c r="F155" s="191" t="s">
        <v>812</v>
      </c>
      <c r="H155" s="192" t="s">
        <v>5</v>
      </c>
      <c r="I155" s="193"/>
      <c r="L155" s="188"/>
      <c r="M155" s="194"/>
      <c r="N155" s="195"/>
      <c r="O155" s="195"/>
      <c r="P155" s="195"/>
      <c r="Q155" s="195"/>
      <c r="R155" s="195"/>
      <c r="S155" s="195"/>
      <c r="T155" s="196"/>
      <c r="AT155" s="192" t="s">
        <v>153</v>
      </c>
      <c r="AU155" s="192" t="s">
        <v>86</v>
      </c>
      <c r="AV155" s="11" t="s">
        <v>25</v>
      </c>
      <c r="AW155" s="11" t="s">
        <v>40</v>
      </c>
      <c r="AX155" s="11" t="s">
        <v>77</v>
      </c>
      <c r="AY155" s="192" t="s">
        <v>144</v>
      </c>
    </row>
    <row r="156" spans="2:51" s="12" customFormat="1" ht="13.5">
      <c r="B156" s="197"/>
      <c r="D156" s="189" t="s">
        <v>153</v>
      </c>
      <c r="E156" s="198" t="s">
        <v>5</v>
      </c>
      <c r="F156" s="199" t="s">
        <v>813</v>
      </c>
      <c r="H156" s="200">
        <v>13.232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153</v>
      </c>
      <c r="AU156" s="198" t="s">
        <v>86</v>
      </c>
      <c r="AV156" s="12" t="s">
        <v>86</v>
      </c>
      <c r="AW156" s="12" t="s">
        <v>40</v>
      </c>
      <c r="AX156" s="12" t="s">
        <v>77</v>
      </c>
      <c r="AY156" s="198" t="s">
        <v>144</v>
      </c>
    </row>
    <row r="157" spans="2:51" s="11" customFormat="1" ht="13.5">
      <c r="B157" s="188"/>
      <c r="D157" s="189" t="s">
        <v>153</v>
      </c>
      <c r="E157" s="190" t="s">
        <v>5</v>
      </c>
      <c r="F157" s="191" t="s">
        <v>815</v>
      </c>
      <c r="H157" s="192" t="s">
        <v>5</v>
      </c>
      <c r="I157" s="193"/>
      <c r="L157" s="188"/>
      <c r="M157" s="194"/>
      <c r="N157" s="195"/>
      <c r="O157" s="195"/>
      <c r="P157" s="195"/>
      <c r="Q157" s="195"/>
      <c r="R157" s="195"/>
      <c r="S157" s="195"/>
      <c r="T157" s="196"/>
      <c r="AT157" s="192" t="s">
        <v>153</v>
      </c>
      <c r="AU157" s="192" t="s">
        <v>86</v>
      </c>
      <c r="AV157" s="11" t="s">
        <v>25</v>
      </c>
      <c r="AW157" s="11" t="s">
        <v>40</v>
      </c>
      <c r="AX157" s="11" t="s">
        <v>77</v>
      </c>
      <c r="AY157" s="192" t="s">
        <v>144</v>
      </c>
    </row>
    <row r="158" spans="2:51" s="12" customFormat="1" ht="13.5">
      <c r="B158" s="197"/>
      <c r="D158" s="189" t="s">
        <v>153</v>
      </c>
      <c r="E158" s="198" t="s">
        <v>5</v>
      </c>
      <c r="F158" s="199" t="s">
        <v>816</v>
      </c>
      <c r="H158" s="200">
        <v>0.407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153</v>
      </c>
      <c r="AU158" s="198" t="s">
        <v>86</v>
      </c>
      <c r="AV158" s="12" t="s">
        <v>86</v>
      </c>
      <c r="AW158" s="12" t="s">
        <v>40</v>
      </c>
      <c r="AX158" s="12" t="s">
        <v>77</v>
      </c>
      <c r="AY158" s="198" t="s">
        <v>144</v>
      </c>
    </row>
    <row r="159" spans="2:51" s="13" customFormat="1" ht="13.5">
      <c r="B159" s="205"/>
      <c r="D159" s="189" t="s">
        <v>153</v>
      </c>
      <c r="E159" s="215" t="s">
        <v>5</v>
      </c>
      <c r="F159" s="216" t="s">
        <v>174</v>
      </c>
      <c r="H159" s="217">
        <v>15.225</v>
      </c>
      <c r="I159" s="210"/>
      <c r="L159" s="205"/>
      <c r="M159" s="211"/>
      <c r="N159" s="212"/>
      <c r="O159" s="212"/>
      <c r="P159" s="212"/>
      <c r="Q159" s="212"/>
      <c r="R159" s="212"/>
      <c r="S159" s="212"/>
      <c r="T159" s="213"/>
      <c r="AT159" s="214" t="s">
        <v>153</v>
      </c>
      <c r="AU159" s="214" t="s">
        <v>86</v>
      </c>
      <c r="AV159" s="13" t="s">
        <v>151</v>
      </c>
      <c r="AW159" s="13" t="s">
        <v>40</v>
      </c>
      <c r="AX159" s="13" t="s">
        <v>77</v>
      </c>
      <c r="AY159" s="214" t="s">
        <v>144</v>
      </c>
    </row>
    <row r="160" spans="2:51" s="12" customFormat="1" ht="13.5">
      <c r="B160" s="197"/>
      <c r="D160" s="189" t="s">
        <v>153</v>
      </c>
      <c r="E160" s="198" t="s">
        <v>5</v>
      </c>
      <c r="F160" s="199" t="s">
        <v>824</v>
      </c>
      <c r="H160" s="200">
        <v>30.45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153</v>
      </c>
      <c r="AU160" s="198" t="s">
        <v>86</v>
      </c>
      <c r="AV160" s="12" t="s">
        <v>86</v>
      </c>
      <c r="AW160" s="12" t="s">
        <v>40</v>
      </c>
      <c r="AX160" s="12" t="s">
        <v>77</v>
      </c>
      <c r="AY160" s="198" t="s">
        <v>144</v>
      </c>
    </row>
    <row r="161" spans="2:51" s="13" customFormat="1" ht="13.5">
      <c r="B161" s="205"/>
      <c r="D161" s="206" t="s">
        <v>153</v>
      </c>
      <c r="E161" s="207" t="s">
        <v>5</v>
      </c>
      <c r="F161" s="208" t="s">
        <v>174</v>
      </c>
      <c r="H161" s="209">
        <v>30.45</v>
      </c>
      <c r="I161" s="210"/>
      <c r="L161" s="205"/>
      <c r="M161" s="211"/>
      <c r="N161" s="212"/>
      <c r="O161" s="212"/>
      <c r="P161" s="212"/>
      <c r="Q161" s="212"/>
      <c r="R161" s="212"/>
      <c r="S161" s="212"/>
      <c r="T161" s="213"/>
      <c r="AT161" s="214" t="s">
        <v>153</v>
      </c>
      <c r="AU161" s="214" t="s">
        <v>86</v>
      </c>
      <c r="AV161" s="13" t="s">
        <v>151</v>
      </c>
      <c r="AW161" s="13" t="s">
        <v>40</v>
      </c>
      <c r="AX161" s="13" t="s">
        <v>25</v>
      </c>
      <c r="AY161" s="214" t="s">
        <v>144</v>
      </c>
    </row>
    <row r="162" spans="2:65" s="1" customFormat="1" ht="31.5" customHeight="1">
      <c r="B162" s="175"/>
      <c r="C162" s="176" t="s">
        <v>210</v>
      </c>
      <c r="D162" s="176" t="s">
        <v>146</v>
      </c>
      <c r="E162" s="177" t="s">
        <v>825</v>
      </c>
      <c r="F162" s="178" t="s">
        <v>826</v>
      </c>
      <c r="G162" s="179" t="s">
        <v>149</v>
      </c>
      <c r="H162" s="180">
        <v>13.232</v>
      </c>
      <c r="I162" s="181"/>
      <c r="J162" s="182">
        <f>ROUND(I162*H162,2)</f>
        <v>0</v>
      </c>
      <c r="K162" s="178" t="s">
        <v>4753</v>
      </c>
      <c r="L162" s="42"/>
      <c r="M162" s="183" t="s">
        <v>5</v>
      </c>
      <c r="N162" s="184" t="s">
        <v>48</v>
      </c>
      <c r="O162" s="43"/>
      <c r="P162" s="185">
        <f>O162*H162</f>
        <v>0</v>
      </c>
      <c r="Q162" s="185">
        <v>0</v>
      </c>
      <c r="R162" s="185">
        <f>Q162*H162</f>
        <v>0</v>
      </c>
      <c r="S162" s="185">
        <v>0</v>
      </c>
      <c r="T162" s="186">
        <f>S162*H162</f>
        <v>0</v>
      </c>
      <c r="AR162" s="24" t="s">
        <v>151</v>
      </c>
      <c r="AT162" s="24" t="s">
        <v>146</v>
      </c>
      <c r="AU162" s="24" t="s">
        <v>86</v>
      </c>
      <c r="AY162" s="24" t="s">
        <v>144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24" t="s">
        <v>25</v>
      </c>
      <c r="BK162" s="187">
        <f>ROUND(I162*H162,2)</f>
        <v>0</v>
      </c>
      <c r="BL162" s="24" t="s">
        <v>151</v>
      </c>
      <c r="BM162" s="24" t="s">
        <v>827</v>
      </c>
    </row>
    <row r="163" spans="2:51" s="11" customFormat="1" ht="13.5">
      <c r="B163" s="188"/>
      <c r="D163" s="189" t="s">
        <v>153</v>
      </c>
      <c r="E163" s="190" t="s">
        <v>5</v>
      </c>
      <c r="F163" s="191" t="s">
        <v>814</v>
      </c>
      <c r="H163" s="192" t="s">
        <v>5</v>
      </c>
      <c r="I163" s="193"/>
      <c r="L163" s="188"/>
      <c r="M163" s="194"/>
      <c r="N163" s="195"/>
      <c r="O163" s="195"/>
      <c r="P163" s="195"/>
      <c r="Q163" s="195"/>
      <c r="R163" s="195"/>
      <c r="S163" s="195"/>
      <c r="T163" s="196"/>
      <c r="AT163" s="192" t="s">
        <v>153</v>
      </c>
      <c r="AU163" s="192" t="s">
        <v>86</v>
      </c>
      <c r="AV163" s="11" t="s">
        <v>25</v>
      </c>
      <c r="AW163" s="11" t="s">
        <v>40</v>
      </c>
      <c r="AX163" s="11" t="s">
        <v>77</v>
      </c>
      <c r="AY163" s="192" t="s">
        <v>144</v>
      </c>
    </row>
    <row r="164" spans="2:51" s="12" customFormat="1" ht="13.5">
      <c r="B164" s="197"/>
      <c r="D164" s="189" t="s">
        <v>153</v>
      </c>
      <c r="E164" s="198" t="s">
        <v>5</v>
      </c>
      <c r="F164" s="199" t="s">
        <v>813</v>
      </c>
      <c r="H164" s="200">
        <v>13.232</v>
      </c>
      <c r="I164" s="201"/>
      <c r="L164" s="197"/>
      <c r="M164" s="202"/>
      <c r="N164" s="203"/>
      <c r="O164" s="203"/>
      <c r="P164" s="203"/>
      <c r="Q164" s="203"/>
      <c r="R164" s="203"/>
      <c r="S164" s="203"/>
      <c r="T164" s="204"/>
      <c r="AT164" s="198" t="s">
        <v>153</v>
      </c>
      <c r="AU164" s="198" t="s">
        <v>86</v>
      </c>
      <c r="AV164" s="12" t="s">
        <v>86</v>
      </c>
      <c r="AW164" s="12" t="s">
        <v>40</v>
      </c>
      <c r="AX164" s="12" t="s">
        <v>77</v>
      </c>
      <c r="AY164" s="198" t="s">
        <v>144</v>
      </c>
    </row>
    <row r="165" spans="2:51" s="13" customFormat="1" ht="13.5">
      <c r="B165" s="205"/>
      <c r="D165" s="189" t="s">
        <v>153</v>
      </c>
      <c r="E165" s="215" t="s">
        <v>5</v>
      </c>
      <c r="F165" s="216" t="s">
        <v>174</v>
      </c>
      <c r="H165" s="217">
        <v>13.232</v>
      </c>
      <c r="I165" s="210"/>
      <c r="L165" s="205"/>
      <c r="M165" s="211"/>
      <c r="N165" s="212"/>
      <c r="O165" s="212"/>
      <c r="P165" s="212"/>
      <c r="Q165" s="212"/>
      <c r="R165" s="212"/>
      <c r="S165" s="212"/>
      <c r="T165" s="213"/>
      <c r="AT165" s="214" t="s">
        <v>153</v>
      </c>
      <c r="AU165" s="214" t="s">
        <v>86</v>
      </c>
      <c r="AV165" s="13" t="s">
        <v>151</v>
      </c>
      <c r="AW165" s="13" t="s">
        <v>40</v>
      </c>
      <c r="AX165" s="13" t="s">
        <v>25</v>
      </c>
      <c r="AY165" s="214" t="s">
        <v>144</v>
      </c>
    </row>
    <row r="166" spans="2:63" s="10" customFormat="1" ht="29.85" customHeight="1">
      <c r="B166" s="161"/>
      <c r="D166" s="172" t="s">
        <v>76</v>
      </c>
      <c r="E166" s="173" t="s">
        <v>86</v>
      </c>
      <c r="F166" s="173" t="s">
        <v>828</v>
      </c>
      <c r="I166" s="164"/>
      <c r="J166" s="174">
        <f>BK166</f>
        <v>0</v>
      </c>
      <c r="L166" s="161"/>
      <c r="M166" s="166"/>
      <c r="N166" s="167"/>
      <c r="O166" s="167"/>
      <c r="P166" s="168">
        <f>SUM(P167:P240)</f>
        <v>0</v>
      </c>
      <c r="Q166" s="167"/>
      <c r="R166" s="168">
        <f>SUM(R167:R240)</f>
        <v>7.594550270000001</v>
      </c>
      <c r="S166" s="167"/>
      <c r="T166" s="169">
        <f>SUM(T167:T240)</f>
        <v>0</v>
      </c>
      <c r="AR166" s="162" t="s">
        <v>25</v>
      </c>
      <c r="AT166" s="170" t="s">
        <v>76</v>
      </c>
      <c r="AU166" s="170" t="s">
        <v>25</v>
      </c>
      <c r="AY166" s="162" t="s">
        <v>144</v>
      </c>
      <c r="BK166" s="171">
        <f>SUM(BK167:BK240)</f>
        <v>0</v>
      </c>
    </row>
    <row r="167" spans="2:65" s="1" customFormat="1" ht="31.5" customHeight="1">
      <c r="B167" s="175"/>
      <c r="C167" s="176" t="s">
        <v>233</v>
      </c>
      <c r="D167" s="176" t="s">
        <v>146</v>
      </c>
      <c r="E167" s="177" t="s">
        <v>829</v>
      </c>
      <c r="F167" s="178" t="s">
        <v>830</v>
      </c>
      <c r="G167" s="179" t="s">
        <v>149</v>
      </c>
      <c r="H167" s="180">
        <v>0.25</v>
      </c>
      <c r="I167" s="181"/>
      <c r="J167" s="182">
        <f>ROUND(I167*H167,2)</f>
        <v>0</v>
      </c>
      <c r="K167" s="178" t="s">
        <v>4753</v>
      </c>
      <c r="L167" s="42"/>
      <c r="M167" s="183" t="s">
        <v>5</v>
      </c>
      <c r="N167" s="184" t="s">
        <v>48</v>
      </c>
      <c r="O167" s="43"/>
      <c r="P167" s="185">
        <f>O167*H167</f>
        <v>0</v>
      </c>
      <c r="Q167" s="185">
        <v>2.45329</v>
      </c>
      <c r="R167" s="185">
        <f>Q167*H167</f>
        <v>0.6133225</v>
      </c>
      <c r="S167" s="185">
        <v>0</v>
      </c>
      <c r="T167" s="186">
        <f>S167*H167</f>
        <v>0</v>
      </c>
      <c r="AR167" s="24" t="s">
        <v>151</v>
      </c>
      <c r="AT167" s="24" t="s">
        <v>146</v>
      </c>
      <c r="AU167" s="24" t="s">
        <v>86</v>
      </c>
      <c r="AY167" s="24" t="s">
        <v>144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24" t="s">
        <v>25</v>
      </c>
      <c r="BK167" s="187">
        <f>ROUND(I167*H167,2)</f>
        <v>0</v>
      </c>
      <c r="BL167" s="24" t="s">
        <v>151</v>
      </c>
      <c r="BM167" s="24" t="s">
        <v>831</v>
      </c>
    </row>
    <row r="168" spans="2:51" s="11" customFormat="1" ht="13.5">
      <c r="B168" s="188"/>
      <c r="D168" s="189" t="s">
        <v>153</v>
      </c>
      <c r="E168" s="190" t="s">
        <v>5</v>
      </c>
      <c r="F168" s="191" t="s">
        <v>832</v>
      </c>
      <c r="H168" s="192" t="s">
        <v>5</v>
      </c>
      <c r="I168" s="193"/>
      <c r="L168" s="188"/>
      <c r="M168" s="194"/>
      <c r="N168" s="195"/>
      <c r="O168" s="195"/>
      <c r="P168" s="195"/>
      <c r="Q168" s="195"/>
      <c r="R168" s="195"/>
      <c r="S168" s="195"/>
      <c r="T168" s="196"/>
      <c r="AT168" s="192" t="s">
        <v>153</v>
      </c>
      <c r="AU168" s="192" t="s">
        <v>86</v>
      </c>
      <c r="AV168" s="11" t="s">
        <v>25</v>
      </c>
      <c r="AW168" s="11" t="s">
        <v>40</v>
      </c>
      <c r="AX168" s="11" t="s">
        <v>77</v>
      </c>
      <c r="AY168" s="192" t="s">
        <v>144</v>
      </c>
    </row>
    <row r="169" spans="2:51" s="11" customFormat="1" ht="13.5">
      <c r="B169" s="188"/>
      <c r="D169" s="189" t="s">
        <v>153</v>
      </c>
      <c r="E169" s="190" t="s">
        <v>5</v>
      </c>
      <c r="F169" s="191" t="s">
        <v>833</v>
      </c>
      <c r="H169" s="192" t="s">
        <v>5</v>
      </c>
      <c r="I169" s="193"/>
      <c r="L169" s="188"/>
      <c r="M169" s="194"/>
      <c r="N169" s="195"/>
      <c r="O169" s="195"/>
      <c r="P169" s="195"/>
      <c r="Q169" s="195"/>
      <c r="R169" s="195"/>
      <c r="S169" s="195"/>
      <c r="T169" s="196"/>
      <c r="AT169" s="192" t="s">
        <v>153</v>
      </c>
      <c r="AU169" s="192" t="s">
        <v>86</v>
      </c>
      <c r="AV169" s="11" t="s">
        <v>25</v>
      </c>
      <c r="AW169" s="11" t="s">
        <v>40</v>
      </c>
      <c r="AX169" s="11" t="s">
        <v>77</v>
      </c>
      <c r="AY169" s="192" t="s">
        <v>144</v>
      </c>
    </row>
    <row r="170" spans="2:51" s="12" customFormat="1" ht="13.5">
      <c r="B170" s="197"/>
      <c r="D170" s="189" t="s">
        <v>153</v>
      </c>
      <c r="E170" s="198" t="s">
        <v>5</v>
      </c>
      <c r="F170" s="199" t="s">
        <v>834</v>
      </c>
      <c r="H170" s="200">
        <v>0.225</v>
      </c>
      <c r="I170" s="201"/>
      <c r="L170" s="197"/>
      <c r="M170" s="202"/>
      <c r="N170" s="203"/>
      <c r="O170" s="203"/>
      <c r="P170" s="203"/>
      <c r="Q170" s="203"/>
      <c r="R170" s="203"/>
      <c r="S170" s="203"/>
      <c r="T170" s="204"/>
      <c r="AT170" s="198" t="s">
        <v>153</v>
      </c>
      <c r="AU170" s="198" t="s">
        <v>86</v>
      </c>
      <c r="AV170" s="12" t="s">
        <v>86</v>
      </c>
      <c r="AW170" s="12" t="s">
        <v>40</v>
      </c>
      <c r="AX170" s="12" t="s">
        <v>77</v>
      </c>
      <c r="AY170" s="198" t="s">
        <v>144</v>
      </c>
    </row>
    <row r="171" spans="2:51" s="11" customFormat="1" ht="13.5">
      <c r="B171" s="188"/>
      <c r="D171" s="189" t="s">
        <v>153</v>
      </c>
      <c r="E171" s="190" t="s">
        <v>5</v>
      </c>
      <c r="F171" s="191" t="s">
        <v>835</v>
      </c>
      <c r="H171" s="192" t="s">
        <v>5</v>
      </c>
      <c r="I171" s="193"/>
      <c r="L171" s="188"/>
      <c r="M171" s="194"/>
      <c r="N171" s="195"/>
      <c r="O171" s="195"/>
      <c r="P171" s="195"/>
      <c r="Q171" s="195"/>
      <c r="R171" s="195"/>
      <c r="S171" s="195"/>
      <c r="T171" s="196"/>
      <c r="AT171" s="192" t="s">
        <v>153</v>
      </c>
      <c r="AU171" s="192" t="s">
        <v>86</v>
      </c>
      <c r="AV171" s="11" t="s">
        <v>25</v>
      </c>
      <c r="AW171" s="11" t="s">
        <v>40</v>
      </c>
      <c r="AX171" s="11" t="s">
        <v>77</v>
      </c>
      <c r="AY171" s="192" t="s">
        <v>144</v>
      </c>
    </row>
    <row r="172" spans="2:51" s="11" customFormat="1" ht="13.5">
      <c r="B172" s="188"/>
      <c r="D172" s="189" t="s">
        <v>153</v>
      </c>
      <c r="E172" s="190" t="s">
        <v>5</v>
      </c>
      <c r="F172" s="191" t="s">
        <v>836</v>
      </c>
      <c r="H172" s="192" t="s">
        <v>5</v>
      </c>
      <c r="I172" s="193"/>
      <c r="L172" s="188"/>
      <c r="M172" s="194"/>
      <c r="N172" s="195"/>
      <c r="O172" s="195"/>
      <c r="P172" s="195"/>
      <c r="Q172" s="195"/>
      <c r="R172" s="195"/>
      <c r="S172" s="195"/>
      <c r="T172" s="196"/>
      <c r="AT172" s="192" t="s">
        <v>153</v>
      </c>
      <c r="AU172" s="192" t="s">
        <v>86</v>
      </c>
      <c r="AV172" s="11" t="s">
        <v>25</v>
      </c>
      <c r="AW172" s="11" t="s">
        <v>40</v>
      </c>
      <c r="AX172" s="11" t="s">
        <v>77</v>
      </c>
      <c r="AY172" s="192" t="s">
        <v>144</v>
      </c>
    </row>
    <row r="173" spans="2:51" s="12" customFormat="1" ht="13.5">
      <c r="B173" s="197"/>
      <c r="D173" s="189" t="s">
        <v>153</v>
      </c>
      <c r="E173" s="198" t="s">
        <v>5</v>
      </c>
      <c r="F173" s="199" t="s">
        <v>837</v>
      </c>
      <c r="H173" s="200">
        <v>0.242</v>
      </c>
      <c r="I173" s="201"/>
      <c r="L173" s="197"/>
      <c r="M173" s="202"/>
      <c r="N173" s="203"/>
      <c r="O173" s="203"/>
      <c r="P173" s="203"/>
      <c r="Q173" s="203"/>
      <c r="R173" s="203"/>
      <c r="S173" s="203"/>
      <c r="T173" s="204"/>
      <c r="AT173" s="198" t="s">
        <v>153</v>
      </c>
      <c r="AU173" s="198" t="s">
        <v>86</v>
      </c>
      <c r="AV173" s="12" t="s">
        <v>86</v>
      </c>
      <c r="AW173" s="12" t="s">
        <v>40</v>
      </c>
      <c r="AX173" s="12" t="s">
        <v>77</v>
      </c>
      <c r="AY173" s="198" t="s">
        <v>144</v>
      </c>
    </row>
    <row r="174" spans="2:51" s="13" customFormat="1" ht="13.5">
      <c r="B174" s="205"/>
      <c r="D174" s="189" t="s">
        <v>153</v>
      </c>
      <c r="E174" s="215" t="s">
        <v>5</v>
      </c>
      <c r="F174" s="216" t="s">
        <v>174</v>
      </c>
      <c r="H174" s="217">
        <v>0.467</v>
      </c>
      <c r="I174" s="210"/>
      <c r="L174" s="205"/>
      <c r="M174" s="211"/>
      <c r="N174" s="212"/>
      <c r="O174" s="212"/>
      <c r="P174" s="212"/>
      <c r="Q174" s="212"/>
      <c r="R174" s="212"/>
      <c r="S174" s="212"/>
      <c r="T174" s="213"/>
      <c r="AT174" s="214" t="s">
        <v>153</v>
      </c>
      <c r="AU174" s="214" t="s">
        <v>86</v>
      </c>
      <c r="AV174" s="13" t="s">
        <v>151</v>
      </c>
      <c r="AW174" s="13" t="s">
        <v>40</v>
      </c>
      <c r="AX174" s="13" t="s">
        <v>77</v>
      </c>
      <c r="AY174" s="214" t="s">
        <v>144</v>
      </c>
    </row>
    <row r="175" spans="2:51" s="12" customFormat="1" ht="13.5">
      <c r="B175" s="197"/>
      <c r="D175" s="189" t="s">
        <v>153</v>
      </c>
      <c r="E175" s="198" t="s">
        <v>5</v>
      </c>
      <c r="F175" s="199" t="s">
        <v>838</v>
      </c>
      <c r="H175" s="200">
        <v>0.25</v>
      </c>
      <c r="I175" s="201"/>
      <c r="L175" s="197"/>
      <c r="M175" s="202"/>
      <c r="N175" s="203"/>
      <c r="O175" s="203"/>
      <c r="P175" s="203"/>
      <c r="Q175" s="203"/>
      <c r="R175" s="203"/>
      <c r="S175" s="203"/>
      <c r="T175" s="204"/>
      <c r="AT175" s="198" t="s">
        <v>153</v>
      </c>
      <c r="AU175" s="198" t="s">
        <v>86</v>
      </c>
      <c r="AV175" s="12" t="s">
        <v>86</v>
      </c>
      <c r="AW175" s="12" t="s">
        <v>40</v>
      </c>
      <c r="AX175" s="12" t="s">
        <v>77</v>
      </c>
      <c r="AY175" s="198" t="s">
        <v>144</v>
      </c>
    </row>
    <row r="176" spans="2:51" s="13" customFormat="1" ht="13.5">
      <c r="B176" s="205"/>
      <c r="D176" s="206" t="s">
        <v>153</v>
      </c>
      <c r="E176" s="207" t="s">
        <v>5</v>
      </c>
      <c r="F176" s="208" t="s">
        <v>174</v>
      </c>
      <c r="H176" s="209">
        <v>0.25</v>
      </c>
      <c r="I176" s="210"/>
      <c r="L176" s="205"/>
      <c r="M176" s="211"/>
      <c r="N176" s="212"/>
      <c r="O176" s="212"/>
      <c r="P176" s="212"/>
      <c r="Q176" s="212"/>
      <c r="R176" s="212"/>
      <c r="S176" s="212"/>
      <c r="T176" s="213"/>
      <c r="AT176" s="214" t="s">
        <v>153</v>
      </c>
      <c r="AU176" s="214" t="s">
        <v>86</v>
      </c>
      <c r="AV176" s="13" t="s">
        <v>151</v>
      </c>
      <c r="AW176" s="13" t="s">
        <v>40</v>
      </c>
      <c r="AX176" s="13" t="s">
        <v>25</v>
      </c>
      <c r="AY176" s="214" t="s">
        <v>144</v>
      </c>
    </row>
    <row r="177" spans="2:65" s="1" customFormat="1" ht="22.5" customHeight="1">
      <c r="B177" s="175"/>
      <c r="C177" s="176" t="s">
        <v>254</v>
      </c>
      <c r="D177" s="176" t="s">
        <v>146</v>
      </c>
      <c r="E177" s="177" t="s">
        <v>839</v>
      </c>
      <c r="F177" s="178" t="s">
        <v>840</v>
      </c>
      <c r="G177" s="179" t="s">
        <v>198</v>
      </c>
      <c r="H177" s="180">
        <v>0.081</v>
      </c>
      <c r="I177" s="181"/>
      <c r="J177" s="182">
        <f>ROUND(I177*H177,2)</f>
        <v>0</v>
      </c>
      <c r="K177" s="178" t="s">
        <v>4753</v>
      </c>
      <c r="L177" s="42"/>
      <c r="M177" s="183" t="s">
        <v>5</v>
      </c>
      <c r="N177" s="184" t="s">
        <v>48</v>
      </c>
      <c r="O177" s="43"/>
      <c r="P177" s="185">
        <f>O177*H177</f>
        <v>0</v>
      </c>
      <c r="Q177" s="185">
        <v>1.06017</v>
      </c>
      <c r="R177" s="185">
        <f>Q177*H177</f>
        <v>0.08587377</v>
      </c>
      <c r="S177" s="185">
        <v>0</v>
      </c>
      <c r="T177" s="186">
        <f>S177*H177</f>
        <v>0</v>
      </c>
      <c r="AR177" s="24" t="s">
        <v>151</v>
      </c>
      <c r="AT177" s="24" t="s">
        <v>146</v>
      </c>
      <c r="AU177" s="24" t="s">
        <v>86</v>
      </c>
      <c r="AY177" s="24" t="s">
        <v>144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24" t="s">
        <v>25</v>
      </c>
      <c r="BK177" s="187">
        <f>ROUND(I177*H177,2)</f>
        <v>0</v>
      </c>
      <c r="BL177" s="24" t="s">
        <v>151</v>
      </c>
      <c r="BM177" s="24" t="s">
        <v>841</v>
      </c>
    </row>
    <row r="178" spans="2:51" s="11" customFormat="1" ht="13.5">
      <c r="B178" s="188"/>
      <c r="D178" s="189" t="s">
        <v>153</v>
      </c>
      <c r="E178" s="190" t="s">
        <v>5</v>
      </c>
      <c r="F178" s="191" t="s">
        <v>832</v>
      </c>
      <c r="H178" s="192" t="s">
        <v>5</v>
      </c>
      <c r="I178" s="193"/>
      <c r="L178" s="188"/>
      <c r="M178" s="194"/>
      <c r="N178" s="195"/>
      <c r="O178" s="195"/>
      <c r="P178" s="195"/>
      <c r="Q178" s="195"/>
      <c r="R178" s="195"/>
      <c r="S178" s="195"/>
      <c r="T178" s="196"/>
      <c r="AT178" s="192" t="s">
        <v>153</v>
      </c>
      <c r="AU178" s="192" t="s">
        <v>86</v>
      </c>
      <c r="AV178" s="11" t="s">
        <v>25</v>
      </c>
      <c r="AW178" s="11" t="s">
        <v>40</v>
      </c>
      <c r="AX178" s="11" t="s">
        <v>77</v>
      </c>
      <c r="AY178" s="192" t="s">
        <v>144</v>
      </c>
    </row>
    <row r="179" spans="2:51" s="11" customFormat="1" ht="13.5">
      <c r="B179" s="188"/>
      <c r="D179" s="189" t="s">
        <v>153</v>
      </c>
      <c r="E179" s="190" t="s">
        <v>5</v>
      </c>
      <c r="F179" s="191" t="s">
        <v>833</v>
      </c>
      <c r="H179" s="192" t="s">
        <v>5</v>
      </c>
      <c r="I179" s="193"/>
      <c r="L179" s="188"/>
      <c r="M179" s="194"/>
      <c r="N179" s="195"/>
      <c r="O179" s="195"/>
      <c r="P179" s="195"/>
      <c r="Q179" s="195"/>
      <c r="R179" s="195"/>
      <c r="S179" s="195"/>
      <c r="T179" s="196"/>
      <c r="AT179" s="192" t="s">
        <v>153</v>
      </c>
      <c r="AU179" s="192" t="s">
        <v>86</v>
      </c>
      <c r="AV179" s="11" t="s">
        <v>25</v>
      </c>
      <c r="AW179" s="11" t="s">
        <v>40</v>
      </c>
      <c r="AX179" s="11" t="s">
        <v>77</v>
      </c>
      <c r="AY179" s="192" t="s">
        <v>144</v>
      </c>
    </row>
    <row r="180" spans="2:51" s="12" customFormat="1" ht="13.5">
      <c r="B180" s="197"/>
      <c r="D180" s="189" t="s">
        <v>153</v>
      </c>
      <c r="E180" s="198" t="s">
        <v>5</v>
      </c>
      <c r="F180" s="199" t="s">
        <v>834</v>
      </c>
      <c r="H180" s="200">
        <v>0.225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153</v>
      </c>
      <c r="AU180" s="198" t="s">
        <v>86</v>
      </c>
      <c r="AV180" s="12" t="s">
        <v>86</v>
      </c>
      <c r="AW180" s="12" t="s">
        <v>40</v>
      </c>
      <c r="AX180" s="12" t="s">
        <v>77</v>
      </c>
      <c r="AY180" s="198" t="s">
        <v>144</v>
      </c>
    </row>
    <row r="181" spans="2:51" s="11" customFormat="1" ht="13.5">
      <c r="B181" s="188"/>
      <c r="D181" s="189" t="s">
        <v>153</v>
      </c>
      <c r="E181" s="190" t="s">
        <v>5</v>
      </c>
      <c r="F181" s="191" t="s">
        <v>835</v>
      </c>
      <c r="H181" s="192" t="s">
        <v>5</v>
      </c>
      <c r="I181" s="193"/>
      <c r="L181" s="188"/>
      <c r="M181" s="194"/>
      <c r="N181" s="195"/>
      <c r="O181" s="195"/>
      <c r="P181" s="195"/>
      <c r="Q181" s="195"/>
      <c r="R181" s="195"/>
      <c r="S181" s="195"/>
      <c r="T181" s="196"/>
      <c r="AT181" s="192" t="s">
        <v>153</v>
      </c>
      <c r="AU181" s="192" t="s">
        <v>86</v>
      </c>
      <c r="AV181" s="11" t="s">
        <v>25</v>
      </c>
      <c r="AW181" s="11" t="s">
        <v>40</v>
      </c>
      <c r="AX181" s="11" t="s">
        <v>77</v>
      </c>
      <c r="AY181" s="192" t="s">
        <v>144</v>
      </c>
    </row>
    <row r="182" spans="2:51" s="11" customFormat="1" ht="13.5">
      <c r="B182" s="188"/>
      <c r="D182" s="189" t="s">
        <v>153</v>
      </c>
      <c r="E182" s="190" t="s">
        <v>5</v>
      </c>
      <c r="F182" s="191" t="s">
        <v>836</v>
      </c>
      <c r="H182" s="192" t="s">
        <v>5</v>
      </c>
      <c r="I182" s="193"/>
      <c r="L182" s="188"/>
      <c r="M182" s="194"/>
      <c r="N182" s="195"/>
      <c r="O182" s="195"/>
      <c r="P182" s="195"/>
      <c r="Q182" s="195"/>
      <c r="R182" s="195"/>
      <c r="S182" s="195"/>
      <c r="T182" s="196"/>
      <c r="AT182" s="192" t="s">
        <v>153</v>
      </c>
      <c r="AU182" s="192" t="s">
        <v>86</v>
      </c>
      <c r="AV182" s="11" t="s">
        <v>25</v>
      </c>
      <c r="AW182" s="11" t="s">
        <v>40</v>
      </c>
      <c r="AX182" s="11" t="s">
        <v>77</v>
      </c>
      <c r="AY182" s="192" t="s">
        <v>144</v>
      </c>
    </row>
    <row r="183" spans="2:51" s="12" customFormat="1" ht="13.5">
      <c r="B183" s="197"/>
      <c r="D183" s="189" t="s">
        <v>153</v>
      </c>
      <c r="E183" s="198" t="s">
        <v>5</v>
      </c>
      <c r="F183" s="199" t="s">
        <v>837</v>
      </c>
      <c r="H183" s="200">
        <v>0.242</v>
      </c>
      <c r="I183" s="201"/>
      <c r="L183" s="197"/>
      <c r="M183" s="202"/>
      <c r="N183" s="203"/>
      <c r="O183" s="203"/>
      <c r="P183" s="203"/>
      <c r="Q183" s="203"/>
      <c r="R183" s="203"/>
      <c r="S183" s="203"/>
      <c r="T183" s="204"/>
      <c r="AT183" s="198" t="s">
        <v>153</v>
      </c>
      <c r="AU183" s="198" t="s">
        <v>86</v>
      </c>
      <c r="AV183" s="12" t="s">
        <v>86</v>
      </c>
      <c r="AW183" s="12" t="s">
        <v>40</v>
      </c>
      <c r="AX183" s="12" t="s">
        <v>77</v>
      </c>
      <c r="AY183" s="198" t="s">
        <v>144</v>
      </c>
    </row>
    <row r="184" spans="2:51" s="13" customFormat="1" ht="13.5">
      <c r="B184" s="205"/>
      <c r="D184" s="189" t="s">
        <v>153</v>
      </c>
      <c r="E184" s="215" t="s">
        <v>5</v>
      </c>
      <c r="F184" s="216" t="s">
        <v>174</v>
      </c>
      <c r="H184" s="217">
        <v>0.467</v>
      </c>
      <c r="I184" s="210"/>
      <c r="L184" s="205"/>
      <c r="M184" s="211"/>
      <c r="N184" s="212"/>
      <c r="O184" s="212"/>
      <c r="P184" s="212"/>
      <c r="Q184" s="212"/>
      <c r="R184" s="212"/>
      <c r="S184" s="212"/>
      <c r="T184" s="213"/>
      <c r="AT184" s="214" t="s">
        <v>153</v>
      </c>
      <c r="AU184" s="214" t="s">
        <v>86</v>
      </c>
      <c r="AV184" s="13" t="s">
        <v>151</v>
      </c>
      <c r="AW184" s="13" t="s">
        <v>40</v>
      </c>
      <c r="AX184" s="13" t="s">
        <v>77</v>
      </c>
      <c r="AY184" s="214" t="s">
        <v>144</v>
      </c>
    </row>
    <row r="185" spans="2:51" s="12" customFormat="1" ht="13.5">
      <c r="B185" s="197"/>
      <c r="D185" s="189" t="s">
        <v>153</v>
      </c>
      <c r="E185" s="198" t="s">
        <v>5</v>
      </c>
      <c r="F185" s="199" t="s">
        <v>842</v>
      </c>
      <c r="H185" s="200">
        <v>0.081</v>
      </c>
      <c r="I185" s="201"/>
      <c r="L185" s="197"/>
      <c r="M185" s="202"/>
      <c r="N185" s="203"/>
      <c r="O185" s="203"/>
      <c r="P185" s="203"/>
      <c r="Q185" s="203"/>
      <c r="R185" s="203"/>
      <c r="S185" s="203"/>
      <c r="T185" s="204"/>
      <c r="AT185" s="198" t="s">
        <v>153</v>
      </c>
      <c r="AU185" s="198" t="s">
        <v>86</v>
      </c>
      <c r="AV185" s="12" t="s">
        <v>86</v>
      </c>
      <c r="AW185" s="12" t="s">
        <v>40</v>
      </c>
      <c r="AX185" s="12" t="s">
        <v>77</v>
      </c>
      <c r="AY185" s="198" t="s">
        <v>144</v>
      </c>
    </row>
    <row r="186" spans="2:51" s="13" customFormat="1" ht="13.5">
      <c r="B186" s="205"/>
      <c r="D186" s="206" t="s">
        <v>153</v>
      </c>
      <c r="E186" s="207" t="s">
        <v>5</v>
      </c>
      <c r="F186" s="208" t="s">
        <v>174</v>
      </c>
      <c r="H186" s="209">
        <v>0.081</v>
      </c>
      <c r="I186" s="210"/>
      <c r="L186" s="205"/>
      <c r="M186" s="211"/>
      <c r="N186" s="212"/>
      <c r="O186" s="212"/>
      <c r="P186" s="212"/>
      <c r="Q186" s="212"/>
      <c r="R186" s="212"/>
      <c r="S186" s="212"/>
      <c r="T186" s="213"/>
      <c r="AT186" s="214" t="s">
        <v>153</v>
      </c>
      <c r="AU186" s="214" t="s">
        <v>86</v>
      </c>
      <c r="AV186" s="13" t="s">
        <v>151</v>
      </c>
      <c r="AW186" s="13" t="s">
        <v>40</v>
      </c>
      <c r="AX186" s="13" t="s">
        <v>25</v>
      </c>
      <c r="AY186" s="214" t="s">
        <v>144</v>
      </c>
    </row>
    <row r="187" spans="2:65" s="1" customFormat="1" ht="31.5" customHeight="1">
      <c r="B187" s="175"/>
      <c r="C187" s="176" t="s">
        <v>264</v>
      </c>
      <c r="D187" s="176" t="s">
        <v>146</v>
      </c>
      <c r="E187" s="177" t="s">
        <v>843</v>
      </c>
      <c r="F187" s="178" t="s">
        <v>844</v>
      </c>
      <c r="G187" s="179" t="s">
        <v>149</v>
      </c>
      <c r="H187" s="180">
        <v>1.586</v>
      </c>
      <c r="I187" s="181"/>
      <c r="J187" s="182">
        <f>ROUND(I187*H187,2)</f>
        <v>0</v>
      </c>
      <c r="K187" s="178" t="s">
        <v>4753</v>
      </c>
      <c r="L187" s="42"/>
      <c r="M187" s="183" t="s">
        <v>5</v>
      </c>
      <c r="N187" s="184" t="s">
        <v>48</v>
      </c>
      <c r="O187" s="43"/>
      <c r="P187" s="185">
        <f>O187*H187</f>
        <v>0</v>
      </c>
      <c r="Q187" s="185">
        <v>2.459</v>
      </c>
      <c r="R187" s="185">
        <f>Q187*H187</f>
        <v>3.8999740000000003</v>
      </c>
      <c r="S187" s="185">
        <v>0</v>
      </c>
      <c r="T187" s="186">
        <f>S187*H187</f>
        <v>0</v>
      </c>
      <c r="AR187" s="24" t="s">
        <v>151</v>
      </c>
      <c r="AT187" s="24" t="s">
        <v>146</v>
      </c>
      <c r="AU187" s="24" t="s">
        <v>86</v>
      </c>
      <c r="AY187" s="24" t="s">
        <v>144</v>
      </c>
      <c r="BE187" s="187">
        <f>IF(N187="základní",J187,0)</f>
        <v>0</v>
      </c>
      <c r="BF187" s="187">
        <f>IF(N187="snížená",J187,0)</f>
        <v>0</v>
      </c>
      <c r="BG187" s="187">
        <f>IF(N187="zákl. přenesená",J187,0)</f>
        <v>0</v>
      </c>
      <c r="BH187" s="187">
        <f>IF(N187="sníž. přenesená",J187,0)</f>
        <v>0</v>
      </c>
      <c r="BI187" s="187">
        <f>IF(N187="nulová",J187,0)</f>
        <v>0</v>
      </c>
      <c r="BJ187" s="24" t="s">
        <v>25</v>
      </c>
      <c r="BK187" s="187">
        <f>ROUND(I187*H187,2)</f>
        <v>0</v>
      </c>
      <c r="BL187" s="24" t="s">
        <v>151</v>
      </c>
      <c r="BM187" s="24" t="s">
        <v>845</v>
      </c>
    </row>
    <row r="188" spans="2:51" s="11" customFormat="1" ht="13.5">
      <c r="B188" s="188"/>
      <c r="D188" s="189" t="s">
        <v>153</v>
      </c>
      <c r="E188" s="190" t="s">
        <v>5</v>
      </c>
      <c r="F188" s="191" t="s">
        <v>794</v>
      </c>
      <c r="H188" s="192" t="s">
        <v>5</v>
      </c>
      <c r="I188" s="193"/>
      <c r="L188" s="188"/>
      <c r="M188" s="194"/>
      <c r="N188" s="195"/>
      <c r="O188" s="195"/>
      <c r="P188" s="195"/>
      <c r="Q188" s="195"/>
      <c r="R188" s="195"/>
      <c r="S188" s="195"/>
      <c r="T188" s="196"/>
      <c r="AT188" s="192" t="s">
        <v>153</v>
      </c>
      <c r="AU188" s="192" t="s">
        <v>86</v>
      </c>
      <c r="AV188" s="11" t="s">
        <v>25</v>
      </c>
      <c r="AW188" s="11" t="s">
        <v>40</v>
      </c>
      <c r="AX188" s="11" t="s">
        <v>77</v>
      </c>
      <c r="AY188" s="192" t="s">
        <v>144</v>
      </c>
    </row>
    <row r="189" spans="2:51" s="12" customFormat="1" ht="13.5">
      <c r="B189" s="197"/>
      <c r="D189" s="189" t="s">
        <v>153</v>
      </c>
      <c r="E189" s="198" t="s">
        <v>5</v>
      </c>
      <c r="F189" s="199" t="s">
        <v>795</v>
      </c>
      <c r="H189" s="200">
        <v>1.586</v>
      </c>
      <c r="I189" s="201"/>
      <c r="L189" s="197"/>
      <c r="M189" s="202"/>
      <c r="N189" s="203"/>
      <c r="O189" s="203"/>
      <c r="P189" s="203"/>
      <c r="Q189" s="203"/>
      <c r="R189" s="203"/>
      <c r="S189" s="203"/>
      <c r="T189" s="204"/>
      <c r="AT189" s="198" t="s">
        <v>153</v>
      </c>
      <c r="AU189" s="198" t="s">
        <v>86</v>
      </c>
      <c r="AV189" s="12" t="s">
        <v>86</v>
      </c>
      <c r="AW189" s="12" t="s">
        <v>40</v>
      </c>
      <c r="AX189" s="12" t="s">
        <v>77</v>
      </c>
      <c r="AY189" s="198" t="s">
        <v>144</v>
      </c>
    </row>
    <row r="190" spans="2:51" s="13" customFormat="1" ht="13.5">
      <c r="B190" s="205"/>
      <c r="D190" s="206" t="s">
        <v>153</v>
      </c>
      <c r="E190" s="207" t="s">
        <v>5</v>
      </c>
      <c r="F190" s="208" t="s">
        <v>174</v>
      </c>
      <c r="H190" s="209">
        <v>1.586</v>
      </c>
      <c r="I190" s="210"/>
      <c r="L190" s="205"/>
      <c r="M190" s="211"/>
      <c r="N190" s="212"/>
      <c r="O190" s="212"/>
      <c r="P190" s="212"/>
      <c r="Q190" s="212"/>
      <c r="R190" s="212"/>
      <c r="S190" s="212"/>
      <c r="T190" s="213"/>
      <c r="AT190" s="214" t="s">
        <v>153</v>
      </c>
      <c r="AU190" s="214" t="s">
        <v>86</v>
      </c>
      <c r="AV190" s="13" t="s">
        <v>151</v>
      </c>
      <c r="AW190" s="13" t="s">
        <v>40</v>
      </c>
      <c r="AX190" s="13" t="s">
        <v>25</v>
      </c>
      <c r="AY190" s="214" t="s">
        <v>144</v>
      </c>
    </row>
    <row r="191" spans="2:65" s="1" customFormat="1" ht="31.5" customHeight="1">
      <c r="B191" s="175"/>
      <c r="C191" s="176" t="s">
        <v>277</v>
      </c>
      <c r="D191" s="176" t="s">
        <v>146</v>
      </c>
      <c r="E191" s="177" t="s">
        <v>846</v>
      </c>
      <c r="F191" s="178" t="s">
        <v>847</v>
      </c>
      <c r="G191" s="179" t="s">
        <v>733</v>
      </c>
      <c r="H191" s="180">
        <v>2</v>
      </c>
      <c r="I191" s="181"/>
      <c r="J191" s="182">
        <f>ROUND(I191*H191,2)</f>
        <v>0</v>
      </c>
      <c r="K191" s="178" t="s">
        <v>4753</v>
      </c>
      <c r="L191" s="42"/>
      <c r="M191" s="183" t="s">
        <v>5</v>
      </c>
      <c r="N191" s="184" t="s">
        <v>48</v>
      </c>
      <c r="O191" s="43"/>
      <c r="P191" s="185">
        <f>O191*H191</f>
        <v>0</v>
      </c>
      <c r="Q191" s="185">
        <v>0.00029</v>
      </c>
      <c r="R191" s="185">
        <f>Q191*H191</f>
        <v>0.00058</v>
      </c>
      <c r="S191" s="185">
        <v>0</v>
      </c>
      <c r="T191" s="186">
        <f>S191*H191</f>
        <v>0</v>
      </c>
      <c r="AR191" s="24" t="s">
        <v>151</v>
      </c>
      <c r="AT191" s="24" t="s">
        <v>146</v>
      </c>
      <c r="AU191" s="24" t="s">
        <v>86</v>
      </c>
      <c r="AY191" s="24" t="s">
        <v>144</v>
      </c>
      <c r="BE191" s="187">
        <f>IF(N191="základní",J191,0)</f>
        <v>0</v>
      </c>
      <c r="BF191" s="187">
        <f>IF(N191="snížená",J191,0)</f>
        <v>0</v>
      </c>
      <c r="BG191" s="187">
        <f>IF(N191="zákl. přenesená",J191,0)</f>
        <v>0</v>
      </c>
      <c r="BH191" s="187">
        <f>IF(N191="sníž. přenesená",J191,0)</f>
        <v>0</v>
      </c>
      <c r="BI191" s="187">
        <f>IF(N191="nulová",J191,0)</f>
        <v>0</v>
      </c>
      <c r="BJ191" s="24" t="s">
        <v>25</v>
      </c>
      <c r="BK191" s="187">
        <f>ROUND(I191*H191,2)</f>
        <v>0</v>
      </c>
      <c r="BL191" s="24" t="s">
        <v>151</v>
      </c>
      <c r="BM191" s="24" t="s">
        <v>848</v>
      </c>
    </row>
    <row r="192" spans="2:51" s="12" customFormat="1" ht="13.5">
      <c r="B192" s="197"/>
      <c r="D192" s="189" t="s">
        <v>153</v>
      </c>
      <c r="E192" s="198" t="s">
        <v>5</v>
      </c>
      <c r="F192" s="199" t="s">
        <v>86</v>
      </c>
      <c r="H192" s="200">
        <v>2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153</v>
      </c>
      <c r="AU192" s="198" t="s">
        <v>86</v>
      </c>
      <c r="AV192" s="12" t="s">
        <v>86</v>
      </c>
      <c r="AW192" s="12" t="s">
        <v>40</v>
      </c>
      <c r="AX192" s="12" t="s">
        <v>77</v>
      </c>
      <c r="AY192" s="198" t="s">
        <v>144</v>
      </c>
    </row>
    <row r="193" spans="2:51" s="13" customFormat="1" ht="13.5">
      <c r="B193" s="205"/>
      <c r="D193" s="206" t="s">
        <v>153</v>
      </c>
      <c r="E193" s="207" t="s">
        <v>5</v>
      </c>
      <c r="F193" s="208" t="s">
        <v>174</v>
      </c>
      <c r="H193" s="209">
        <v>2</v>
      </c>
      <c r="I193" s="210"/>
      <c r="L193" s="205"/>
      <c r="M193" s="211"/>
      <c r="N193" s="212"/>
      <c r="O193" s="212"/>
      <c r="P193" s="212"/>
      <c r="Q193" s="212"/>
      <c r="R193" s="212"/>
      <c r="S193" s="212"/>
      <c r="T193" s="213"/>
      <c r="AT193" s="214" t="s">
        <v>153</v>
      </c>
      <c r="AU193" s="214" t="s">
        <v>86</v>
      </c>
      <c r="AV193" s="13" t="s">
        <v>151</v>
      </c>
      <c r="AW193" s="13" t="s">
        <v>40</v>
      </c>
      <c r="AX193" s="13" t="s">
        <v>25</v>
      </c>
      <c r="AY193" s="214" t="s">
        <v>144</v>
      </c>
    </row>
    <row r="194" spans="2:65" s="1" customFormat="1" ht="22.5" customHeight="1">
      <c r="B194" s="175"/>
      <c r="C194" s="223" t="s">
        <v>285</v>
      </c>
      <c r="D194" s="223" t="s">
        <v>782</v>
      </c>
      <c r="E194" s="224" t="s">
        <v>849</v>
      </c>
      <c r="F194" s="225" t="s">
        <v>850</v>
      </c>
      <c r="G194" s="226" t="s">
        <v>198</v>
      </c>
      <c r="H194" s="227">
        <v>0.368</v>
      </c>
      <c r="I194" s="228"/>
      <c r="J194" s="229">
        <f>ROUND(I194*H194,2)</f>
        <v>0</v>
      </c>
      <c r="K194" s="353" t="s">
        <v>4753</v>
      </c>
      <c r="L194" s="230"/>
      <c r="M194" s="231" t="s">
        <v>5</v>
      </c>
      <c r="N194" s="232" t="s">
        <v>48</v>
      </c>
      <c r="O194" s="43"/>
      <c r="P194" s="185">
        <f>O194*H194</f>
        <v>0</v>
      </c>
      <c r="Q194" s="185">
        <v>1</v>
      </c>
      <c r="R194" s="185">
        <f>Q194*H194</f>
        <v>0.368</v>
      </c>
      <c r="S194" s="185">
        <v>0</v>
      </c>
      <c r="T194" s="186">
        <f>S194*H194</f>
        <v>0</v>
      </c>
      <c r="AR194" s="24" t="s">
        <v>202</v>
      </c>
      <c r="AT194" s="24" t="s">
        <v>782</v>
      </c>
      <c r="AU194" s="24" t="s">
        <v>86</v>
      </c>
      <c r="AY194" s="24" t="s">
        <v>144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24" t="s">
        <v>25</v>
      </c>
      <c r="BK194" s="187">
        <f>ROUND(I194*H194,2)</f>
        <v>0</v>
      </c>
      <c r="BL194" s="24" t="s">
        <v>151</v>
      </c>
      <c r="BM194" s="24" t="s">
        <v>851</v>
      </c>
    </row>
    <row r="195" spans="2:47" s="1" customFormat="1" ht="27">
      <c r="B195" s="42"/>
      <c r="D195" s="189" t="s">
        <v>852</v>
      </c>
      <c r="F195" s="236" t="s">
        <v>853</v>
      </c>
      <c r="I195" s="237"/>
      <c r="L195" s="42"/>
      <c r="M195" s="238"/>
      <c r="N195" s="43"/>
      <c r="O195" s="43"/>
      <c r="P195" s="43"/>
      <c r="Q195" s="43"/>
      <c r="R195" s="43"/>
      <c r="S195" s="43"/>
      <c r="T195" s="71"/>
      <c r="AT195" s="24" t="s">
        <v>852</v>
      </c>
      <c r="AU195" s="24" t="s">
        <v>86</v>
      </c>
    </row>
    <row r="196" spans="2:51" s="12" customFormat="1" ht="13.5">
      <c r="B196" s="197"/>
      <c r="D196" s="189" t="s">
        <v>153</v>
      </c>
      <c r="E196" s="198" t="s">
        <v>5</v>
      </c>
      <c r="F196" s="199" t="s">
        <v>854</v>
      </c>
      <c r="H196" s="200">
        <v>0.368</v>
      </c>
      <c r="I196" s="201"/>
      <c r="L196" s="197"/>
      <c r="M196" s="202"/>
      <c r="N196" s="203"/>
      <c r="O196" s="203"/>
      <c r="P196" s="203"/>
      <c r="Q196" s="203"/>
      <c r="R196" s="203"/>
      <c r="S196" s="203"/>
      <c r="T196" s="204"/>
      <c r="AT196" s="198" t="s">
        <v>153</v>
      </c>
      <c r="AU196" s="198" t="s">
        <v>86</v>
      </c>
      <c r="AV196" s="12" t="s">
        <v>86</v>
      </c>
      <c r="AW196" s="12" t="s">
        <v>40</v>
      </c>
      <c r="AX196" s="12" t="s">
        <v>77</v>
      </c>
      <c r="AY196" s="198" t="s">
        <v>144</v>
      </c>
    </row>
    <row r="197" spans="2:51" s="13" customFormat="1" ht="13.5">
      <c r="B197" s="205"/>
      <c r="D197" s="206" t="s">
        <v>153</v>
      </c>
      <c r="E197" s="207" t="s">
        <v>5</v>
      </c>
      <c r="F197" s="208" t="s">
        <v>174</v>
      </c>
      <c r="H197" s="209">
        <v>0.368</v>
      </c>
      <c r="I197" s="210"/>
      <c r="L197" s="205"/>
      <c r="M197" s="211"/>
      <c r="N197" s="212"/>
      <c r="O197" s="212"/>
      <c r="P197" s="212"/>
      <c r="Q197" s="212"/>
      <c r="R197" s="212"/>
      <c r="S197" s="212"/>
      <c r="T197" s="213"/>
      <c r="AT197" s="214" t="s">
        <v>153</v>
      </c>
      <c r="AU197" s="214" t="s">
        <v>86</v>
      </c>
      <c r="AV197" s="13" t="s">
        <v>151</v>
      </c>
      <c r="AW197" s="13" t="s">
        <v>40</v>
      </c>
      <c r="AX197" s="13" t="s">
        <v>25</v>
      </c>
      <c r="AY197" s="214" t="s">
        <v>144</v>
      </c>
    </row>
    <row r="198" spans="2:65" s="1" customFormat="1" ht="31.5" customHeight="1">
      <c r="B198" s="175"/>
      <c r="C198" s="176" t="s">
        <v>11</v>
      </c>
      <c r="D198" s="176" t="s">
        <v>146</v>
      </c>
      <c r="E198" s="177" t="s">
        <v>855</v>
      </c>
      <c r="F198" s="178" t="s">
        <v>856</v>
      </c>
      <c r="G198" s="179" t="s">
        <v>733</v>
      </c>
      <c r="H198" s="180">
        <v>2</v>
      </c>
      <c r="I198" s="181"/>
      <c r="J198" s="182">
        <f>ROUND(I198*H198,2)</f>
        <v>0</v>
      </c>
      <c r="K198" s="178" t="s">
        <v>4753</v>
      </c>
      <c r="L198" s="42"/>
      <c r="M198" s="183" t="s">
        <v>5</v>
      </c>
      <c r="N198" s="184" t="s">
        <v>48</v>
      </c>
      <c r="O198" s="43"/>
      <c r="P198" s="185">
        <f>O198*H198</f>
        <v>0</v>
      </c>
      <c r="Q198" s="185">
        <v>0</v>
      </c>
      <c r="R198" s="185">
        <f>Q198*H198</f>
        <v>0</v>
      </c>
      <c r="S198" s="185">
        <v>0</v>
      </c>
      <c r="T198" s="186">
        <f>S198*H198</f>
        <v>0</v>
      </c>
      <c r="AR198" s="24" t="s">
        <v>151</v>
      </c>
      <c r="AT198" s="24" t="s">
        <v>146</v>
      </c>
      <c r="AU198" s="24" t="s">
        <v>86</v>
      </c>
      <c r="AY198" s="24" t="s">
        <v>144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24" t="s">
        <v>25</v>
      </c>
      <c r="BK198" s="187">
        <f>ROUND(I198*H198,2)</f>
        <v>0</v>
      </c>
      <c r="BL198" s="24" t="s">
        <v>151</v>
      </c>
      <c r="BM198" s="24" t="s">
        <v>857</v>
      </c>
    </row>
    <row r="199" spans="2:51" s="12" customFormat="1" ht="13.5">
      <c r="B199" s="197"/>
      <c r="D199" s="189" t="s">
        <v>153</v>
      </c>
      <c r="E199" s="198" t="s">
        <v>5</v>
      </c>
      <c r="F199" s="199" t="s">
        <v>86</v>
      </c>
      <c r="H199" s="200">
        <v>2</v>
      </c>
      <c r="I199" s="201"/>
      <c r="L199" s="197"/>
      <c r="M199" s="202"/>
      <c r="N199" s="203"/>
      <c r="O199" s="203"/>
      <c r="P199" s="203"/>
      <c r="Q199" s="203"/>
      <c r="R199" s="203"/>
      <c r="S199" s="203"/>
      <c r="T199" s="204"/>
      <c r="AT199" s="198" t="s">
        <v>153</v>
      </c>
      <c r="AU199" s="198" t="s">
        <v>86</v>
      </c>
      <c r="AV199" s="12" t="s">
        <v>86</v>
      </c>
      <c r="AW199" s="12" t="s">
        <v>40</v>
      </c>
      <c r="AX199" s="12" t="s">
        <v>77</v>
      </c>
      <c r="AY199" s="198" t="s">
        <v>144</v>
      </c>
    </row>
    <row r="200" spans="2:51" s="13" customFormat="1" ht="13.5">
      <c r="B200" s="205"/>
      <c r="D200" s="206" t="s">
        <v>153</v>
      </c>
      <c r="E200" s="207" t="s">
        <v>5</v>
      </c>
      <c r="F200" s="208" t="s">
        <v>174</v>
      </c>
      <c r="H200" s="209">
        <v>2</v>
      </c>
      <c r="I200" s="210"/>
      <c r="L200" s="205"/>
      <c r="M200" s="211"/>
      <c r="N200" s="212"/>
      <c r="O200" s="212"/>
      <c r="P200" s="212"/>
      <c r="Q200" s="212"/>
      <c r="R200" s="212"/>
      <c r="S200" s="212"/>
      <c r="T200" s="213"/>
      <c r="AT200" s="214" t="s">
        <v>153</v>
      </c>
      <c r="AU200" s="214" t="s">
        <v>86</v>
      </c>
      <c r="AV200" s="13" t="s">
        <v>151</v>
      </c>
      <c r="AW200" s="13" t="s">
        <v>40</v>
      </c>
      <c r="AX200" s="13" t="s">
        <v>25</v>
      </c>
      <c r="AY200" s="214" t="s">
        <v>144</v>
      </c>
    </row>
    <row r="201" spans="2:65" s="1" customFormat="1" ht="31.5" customHeight="1">
      <c r="B201" s="175"/>
      <c r="C201" s="176" t="s">
        <v>339</v>
      </c>
      <c r="D201" s="176" t="s">
        <v>146</v>
      </c>
      <c r="E201" s="177" t="s">
        <v>858</v>
      </c>
      <c r="F201" s="178" t="s">
        <v>859</v>
      </c>
      <c r="G201" s="179" t="s">
        <v>468</v>
      </c>
      <c r="H201" s="180">
        <v>18</v>
      </c>
      <c r="I201" s="181"/>
      <c r="J201" s="182">
        <f>ROUND(I201*H201,2)</f>
        <v>0</v>
      </c>
      <c r="K201" s="178" t="s">
        <v>4753</v>
      </c>
      <c r="L201" s="42"/>
      <c r="M201" s="183" t="s">
        <v>5</v>
      </c>
      <c r="N201" s="184" t="s">
        <v>48</v>
      </c>
      <c r="O201" s="43"/>
      <c r="P201" s="185">
        <f>O201*H201</f>
        <v>0</v>
      </c>
      <c r="Q201" s="185">
        <v>0.03739</v>
      </c>
      <c r="R201" s="185">
        <f>Q201*H201</f>
        <v>0.67302</v>
      </c>
      <c r="S201" s="185">
        <v>0</v>
      </c>
      <c r="T201" s="186">
        <f>S201*H201</f>
        <v>0</v>
      </c>
      <c r="AR201" s="24" t="s">
        <v>151</v>
      </c>
      <c r="AT201" s="24" t="s">
        <v>146</v>
      </c>
      <c r="AU201" s="24" t="s">
        <v>86</v>
      </c>
      <c r="AY201" s="24" t="s">
        <v>144</v>
      </c>
      <c r="BE201" s="187">
        <f>IF(N201="základní",J201,0)</f>
        <v>0</v>
      </c>
      <c r="BF201" s="187">
        <f>IF(N201="snížená",J201,0)</f>
        <v>0</v>
      </c>
      <c r="BG201" s="187">
        <f>IF(N201="zákl. přenesená",J201,0)</f>
        <v>0</v>
      </c>
      <c r="BH201" s="187">
        <f>IF(N201="sníž. přenesená",J201,0)</f>
        <v>0</v>
      </c>
      <c r="BI201" s="187">
        <f>IF(N201="nulová",J201,0)</f>
        <v>0</v>
      </c>
      <c r="BJ201" s="24" t="s">
        <v>25</v>
      </c>
      <c r="BK201" s="187">
        <f>ROUND(I201*H201,2)</f>
        <v>0</v>
      </c>
      <c r="BL201" s="24" t="s">
        <v>151</v>
      </c>
      <c r="BM201" s="24" t="s">
        <v>860</v>
      </c>
    </row>
    <row r="202" spans="2:51" s="11" customFormat="1" ht="13.5">
      <c r="B202" s="188"/>
      <c r="D202" s="189" t="s">
        <v>153</v>
      </c>
      <c r="E202" s="190" t="s">
        <v>5</v>
      </c>
      <c r="F202" s="191" t="s">
        <v>861</v>
      </c>
      <c r="H202" s="192" t="s">
        <v>5</v>
      </c>
      <c r="I202" s="193"/>
      <c r="L202" s="188"/>
      <c r="M202" s="194"/>
      <c r="N202" s="195"/>
      <c r="O202" s="195"/>
      <c r="P202" s="195"/>
      <c r="Q202" s="195"/>
      <c r="R202" s="195"/>
      <c r="S202" s="195"/>
      <c r="T202" s="196"/>
      <c r="AT202" s="192" t="s">
        <v>153</v>
      </c>
      <c r="AU202" s="192" t="s">
        <v>86</v>
      </c>
      <c r="AV202" s="11" t="s">
        <v>25</v>
      </c>
      <c r="AW202" s="11" t="s">
        <v>40</v>
      </c>
      <c r="AX202" s="11" t="s">
        <v>77</v>
      </c>
      <c r="AY202" s="192" t="s">
        <v>144</v>
      </c>
    </row>
    <row r="203" spans="2:51" s="11" customFormat="1" ht="13.5">
      <c r="B203" s="188"/>
      <c r="D203" s="189" t="s">
        <v>153</v>
      </c>
      <c r="E203" s="190" t="s">
        <v>5</v>
      </c>
      <c r="F203" s="191" t="s">
        <v>794</v>
      </c>
      <c r="H203" s="192" t="s">
        <v>5</v>
      </c>
      <c r="I203" s="193"/>
      <c r="L203" s="188"/>
      <c r="M203" s="194"/>
      <c r="N203" s="195"/>
      <c r="O203" s="195"/>
      <c r="P203" s="195"/>
      <c r="Q203" s="195"/>
      <c r="R203" s="195"/>
      <c r="S203" s="195"/>
      <c r="T203" s="196"/>
      <c r="AT203" s="192" t="s">
        <v>153</v>
      </c>
      <c r="AU203" s="192" t="s">
        <v>86</v>
      </c>
      <c r="AV203" s="11" t="s">
        <v>25</v>
      </c>
      <c r="AW203" s="11" t="s">
        <v>40</v>
      </c>
      <c r="AX203" s="11" t="s">
        <v>77</v>
      </c>
      <c r="AY203" s="192" t="s">
        <v>144</v>
      </c>
    </row>
    <row r="204" spans="2:51" s="12" customFormat="1" ht="13.5">
      <c r="B204" s="197"/>
      <c r="D204" s="189" t="s">
        <v>153</v>
      </c>
      <c r="E204" s="198" t="s">
        <v>5</v>
      </c>
      <c r="F204" s="199" t="s">
        <v>862</v>
      </c>
      <c r="H204" s="200">
        <v>12</v>
      </c>
      <c r="I204" s="201"/>
      <c r="L204" s="197"/>
      <c r="M204" s="202"/>
      <c r="N204" s="203"/>
      <c r="O204" s="203"/>
      <c r="P204" s="203"/>
      <c r="Q204" s="203"/>
      <c r="R204" s="203"/>
      <c r="S204" s="203"/>
      <c r="T204" s="204"/>
      <c r="AT204" s="198" t="s">
        <v>153</v>
      </c>
      <c r="AU204" s="198" t="s">
        <v>86</v>
      </c>
      <c r="AV204" s="12" t="s">
        <v>86</v>
      </c>
      <c r="AW204" s="12" t="s">
        <v>40</v>
      </c>
      <c r="AX204" s="12" t="s">
        <v>77</v>
      </c>
      <c r="AY204" s="198" t="s">
        <v>144</v>
      </c>
    </row>
    <row r="205" spans="2:51" s="11" customFormat="1" ht="13.5">
      <c r="B205" s="188"/>
      <c r="D205" s="189" t="s">
        <v>153</v>
      </c>
      <c r="E205" s="190" t="s">
        <v>5</v>
      </c>
      <c r="F205" s="191" t="s">
        <v>863</v>
      </c>
      <c r="H205" s="192" t="s">
        <v>5</v>
      </c>
      <c r="I205" s="193"/>
      <c r="L205" s="188"/>
      <c r="M205" s="194"/>
      <c r="N205" s="195"/>
      <c r="O205" s="195"/>
      <c r="P205" s="195"/>
      <c r="Q205" s="195"/>
      <c r="R205" s="195"/>
      <c r="S205" s="195"/>
      <c r="T205" s="196"/>
      <c r="AT205" s="192" t="s">
        <v>153</v>
      </c>
      <c r="AU205" s="192" t="s">
        <v>86</v>
      </c>
      <c r="AV205" s="11" t="s">
        <v>25</v>
      </c>
      <c r="AW205" s="11" t="s">
        <v>40</v>
      </c>
      <c r="AX205" s="11" t="s">
        <v>77</v>
      </c>
      <c r="AY205" s="192" t="s">
        <v>144</v>
      </c>
    </row>
    <row r="206" spans="2:51" s="12" customFormat="1" ht="13.5">
      <c r="B206" s="197"/>
      <c r="D206" s="189" t="s">
        <v>153</v>
      </c>
      <c r="E206" s="198" t="s">
        <v>5</v>
      </c>
      <c r="F206" s="199" t="s">
        <v>864</v>
      </c>
      <c r="H206" s="200">
        <v>6</v>
      </c>
      <c r="I206" s="201"/>
      <c r="L206" s="197"/>
      <c r="M206" s="202"/>
      <c r="N206" s="203"/>
      <c r="O206" s="203"/>
      <c r="P206" s="203"/>
      <c r="Q206" s="203"/>
      <c r="R206" s="203"/>
      <c r="S206" s="203"/>
      <c r="T206" s="204"/>
      <c r="AT206" s="198" t="s">
        <v>153</v>
      </c>
      <c r="AU206" s="198" t="s">
        <v>86</v>
      </c>
      <c r="AV206" s="12" t="s">
        <v>86</v>
      </c>
      <c r="AW206" s="12" t="s">
        <v>40</v>
      </c>
      <c r="AX206" s="12" t="s">
        <v>77</v>
      </c>
      <c r="AY206" s="198" t="s">
        <v>144</v>
      </c>
    </row>
    <row r="207" spans="2:51" s="13" customFormat="1" ht="13.5">
      <c r="B207" s="205"/>
      <c r="D207" s="206" t="s">
        <v>153</v>
      </c>
      <c r="E207" s="207" t="s">
        <v>5</v>
      </c>
      <c r="F207" s="208" t="s">
        <v>174</v>
      </c>
      <c r="H207" s="209">
        <v>18</v>
      </c>
      <c r="I207" s="210"/>
      <c r="L207" s="205"/>
      <c r="M207" s="211"/>
      <c r="N207" s="212"/>
      <c r="O207" s="212"/>
      <c r="P207" s="212"/>
      <c r="Q207" s="212"/>
      <c r="R207" s="212"/>
      <c r="S207" s="212"/>
      <c r="T207" s="213"/>
      <c r="AT207" s="214" t="s">
        <v>153</v>
      </c>
      <c r="AU207" s="214" t="s">
        <v>86</v>
      </c>
      <c r="AV207" s="13" t="s">
        <v>151</v>
      </c>
      <c r="AW207" s="13" t="s">
        <v>40</v>
      </c>
      <c r="AX207" s="13" t="s">
        <v>25</v>
      </c>
      <c r="AY207" s="214" t="s">
        <v>144</v>
      </c>
    </row>
    <row r="208" spans="2:65" s="1" customFormat="1" ht="31.5" customHeight="1">
      <c r="B208" s="175"/>
      <c r="C208" s="176" t="s">
        <v>359</v>
      </c>
      <c r="D208" s="176" t="s">
        <v>146</v>
      </c>
      <c r="E208" s="177" t="s">
        <v>865</v>
      </c>
      <c r="F208" s="178" t="s">
        <v>866</v>
      </c>
      <c r="G208" s="179" t="s">
        <v>468</v>
      </c>
      <c r="H208" s="180">
        <v>18</v>
      </c>
      <c r="I208" s="181"/>
      <c r="J208" s="182">
        <f>ROUND(I208*H208,2)</f>
        <v>0</v>
      </c>
      <c r="K208" s="178" t="s">
        <v>4753</v>
      </c>
      <c r="L208" s="42"/>
      <c r="M208" s="183" t="s">
        <v>5</v>
      </c>
      <c r="N208" s="184" t="s">
        <v>48</v>
      </c>
      <c r="O208" s="43"/>
      <c r="P208" s="185">
        <f>O208*H208</f>
        <v>0</v>
      </c>
      <c r="Q208" s="185">
        <v>0.03739</v>
      </c>
      <c r="R208" s="185">
        <f>Q208*H208</f>
        <v>0.67302</v>
      </c>
      <c r="S208" s="185">
        <v>0</v>
      </c>
      <c r="T208" s="186">
        <f>S208*H208</f>
        <v>0</v>
      </c>
      <c r="AR208" s="24" t="s">
        <v>151</v>
      </c>
      <c r="AT208" s="24" t="s">
        <v>146</v>
      </c>
      <c r="AU208" s="24" t="s">
        <v>86</v>
      </c>
      <c r="AY208" s="24" t="s">
        <v>144</v>
      </c>
      <c r="BE208" s="187">
        <f>IF(N208="základní",J208,0)</f>
        <v>0</v>
      </c>
      <c r="BF208" s="187">
        <f>IF(N208="snížená",J208,0)</f>
        <v>0</v>
      </c>
      <c r="BG208" s="187">
        <f>IF(N208="zákl. přenesená",J208,0)</f>
        <v>0</v>
      </c>
      <c r="BH208" s="187">
        <f>IF(N208="sníž. přenesená",J208,0)</f>
        <v>0</v>
      </c>
      <c r="BI208" s="187">
        <f>IF(N208="nulová",J208,0)</f>
        <v>0</v>
      </c>
      <c r="BJ208" s="24" t="s">
        <v>25</v>
      </c>
      <c r="BK208" s="187">
        <f>ROUND(I208*H208,2)</f>
        <v>0</v>
      </c>
      <c r="BL208" s="24" t="s">
        <v>151</v>
      </c>
      <c r="BM208" s="24" t="s">
        <v>867</v>
      </c>
    </row>
    <row r="209" spans="2:51" s="11" customFormat="1" ht="13.5">
      <c r="B209" s="188"/>
      <c r="D209" s="189" t="s">
        <v>153</v>
      </c>
      <c r="E209" s="190" t="s">
        <v>5</v>
      </c>
      <c r="F209" s="191" t="s">
        <v>861</v>
      </c>
      <c r="H209" s="192" t="s">
        <v>5</v>
      </c>
      <c r="I209" s="193"/>
      <c r="L209" s="188"/>
      <c r="M209" s="194"/>
      <c r="N209" s="195"/>
      <c r="O209" s="195"/>
      <c r="P209" s="195"/>
      <c r="Q209" s="195"/>
      <c r="R209" s="195"/>
      <c r="S209" s="195"/>
      <c r="T209" s="196"/>
      <c r="AT209" s="192" t="s">
        <v>153</v>
      </c>
      <c r="AU209" s="192" t="s">
        <v>86</v>
      </c>
      <c r="AV209" s="11" t="s">
        <v>25</v>
      </c>
      <c r="AW209" s="11" t="s">
        <v>40</v>
      </c>
      <c r="AX209" s="11" t="s">
        <v>77</v>
      </c>
      <c r="AY209" s="192" t="s">
        <v>144</v>
      </c>
    </row>
    <row r="210" spans="2:51" s="11" customFormat="1" ht="13.5">
      <c r="B210" s="188"/>
      <c r="D210" s="189" t="s">
        <v>153</v>
      </c>
      <c r="E210" s="190" t="s">
        <v>5</v>
      </c>
      <c r="F210" s="191" t="s">
        <v>794</v>
      </c>
      <c r="H210" s="192" t="s">
        <v>5</v>
      </c>
      <c r="I210" s="193"/>
      <c r="L210" s="188"/>
      <c r="M210" s="194"/>
      <c r="N210" s="195"/>
      <c r="O210" s="195"/>
      <c r="P210" s="195"/>
      <c r="Q210" s="195"/>
      <c r="R210" s="195"/>
      <c r="S210" s="195"/>
      <c r="T210" s="196"/>
      <c r="AT210" s="192" t="s">
        <v>153</v>
      </c>
      <c r="AU210" s="192" t="s">
        <v>86</v>
      </c>
      <c r="AV210" s="11" t="s">
        <v>25</v>
      </c>
      <c r="AW210" s="11" t="s">
        <v>40</v>
      </c>
      <c r="AX210" s="11" t="s">
        <v>77</v>
      </c>
      <c r="AY210" s="192" t="s">
        <v>144</v>
      </c>
    </row>
    <row r="211" spans="2:51" s="12" customFormat="1" ht="13.5">
      <c r="B211" s="197"/>
      <c r="D211" s="189" t="s">
        <v>153</v>
      </c>
      <c r="E211" s="198" t="s">
        <v>5</v>
      </c>
      <c r="F211" s="199" t="s">
        <v>862</v>
      </c>
      <c r="H211" s="200">
        <v>12</v>
      </c>
      <c r="I211" s="201"/>
      <c r="L211" s="197"/>
      <c r="M211" s="202"/>
      <c r="N211" s="203"/>
      <c r="O211" s="203"/>
      <c r="P211" s="203"/>
      <c r="Q211" s="203"/>
      <c r="R211" s="203"/>
      <c r="S211" s="203"/>
      <c r="T211" s="204"/>
      <c r="AT211" s="198" t="s">
        <v>153</v>
      </c>
      <c r="AU211" s="198" t="s">
        <v>86</v>
      </c>
      <c r="AV211" s="12" t="s">
        <v>86</v>
      </c>
      <c r="AW211" s="12" t="s">
        <v>40</v>
      </c>
      <c r="AX211" s="12" t="s">
        <v>77</v>
      </c>
      <c r="AY211" s="198" t="s">
        <v>144</v>
      </c>
    </row>
    <row r="212" spans="2:51" s="11" customFormat="1" ht="13.5">
      <c r="B212" s="188"/>
      <c r="D212" s="189" t="s">
        <v>153</v>
      </c>
      <c r="E212" s="190" t="s">
        <v>5</v>
      </c>
      <c r="F212" s="191" t="s">
        <v>863</v>
      </c>
      <c r="H212" s="192" t="s">
        <v>5</v>
      </c>
      <c r="I212" s="193"/>
      <c r="L212" s="188"/>
      <c r="M212" s="194"/>
      <c r="N212" s="195"/>
      <c r="O212" s="195"/>
      <c r="P212" s="195"/>
      <c r="Q212" s="195"/>
      <c r="R212" s="195"/>
      <c r="S212" s="195"/>
      <c r="T212" s="196"/>
      <c r="AT212" s="192" t="s">
        <v>153</v>
      </c>
      <c r="AU212" s="192" t="s">
        <v>86</v>
      </c>
      <c r="AV212" s="11" t="s">
        <v>25</v>
      </c>
      <c r="AW212" s="11" t="s">
        <v>40</v>
      </c>
      <c r="AX212" s="11" t="s">
        <v>77</v>
      </c>
      <c r="AY212" s="192" t="s">
        <v>144</v>
      </c>
    </row>
    <row r="213" spans="2:51" s="12" customFormat="1" ht="13.5">
      <c r="B213" s="197"/>
      <c r="D213" s="189" t="s">
        <v>153</v>
      </c>
      <c r="E213" s="198" t="s">
        <v>5</v>
      </c>
      <c r="F213" s="199" t="s">
        <v>864</v>
      </c>
      <c r="H213" s="200">
        <v>6</v>
      </c>
      <c r="I213" s="201"/>
      <c r="L213" s="197"/>
      <c r="M213" s="202"/>
      <c r="N213" s="203"/>
      <c r="O213" s="203"/>
      <c r="P213" s="203"/>
      <c r="Q213" s="203"/>
      <c r="R213" s="203"/>
      <c r="S213" s="203"/>
      <c r="T213" s="204"/>
      <c r="AT213" s="198" t="s">
        <v>153</v>
      </c>
      <c r="AU213" s="198" t="s">
        <v>86</v>
      </c>
      <c r="AV213" s="12" t="s">
        <v>86</v>
      </c>
      <c r="AW213" s="12" t="s">
        <v>40</v>
      </c>
      <c r="AX213" s="12" t="s">
        <v>77</v>
      </c>
      <c r="AY213" s="198" t="s">
        <v>144</v>
      </c>
    </row>
    <row r="214" spans="2:51" s="13" customFormat="1" ht="13.5">
      <c r="B214" s="205"/>
      <c r="D214" s="206" t="s">
        <v>153</v>
      </c>
      <c r="E214" s="207" t="s">
        <v>5</v>
      </c>
      <c r="F214" s="208" t="s">
        <v>174</v>
      </c>
      <c r="H214" s="209">
        <v>18</v>
      </c>
      <c r="I214" s="210"/>
      <c r="L214" s="205"/>
      <c r="M214" s="211"/>
      <c r="N214" s="212"/>
      <c r="O214" s="212"/>
      <c r="P214" s="212"/>
      <c r="Q214" s="212"/>
      <c r="R214" s="212"/>
      <c r="S214" s="212"/>
      <c r="T214" s="213"/>
      <c r="AT214" s="214" t="s">
        <v>153</v>
      </c>
      <c r="AU214" s="214" t="s">
        <v>86</v>
      </c>
      <c r="AV214" s="13" t="s">
        <v>151</v>
      </c>
      <c r="AW214" s="13" t="s">
        <v>40</v>
      </c>
      <c r="AX214" s="13" t="s">
        <v>25</v>
      </c>
      <c r="AY214" s="214" t="s">
        <v>144</v>
      </c>
    </row>
    <row r="215" spans="2:65" s="1" customFormat="1" ht="31.5" customHeight="1">
      <c r="B215" s="175"/>
      <c r="C215" s="223" t="s">
        <v>372</v>
      </c>
      <c r="D215" s="223" t="s">
        <v>782</v>
      </c>
      <c r="E215" s="224" t="s">
        <v>868</v>
      </c>
      <c r="F215" s="225" t="s">
        <v>869</v>
      </c>
      <c r="G215" s="226" t="s">
        <v>468</v>
      </c>
      <c r="H215" s="227">
        <v>41.4</v>
      </c>
      <c r="I215" s="228"/>
      <c r="J215" s="229">
        <f>ROUND(I215*H215,2)</f>
        <v>0</v>
      </c>
      <c r="K215" s="353" t="s">
        <v>4753</v>
      </c>
      <c r="L215" s="230"/>
      <c r="M215" s="231" t="s">
        <v>5</v>
      </c>
      <c r="N215" s="232" t="s">
        <v>48</v>
      </c>
      <c r="O215" s="43"/>
      <c r="P215" s="185">
        <f>O215*H215</f>
        <v>0</v>
      </c>
      <c r="Q215" s="185">
        <v>0.0275</v>
      </c>
      <c r="R215" s="185">
        <f>Q215*H215</f>
        <v>1.1385</v>
      </c>
      <c r="S215" s="185">
        <v>0</v>
      </c>
      <c r="T215" s="186">
        <f>S215*H215</f>
        <v>0</v>
      </c>
      <c r="AR215" s="24" t="s">
        <v>202</v>
      </c>
      <c r="AT215" s="24" t="s">
        <v>782</v>
      </c>
      <c r="AU215" s="24" t="s">
        <v>86</v>
      </c>
      <c r="AY215" s="24" t="s">
        <v>144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24" t="s">
        <v>25</v>
      </c>
      <c r="BK215" s="187">
        <f>ROUND(I215*H215,2)</f>
        <v>0</v>
      </c>
      <c r="BL215" s="24" t="s">
        <v>151</v>
      </c>
      <c r="BM215" s="24" t="s">
        <v>870</v>
      </c>
    </row>
    <row r="216" spans="2:51" s="11" customFormat="1" ht="13.5">
      <c r="B216" s="188"/>
      <c r="D216" s="189" t="s">
        <v>153</v>
      </c>
      <c r="E216" s="190" t="s">
        <v>5</v>
      </c>
      <c r="F216" s="191" t="s">
        <v>861</v>
      </c>
      <c r="H216" s="192" t="s">
        <v>5</v>
      </c>
      <c r="I216" s="193"/>
      <c r="L216" s="188"/>
      <c r="M216" s="194"/>
      <c r="N216" s="195"/>
      <c r="O216" s="195"/>
      <c r="P216" s="195"/>
      <c r="Q216" s="195"/>
      <c r="R216" s="195"/>
      <c r="S216" s="195"/>
      <c r="T216" s="196"/>
      <c r="AT216" s="192" t="s">
        <v>153</v>
      </c>
      <c r="AU216" s="192" t="s">
        <v>86</v>
      </c>
      <c r="AV216" s="11" t="s">
        <v>25</v>
      </c>
      <c r="AW216" s="11" t="s">
        <v>40</v>
      </c>
      <c r="AX216" s="11" t="s">
        <v>77</v>
      </c>
      <c r="AY216" s="192" t="s">
        <v>144</v>
      </c>
    </row>
    <row r="217" spans="2:51" s="11" customFormat="1" ht="13.5">
      <c r="B217" s="188"/>
      <c r="D217" s="189" t="s">
        <v>153</v>
      </c>
      <c r="E217" s="190" t="s">
        <v>5</v>
      </c>
      <c r="F217" s="191" t="s">
        <v>794</v>
      </c>
      <c r="H217" s="192" t="s">
        <v>5</v>
      </c>
      <c r="I217" s="193"/>
      <c r="L217" s="188"/>
      <c r="M217" s="194"/>
      <c r="N217" s="195"/>
      <c r="O217" s="195"/>
      <c r="P217" s="195"/>
      <c r="Q217" s="195"/>
      <c r="R217" s="195"/>
      <c r="S217" s="195"/>
      <c r="T217" s="196"/>
      <c r="AT217" s="192" t="s">
        <v>153</v>
      </c>
      <c r="AU217" s="192" t="s">
        <v>86</v>
      </c>
      <c r="AV217" s="11" t="s">
        <v>25</v>
      </c>
      <c r="AW217" s="11" t="s">
        <v>40</v>
      </c>
      <c r="AX217" s="11" t="s">
        <v>77</v>
      </c>
      <c r="AY217" s="192" t="s">
        <v>144</v>
      </c>
    </row>
    <row r="218" spans="2:51" s="12" customFormat="1" ht="13.5">
      <c r="B218" s="197"/>
      <c r="D218" s="189" t="s">
        <v>153</v>
      </c>
      <c r="E218" s="198" t="s">
        <v>5</v>
      </c>
      <c r="F218" s="199" t="s">
        <v>871</v>
      </c>
      <c r="H218" s="200">
        <v>24</v>
      </c>
      <c r="I218" s="201"/>
      <c r="L218" s="197"/>
      <c r="M218" s="202"/>
      <c r="N218" s="203"/>
      <c r="O218" s="203"/>
      <c r="P218" s="203"/>
      <c r="Q218" s="203"/>
      <c r="R218" s="203"/>
      <c r="S218" s="203"/>
      <c r="T218" s="204"/>
      <c r="AT218" s="198" t="s">
        <v>153</v>
      </c>
      <c r="AU218" s="198" t="s">
        <v>86</v>
      </c>
      <c r="AV218" s="12" t="s">
        <v>86</v>
      </c>
      <c r="AW218" s="12" t="s">
        <v>40</v>
      </c>
      <c r="AX218" s="12" t="s">
        <v>77</v>
      </c>
      <c r="AY218" s="198" t="s">
        <v>144</v>
      </c>
    </row>
    <row r="219" spans="2:51" s="11" customFormat="1" ht="13.5">
      <c r="B219" s="188"/>
      <c r="D219" s="189" t="s">
        <v>153</v>
      </c>
      <c r="E219" s="190" t="s">
        <v>5</v>
      </c>
      <c r="F219" s="191" t="s">
        <v>863</v>
      </c>
      <c r="H219" s="192" t="s">
        <v>5</v>
      </c>
      <c r="I219" s="193"/>
      <c r="L219" s="188"/>
      <c r="M219" s="194"/>
      <c r="N219" s="195"/>
      <c r="O219" s="195"/>
      <c r="P219" s="195"/>
      <c r="Q219" s="195"/>
      <c r="R219" s="195"/>
      <c r="S219" s="195"/>
      <c r="T219" s="196"/>
      <c r="AT219" s="192" t="s">
        <v>153</v>
      </c>
      <c r="AU219" s="192" t="s">
        <v>86</v>
      </c>
      <c r="AV219" s="11" t="s">
        <v>25</v>
      </c>
      <c r="AW219" s="11" t="s">
        <v>40</v>
      </c>
      <c r="AX219" s="11" t="s">
        <v>77</v>
      </c>
      <c r="AY219" s="192" t="s">
        <v>144</v>
      </c>
    </row>
    <row r="220" spans="2:51" s="12" customFormat="1" ht="13.5">
      <c r="B220" s="197"/>
      <c r="D220" s="189" t="s">
        <v>153</v>
      </c>
      <c r="E220" s="198" t="s">
        <v>5</v>
      </c>
      <c r="F220" s="199" t="s">
        <v>872</v>
      </c>
      <c r="H220" s="200">
        <v>12</v>
      </c>
      <c r="I220" s="201"/>
      <c r="L220" s="197"/>
      <c r="M220" s="202"/>
      <c r="N220" s="203"/>
      <c r="O220" s="203"/>
      <c r="P220" s="203"/>
      <c r="Q220" s="203"/>
      <c r="R220" s="203"/>
      <c r="S220" s="203"/>
      <c r="T220" s="204"/>
      <c r="AT220" s="198" t="s">
        <v>153</v>
      </c>
      <c r="AU220" s="198" t="s">
        <v>86</v>
      </c>
      <c r="AV220" s="12" t="s">
        <v>86</v>
      </c>
      <c r="AW220" s="12" t="s">
        <v>40</v>
      </c>
      <c r="AX220" s="12" t="s">
        <v>77</v>
      </c>
      <c r="AY220" s="198" t="s">
        <v>144</v>
      </c>
    </row>
    <row r="221" spans="2:51" s="13" customFormat="1" ht="13.5">
      <c r="B221" s="205"/>
      <c r="D221" s="189" t="s">
        <v>153</v>
      </c>
      <c r="E221" s="215" t="s">
        <v>5</v>
      </c>
      <c r="F221" s="216" t="s">
        <v>174</v>
      </c>
      <c r="H221" s="217">
        <v>36</v>
      </c>
      <c r="I221" s="210"/>
      <c r="L221" s="205"/>
      <c r="M221" s="211"/>
      <c r="N221" s="212"/>
      <c r="O221" s="212"/>
      <c r="P221" s="212"/>
      <c r="Q221" s="212"/>
      <c r="R221" s="212"/>
      <c r="S221" s="212"/>
      <c r="T221" s="213"/>
      <c r="AT221" s="214" t="s">
        <v>153</v>
      </c>
      <c r="AU221" s="214" t="s">
        <v>86</v>
      </c>
      <c r="AV221" s="13" t="s">
        <v>151</v>
      </c>
      <c r="AW221" s="13" t="s">
        <v>40</v>
      </c>
      <c r="AX221" s="13" t="s">
        <v>77</v>
      </c>
      <c r="AY221" s="214" t="s">
        <v>144</v>
      </c>
    </row>
    <row r="222" spans="2:51" s="12" customFormat="1" ht="13.5">
      <c r="B222" s="197"/>
      <c r="D222" s="189" t="s">
        <v>153</v>
      </c>
      <c r="E222" s="198" t="s">
        <v>5</v>
      </c>
      <c r="F222" s="199" t="s">
        <v>873</v>
      </c>
      <c r="H222" s="200">
        <v>41.4</v>
      </c>
      <c r="I222" s="201"/>
      <c r="L222" s="197"/>
      <c r="M222" s="202"/>
      <c r="N222" s="203"/>
      <c r="O222" s="203"/>
      <c r="P222" s="203"/>
      <c r="Q222" s="203"/>
      <c r="R222" s="203"/>
      <c r="S222" s="203"/>
      <c r="T222" s="204"/>
      <c r="AT222" s="198" t="s">
        <v>153</v>
      </c>
      <c r="AU222" s="198" t="s">
        <v>86</v>
      </c>
      <c r="AV222" s="12" t="s">
        <v>86</v>
      </c>
      <c r="AW222" s="12" t="s">
        <v>40</v>
      </c>
      <c r="AX222" s="12" t="s">
        <v>77</v>
      </c>
      <c r="AY222" s="198" t="s">
        <v>144</v>
      </c>
    </row>
    <row r="223" spans="2:51" s="13" customFormat="1" ht="13.5">
      <c r="B223" s="205"/>
      <c r="D223" s="206" t="s">
        <v>153</v>
      </c>
      <c r="E223" s="207" t="s">
        <v>5</v>
      </c>
      <c r="F223" s="208" t="s">
        <v>174</v>
      </c>
      <c r="H223" s="209">
        <v>41.4</v>
      </c>
      <c r="I223" s="210"/>
      <c r="L223" s="205"/>
      <c r="M223" s="211"/>
      <c r="N223" s="212"/>
      <c r="O223" s="212"/>
      <c r="P223" s="212"/>
      <c r="Q223" s="212"/>
      <c r="R223" s="212"/>
      <c r="S223" s="212"/>
      <c r="T223" s="213"/>
      <c r="AT223" s="214" t="s">
        <v>153</v>
      </c>
      <c r="AU223" s="214" t="s">
        <v>86</v>
      </c>
      <c r="AV223" s="13" t="s">
        <v>151</v>
      </c>
      <c r="AW223" s="13" t="s">
        <v>40</v>
      </c>
      <c r="AX223" s="13" t="s">
        <v>25</v>
      </c>
      <c r="AY223" s="214" t="s">
        <v>144</v>
      </c>
    </row>
    <row r="224" spans="2:65" s="1" customFormat="1" ht="31.5" customHeight="1">
      <c r="B224" s="175"/>
      <c r="C224" s="176" t="s">
        <v>381</v>
      </c>
      <c r="D224" s="176" t="s">
        <v>146</v>
      </c>
      <c r="E224" s="177" t="s">
        <v>874</v>
      </c>
      <c r="F224" s="178" t="s">
        <v>875</v>
      </c>
      <c r="G224" s="179" t="s">
        <v>393</v>
      </c>
      <c r="H224" s="180">
        <v>6</v>
      </c>
      <c r="I224" s="181"/>
      <c r="J224" s="182">
        <f>ROUND(I224*H224,2)</f>
        <v>0</v>
      </c>
      <c r="K224" s="178" t="s">
        <v>4753</v>
      </c>
      <c r="L224" s="42"/>
      <c r="M224" s="183" t="s">
        <v>5</v>
      </c>
      <c r="N224" s="184" t="s">
        <v>48</v>
      </c>
      <c r="O224" s="43"/>
      <c r="P224" s="185">
        <f>O224*H224</f>
        <v>0</v>
      </c>
      <c r="Q224" s="185">
        <v>0.00071</v>
      </c>
      <c r="R224" s="185">
        <f>Q224*H224</f>
        <v>0.00426</v>
      </c>
      <c r="S224" s="185">
        <v>0</v>
      </c>
      <c r="T224" s="186">
        <f>S224*H224</f>
        <v>0</v>
      </c>
      <c r="AR224" s="24" t="s">
        <v>151</v>
      </c>
      <c r="AT224" s="24" t="s">
        <v>146</v>
      </c>
      <c r="AU224" s="24" t="s">
        <v>86</v>
      </c>
      <c r="AY224" s="24" t="s">
        <v>144</v>
      </c>
      <c r="BE224" s="187">
        <f>IF(N224="základní",J224,0)</f>
        <v>0</v>
      </c>
      <c r="BF224" s="187">
        <f>IF(N224="snížená",J224,0)</f>
        <v>0</v>
      </c>
      <c r="BG224" s="187">
        <f>IF(N224="zákl. přenesená",J224,0)</f>
        <v>0</v>
      </c>
      <c r="BH224" s="187">
        <f>IF(N224="sníž. přenesená",J224,0)</f>
        <v>0</v>
      </c>
      <c r="BI224" s="187">
        <f>IF(N224="nulová",J224,0)</f>
        <v>0</v>
      </c>
      <c r="BJ224" s="24" t="s">
        <v>25</v>
      </c>
      <c r="BK224" s="187">
        <f>ROUND(I224*H224,2)</f>
        <v>0</v>
      </c>
      <c r="BL224" s="24" t="s">
        <v>151</v>
      </c>
      <c r="BM224" s="24" t="s">
        <v>876</v>
      </c>
    </row>
    <row r="225" spans="2:51" s="11" customFormat="1" ht="13.5">
      <c r="B225" s="188"/>
      <c r="D225" s="189" t="s">
        <v>153</v>
      </c>
      <c r="E225" s="190" t="s">
        <v>5</v>
      </c>
      <c r="F225" s="191" t="s">
        <v>877</v>
      </c>
      <c r="H225" s="192" t="s">
        <v>5</v>
      </c>
      <c r="I225" s="193"/>
      <c r="L225" s="188"/>
      <c r="M225" s="194"/>
      <c r="N225" s="195"/>
      <c r="O225" s="195"/>
      <c r="P225" s="195"/>
      <c r="Q225" s="195"/>
      <c r="R225" s="195"/>
      <c r="S225" s="195"/>
      <c r="T225" s="196"/>
      <c r="AT225" s="192" t="s">
        <v>153</v>
      </c>
      <c r="AU225" s="192" t="s">
        <v>86</v>
      </c>
      <c r="AV225" s="11" t="s">
        <v>25</v>
      </c>
      <c r="AW225" s="11" t="s">
        <v>40</v>
      </c>
      <c r="AX225" s="11" t="s">
        <v>77</v>
      </c>
      <c r="AY225" s="192" t="s">
        <v>144</v>
      </c>
    </row>
    <row r="226" spans="2:51" s="11" customFormat="1" ht="13.5">
      <c r="B226" s="188"/>
      <c r="D226" s="189" t="s">
        <v>153</v>
      </c>
      <c r="E226" s="190" t="s">
        <v>5</v>
      </c>
      <c r="F226" s="191" t="s">
        <v>794</v>
      </c>
      <c r="H226" s="192" t="s">
        <v>5</v>
      </c>
      <c r="I226" s="193"/>
      <c r="L226" s="188"/>
      <c r="M226" s="194"/>
      <c r="N226" s="195"/>
      <c r="O226" s="195"/>
      <c r="P226" s="195"/>
      <c r="Q226" s="195"/>
      <c r="R226" s="195"/>
      <c r="S226" s="195"/>
      <c r="T226" s="196"/>
      <c r="AT226" s="192" t="s">
        <v>153</v>
      </c>
      <c r="AU226" s="192" t="s">
        <v>86</v>
      </c>
      <c r="AV226" s="11" t="s">
        <v>25</v>
      </c>
      <c r="AW226" s="11" t="s">
        <v>40</v>
      </c>
      <c r="AX226" s="11" t="s">
        <v>77</v>
      </c>
      <c r="AY226" s="192" t="s">
        <v>144</v>
      </c>
    </row>
    <row r="227" spans="2:51" s="12" customFormat="1" ht="13.5">
      <c r="B227" s="197"/>
      <c r="D227" s="189" t="s">
        <v>153</v>
      </c>
      <c r="E227" s="198" t="s">
        <v>5</v>
      </c>
      <c r="F227" s="199" t="s">
        <v>151</v>
      </c>
      <c r="H227" s="200">
        <v>4</v>
      </c>
      <c r="I227" s="201"/>
      <c r="L227" s="197"/>
      <c r="M227" s="202"/>
      <c r="N227" s="203"/>
      <c r="O227" s="203"/>
      <c r="P227" s="203"/>
      <c r="Q227" s="203"/>
      <c r="R227" s="203"/>
      <c r="S227" s="203"/>
      <c r="T227" s="204"/>
      <c r="AT227" s="198" t="s">
        <v>153</v>
      </c>
      <c r="AU227" s="198" t="s">
        <v>86</v>
      </c>
      <c r="AV227" s="12" t="s">
        <v>86</v>
      </c>
      <c r="AW227" s="12" t="s">
        <v>40</v>
      </c>
      <c r="AX227" s="12" t="s">
        <v>77</v>
      </c>
      <c r="AY227" s="198" t="s">
        <v>144</v>
      </c>
    </row>
    <row r="228" spans="2:51" s="11" customFormat="1" ht="13.5">
      <c r="B228" s="188"/>
      <c r="D228" s="189" t="s">
        <v>153</v>
      </c>
      <c r="E228" s="190" t="s">
        <v>5</v>
      </c>
      <c r="F228" s="191" t="s">
        <v>863</v>
      </c>
      <c r="H228" s="192" t="s">
        <v>5</v>
      </c>
      <c r="I228" s="193"/>
      <c r="L228" s="188"/>
      <c r="M228" s="194"/>
      <c r="N228" s="195"/>
      <c r="O228" s="195"/>
      <c r="P228" s="195"/>
      <c r="Q228" s="195"/>
      <c r="R228" s="195"/>
      <c r="S228" s="195"/>
      <c r="T228" s="196"/>
      <c r="AT228" s="192" t="s">
        <v>153</v>
      </c>
      <c r="AU228" s="192" t="s">
        <v>86</v>
      </c>
      <c r="AV228" s="11" t="s">
        <v>25</v>
      </c>
      <c r="AW228" s="11" t="s">
        <v>40</v>
      </c>
      <c r="AX228" s="11" t="s">
        <v>77</v>
      </c>
      <c r="AY228" s="192" t="s">
        <v>144</v>
      </c>
    </row>
    <row r="229" spans="2:51" s="12" customFormat="1" ht="13.5">
      <c r="B229" s="197"/>
      <c r="D229" s="189" t="s">
        <v>153</v>
      </c>
      <c r="E229" s="198" t="s">
        <v>5</v>
      </c>
      <c r="F229" s="199" t="s">
        <v>86</v>
      </c>
      <c r="H229" s="200">
        <v>2</v>
      </c>
      <c r="I229" s="201"/>
      <c r="L229" s="197"/>
      <c r="M229" s="202"/>
      <c r="N229" s="203"/>
      <c r="O229" s="203"/>
      <c r="P229" s="203"/>
      <c r="Q229" s="203"/>
      <c r="R229" s="203"/>
      <c r="S229" s="203"/>
      <c r="T229" s="204"/>
      <c r="AT229" s="198" t="s">
        <v>153</v>
      </c>
      <c r="AU229" s="198" t="s">
        <v>86</v>
      </c>
      <c r="AV229" s="12" t="s">
        <v>86</v>
      </c>
      <c r="AW229" s="12" t="s">
        <v>40</v>
      </c>
      <c r="AX229" s="12" t="s">
        <v>77</v>
      </c>
      <c r="AY229" s="198" t="s">
        <v>144</v>
      </c>
    </row>
    <row r="230" spans="2:51" s="13" customFormat="1" ht="13.5">
      <c r="B230" s="205"/>
      <c r="D230" s="206" t="s">
        <v>153</v>
      </c>
      <c r="E230" s="207" t="s">
        <v>5</v>
      </c>
      <c r="F230" s="208" t="s">
        <v>174</v>
      </c>
      <c r="H230" s="209">
        <v>6</v>
      </c>
      <c r="I230" s="210"/>
      <c r="L230" s="205"/>
      <c r="M230" s="211"/>
      <c r="N230" s="212"/>
      <c r="O230" s="212"/>
      <c r="P230" s="212"/>
      <c r="Q230" s="212"/>
      <c r="R230" s="212"/>
      <c r="S230" s="212"/>
      <c r="T230" s="213"/>
      <c r="AT230" s="214" t="s">
        <v>153</v>
      </c>
      <c r="AU230" s="214" t="s">
        <v>86</v>
      </c>
      <c r="AV230" s="13" t="s">
        <v>151</v>
      </c>
      <c r="AW230" s="13" t="s">
        <v>40</v>
      </c>
      <c r="AX230" s="13" t="s">
        <v>25</v>
      </c>
      <c r="AY230" s="214" t="s">
        <v>144</v>
      </c>
    </row>
    <row r="231" spans="2:65" s="1" customFormat="1" ht="22.5" customHeight="1">
      <c r="B231" s="175"/>
      <c r="C231" s="223" t="s">
        <v>390</v>
      </c>
      <c r="D231" s="223" t="s">
        <v>782</v>
      </c>
      <c r="E231" s="224" t="s">
        <v>878</v>
      </c>
      <c r="F231" s="225" t="s">
        <v>879</v>
      </c>
      <c r="G231" s="226" t="s">
        <v>198</v>
      </c>
      <c r="H231" s="227">
        <v>0.138</v>
      </c>
      <c r="I231" s="228"/>
      <c r="J231" s="229">
        <f>ROUND(I231*H231,2)</f>
        <v>0</v>
      </c>
      <c r="K231" s="225" t="s">
        <v>4753</v>
      </c>
      <c r="L231" s="230"/>
      <c r="M231" s="231" t="s">
        <v>5</v>
      </c>
      <c r="N231" s="232" t="s">
        <v>48</v>
      </c>
      <c r="O231" s="43"/>
      <c r="P231" s="185">
        <f>O231*H231</f>
        <v>0</v>
      </c>
      <c r="Q231" s="185">
        <v>1</v>
      </c>
      <c r="R231" s="185">
        <f>Q231*H231</f>
        <v>0.138</v>
      </c>
      <c r="S231" s="185">
        <v>0</v>
      </c>
      <c r="T231" s="186">
        <f>S231*H231</f>
        <v>0</v>
      </c>
      <c r="AR231" s="24" t="s">
        <v>202</v>
      </c>
      <c r="AT231" s="24" t="s">
        <v>782</v>
      </c>
      <c r="AU231" s="24" t="s">
        <v>86</v>
      </c>
      <c r="AY231" s="24" t="s">
        <v>144</v>
      </c>
      <c r="BE231" s="187">
        <f>IF(N231="základní",J231,0)</f>
        <v>0</v>
      </c>
      <c r="BF231" s="187">
        <f>IF(N231="snížená",J231,0)</f>
        <v>0</v>
      </c>
      <c r="BG231" s="187">
        <f>IF(N231="zákl. přenesená",J231,0)</f>
        <v>0</v>
      </c>
      <c r="BH231" s="187">
        <f>IF(N231="sníž. přenesená",J231,0)</f>
        <v>0</v>
      </c>
      <c r="BI231" s="187">
        <f>IF(N231="nulová",J231,0)</f>
        <v>0</v>
      </c>
      <c r="BJ231" s="24" t="s">
        <v>25</v>
      </c>
      <c r="BK231" s="187">
        <f>ROUND(I231*H231,2)</f>
        <v>0</v>
      </c>
      <c r="BL231" s="24" t="s">
        <v>151</v>
      </c>
      <c r="BM231" s="24" t="s">
        <v>880</v>
      </c>
    </row>
    <row r="232" spans="2:47" s="1" customFormat="1" ht="27">
      <c r="B232" s="42"/>
      <c r="D232" s="189" t="s">
        <v>852</v>
      </c>
      <c r="F232" s="236" t="s">
        <v>881</v>
      </c>
      <c r="I232" s="237"/>
      <c r="L232" s="42"/>
      <c r="M232" s="238"/>
      <c r="N232" s="43"/>
      <c r="O232" s="43"/>
      <c r="P232" s="43"/>
      <c r="Q232" s="43"/>
      <c r="R232" s="43"/>
      <c r="S232" s="43"/>
      <c r="T232" s="71"/>
      <c r="AT232" s="24" t="s">
        <v>852</v>
      </c>
      <c r="AU232" s="24" t="s">
        <v>86</v>
      </c>
    </row>
    <row r="233" spans="2:51" s="11" customFormat="1" ht="13.5">
      <c r="B233" s="188"/>
      <c r="D233" s="189" t="s">
        <v>153</v>
      </c>
      <c r="E233" s="190" t="s">
        <v>5</v>
      </c>
      <c r="F233" s="191" t="s">
        <v>877</v>
      </c>
      <c r="H233" s="192" t="s">
        <v>5</v>
      </c>
      <c r="I233" s="193"/>
      <c r="L233" s="188"/>
      <c r="M233" s="194"/>
      <c r="N233" s="195"/>
      <c r="O233" s="195"/>
      <c r="P233" s="195"/>
      <c r="Q233" s="195"/>
      <c r="R233" s="195"/>
      <c r="S233" s="195"/>
      <c r="T233" s="196"/>
      <c r="AT233" s="192" t="s">
        <v>153</v>
      </c>
      <c r="AU233" s="192" t="s">
        <v>86</v>
      </c>
      <c r="AV233" s="11" t="s">
        <v>25</v>
      </c>
      <c r="AW233" s="11" t="s">
        <v>40</v>
      </c>
      <c r="AX233" s="11" t="s">
        <v>77</v>
      </c>
      <c r="AY233" s="192" t="s">
        <v>144</v>
      </c>
    </row>
    <row r="234" spans="2:51" s="11" customFormat="1" ht="13.5">
      <c r="B234" s="188"/>
      <c r="D234" s="189" t="s">
        <v>153</v>
      </c>
      <c r="E234" s="190" t="s">
        <v>5</v>
      </c>
      <c r="F234" s="191" t="s">
        <v>794</v>
      </c>
      <c r="H234" s="192" t="s">
        <v>5</v>
      </c>
      <c r="I234" s="193"/>
      <c r="L234" s="188"/>
      <c r="M234" s="194"/>
      <c r="N234" s="195"/>
      <c r="O234" s="195"/>
      <c r="P234" s="195"/>
      <c r="Q234" s="195"/>
      <c r="R234" s="195"/>
      <c r="S234" s="195"/>
      <c r="T234" s="196"/>
      <c r="AT234" s="192" t="s">
        <v>153</v>
      </c>
      <c r="AU234" s="192" t="s">
        <v>86</v>
      </c>
      <c r="AV234" s="11" t="s">
        <v>25</v>
      </c>
      <c r="AW234" s="11" t="s">
        <v>40</v>
      </c>
      <c r="AX234" s="11" t="s">
        <v>77</v>
      </c>
      <c r="AY234" s="192" t="s">
        <v>144</v>
      </c>
    </row>
    <row r="235" spans="2:51" s="12" customFormat="1" ht="13.5">
      <c r="B235" s="197"/>
      <c r="D235" s="189" t="s">
        <v>153</v>
      </c>
      <c r="E235" s="198" t="s">
        <v>5</v>
      </c>
      <c r="F235" s="199" t="s">
        <v>882</v>
      </c>
      <c r="H235" s="200">
        <v>0.08</v>
      </c>
      <c r="I235" s="201"/>
      <c r="L235" s="197"/>
      <c r="M235" s="202"/>
      <c r="N235" s="203"/>
      <c r="O235" s="203"/>
      <c r="P235" s="203"/>
      <c r="Q235" s="203"/>
      <c r="R235" s="203"/>
      <c r="S235" s="203"/>
      <c r="T235" s="204"/>
      <c r="AT235" s="198" t="s">
        <v>153</v>
      </c>
      <c r="AU235" s="198" t="s">
        <v>86</v>
      </c>
      <c r="AV235" s="12" t="s">
        <v>86</v>
      </c>
      <c r="AW235" s="12" t="s">
        <v>40</v>
      </c>
      <c r="AX235" s="12" t="s">
        <v>77</v>
      </c>
      <c r="AY235" s="198" t="s">
        <v>144</v>
      </c>
    </row>
    <row r="236" spans="2:51" s="11" customFormat="1" ht="13.5">
      <c r="B236" s="188"/>
      <c r="D236" s="189" t="s">
        <v>153</v>
      </c>
      <c r="E236" s="190" t="s">
        <v>5</v>
      </c>
      <c r="F236" s="191" t="s">
        <v>863</v>
      </c>
      <c r="H236" s="192" t="s">
        <v>5</v>
      </c>
      <c r="I236" s="193"/>
      <c r="L236" s="188"/>
      <c r="M236" s="194"/>
      <c r="N236" s="195"/>
      <c r="O236" s="195"/>
      <c r="P236" s="195"/>
      <c r="Q236" s="195"/>
      <c r="R236" s="195"/>
      <c r="S236" s="195"/>
      <c r="T236" s="196"/>
      <c r="AT236" s="192" t="s">
        <v>153</v>
      </c>
      <c r="AU236" s="192" t="s">
        <v>86</v>
      </c>
      <c r="AV236" s="11" t="s">
        <v>25</v>
      </c>
      <c r="AW236" s="11" t="s">
        <v>40</v>
      </c>
      <c r="AX236" s="11" t="s">
        <v>77</v>
      </c>
      <c r="AY236" s="192" t="s">
        <v>144</v>
      </c>
    </row>
    <row r="237" spans="2:51" s="12" customFormat="1" ht="13.5">
      <c r="B237" s="197"/>
      <c r="D237" s="189" t="s">
        <v>153</v>
      </c>
      <c r="E237" s="198" t="s">
        <v>5</v>
      </c>
      <c r="F237" s="199" t="s">
        <v>883</v>
      </c>
      <c r="H237" s="200">
        <v>0.04</v>
      </c>
      <c r="I237" s="201"/>
      <c r="L237" s="197"/>
      <c r="M237" s="202"/>
      <c r="N237" s="203"/>
      <c r="O237" s="203"/>
      <c r="P237" s="203"/>
      <c r="Q237" s="203"/>
      <c r="R237" s="203"/>
      <c r="S237" s="203"/>
      <c r="T237" s="204"/>
      <c r="AT237" s="198" t="s">
        <v>153</v>
      </c>
      <c r="AU237" s="198" t="s">
        <v>86</v>
      </c>
      <c r="AV237" s="12" t="s">
        <v>86</v>
      </c>
      <c r="AW237" s="12" t="s">
        <v>40</v>
      </c>
      <c r="AX237" s="12" t="s">
        <v>77</v>
      </c>
      <c r="AY237" s="198" t="s">
        <v>144</v>
      </c>
    </row>
    <row r="238" spans="2:51" s="13" customFormat="1" ht="13.5">
      <c r="B238" s="205"/>
      <c r="D238" s="189" t="s">
        <v>153</v>
      </c>
      <c r="E238" s="215" t="s">
        <v>5</v>
      </c>
      <c r="F238" s="216" t="s">
        <v>174</v>
      </c>
      <c r="H238" s="217">
        <v>0.12</v>
      </c>
      <c r="I238" s="210"/>
      <c r="L238" s="205"/>
      <c r="M238" s="211"/>
      <c r="N238" s="212"/>
      <c r="O238" s="212"/>
      <c r="P238" s="212"/>
      <c r="Q238" s="212"/>
      <c r="R238" s="212"/>
      <c r="S238" s="212"/>
      <c r="T238" s="213"/>
      <c r="AT238" s="214" t="s">
        <v>153</v>
      </c>
      <c r="AU238" s="214" t="s">
        <v>86</v>
      </c>
      <c r="AV238" s="13" t="s">
        <v>151</v>
      </c>
      <c r="AW238" s="13" t="s">
        <v>40</v>
      </c>
      <c r="AX238" s="13" t="s">
        <v>77</v>
      </c>
      <c r="AY238" s="214" t="s">
        <v>144</v>
      </c>
    </row>
    <row r="239" spans="2:51" s="12" customFormat="1" ht="13.5">
      <c r="B239" s="197"/>
      <c r="D239" s="189" t="s">
        <v>153</v>
      </c>
      <c r="E239" s="198" t="s">
        <v>5</v>
      </c>
      <c r="F239" s="199" t="s">
        <v>884</v>
      </c>
      <c r="H239" s="200">
        <v>0.138</v>
      </c>
      <c r="I239" s="201"/>
      <c r="L239" s="197"/>
      <c r="M239" s="202"/>
      <c r="N239" s="203"/>
      <c r="O239" s="203"/>
      <c r="P239" s="203"/>
      <c r="Q239" s="203"/>
      <c r="R239" s="203"/>
      <c r="S239" s="203"/>
      <c r="T239" s="204"/>
      <c r="AT239" s="198" t="s">
        <v>153</v>
      </c>
      <c r="AU239" s="198" t="s">
        <v>86</v>
      </c>
      <c r="AV239" s="12" t="s">
        <v>86</v>
      </c>
      <c r="AW239" s="12" t="s">
        <v>40</v>
      </c>
      <c r="AX239" s="12" t="s">
        <v>77</v>
      </c>
      <c r="AY239" s="198" t="s">
        <v>144</v>
      </c>
    </row>
    <row r="240" spans="2:51" s="13" customFormat="1" ht="13.5">
      <c r="B240" s="205"/>
      <c r="D240" s="189" t="s">
        <v>153</v>
      </c>
      <c r="E240" s="215" t="s">
        <v>5</v>
      </c>
      <c r="F240" s="216" t="s">
        <v>174</v>
      </c>
      <c r="H240" s="217">
        <v>0.138</v>
      </c>
      <c r="I240" s="210"/>
      <c r="L240" s="205"/>
      <c r="M240" s="211"/>
      <c r="N240" s="212"/>
      <c r="O240" s="212"/>
      <c r="P240" s="212"/>
      <c r="Q240" s="212"/>
      <c r="R240" s="212"/>
      <c r="S240" s="212"/>
      <c r="T240" s="213"/>
      <c r="AT240" s="214" t="s">
        <v>153</v>
      </c>
      <c r="AU240" s="214" t="s">
        <v>86</v>
      </c>
      <c r="AV240" s="13" t="s">
        <v>151</v>
      </c>
      <c r="AW240" s="13" t="s">
        <v>40</v>
      </c>
      <c r="AX240" s="13" t="s">
        <v>25</v>
      </c>
      <c r="AY240" s="214" t="s">
        <v>144</v>
      </c>
    </row>
    <row r="241" spans="2:63" s="10" customFormat="1" ht="29.85" customHeight="1">
      <c r="B241" s="161"/>
      <c r="D241" s="172" t="s">
        <v>76</v>
      </c>
      <c r="E241" s="173" t="s">
        <v>178</v>
      </c>
      <c r="F241" s="173" t="s">
        <v>885</v>
      </c>
      <c r="I241" s="164"/>
      <c r="J241" s="174">
        <f>BK241</f>
        <v>0</v>
      </c>
      <c r="L241" s="161"/>
      <c r="M241" s="166"/>
      <c r="N241" s="167"/>
      <c r="O241" s="167"/>
      <c r="P241" s="168">
        <f>SUM(P242:P301)</f>
        <v>0</v>
      </c>
      <c r="Q241" s="167"/>
      <c r="R241" s="168">
        <f>SUM(R242:R301)</f>
        <v>39.79282812</v>
      </c>
      <c r="S241" s="167"/>
      <c r="T241" s="169">
        <f>SUM(T242:T301)</f>
        <v>0</v>
      </c>
      <c r="AR241" s="162" t="s">
        <v>25</v>
      </c>
      <c r="AT241" s="170" t="s">
        <v>76</v>
      </c>
      <c r="AU241" s="170" t="s">
        <v>25</v>
      </c>
      <c r="AY241" s="162" t="s">
        <v>144</v>
      </c>
      <c r="BK241" s="171">
        <f>SUM(BK242:BK301)</f>
        <v>0</v>
      </c>
    </row>
    <row r="242" spans="2:65" s="1" customFormat="1" ht="31.5" customHeight="1">
      <c r="B242" s="175"/>
      <c r="C242" s="176" t="s">
        <v>10</v>
      </c>
      <c r="D242" s="176" t="s">
        <v>146</v>
      </c>
      <c r="E242" s="177" t="s">
        <v>886</v>
      </c>
      <c r="F242" s="178" t="s">
        <v>887</v>
      </c>
      <c r="G242" s="179" t="s">
        <v>149</v>
      </c>
      <c r="H242" s="180">
        <v>3.626</v>
      </c>
      <c r="I242" s="181"/>
      <c r="J242" s="182">
        <f>ROUND(I242*H242,2)</f>
        <v>0</v>
      </c>
      <c r="K242" s="178" t="s">
        <v>4753</v>
      </c>
      <c r="L242" s="42"/>
      <c r="M242" s="183" t="s">
        <v>5</v>
      </c>
      <c r="N242" s="184" t="s">
        <v>48</v>
      </c>
      <c r="O242" s="43"/>
      <c r="P242" s="185">
        <f>O242*H242</f>
        <v>0</v>
      </c>
      <c r="Q242" s="185">
        <v>1.78636</v>
      </c>
      <c r="R242" s="185">
        <f>Q242*H242</f>
        <v>6.47734136</v>
      </c>
      <c r="S242" s="185">
        <v>0</v>
      </c>
      <c r="T242" s="186">
        <f>S242*H242</f>
        <v>0</v>
      </c>
      <c r="AR242" s="24" t="s">
        <v>151</v>
      </c>
      <c r="AT242" s="24" t="s">
        <v>146</v>
      </c>
      <c r="AU242" s="24" t="s">
        <v>86</v>
      </c>
      <c r="AY242" s="24" t="s">
        <v>144</v>
      </c>
      <c r="BE242" s="187">
        <f>IF(N242="základní",J242,0)</f>
        <v>0</v>
      </c>
      <c r="BF242" s="187">
        <f>IF(N242="snížená",J242,0)</f>
        <v>0</v>
      </c>
      <c r="BG242" s="187">
        <f>IF(N242="zákl. přenesená",J242,0)</f>
        <v>0</v>
      </c>
      <c r="BH242" s="187">
        <f>IF(N242="sníž. přenesená",J242,0)</f>
        <v>0</v>
      </c>
      <c r="BI242" s="187">
        <f>IF(N242="nulová",J242,0)</f>
        <v>0</v>
      </c>
      <c r="BJ242" s="24" t="s">
        <v>25</v>
      </c>
      <c r="BK242" s="187">
        <f>ROUND(I242*H242,2)</f>
        <v>0</v>
      </c>
      <c r="BL242" s="24" t="s">
        <v>151</v>
      </c>
      <c r="BM242" s="24" t="s">
        <v>888</v>
      </c>
    </row>
    <row r="243" spans="2:51" s="11" customFormat="1" ht="13.5">
      <c r="B243" s="188"/>
      <c r="D243" s="189" t="s">
        <v>153</v>
      </c>
      <c r="E243" s="190" t="s">
        <v>5</v>
      </c>
      <c r="F243" s="191" t="s">
        <v>889</v>
      </c>
      <c r="H243" s="192" t="s">
        <v>5</v>
      </c>
      <c r="I243" s="193"/>
      <c r="L243" s="188"/>
      <c r="M243" s="194"/>
      <c r="N243" s="195"/>
      <c r="O243" s="195"/>
      <c r="P243" s="195"/>
      <c r="Q243" s="195"/>
      <c r="R243" s="195"/>
      <c r="S243" s="195"/>
      <c r="T243" s="196"/>
      <c r="AT243" s="192" t="s">
        <v>153</v>
      </c>
      <c r="AU243" s="192" t="s">
        <v>86</v>
      </c>
      <c r="AV243" s="11" t="s">
        <v>25</v>
      </c>
      <c r="AW243" s="11" t="s">
        <v>40</v>
      </c>
      <c r="AX243" s="11" t="s">
        <v>77</v>
      </c>
      <c r="AY243" s="192" t="s">
        <v>144</v>
      </c>
    </row>
    <row r="244" spans="2:51" s="11" customFormat="1" ht="13.5">
      <c r="B244" s="188"/>
      <c r="D244" s="189" t="s">
        <v>153</v>
      </c>
      <c r="E244" s="190" t="s">
        <v>5</v>
      </c>
      <c r="F244" s="191" t="s">
        <v>797</v>
      </c>
      <c r="H244" s="192" t="s">
        <v>5</v>
      </c>
      <c r="I244" s="193"/>
      <c r="L244" s="188"/>
      <c r="M244" s="194"/>
      <c r="N244" s="195"/>
      <c r="O244" s="195"/>
      <c r="P244" s="195"/>
      <c r="Q244" s="195"/>
      <c r="R244" s="195"/>
      <c r="S244" s="195"/>
      <c r="T244" s="196"/>
      <c r="AT244" s="192" t="s">
        <v>153</v>
      </c>
      <c r="AU244" s="192" t="s">
        <v>86</v>
      </c>
      <c r="AV244" s="11" t="s">
        <v>25</v>
      </c>
      <c r="AW244" s="11" t="s">
        <v>40</v>
      </c>
      <c r="AX244" s="11" t="s">
        <v>77</v>
      </c>
      <c r="AY244" s="192" t="s">
        <v>144</v>
      </c>
    </row>
    <row r="245" spans="2:51" s="12" customFormat="1" ht="13.5">
      <c r="B245" s="197"/>
      <c r="D245" s="189" t="s">
        <v>153</v>
      </c>
      <c r="E245" s="198" t="s">
        <v>5</v>
      </c>
      <c r="F245" s="199" t="s">
        <v>890</v>
      </c>
      <c r="H245" s="200">
        <v>0.527</v>
      </c>
      <c r="I245" s="201"/>
      <c r="L245" s="197"/>
      <c r="M245" s="202"/>
      <c r="N245" s="203"/>
      <c r="O245" s="203"/>
      <c r="P245" s="203"/>
      <c r="Q245" s="203"/>
      <c r="R245" s="203"/>
      <c r="S245" s="203"/>
      <c r="T245" s="204"/>
      <c r="AT245" s="198" t="s">
        <v>153</v>
      </c>
      <c r="AU245" s="198" t="s">
        <v>86</v>
      </c>
      <c r="AV245" s="12" t="s">
        <v>86</v>
      </c>
      <c r="AW245" s="12" t="s">
        <v>40</v>
      </c>
      <c r="AX245" s="12" t="s">
        <v>77</v>
      </c>
      <c r="AY245" s="198" t="s">
        <v>144</v>
      </c>
    </row>
    <row r="246" spans="2:51" s="11" customFormat="1" ht="13.5">
      <c r="B246" s="188"/>
      <c r="D246" s="189" t="s">
        <v>153</v>
      </c>
      <c r="E246" s="190" t="s">
        <v>5</v>
      </c>
      <c r="F246" s="191" t="s">
        <v>891</v>
      </c>
      <c r="H246" s="192" t="s">
        <v>5</v>
      </c>
      <c r="I246" s="193"/>
      <c r="L246" s="188"/>
      <c r="M246" s="194"/>
      <c r="N246" s="195"/>
      <c r="O246" s="195"/>
      <c r="P246" s="195"/>
      <c r="Q246" s="195"/>
      <c r="R246" s="195"/>
      <c r="S246" s="195"/>
      <c r="T246" s="196"/>
      <c r="AT246" s="192" t="s">
        <v>153</v>
      </c>
      <c r="AU246" s="192" t="s">
        <v>86</v>
      </c>
      <c r="AV246" s="11" t="s">
        <v>25</v>
      </c>
      <c r="AW246" s="11" t="s">
        <v>40</v>
      </c>
      <c r="AX246" s="11" t="s">
        <v>77</v>
      </c>
      <c r="AY246" s="192" t="s">
        <v>144</v>
      </c>
    </row>
    <row r="247" spans="2:51" s="12" customFormat="1" ht="13.5">
      <c r="B247" s="197"/>
      <c r="D247" s="189" t="s">
        <v>153</v>
      </c>
      <c r="E247" s="198" t="s">
        <v>5</v>
      </c>
      <c r="F247" s="199" t="s">
        <v>892</v>
      </c>
      <c r="H247" s="200">
        <v>2.135</v>
      </c>
      <c r="I247" s="201"/>
      <c r="L247" s="197"/>
      <c r="M247" s="202"/>
      <c r="N247" s="203"/>
      <c r="O247" s="203"/>
      <c r="P247" s="203"/>
      <c r="Q247" s="203"/>
      <c r="R247" s="203"/>
      <c r="S247" s="203"/>
      <c r="T247" s="204"/>
      <c r="AT247" s="198" t="s">
        <v>153</v>
      </c>
      <c r="AU247" s="198" t="s">
        <v>86</v>
      </c>
      <c r="AV247" s="12" t="s">
        <v>86</v>
      </c>
      <c r="AW247" s="12" t="s">
        <v>40</v>
      </c>
      <c r="AX247" s="12" t="s">
        <v>77</v>
      </c>
      <c r="AY247" s="198" t="s">
        <v>144</v>
      </c>
    </row>
    <row r="248" spans="2:51" s="11" customFormat="1" ht="13.5">
      <c r="B248" s="188"/>
      <c r="D248" s="189" t="s">
        <v>153</v>
      </c>
      <c r="E248" s="190" t="s">
        <v>5</v>
      </c>
      <c r="F248" s="191" t="s">
        <v>893</v>
      </c>
      <c r="H248" s="192" t="s">
        <v>5</v>
      </c>
      <c r="I248" s="193"/>
      <c r="L248" s="188"/>
      <c r="M248" s="194"/>
      <c r="N248" s="195"/>
      <c r="O248" s="195"/>
      <c r="P248" s="195"/>
      <c r="Q248" s="195"/>
      <c r="R248" s="195"/>
      <c r="S248" s="195"/>
      <c r="T248" s="196"/>
      <c r="AT248" s="192" t="s">
        <v>153</v>
      </c>
      <c r="AU248" s="192" t="s">
        <v>86</v>
      </c>
      <c r="AV248" s="11" t="s">
        <v>25</v>
      </c>
      <c r="AW248" s="11" t="s">
        <v>40</v>
      </c>
      <c r="AX248" s="11" t="s">
        <v>77</v>
      </c>
      <c r="AY248" s="192" t="s">
        <v>144</v>
      </c>
    </row>
    <row r="249" spans="2:51" s="12" customFormat="1" ht="13.5">
      <c r="B249" s="197"/>
      <c r="D249" s="189" t="s">
        <v>153</v>
      </c>
      <c r="E249" s="198" t="s">
        <v>5</v>
      </c>
      <c r="F249" s="199" t="s">
        <v>894</v>
      </c>
      <c r="H249" s="200">
        <v>0.252</v>
      </c>
      <c r="I249" s="201"/>
      <c r="L249" s="197"/>
      <c r="M249" s="202"/>
      <c r="N249" s="203"/>
      <c r="O249" s="203"/>
      <c r="P249" s="203"/>
      <c r="Q249" s="203"/>
      <c r="R249" s="203"/>
      <c r="S249" s="203"/>
      <c r="T249" s="204"/>
      <c r="AT249" s="198" t="s">
        <v>153</v>
      </c>
      <c r="AU249" s="198" t="s">
        <v>86</v>
      </c>
      <c r="AV249" s="12" t="s">
        <v>86</v>
      </c>
      <c r="AW249" s="12" t="s">
        <v>40</v>
      </c>
      <c r="AX249" s="12" t="s">
        <v>77</v>
      </c>
      <c r="AY249" s="198" t="s">
        <v>144</v>
      </c>
    </row>
    <row r="250" spans="2:51" s="12" customFormat="1" ht="13.5">
      <c r="B250" s="197"/>
      <c r="D250" s="189" t="s">
        <v>153</v>
      </c>
      <c r="E250" s="198" t="s">
        <v>5</v>
      </c>
      <c r="F250" s="199" t="s">
        <v>895</v>
      </c>
      <c r="H250" s="200">
        <v>0.712</v>
      </c>
      <c r="I250" s="201"/>
      <c r="L250" s="197"/>
      <c r="M250" s="202"/>
      <c r="N250" s="203"/>
      <c r="O250" s="203"/>
      <c r="P250" s="203"/>
      <c r="Q250" s="203"/>
      <c r="R250" s="203"/>
      <c r="S250" s="203"/>
      <c r="T250" s="204"/>
      <c r="AT250" s="198" t="s">
        <v>153</v>
      </c>
      <c r="AU250" s="198" t="s">
        <v>86</v>
      </c>
      <c r="AV250" s="12" t="s">
        <v>86</v>
      </c>
      <c r="AW250" s="12" t="s">
        <v>40</v>
      </c>
      <c r="AX250" s="12" t="s">
        <v>77</v>
      </c>
      <c r="AY250" s="198" t="s">
        <v>144</v>
      </c>
    </row>
    <row r="251" spans="2:51" s="13" customFormat="1" ht="13.5">
      <c r="B251" s="205"/>
      <c r="D251" s="206" t="s">
        <v>153</v>
      </c>
      <c r="E251" s="207" t="s">
        <v>5</v>
      </c>
      <c r="F251" s="208" t="s">
        <v>174</v>
      </c>
      <c r="H251" s="209">
        <v>3.626</v>
      </c>
      <c r="I251" s="210"/>
      <c r="L251" s="205"/>
      <c r="M251" s="211"/>
      <c r="N251" s="212"/>
      <c r="O251" s="212"/>
      <c r="P251" s="212"/>
      <c r="Q251" s="212"/>
      <c r="R251" s="212"/>
      <c r="S251" s="212"/>
      <c r="T251" s="213"/>
      <c r="AT251" s="214" t="s">
        <v>153</v>
      </c>
      <c r="AU251" s="214" t="s">
        <v>86</v>
      </c>
      <c r="AV251" s="13" t="s">
        <v>151</v>
      </c>
      <c r="AW251" s="13" t="s">
        <v>40</v>
      </c>
      <c r="AX251" s="13" t="s">
        <v>25</v>
      </c>
      <c r="AY251" s="214" t="s">
        <v>144</v>
      </c>
    </row>
    <row r="252" spans="2:65" s="1" customFormat="1" ht="22.5" customHeight="1">
      <c r="B252" s="175"/>
      <c r="C252" s="176" t="s">
        <v>411</v>
      </c>
      <c r="D252" s="176" t="s">
        <v>146</v>
      </c>
      <c r="E252" s="177" t="s">
        <v>896</v>
      </c>
      <c r="F252" s="178" t="s">
        <v>897</v>
      </c>
      <c r="G252" s="179" t="s">
        <v>468</v>
      </c>
      <c r="H252" s="180">
        <v>64.528</v>
      </c>
      <c r="I252" s="181"/>
      <c r="J252" s="182">
        <f>ROUND(I252*H252,2)</f>
        <v>0</v>
      </c>
      <c r="K252" s="178" t="s">
        <v>4753</v>
      </c>
      <c r="L252" s="42"/>
      <c r="M252" s="183" t="s">
        <v>5</v>
      </c>
      <c r="N252" s="184" t="s">
        <v>48</v>
      </c>
      <c r="O252" s="43"/>
      <c r="P252" s="185">
        <f>O252*H252</f>
        <v>0</v>
      </c>
      <c r="Q252" s="185">
        <v>0.13254</v>
      </c>
      <c r="R252" s="185">
        <f>Q252*H252</f>
        <v>8.55254112</v>
      </c>
      <c r="S252" s="185">
        <v>0</v>
      </c>
      <c r="T252" s="186">
        <f>S252*H252</f>
        <v>0</v>
      </c>
      <c r="AR252" s="24" t="s">
        <v>151</v>
      </c>
      <c r="AT252" s="24" t="s">
        <v>146</v>
      </c>
      <c r="AU252" s="24" t="s">
        <v>86</v>
      </c>
      <c r="AY252" s="24" t="s">
        <v>144</v>
      </c>
      <c r="BE252" s="187">
        <f>IF(N252="základní",J252,0)</f>
        <v>0</v>
      </c>
      <c r="BF252" s="187">
        <f>IF(N252="snížená",J252,0)</f>
        <v>0</v>
      </c>
      <c r="BG252" s="187">
        <f>IF(N252="zákl. přenesená",J252,0)</f>
        <v>0</v>
      </c>
      <c r="BH252" s="187">
        <f>IF(N252="sníž. přenesená",J252,0)</f>
        <v>0</v>
      </c>
      <c r="BI252" s="187">
        <f>IF(N252="nulová",J252,0)</f>
        <v>0</v>
      </c>
      <c r="BJ252" s="24" t="s">
        <v>25</v>
      </c>
      <c r="BK252" s="187">
        <f>ROUND(I252*H252,2)</f>
        <v>0</v>
      </c>
      <c r="BL252" s="24" t="s">
        <v>151</v>
      </c>
      <c r="BM252" s="24" t="s">
        <v>898</v>
      </c>
    </row>
    <row r="253" spans="2:51" s="11" customFormat="1" ht="13.5">
      <c r="B253" s="188"/>
      <c r="D253" s="189" t="s">
        <v>153</v>
      </c>
      <c r="E253" s="190" t="s">
        <v>5</v>
      </c>
      <c r="F253" s="191" t="s">
        <v>797</v>
      </c>
      <c r="H253" s="192" t="s">
        <v>5</v>
      </c>
      <c r="I253" s="193"/>
      <c r="L253" s="188"/>
      <c r="M253" s="194"/>
      <c r="N253" s="195"/>
      <c r="O253" s="195"/>
      <c r="P253" s="195"/>
      <c r="Q253" s="195"/>
      <c r="R253" s="195"/>
      <c r="S253" s="195"/>
      <c r="T253" s="196"/>
      <c r="AT253" s="192" t="s">
        <v>153</v>
      </c>
      <c r="AU253" s="192" t="s">
        <v>86</v>
      </c>
      <c r="AV253" s="11" t="s">
        <v>25</v>
      </c>
      <c r="AW253" s="11" t="s">
        <v>40</v>
      </c>
      <c r="AX253" s="11" t="s">
        <v>77</v>
      </c>
      <c r="AY253" s="192" t="s">
        <v>144</v>
      </c>
    </row>
    <row r="254" spans="2:51" s="11" customFormat="1" ht="13.5">
      <c r="B254" s="188"/>
      <c r="D254" s="189" t="s">
        <v>153</v>
      </c>
      <c r="E254" s="190" t="s">
        <v>5</v>
      </c>
      <c r="F254" s="191" t="s">
        <v>800</v>
      </c>
      <c r="H254" s="192" t="s">
        <v>5</v>
      </c>
      <c r="I254" s="193"/>
      <c r="L254" s="188"/>
      <c r="M254" s="194"/>
      <c r="N254" s="195"/>
      <c r="O254" s="195"/>
      <c r="P254" s="195"/>
      <c r="Q254" s="195"/>
      <c r="R254" s="195"/>
      <c r="S254" s="195"/>
      <c r="T254" s="196"/>
      <c r="AT254" s="192" t="s">
        <v>153</v>
      </c>
      <c r="AU254" s="192" t="s">
        <v>86</v>
      </c>
      <c r="AV254" s="11" t="s">
        <v>25</v>
      </c>
      <c r="AW254" s="11" t="s">
        <v>40</v>
      </c>
      <c r="AX254" s="11" t="s">
        <v>77</v>
      </c>
      <c r="AY254" s="192" t="s">
        <v>144</v>
      </c>
    </row>
    <row r="255" spans="2:51" s="12" customFormat="1" ht="13.5">
      <c r="B255" s="197"/>
      <c r="D255" s="189" t="s">
        <v>153</v>
      </c>
      <c r="E255" s="198" t="s">
        <v>5</v>
      </c>
      <c r="F255" s="199" t="s">
        <v>899</v>
      </c>
      <c r="H255" s="200">
        <v>17.087</v>
      </c>
      <c r="I255" s="201"/>
      <c r="L255" s="197"/>
      <c r="M255" s="202"/>
      <c r="N255" s="203"/>
      <c r="O255" s="203"/>
      <c r="P255" s="203"/>
      <c r="Q255" s="203"/>
      <c r="R255" s="203"/>
      <c r="S255" s="203"/>
      <c r="T255" s="204"/>
      <c r="AT255" s="198" t="s">
        <v>153</v>
      </c>
      <c r="AU255" s="198" t="s">
        <v>86</v>
      </c>
      <c r="AV255" s="12" t="s">
        <v>86</v>
      </c>
      <c r="AW255" s="12" t="s">
        <v>40</v>
      </c>
      <c r="AX255" s="12" t="s">
        <v>77</v>
      </c>
      <c r="AY255" s="198" t="s">
        <v>144</v>
      </c>
    </row>
    <row r="256" spans="2:51" s="11" customFormat="1" ht="13.5">
      <c r="B256" s="188"/>
      <c r="D256" s="189" t="s">
        <v>153</v>
      </c>
      <c r="E256" s="190" t="s">
        <v>5</v>
      </c>
      <c r="F256" s="191" t="s">
        <v>891</v>
      </c>
      <c r="H256" s="192" t="s">
        <v>5</v>
      </c>
      <c r="I256" s="193"/>
      <c r="L256" s="188"/>
      <c r="M256" s="194"/>
      <c r="N256" s="195"/>
      <c r="O256" s="195"/>
      <c r="P256" s="195"/>
      <c r="Q256" s="195"/>
      <c r="R256" s="195"/>
      <c r="S256" s="195"/>
      <c r="T256" s="196"/>
      <c r="AT256" s="192" t="s">
        <v>153</v>
      </c>
      <c r="AU256" s="192" t="s">
        <v>86</v>
      </c>
      <c r="AV256" s="11" t="s">
        <v>25</v>
      </c>
      <c r="AW256" s="11" t="s">
        <v>40</v>
      </c>
      <c r="AX256" s="11" t="s">
        <v>77</v>
      </c>
      <c r="AY256" s="192" t="s">
        <v>144</v>
      </c>
    </row>
    <row r="257" spans="2:51" s="12" customFormat="1" ht="13.5">
      <c r="B257" s="197"/>
      <c r="D257" s="189" t="s">
        <v>153</v>
      </c>
      <c r="E257" s="198" t="s">
        <v>5</v>
      </c>
      <c r="F257" s="199" t="s">
        <v>900</v>
      </c>
      <c r="H257" s="200">
        <v>47.441</v>
      </c>
      <c r="I257" s="201"/>
      <c r="L257" s="197"/>
      <c r="M257" s="202"/>
      <c r="N257" s="203"/>
      <c r="O257" s="203"/>
      <c r="P257" s="203"/>
      <c r="Q257" s="203"/>
      <c r="R257" s="203"/>
      <c r="S257" s="203"/>
      <c r="T257" s="204"/>
      <c r="AT257" s="198" t="s">
        <v>153</v>
      </c>
      <c r="AU257" s="198" t="s">
        <v>86</v>
      </c>
      <c r="AV257" s="12" t="s">
        <v>86</v>
      </c>
      <c r="AW257" s="12" t="s">
        <v>40</v>
      </c>
      <c r="AX257" s="12" t="s">
        <v>77</v>
      </c>
      <c r="AY257" s="198" t="s">
        <v>144</v>
      </c>
    </row>
    <row r="258" spans="2:51" s="13" customFormat="1" ht="13.5">
      <c r="B258" s="205"/>
      <c r="D258" s="206" t="s">
        <v>153</v>
      </c>
      <c r="E258" s="207" t="s">
        <v>5</v>
      </c>
      <c r="F258" s="208" t="s">
        <v>174</v>
      </c>
      <c r="H258" s="209">
        <v>64.528</v>
      </c>
      <c r="I258" s="210"/>
      <c r="L258" s="205"/>
      <c r="M258" s="211"/>
      <c r="N258" s="212"/>
      <c r="O258" s="212"/>
      <c r="P258" s="212"/>
      <c r="Q258" s="212"/>
      <c r="R258" s="212"/>
      <c r="S258" s="212"/>
      <c r="T258" s="213"/>
      <c r="AT258" s="214" t="s">
        <v>153</v>
      </c>
      <c r="AU258" s="214" t="s">
        <v>86</v>
      </c>
      <c r="AV258" s="13" t="s">
        <v>151</v>
      </c>
      <c r="AW258" s="13" t="s">
        <v>40</v>
      </c>
      <c r="AX258" s="13" t="s">
        <v>25</v>
      </c>
      <c r="AY258" s="214" t="s">
        <v>144</v>
      </c>
    </row>
    <row r="259" spans="2:65" s="1" customFormat="1" ht="31.5" customHeight="1">
      <c r="B259" s="175"/>
      <c r="C259" s="176" t="s">
        <v>446</v>
      </c>
      <c r="D259" s="176" t="s">
        <v>146</v>
      </c>
      <c r="E259" s="177" t="s">
        <v>901</v>
      </c>
      <c r="F259" s="178" t="s">
        <v>902</v>
      </c>
      <c r="G259" s="179" t="s">
        <v>198</v>
      </c>
      <c r="H259" s="180">
        <v>0.555</v>
      </c>
      <c r="I259" s="181"/>
      <c r="J259" s="182">
        <f>ROUND(I259*H259,2)</f>
        <v>0</v>
      </c>
      <c r="K259" s="178" t="s">
        <v>4753</v>
      </c>
      <c r="L259" s="42"/>
      <c r="M259" s="183" t="s">
        <v>5</v>
      </c>
      <c r="N259" s="184" t="s">
        <v>48</v>
      </c>
      <c r="O259" s="43"/>
      <c r="P259" s="185">
        <f>O259*H259</f>
        <v>0</v>
      </c>
      <c r="Q259" s="185">
        <v>1.09</v>
      </c>
      <c r="R259" s="185">
        <f>Q259*H259</f>
        <v>0.6049500000000001</v>
      </c>
      <c r="S259" s="185">
        <v>0</v>
      </c>
      <c r="T259" s="186">
        <f>S259*H259</f>
        <v>0</v>
      </c>
      <c r="AR259" s="24" t="s">
        <v>151</v>
      </c>
      <c r="AT259" s="24" t="s">
        <v>146</v>
      </c>
      <c r="AU259" s="24" t="s">
        <v>86</v>
      </c>
      <c r="AY259" s="24" t="s">
        <v>144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24" t="s">
        <v>25</v>
      </c>
      <c r="BK259" s="187">
        <f>ROUND(I259*H259,2)</f>
        <v>0</v>
      </c>
      <c r="BL259" s="24" t="s">
        <v>151</v>
      </c>
      <c r="BM259" s="24" t="s">
        <v>903</v>
      </c>
    </row>
    <row r="260" spans="2:51" s="11" customFormat="1" ht="13.5">
      <c r="B260" s="188"/>
      <c r="D260" s="189" t="s">
        <v>153</v>
      </c>
      <c r="E260" s="190" t="s">
        <v>5</v>
      </c>
      <c r="F260" s="191" t="s">
        <v>904</v>
      </c>
      <c r="H260" s="192" t="s">
        <v>5</v>
      </c>
      <c r="I260" s="193"/>
      <c r="L260" s="188"/>
      <c r="M260" s="194"/>
      <c r="N260" s="195"/>
      <c r="O260" s="195"/>
      <c r="P260" s="195"/>
      <c r="Q260" s="195"/>
      <c r="R260" s="195"/>
      <c r="S260" s="195"/>
      <c r="T260" s="196"/>
      <c r="AT260" s="192" t="s">
        <v>153</v>
      </c>
      <c r="AU260" s="192" t="s">
        <v>86</v>
      </c>
      <c r="AV260" s="11" t="s">
        <v>25</v>
      </c>
      <c r="AW260" s="11" t="s">
        <v>40</v>
      </c>
      <c r="AX260" s="11" t="s">
        <v>77</v>
      </c>
      <c r="AY260" s="192" t="s">
        <v>144</v>
      </c>
    </row>
    <row r="261" spans="2:51" s="11" customFormat="1" ht="13.5">
      <c r="B261" s="188"/>
      <c r="D261" s="189" t="s">
        <v>153</v>
      </c>
      <c r="E261" s="190" t="s">
        <v>5</v>
      </c>
      <c r="F261" s="191" t="s">
        <v>905</v>
      </c>
      <c r="H261" s="192" t="s">
        <v>5</v>
      </c>
      <c r="I261" s="193"/>
      <c r="L261" s="188"/>
      <c r="M261" s="194"/>
      <c r="N261" s="195"/>
      <c r="O261" s="195"/>
      <c r="P261" s="195"/>
      <c r="Q261" s="195"/>
      <c r="R261" s="195"/>
      <c r="S261" s="195"/>
      <c r="T261" s="196"/>
      <c r="AT261" s="192" t="s">
        <v>153</v>
      </c>
      <c r="AU261" s="192" t="s">
        <v>86</v>
      </c>
      <c r="AV261" s="11" t="s">
        <v>25</v>
      </c>
      <c r="AW261" s="11" t="s">
        <v>40</v>
      </c>
      <c r="AX261" s="11" t="s">
        <v>77</v>
      </c>
      <c r="AY261" s="192" t="s">
        <v>144</v>
      </c>
    </row>
    <row r="262" spans="2:51" s="12" customFormat="1" ht="13.5">
      <c r="B262" s="197"/>
      <c r="D262" s="189" t="s">
        <v>153</v>
      </c>
      <c r="E262" s="198" t="s">
        <v>5</v>
      </c>
      <c r="F262" s="199" t="s">
        <v>906</v>
      </c>
      <c r="H262" s="200">
        <v>0.28</v>
      </c>
      <c r="I262" s="201"/>
      <c r="L262" s="197"/>
      <c r="M262" s="202"/>
      <c r="N262" s="203"/>
      <c r="O262" s="203"/>
      <c r="P262" s="203"/>
      <c r="Q262" s="203"/>
      <c r="R262" s="203"/>
      <c r="S262" s="203"/>
      <c r="T262" s="204"/>
      <c r="AT262" s="198" t="s">
        <v>153</v>
      </c>
      <c r="AU262" s="198" t="s">
        <v>86</v>
      </c>
      <c r="AV262" s="12" t="s">
        <v>86</v>
      </c>
      <c r="AW262" s="12" t="s">
        <v>40</v>
      </c>
      <c r="AX262" s="12" t="s">
        <v>77</v>
      </c>
      <c r="AY262" s="198" t="s">
        <v>144</v>
      </c>
    </row>
    <row r="263" spans="2:51" s="11" customFormat="1" ht="13.5">
      <c r="B263" s="188"/>
      <c r="D263" s="189" t="s">
        <v>153</v>
      </c>
      <c r="E263" s="190" t="s">
        <v>5</v>
      </c>
      <c r="F263" s="191" t="s">
        <v>907</v>
      </c>
      <c r="H263" s="192" t="s">
        <v>5</v>
      </c>
      <c r="I263" s="193"/>
      <c r="L263" s="188"/>
      <c r="M263" s="194"/>
      <c r="N263" s="195"/>
      <c r="O263" s="195"/>
      <c r="P263" s="195"/>
      <c r="Q263" s="195"/>
      <c r="R263" s="195"/>
      <c r="S263" s="195"/>
      <c r="T263" s="196"/>
      <c r="AT263" s="192" t="s">
        <v>153</v>
      </c>
      <c r="AU263" s="192" t="s">
        <v>86</v>
      </c>
      <c r="AV263" s="11" t="s">
        <v>25</v>
      </c>
      <c r="AW263" s="11" t="s">
        <v>40</v>
      </c>
      <c r="AX263" s="11" t="s">
        <v>77</v>
      </c>
      <c r="AY263" s="192" t="s">
        <v>144</v>
      </c>
    </row>
    <row r="264" spans="2:51" s="12" customFormat="1" ht="13.5">
      <c r="B264" s="197"/>
      <c r="D264" s="189" t="s">
        <v>153</v>
      </c>
      <c r="E264" s="198" t="s">
        <v>5</v>
      </c>
      <c r="F264" s="199" t="s">
        <v>908</v>
      </c>
      <c r="H264" s="200">
        <v>0.275</v>
      </c>
      <c r="I264" s="201"/>
      <c r="L264" s="197"/>
      <c r="M264" s="202"/>
      <c r="N264" s="203"/>
      <c r="O264" s="203"/>
      <c r="P264" s="203"/>
      <c r="Q264" s="203"/>
      <c r="R264" s="203"/>
      <c r="S264" s="203"/>
      <c r="T264" s="204"/>
      <c r="AT264" s="198" t="s">
        <v>153</v>
      </c>
      <c r="AU264" s="198" t="s">
        <v>86</v>
      </c>
      <c r="AV264" s="12" t="s">
        <v>86</v>
      </c>
      <c r="AW264" s="12" t="s">
        <v>40</v>
      </c>
      <c r="AX264" s="12" t="s">
        <v>77</v>
      </c>
      <c r="AY264" s="198" t="s">
        <v>144</v>
      </c>
    </row>
    <row r="265" spans="2:51" s="13" customFormat="1" ht="13.5">
      <c r="B265" s="205"/>
      <c r="D265" s="206" t="s">
        <v>153</v>
      </c>
      <c r="E265" s="207" t="s">
        <v>5</v>
      </c>
      <c r="F265" s="208" t="s">
        <v>174</v>
      </c>
      <c r="H265" s="209">
        <v>0.555</v>
      </c>
      <c r="I265" s="210"/>
      <c r="L265" s="205"/>
      <c r="M265" s="211"/>
      <c r="N265" s="212"/>
      <c r="O265" s="212"/>
      <c r="P265" s="212"/>
      <c r="Q265" s="212"/>
      <c r="R265" s="212"/>
      <c r="S265" s="212"/>
      <c r="T265" s="213"/>
      <c r="AT265" s="214" t="s">
        <v>153</v>
      </c>
      <c r="AU265" s="214" t="s">
        <v>86</v>
      </c>
      <c r="AV265" s="13" t="s">
        <v>151</v>
      </c>
      <c r="AW265" s="13" t="s">
        <v>40</v>
      </c>
      <c r="AX265" s="13" t="s">
        <v>25</v>
      </c>
      <c r="AY265" s="214" t="s">
        <v>144</v>
      </c>
    </row>
    <row r="266" spans="2:65" s="1" customFormat="1" ht="31.5" customHeight="1">
      <c r="B266" s="175"/>
      <c r="C266" s="176" t="s">
        <v>453</v>
      </c>
      <c r="D266" s="176" t="s">
        <v>146</v>
      </c>
      <c r="E266" s="177" t="s">
        <v>909</v>
      </c>
      <c r="F266" s="178" t="s">
        <v>910</v>
      </c>
      <c r="G266" s="179" t="s">
        <v>198</v>
      </c>
      <c r="H266" s="180">
        <v>5.09</v>
      </c>
      <c r="I266" s="181"/>
      <c r="J266" s="182">
        <f>ROUND(I266*H266,2)</f>
        <v>0</v>
      </c>
      <c r="K266" s="178" t="s">
        <v>4753</v>
      </c>
      <c r="L266" s="42"/>
      <c r="M266" s="183" t="s">
        <v>5</v>
      </c>
      <c r="N266" s="184" t="s">
        <v>48</v>
      </c>
      <c r="O266" s="43"/>
      <c r="P266" s="185">
        <f>O266*H266</f>
        <v>0</v>
      </c>
      <c r="Q266" s="185">
        <v>1.09</v>
      </c>
      <c r="R266" s="185">
        <f>Q266*H266</f>
        <v>5.5481</v>
      </c>
      <c r="S266" s="185">
        <v>0</v>
      </c>
      <c r="T266" s="186">
        <f>S266*H266</f>
        <v>0</v>
      </c>
      <c r="AR266" s="24" t="s">
        <v>151</v>
      </c>
      <c r="AT266" s="24" t="s">
        <v>146</v>
      </c>
      <c r="AU266" s="24" t="s">
        <v>86</v>
      </c>
      <c r="AY266" s="24" t="s">
        <v>144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24" t="s">
        <v>25</v>
      </c>
      <c r="BK266" s="187">
        <f>ROUND(I266*H266,2)</f>
        <v>0</v>
      </c>
      <c r="BL266" s="24" t="s">
        <v>151</v>
      </c>
      <c r="BM266" s="24" t="s">
        <v>911</v>
      </c>
    </row>
    <row r="267" spans="2:51" s="11" customFormat="1" ht="13.5">
      <c r="B267" s="188"/>
      <c r="D267" s="189" t="s">
        <v>153</v>
      </c>
      <c r="E267" s="190" t="s">
        <v>5</v>
      </c>
      <c r="F267" s="191" t="s">
        <v>912</v>
      </c>
      <c r="H267" s="192" t="s">
        <v>5</v>
      </c>
      <c r="I267" s="193"/>
      <c r="L267" s="188"/>
      <c r="M267" s="194"/>
      <c r="N267" s="195"/>
      <c r="O267" s="195"/>
      <c r="P267" s="195"/>
      <c r="Q267" s="195"/>
      <c r="R267" s="195"/>
      <c r="S267" s="195"/>
      <c r="T267" s="196"/>
      <c r="AT267" s="192" t="s">
        <v>153</v>
      </c>
      <c r="AU267" s="192" t="s">
        <v>86</v>
      </c>
      <c r="AV267" s="11" t="s">
        <v>25</v>
      </c>
      <c r="AW267" s="11" t="s">
        <v>40</v>
      </c>
      <c r="AX267" s="11" t="s">
        <v>77</v>
      </c>
      <c r="AY267" s="192" t="s">
        <v>144</v>
      </c>
    </row>
    <row r="268" spans="2:51" s="11" customFormat="1" ht="13.5">
      <c r="B268" s="188"/>
      <c r="D268" s="189" t="s">
        <v>153</v>
      </c>
      <c r="E268" s="190" t="s">
        <v>5</v>
      </c>
      <c r="F268" s="191" t="s">
        <v>913</v>
      </c>
      <c r="H268" s="192" t="s">
        <v>5</v>
      </c>
      <c r="I268" s="193"/>
      <c r="L268" s="188"/>
      <c r="M268" s="194"/>
      <c r="N268" s="195"/>
      <c r="O268" s="195"/>
      <c r="P268" s="195"/>
      <c r="Q268" s="195"/>
      <c r="R268" s="195"/>
      <c r="S268" s="195"/>
      <c r="T268" s="196"/>
      <c r="AT268" s="192" t="s">
        <v>153</v>
      </c>
      <c r="AU268" s="192" t="s">
        <v>86</v>
      </c>
      <c r="AV268" s="11" t="s">
        <v>25</v>
      </c>
      <c r="AW268" s="11" t="s">
        <v>40</v>
      </c>
      <c r="AX268" s="11" t="s">
        <v>77</v>
      </c>
      <c r="AY268" s="192" t="s">
        <v>144</v>
      </c>
    </row>
    <row r="269" spans="2:51" s="12" customFormat="1" ht="13.5">
      <c r="B269" s="197"/>
      <c r="D269" s="189" t="s">
        <v>153</v>
      </c>
      <c r="E269" s="198" t="s">
        <v>5</v>
      </c>
      <c r="F269" s="199" t="s">
        <v>914</v>
      </c>
      <c r="H269" s="200">
        <v>1.906</v>
      </c>
      <c r="I269" s="201"/>
      <c r="L269" s="197"/>
      <c r="M269" s="202"/>
      <c r="N269" s="203"/>
      <c r="O269" s="203"/>
      <c r="P269" s="203"/>
      <c r="Q269" s="203"/>
      <c r="R269" s="203"/>
      <c r="S269" s="203"/>
      <c r="T269" s="204"/>
      <c r="AT269" s="198" t="s">
        <v>153</v>
      </c>
      <c r="AU269" s="198" t="s">
        <v>86</v>
      </c>
      <c r="AV269" s="12" t="s">
        <v>86</v>
      </c>
      <c r="AW269" s="12" t="s">
        <v>40</v>
      </c>
      <c r="AX269" s="12" t="s">
        <v>77</v>
      </c>
      <c r="AY269" s="198" t="s">
        <v>144</v>
      </c>
    </row>
    <row r="270" spans="2:51" s="11" customFormat="1" ht="13.5">
      <c r="B270" s="188"/>
      <c r="D270" s="189" t="s">
        <v>153</v>
      </c>
      <c r="E270" s="190" t="s">
        <v>5</v>
      </c>
      <c r="F270" s="191" t="s">
        <v>915</v>
      </c>
      <c r="H270" s="192" t="s">
        <v>5</v>
      </c>
      <c r="I270" s="193"/>
      <c r="L270" s="188"/>
      <c r="M270" s="194"/>
      <c r="N270" s="195"/>
      <c r="O270" s="195"/>
      <c r="P270" s="195"/>
      <c r="Q270" s="195"/>
      <c r="R270" s="195"/>
      <c r="S270" s="195"/>
      <c r="T270" s="196"/>
      <c r="AT270" s="192" t="s">
        <v>153</v>
      </c>
      <c r="AU270" s="192" t="s">
        <v>86</v>
      </c>
      <c r="AV270" s="11" t="s">
        <v>25</v>
      </c>
      <c r="AW270" s="11" t="s">
        <v>40</v>
      </c>
      <c r="AX270" s="11" t="s">
        <v>77</v>
      </c>
      <c r="AY270" s="192" t="s">
        <v>144</v>
      </c>
    </row>
    <row r="271" spans="2:51" s="12" customFormat="1" ht="13.5">
      <c r="B271" s="197"/>
      <c r="D271" s="189" t="s">
        <v>153</v>
      </c>
      <c r="E271" s="198" t="s">
        <v>5</v>
      </c>
      <c r="F271" s="199" t="s">
        <v>916</v>
      </c>
      <c r="H271" s="200">
        <v>3.184</v>
      </c>
      <c r="I271" s="201"/>
      <c r="L271" s="197"/>
      <c r="M271" s="202"/>
      <c r="N271" s="203"/>
      <c r="O271" s="203"/>
      <c r="P271" s="203"/>
      <c r="Q271" s="203"/>
      <c r="R271" s="203"/>
      <c r="S271" s="203"/>
      <c r="T271" s="204"/>
      <c r="AT271" s="198" t="s">
        <v>153</v>
      </c>
      <c r="AU271" s="198" t="s">
        <v>86</v>
      </c>
      <c r="AV271" s="12" t="s">
        <v>86</v>
      </c>
      <c r="AW271" s="12" t="s">
        <v>40</v>
      </c>
      <c r="AX271" s="12" t="s">
        <v>77</v>
      </c>
      <c r="AY271" s="198" t="s">
        <v>144</v>
      </c>
    </row>
    <row r="272" spans="2:51" s="13" customFormat="1" ht="13.5">
      <c r="B272" s="205"/>
      <c r="D272" s="206" t="s">
        <v>153</v>
      </c>
      <c r="E272" s="207" t="s">
        <v>5</v>
      </c>
      <c r="F272" s="208" t="s">
        <v>174</v>
      </c>
      <c r="H272" s="209">
        <v>5.09</v>
      </c>
      <c r="I272" s="210"/>
      <c r="L272" s="205"/>
      <c r="M272" s="211"/>
      <c r="N272" s="212"/>
      <c r="O272" s="212"/>
      <c r="P272" s="212"/>
      <c r="Q272" s="212"/>
      <c r="R272" s="212"/>
      <c r="S272" s="212"/>
      <c r="T272" s="213"/>
      <c r="AT272" s="214" t="s">
        <v>153</v>
      </c>
      <c r="AU272" s="214" t="s">
        <v>86</v>
      </c>
      <c r="AV272" s="13" t="s">
        <v>151</v>
      </c>
      <c r="AW272" s="13" t="s">
        <v>40</v>
      </c>
      <c r="AX272" s="13" t="s">
        <v>25</v>
      </c>
      <c r="AY272" s="214" t="s">
        <v>144</v>
      </c>
    </row>
    <row r="273" spans="2:65" s="1" customFormat="1" ht="22.5" customHeight="1">
      <c r="B273" s="175"/>
      <c r="C273" s="176" t="s">
        <v>459</v>
      </c>
      <c r="D273" s="176" t="s">
        <v>146</v>
      </c>
      <c r="E273" s="177" t="s">
        <v>917</v>
      </c>
      <c r="F273" s="178" t="s">
        <v>918</v>
      </c>
      <c r="G273" s="179" t="s">
        <v>393</v>
      </c>
      <c r="H273" s="180">
        <v>2</v>
      </c>
      <c r="I273" s="181"/>
      <c r="J273" s="182">
        <f>ROUND(I273*H273,2)</f>
        <v>0</v>
      </c>
      <c r="K273" s="178" t="s">
        <v>4753</v>
      </c>
      <c r="L273" s="42"/>
      <c r="M273" s="183" t="s">
        <v>5</v>
      </c>
      <c r="N273" s="184" t="s">
        <v>48</v>
      </c>
      <c r="O273" s="43"/>
      <c r="P273" s="185">
        <f>O273*H273</f>
        <v>0</v>
      </c>
      <c r="Q273" s="185">
        <v>0.08917</v>
      </c>
      <c r="R273" s="185">
        <f>Q273*H273</f>
        <v>0.17834</v>
      </c>
      <c r="S273" s="185">
        <v>0</v>
      </c>
      <c r="T273" s="186">
        <f>S273*H273</f>
        <v>0</v>
      </c>
      <c r="AR273" s="24" t="s">
        <v>151</v>
      </c>
      <c r="AT273" s="24" t="s">
        <v>146</v>
      </c>
      <c r="AU273" s="24" t="s">
        <v>86</v>
      </c>
      <c r="AY273" s="24" t="s">
        <v>144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24" t="s">
        <v>25</v>
      </c>
      <c r="BK273" s="187">
        <f>ROUND(I273*H273,2)</f>
        <v>0</v>
      </c>
      <c r="BL273" s="24" t="s">
        <v>151</v>
      </c>
      <c r="BM273" s="24" t="s">
        <v>919</v>
      </c>
    </row>
    <row r="274" spans="2:51" s="11" customFormat="1" ht="13.5">
      <c r="B274" s="188"/>
      <c r="D274" s="189" t="s">
        <v>153</v>
      </c>
      <c r="E274" s="190" t="s">
        <v>5</v>
      </c>
      <c r="F274" s="191" t="s">
        <v>920</v>
      </c>
      <c r="H274" s="192" t="s">
        <v>5</v>
      </c>
      <c r="I274" s="193"/>
      <c r="L274" s="188"/>
      <c r="M274" s="194"/>
      <c r="N274" s="195"/>
      <c r="O274" s="195"/>
      <c r="P274" s="195"/>
      <c r="Q274" s="195"/>
      <c r="R274" s="195"/>
      <c r="S274" s="195"/>
      <c r="T274" s="196"/>
      <c r="AT274" s="192" t="s">
        <v>153</v>
      </c>
      <c r="AU274" s="192" t="s">
        <v>86</v>
      </c>
      <c r="AV274" s="11" t="s">
        <v>25</v>
      </c>
      <c r="AW274" s="11" t="s">
        <v>40</v>
      </c>
      <c r="AX274" s="11" t="s">
        <v>77</v>
      </c>
      <c r="AY274" s="192" t="s">
        <v>144</v>
      </c>
    </row>
    <row r="275" spans="2:51" s="12" customFormat="1" ht="13.5">
      <c r="B275" s="197"/>
      <c r="D275" s="189" t="s">
        <v>153</v>
      </c>
      <c r="E275" s="198" t="s">
        <v>5</v>
      </c>
      <c r="F275" s="199" t="s">
        <v>86</v>
      </c>
      <c r="H275" s="200">
        <v>2</v>
      </c>
      <c r="I275" s="201"/>
      <c r="L275" s="197"/>
      <c r="M275" s="202"/>
      <c r="N275" s="203"/>
      <c r="O275" s="203"/>
      <c r="P275" s="203"/>
      <c r="Q275" s="203"/>
      <c r="R275" s="203"/>
      <c r="S275" s="203"/>
      <c r="T275" s="204"/>
      <c r="AT275" s="198" t="s">
        <v>153</v>
      </c>
      <c r="AU275" s="198" t="s">
        <v>86</v>
      </c>
      <c r="AV275" s="12" t="s">
        <v>86</v>
      </c>
      <c r="AW275" s="12" t="s">
        <v>40</v>
      </c>
      <c r="AX275" s="12" t="s">
        <v>77</v>
      </c>
      <c r="AY275" s="198" t="s">
        <v>144</v>
      </c>
    </row>
    <row r="276" spans="2:51" s="13" customFormat="1" ht="13.5">
      <c r="B276" s="205"/>
      <c r="D276" s="206" t="s">
        <v>153</v>
      </c>
      <c r="E276" s="207" t="s">
        <v>5</v>
      </c>
      <c r="F276" s="208" t="s">
        <v>174</v>
      </c>
      <c r="H276" s="209">
        <v>2</v>
      </c>
      <c r="I276" s="210"/>
      <c r="L276" s="205"/>
      <c r="M276" s="211"/>
      <c r="N276" s="212"/>
      <c r="O276" s="212"/>
      <c r="P276" s="212"/>
      <c r="Q276" s="212"/>
      <c r="R276" s="212"/>
      <c r="S276" s="212"/>
      <c r="T276" s="213"/>
      <c r="AT276" s="214" t="s">
        <v>153</v>
      </c>
      <c r="AU276" s="214" t="s">
        <v>86</v>
      </c>
      <c r="AV276" s="13" t="s">
        <v>151</v>
      </c>
      <c r="AW276" s="13" t="s">
        <v>40</v>
      </c>
      <c r="AX276" s="13" t="s">
        <v>25</v>
      </c>
      <c r="AY276" s="214" t="s">
        <v>144</v>
      </c>
    </row>
    <row r="277" spans="2:65" s="1" customFormat="1" ht="22.5" customHeight="1">
      <c r="B277" s="175"/>
      <c r="C277" s="176" t="s">
        <v>465</v>
      </c>
      <c r="D277" s="176" t="s">
        <v>146</v>
      </c>
      <c r="E277" s="177" t="s">
        <v>921</v>
      </c>
      <c r="F277" s="178" t="s">
        <v>922</v>
      </c>
      <c r="G277" s="179" t="s">
        <v>149</v>
      </c>
      <c r="H277" s="180">
        <v>7.116</v>
      </c>
      <c r="I277" s="181"/>
      <c r="J277" s="182">
        <f>ROUND(I277*H277,2)</f>
        <v>0</v>
      </c>
      <c r="K277" s="178" t="s">
        <v>4753</v>
      </c>
      <c r="L277" s="42"/>
      <c r="M277" s="183" t="s">
        <v>5</v>
      </c>
      <c r="N277" s="184" t="s">
        <v>48</v>
      </c>
      <c r="O277" s="43"/>
      <c r="P277" s="185">
        <f>O277*H277</f>
        <v>0</v>
      </c>
      <c r="Q277" s="185">
        <v>2.5143</v>
      </c>
      <c r="R277" s="185">
        <f>Q277*H277</f>
        <v>17.891758799999998</v>
      </c>
      <c r="S277" s="185">
        <v>0</v>
      </c>
      <c r="T277" s="186">
        <f>S277*H277</f>
        <v>0</v>
      </c>
      <c r="AR277" s="24" t="s">
        <v>151</v>
      </c>
      <c r="AT277" s="24" t="s">
        <v>146</v>
      </c>
      <c r="AU277" s="24" t="s">
        <v>86</v>
      </c>
      <c r="AY277" s="24" t="s">
        <v>144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24" t="s">
        <v>25</v>
      </c>
      <c r="BK277" s="187">
        <f>ROUND(I277*H277,2)</f>
        <v>0</v>
      </c>
      <c r="BL277" s="24" t="s">
        <v>151</v>
      </c>
      <c r="BM277" s="24" t="s">
        <v>923</v>
      </c>
    </row>
    <row r="278" spans="2:51" s="11" customFormat="1" ht="13.5">
      <c r="B278" s="188"/>
      <c r="D278" s="189" t="s">
        <v>153</v>
      </c>
      <c r="E278" s="190" t="s">
        <v>5</v>
      </c>
      <c r="F278" s="191" t="s">
        <v>794</v>
      </c>
      <c r="H278" s="192" t="s">
        <v>5</v>
      </c>
      <c r="I278" s="193"/>
      <c r="L278" s="188"/>
      <c r="M278" s="194"/>
      <c r="N278" s="195"/>
      <c r="O278" s="195"/>
      <c r="P278" s="195"/>
      <c r="Q278" s="195"/>
      <c r="R278" s="195"/>
      <c r="S278" s="195"/>
      <c r="T278" s="196"/>
      <c r="AT278" s="192" t="s">
        <v>153</v>
      </c>
      <c r="AU278" s="192" t="s">
        <v>86</v>
      </c>
      <c r="AV278" s="11" t="s">
        <v>25</v>
      </c>
      <c r="AW278" s="11" t="s">
        <v>40</v>
      </c>
      <c r="AX278" s="11" t="s">
        <v>77</v>
      </c>
      <c r="AY278" s="192" t="s">
        <v>144</v>
      </c>
    </row>
    <row r="279" spans="2:51" s="11" customFormat="1" ht="13.5">
      <c r="B279" s="188"/>
      <c r="D279" s="189" t="s">
        <v>153</v>
      </c>
      <c r="E279" s="190" t="s">
        <v>5</v>
      </c>
      <c r="F279" s="191" t="s">
        <v>924</v>
      </c>
      <c r="H279" s="192" t="s">
        <v>5</v>
      </c>
      <c r="I279" s="193"/>
      <c r="L279" s="188"/>
      <c r="M279" s="194"/>
      <c r="N279" s="195"/>
      <c r="O279" s="195"/>
      <c r="P279" s="195"/>
      <c r="Q279" s="195"/>
      <c r="R279" s="195"/>
      <c r="S279" s="195"/>
      <c r="T279" s="196"/>
      <c r="AT279" s="192" t="s">
        <v>153</v>
      </c>
      <c r="AU279" s="192" t="s">
        <v>86</v>
      </c>
      <c r="AV279" s="11" t="s">
        <v>25</v>
      </c>
      <c r="AW279" s="11" t="s">
        <v>40</v>
      </c>
      <c r="AX279" s="11" t="s">
        <v>77</v>
      </c>
      <c r="AY279" s="192" t="s">
        <v>144</v>
      </c>
    </row>
    <row r="280" spans="2:51" s="12" customFormat="1" ht="13.5">
      <c r="B280" s="197"/>
      <c r="D280" s="189" t="s">
        <v>153</v>
      </c>
      <c r="E280" s="198" t="s">
        <v>5</v>
      </c>
      <c r="F280" s="199" t="s">
        <v>925</v>
      </c>
      <c r="H280" s="200">
        <v>2.556</v>
      </c>
      <c r="I280" s="201"/>
      <c r="L280" s="197"/>
      <c r="M280" s="202"/>
      <c r="N280" s="203"/>
      <c r="O280" s="203"/>
      <c r="P280" s="203"/>
      <c r="Q280" s="203"/>
      <c r="R280" s="203"/>
      <c r="S280" s="203"/>
      <c r="T280" s="204"/>
      <c r="AT280" s="198" t="s">
        <v>153</v>
      </c>
      <c r="AU280" s="198" t="s">
        <v>86</v>
      </c>
      <c r="AV280" s="12" t="s">
        <v>86</v>
      </c>
      <c r="AW280" s="12" t="s">
        <v>40</v>
      </c>
      <c r="AX280" s="12" t="s">
        <v>77</v>
      </c>
      <c r="AY280" s="198" t="s">
        <v>144</v>
      </c>
    </row>
    <row r="281" spans="2:51" s="11" customFormat="1" ht="13.5">
      <c r="B281" s="188"/>
      <c r="D281" s="189" t="s">
        <v>153</v>
      </c>
      <c r="E281" s="190" t="s">
        <v>5</v>
      </c>
      <c r="F281" s="191" t="s">
        <v>926</v>
      </c>
      <c r="H281" s="192" t="s">
        <v>5</v>
      </c>
      <c r="I281" s="193"/>
      <c r="L281" s="188"/>
      <c r="M281" s="194"/>
      <c r="N281" s="195"/>
      <c r="O281" s="195"/>
      <c r="P281" s="195"/>
      <c r="Q281" s="195"/>
      <c r="R281" s="195"/>
      <c r="S281" s="195"/>
      <c r="T281" s="196"/>
      <c r="AT281" s="192" t="s">
        <v>153</v>
      </c>
      <c r="AU281" s="192" t="s">
        <v>86</v>
      </c>
      <c r="AV281" s="11" t="s">
        <v>25</v>
      </c>
      <c r="AW281" s="11" t="s">
        <v>40</v>
      </c>
      <c r="AX281" s="11" t="s">
        <v>77</v>
      </c>
      <c r="AY281" s="192" t="s">
        <v>144</v>
      </c>
    </row>
    <row r="282" spans="2:51" s="12" customFormat="1" ht="13.5">
      <c r="B282" s="197"/>
      <c r="D282" s="189" t="s">
        <v>153</v>
      </c>
      <c r="E282" s="198" t="s">
        <v>5</v>
      </c>
      <c r="F282" s="199" t="s">
        <v>927</v>
      </c>
      <c r="H282" s="200">
        <v>1.278</v>
      </c>
      <c r="I282" s="201"/>
      <c r="L282" s="197"/>
      <c r="M282" s="202"/>
      <c r="N282" s="203"/>
      <c r="O282" s="203"/>
      <c r="P282" s="203"/>
      <c r="Q282" s="203"/>
      <c r="R282" s="203"/>
      <c r="S282" s="203"/>
      <c r="T282" s="204"/>
      <c r="AT282" s="198" t="s">
        <v>153</v>
      </c>
      <c r="AU282" s="198" t="s">
        <v>86</v>
      </c>
      <c r="AV282" s="12" t="s">
        <v>86</v>
      </c>
      <c r="AW282" s="12" t="s">
        <v>40</v>
      </c>
      <c r="AX282" s="12" t="s">
        <v>77</v>
      </c>
      <c r="AY282" s="198" t="s">
        <v>144</v>
      </c>
    </row>
    <row r="283" spans="2:51" s="12" customFormat="1" ht="13.5">
      <c r="B283" s="197"/>
      <c r="D283" s="189" t="s">
        <v>153</v>
      </c>
      <c r="E283" s="198" t="s">
        <v>5</v>
      </c>
      <c r="F283" s="199" t="s">
        <v>928</v>
      </c>
      <c r="H283" s="200">
        <v>2.13</v>
      </c>
      <c r="I283" s="201"/>
      <c r="L283" s="197"/>
      <c r="M283" s="202"/>
      <c r="N283" s="203"/>
      <c r="O283" s="203"/>
      <c r="P283" s="203"/>
      <c r="Q283" s="203"/>
      <c r="R283" s="203"/>
      <c r="S283" s="203"/>
      <c r="T283" s="204"/>
      <c r="AT283" s="198" t="s">
        <v>153</v>
      </c>
      <c r="AU283" s="198" t="s">
        <v>86</v>
      </c>
      <c r="AV283" s="12" t="s">
        <v>86</v>
      </c>
      <c r="AW283" s="12" t="s">
        <v>40</v>
      </c>
      <c r="AX283" s="12" t="s">
        <v>77</v>
      </c>
      <c r="AY283" s="198" t="s">
        <v>144</v>
      </c>
    </row>
    <row r="284" spans="2:51" s="12" customFormat="1" ht="13.5">
      <c r="B284" s="197"/>
      <c r="D284" s="189" t="s">
        <v>153</v>
      </c>
      <c r="E284" s="198" t="s">
        <v>5</v>
      </c>
      <c r="F284" s="199" t="s">
        <v>929</v>
      </c>
      <c r="H284" s="200">
        <v>1.152</v>
      </c>
      <c r="I284" s="201"/>
      <c r="L284" s="197"/>
      <c r="M284" s="202"/>
      <c r="N284" s="203"/>
      <c r="O284" s="203"/>
      <c r="P284" s="203"/>
      <c r="Q284" s="203"/>
      <c r="R284" s="203"/>
      <c r="S284" s="203"/>
      <c r="T284" s="204"/>
      <c r="AT284" s="198" t="s">
        <v>153</v>
      </c>
      <c r="AU284" s="198" t="s">
        <v>86</v>
      </c>
      <c r="AV284" s="12" t="s">
        <v>86</v>
      </c>
      <c r="AW284" s="12" t="s">
        <v>40</v>
      </c>
      <c r="AX284" s="12" t="s">
        <v>77</v>
      </c>
      <c r="AY284" s="198" t="s">
        <v>144</v>
      </c>
    </row>
    <row r="285" spans="2:51" s="13" customFormat="1" ht="13.5">
      <c r="B285" s="205"/>
      <c r="D285" s="206" t="s">
        <v>153</v>
      </c>
      <c r="E285" s="207" t="s">
        <v>5</v>
      </c>
      <c r="F285" s="208" t="s">
        <v>174</v>
      </c>
      <c r="H285" s="209">
        <v>7.116</v>
      </c>
      <c r="I285" s="210"/>
      <c r="L285" s="205"/>
      <c r="M285" s="211"/>
      <c r="N285" s="212"/>
      <c r="O285" s="212"/>
      <c r="P285" s="212"/>
      <c r="Q285" s="212"/>
      <c r="R285" s="212"/>
      <c r="S285" s="212"/>
      <c r="T285" s="213"/>
      <c r="AT285" s="214" t="s">
        <v>153</v>
      </c>
      <c r="AU285" s="214" t="s">
        <v>86</v>
      </c>
      <c r="AV285" s="13" t="s">
        <v>151</v>
      </c>
      <c r="AW285" s="13" t="s">
        <v>40</v>
      </c>
      <c r="AX285" s="13" t="s">
        <v>25</v>
      </c>
      <c r="AY285" s="214" t="s">
        <v>144</v>
      </c>
    </row>
    <row r="286" spans="2:65" s="1" customFormat="1" ht="31.5" customHeight="1">
      <c r="B286" s="175"/>
      <c r="C286" s="176" t="s">
        <v>471</v>
      </c>
      <c r="D286" s="176" t="s">
        <v>146</v>
      </c>
      <c r="E286" s="177" t="s">
        <v>930</v>
      </c>
      <c r="F286" s="178" t="s">
        <v>931</v>
      </c>
      <c r="G286" s="179" t="s">
        <v>205</v>
      </c>
      <c r="H286" s="180">
        <v>10.92</v>
      </c>
      <c r="I286" s="181"/>
      <c r="J286" s="182">
        <f>ROUND(I286*H286,2)</f>
        <v>0</v>
      </c>
      <c r="K286" s="178" t="s">
        <v>4753</v>
      </c>
      <c r="L286" s="42"/>
      <c r="M286" s="183" t="s">
        <v>5</v>
      </c>
      <c r="N286" s="184" t="s">
        <v>48</v>
      </c>
      <c r="O286" s="43"/>
      <c r="P286" s="185">
        <f>O286*H286</f>
        <v>0</v>
      </c>
      <c r="Q286" s="185">
        <v>0.00432</v>
      </c>
      <c r="R286" s="185">
        <f>Q286*H286</f>
        <v>0.0471744</v>
      </c>
      <c r="S286" s="185">
        <v>0</v>
      </c>
      <c r="T286" s="186">
        <f>S286*H286</f>
        <v>0</v>
      </c>
      <c r="AR286" s="24" t="s">
        <v>151</v>
      </c>
      <c r="AT286" s="24" t="s">
        <v>146</v>
      </c>
      <c r="AU286" s="24" t="s">
        <v>86</v>
      </c>
      <c r="AY286" s="24" t="s">
        <v>144</v>
      </c>
      <c r="BE286" s="187">
        <f>IF(N286="základní",J286,0)</f>
        <v>0</v>
      </c>
      <c r="BF286" s="187">
        <f>IF(N286="snížená",J286,0)</f>
        <v>0</v>
      </c>
      <c r="BG286" s="187">
        <f>IF(N286="zákl. přenesená",J286,0)</f>
        <v>0</v>
      </c>
      <c r="BH286" s="187">
        <f>IF(N286="sníž. přenesená",J286,0)</f>
        <v>0</v>
      </c>
      <c r="BI286" s="187">
        <f>IF(N286="nulová",J286,0)</f>
        <v>0</v>
      </c>
      <c r="BJ286" s="24" t="s">
        <v>25</v>
      </c>
      <c r="BK286" s="187">
        <f>ROUND(I286*H286,2)</f>
        <v>0</v>
      </c>
      <c r="BL286" s="24" t="s">
        <v>151</v>
      </c>
      <c r="BM286" s="24" t="s">
        <v>932</v>
      </c>
    </row>
    <row r="287" spans="2:51" s="11" customFormat="1" ht="13.5">
      <c r="B287" s="188"/>
      <c r="D287" s="189" t="s">
        <v>153</v>
      </c>
      <c r="E287" s="190" t="s">
        <v>5</v>
      </c>
      <c r="F287" s="191" t="s">
        <v>794</v>
      </c>
      <c r="H287" s="192" t="s">
        <v>5</v>
      </c>
      <c r="I287" s="193"/>
      <c r="L287" s="188"/>
      <c r="M287" s="194"/>
      <c r="N287" s="195"/>
      <c r="O287" s="195"/>
      <c r="P287" s="195"/>
      <c r="Q287" s="195"/>
      <c r="R287" s="195"/>
      <c r="S287" s="195"/>
      <c r="T287" s="196"/>
      <c r="AT287" s="192" t="s">
        <v>153</v>
      </c>
      <c r="AU287" s="192" t="s">
        <v>86</v>
      </c>
      <c r="AV287" s="11" t="s">
        <v>25</v>
      </c>
      <c r="AW287" s="11" t="s">
        <v>40</v>
      </c>
      <c r="AX287" s="11" t="s">
        <v>77</v>
      </c>
      <c r="AY287" s="192" t="s">
        <v>144</v>
      </c>
    </row>
    <row r="288" spans="2:51" s="11" customFormat="1" ht="13.5">
      <c r="B288" s="188"/>
      <c r="D288" s="189" t="s">
        <v>153</v>
      </c>
      <c r="E288" s="190" t="s">
        <v>5</v>
      </c>
      <c r="F288" s="191" t="s">
        <v>926</v>
      </c>
      <c r="H288" s="192" t="s">
        <v>5</v>
      </c>
      <c r="I288" s="193"/>
      <c r="L288" s="188"/>
      <c r="M288" s="194"/>
      <c r="N288" s="195"/>
      <c r="O288" s="195"/>
      <c r="P288" s="195"/>
      <c r="Q288" s="195"/>
      <c r="R288" s="195"/>
      <c r="S288" s="195"/>
      <c r="T288" s="196"/>
      <c r="AT288" s="192" t="s">
        <v>153</v>
      </c>
      <c r="AU288" s="192" t="s">
        <v>86</v>
      </c>
      <c r="AV288" s="11" t="s">
        <v>25</v>
      </c>
      <c r="AW288" s="11" t="s">
        <v>40</v>
      </c>
      <c r="AX288" s="11" t="s">
        <v>77</v>
      </c>
      <c r="AY288" s="192" t="s">
        <v>144</v>
      </c>
    </row>
    <row r="289" spans="2:51" s="12" customFormat="1" ht="13.5">
      <c r="B289" s="197"/>
      <c r="D289" s="189" t="s">
        <v>153</v>
      </c>
      <c r="E289" s="198" t="s">
        <v>5</v>
      </c>
      <c r="F289" s="199" t="s">
        <v>933</v>
      </c>
      <c r="H289" s="200">
        <v>7.08</v>
      </c>
      <c r="I289" s="201"/>
      <c r="L289" s="197"/>
      <c r="M289" s="202"/>
      <c r="N289" s="203"/>
      <c r="O289" s="203"/>
      <c r="P289" s="203"/>
      <c r="Q289" s="203"/>
      <c r="R289" s="203"/>
      <c r="S289" s="203"/>
      <c r="T289" s="204"/>
      <c r="AT289" s="198" t="s">
        <v>153</v>
      </c>
      <c r="AU289" s="198" t="s">
        <v>86</v>
      </c>
      <c r="AV289" s="12" t="s">
        <v>86</v>
      </c>
      <c r="AW289" s="12" t="s">
        <v>40</v>
      </c>
      <c r="AX289" s="12" t="s">
        <v>77</v>
      </c>
      <c r="AY289" s="198" t="s">
        <v>144</v>
      </c>
    </row>
    <row r="290" spans="2:51" s="12" customFormat="1" ht="13.5">
      <c r="B290" s="197"/>
      <c r="D290" s="189" t="s">
        <v>153</v>
      </c>
      <c r="E290" s="198" t="s">
        <v>5</v>
      </c>
      <c r="F290" s="199" t="s">
        <v>934</v>
      </c>
      <c r="H290" s="200">
        <v>3.84</v>
      </c>
      <c r="I290" s="201"/>
      <c r="L290" s="197"/>
      <c r="M290" s="202"/>
      <c r="N290" s="203"/>
      <c r="O290" s="203"/>
      <c r="P290" s="203"/>
      <c r="Q290" s="203"/>
      <c r="R290" s="203"/>
      <c r="S290" s="203"/>
      <c r="T290" s="204"/>
      <c r="AT290" s="198" t="s">
        <v>153</v>
      </c>
      <c r="AU290" s="198" t="s">
        <v>86</v>
      </c>
      <c r="AV290" s="12" t="s">
        <v>86</v>
      </c>
      <c r="AW290" s="12" t="s">
        <v>40</v>
      </c>
      <c r="AX290" s="12" t="s">
        <v>77</v>
      </c>
      <c r="AY290" s="198" t="s">
        <v>144</v>
      </c>
    </row>
    <row r="291" spans="2:51" s="13" customFormat="1" ht="13.5">
      <c r="B291" s="205"/>
      <c r="D291" s="206" t="s">
        <v>153</v>
      </c>
      <c r="E291" s="207" t="s">
        <v>5</v>
      </c>
      <c r="F291" s="208" t="s">
        <v>174</v>
      </c>
      <c r="H291" s="209">
        <v>10.92</v>
      </c>
      <c r="I291" s="210"/>
      <c r="L291" s="205"/>
      <c r="M291" s="211"/>
      <c r="N291" s="212"/>
      <c r="O291" s="212"/>
      <c r="P291" s="212"/>
      <c r="Q291" s="212"/>
      <c r="R291" s="212"/>
      <c r="S291" s="212"/>
      <c r="T291" s="213"/>
      <c r="AT291" s="214" t="s">
        <v>153</v>
      </c>
      <c r="AU291" s="214" t="s">
        <v>86</v>
      </c>
      <c r="AV291" s="13" t="s">
        <v>151</v>
      </c>
      <c r="AW291" s="13" t="s">
        <v>40</v>
      </c>
      <c r="AX291" s="13" t="s">
        <v>25</v>
      </c>
      <c r="AY291" s="214" t="s">
        <v>144</v>
      </c>
    </row>
    <row r="292" spans="2:65" s="1" customFormat="1" ht="31.5" customHeight="1">
      <c r="B292" s="175"/>
      <c r="C292" s="176" t="s">
        <v>476</v>
      </c>
      <c r="D292" s="176" t="s">
        <v>146</v>
      </c>
      <c r="E292" s="177" t="s">
        <v>935</v>
      </c>
      <c r="F292" s="178" t="s">
        <v>936</v>
      </c>
      <c r="G292" s="179" t="s">
        <v>205</v>
      </c>
      <c r="H292" s="180">
        <v>10.92</v>
      </c>
      <c r="I292" s="181"/>
      <c r="J292" s="182">
        <f>ROUND(I292*H292,2)</f>
        <v>0</v>
      </c>
      <c r="K292" s="178" t="s">
        <v>4753</v>
      </c>
      <c r="L292" s="42"/>
      <c r="M292" s="183" t="s">
        <v>5</v>
      </c>
      <c r="N292" s="184" t="s">
        <v>48</v>
      </c>
      <c r="O292" s="43"/>
      <c r="P292" s="185">
        <f>O292*H292</f>
        <v>0</v>
      </c>
      <c r="Q292" s="185">
        <v>0</v>
      </c>
      <c r="R292" s="185">
        <f>Q292*H292</f>
        <v>0</v>
      </c>
      <c r="S292" s="185">
        <v>0</v>
      </c>
      <c r="T292" s="186">
        <f>S292*H292</f>
        <v>0</v>
      </c>
      <c r="AR292" s="24" t="s">
        <v>151</v>
      </c>
      <c r="AT292" s="24" t="s">
        <v>146</v>
      </c>
      <c r="AU292" s="24" t="s">
        <v>86</v>
      </c>
      <c r="AY292" s="24" t="s">
        <v>144</v>
      </c>
      <c r="BE292" s="187">
        <f>IF(N292="základní",J292,0)</f>
        <v>0</v>
      </c>
      <c r="BF292" s="187">
        <f>IF(N292="snížená",J292,0)</f>
        <v>0</v>
      </c>
      <c r="BG292" s="187">
        <f>IF(N292="zákl. přenesená",J292,0)</f>
        <v>0</v>
      </c>
      <c r="BH292" s="187">
        <f>IF(N292="sníž. přenesená",J292,0)</f>
        <v>0</v>
      </c>
      <c r="BI292" s="187">
        <f>IF(N292="nulová",J292,0)</f>
        <v>0</v>
      </c>
      <c r="BJ292" s="24" t="s">
        <v>25</v>
      </c>
      <c r="BK292" s="187">
        <f>ROUND(I292*H292,2)</f>
        <v>0</v>
      </c>
      <c r="BL292" s="24" t="s">
        <v>151</v>
      </c>
      <c r="BM292" s="24" t="s">
        <v>937</v>
      </c>
    </row>
    <row r="293" spans="2:51" s="11" customFormat="1" ht="13.5">
      <c r="B293" s="188"/>
      <c r="D293" s="189" t="s">
        <v>153</v>
      </c>
      <c r="E293" s="190" t="s">
        <v>5</v>
      </c>
      <c r="F293" s="191" t="s">
        <v>794</v>
      </c>
      <c r="H293" s="192" t="s">
        <v>5</v>
      </c>
      <c r="I293" s="193"/>
      <c r="L293" s="188"/>
      <c r="M293" s="194"/>
      <c r="N293" s="195"/>
      <c r="O293" s="195"/>
      <c r="P293" s="195"/>
      <c r="Q293" s="195"/>
      <c r="R293" s="195"/>
      <c r="S293" s="195"/>
      <c r="T293" s="196"/>
      <c r="AT293" s="192" t="s">
        <v>153</v>
      </c>
      <c r="AU293" s="192" t="s">
        <v>86</v>
      </c>
      <c r="AV293" s="11" t="s">
        <v>25</v>
      </c>
      <c r="AW293" s="11" t="s">
        <v>40</v>
      </c>
      <c r="AX293" s="11" t="s">
        <v>77</v>
      </c>
      <c r="AY293" s="192" t="s">
        <v>144</v>
      </c>
    </row>
    <row r="294" spans="2:51" s="11" customFormat="1" ht="13.5">
      <c r="B294" s="188"/>
      <c r="D294" s="189" t="s">
        <v>153</v>
      </c>
      <c r="E294" s="190" t="s">
        <v>5</v>
      </c>
      <c r="F294" s="191" t="s">
        <v>926</v>
      </c>
      <c r="H294" s="192" t="s">
        <v>5</v>
      </c>
      <c r="I294" s="193"/>
      <c r="L294" s="188"/>
      <c r="M294" s="194"/>
      <c r="N294" s="195"/>
      <c r="O294" s="195"/>
      <c r="P294" s="195"/>
      <c r="Q294" s="195"/>
      <c r="R294" s="195"/>
      <c r="S294" s="195"/>
      <c r="T294" s="196"/>
      <c r="AT294" s="192" t="s">
        <v>153</v>
      </c>
      <c r="AU294" s="192" t="s">
        <v>86</v>
      </c>
      <c r="AV294" s="11" t="s">
        <v>25</v>
      </c>
      <c r="AW294" s="11" t="s">
        <v>40</v>
      </c>
      <c r="AX294" s="11" t="s">
        <v>77</v>
      </c>
      <c r="AY294" s="192" t="s">
        <v>144</v>
      </c>
    </row>
    <row r="295" spans="2:51" s="12" customFormat="1" ht="13.5">
      <c r="B295" s="197"/>
      <c r="D295" s="189" t="s">
        <v>153</v>
      </c>
      <c r="E295" s="198" t="s">
        <v>5</v>
      </c>
      <c r="F295" s="199" t="s">
        <v>933</v>
      </c>
      <c r="H295" s="200">
        <v>7.08</v>
      </c>
      <c r="I295" s="201"/>
      <c r="L295" s="197"/>
      <c r="M295" s="202"/>
      <c r="N295" s="203"/>
      <c r="O295" s="203"/>
      <c r="P295" s="203"/>
      <c r="Q295" s="203"/>
      <c r="R295" s="203"/>
      <c r="S295" s="203"/>
      <c r="T295" s="204"/>
      <c r="AT295" s="198" t="s">
        <v>153</v>
      </c>
      <c r="AU295" s="198" t="s">
        <v>86</v>
      </c>
      <c r="AV295" s="12" t="s">
        <v>86</v>
      </c>
      <c r="AW295" s="12" t="s">
        <v>40</v>
      </c>
      <c r="AX295" s="12" t="s">
        <v>77</v>
      </c>
      <c r="AY295" s="198" t="s">
        <v>144</v>
      </c>
    </row>
    <row r="296" spans="2:51" s="12" customFormat="1" ht="13.5">
      <c r="B296" s="197"/>
      <c r="D296" s="189" t="s">
        <v>153</v>
      </c>
      <c r="E296" s="198" t="s">
        <v>5</v>
      </c>
      <c r="F296" s="199" t="s">
        <v>934</v>
      </c>
      <c r="H296" s="200">
        <v>3.84</v>
      </c>
      <c r="I296" s="201"/>
      <c r="L296" s="197"/>
      <c r="M296" s="202"/>
      <c r="N296" s="203"/>
      <c r="O296" s="203"/>
      <c r="P296" s="203"/>
      <c r="Q296" s="203"/>
      <c r="R296" s="203"/>
      <c r="S296" s="203"/>
      <c r="T296" s="204"/>
      <c r="AT296" s="198" t="s">
        <v>153</v>
      </c>
      <c r="AU296" s="198" t="s">
        <v>86</v>
      </c>
      <c r="AV296" s="12" t="s">
        <v>86</v>
      </c>
      <c r="AW296" s="12" t="s">
        <v>40</v>
      </c>
      <c r="AX296" s="12" t="s">
        <v>77</v>
      </c>
      <c r="AY296" s="198" t="s">
        <v>144</v>
      </c>
    </row>
    <row r="297" spans="2:51" s="13" customFormat="1" ht="13.5">
      <c r="B297" s="205"/>
      <c r="D297" s="206" t="s">
        <v>153</v>
      </c>
      <c r="E297" s="207" t="s">
        <v>5</v>
      </c>
      <c r="F297" s="208" t="s">
        <v>174</v>
      </c>
      <c r="H297" s="209">
        <v>10.92</v>
      </c>
      <c r="I297" s="210"/>
      <c r="L297" s="205"/>
      <c r="M297" s="211"/>
      <c r="N297" s="212"/>
      <c r="O297" s="212"/>
      <c r="P297" s="212"/>
      <c r="Q297" s="212"/>
      <c r="R297" s="212"/>
      <c r="S297" s="212"/>
      <c r="T297" s="213"/>
      <c r="AT297" s="214" t="s">
        <v>153</v>
      </c>
      <c r="AU297" s="214" t="s">
        <v>86</v>
      </c>
      <c r="AV297" s="13" t="s">
        <v>151</v>
      </c>
      <c r="AW297" s="13" t="s">
        <v>40</v>
      </c>
      <c r="AX297" s="13" t="s">
        <v>25</v>
      </c>
      <c r="AY297" s="214" t="s">
        <v>144</v>
      </c>
    </row>
    <row r="298" spans="2:65" s="1" customFormat="1" ht="31.5" customHeight="1">
      <c r="B298" s="175"/>
      <c r="C298" s="176" t="s">
        <v>481</v>
      </c>
      <c r="D298" s="176" t="s">
        <v>146</v>
      </c>
      <c r="E298" s="177" t="s">
        <v>938</v>
      </c>
      <c r="F298" s="178" t="s">
        <v>939</v>
      </c>
      <c r="G298" s="179" t="s">
        <v>198</v>
      </c>
      <c r="H298" s="180">
        <v>0.444</v>
      </c>
      <c r="I298" s="181"/>
      <c r="J298" s="182">
        <f>ROUND(I298*H298,2)</f>
        <v>0</v>
      </c>
      <c r="K298" s="178" t="s">
        <v>4753</v>
      </c>
      <c r="L298" s="42"/>
      <c r="M298" s="183" t="s">
        <v>5</v>
      </c>
      <c r="N298" s="184" t="s">
        <v>48</v>
      </c>
      <c r="O298" s="43"/>
      <c r="P298" s="185">
        <f>O298*H298</f>
        <v>0</v>
      </c>
      <c r="Q298" s="185">
        <v>1.10951</v>
      </c>
      <c r="R298" s="185">
        <f>Q298*H298</f>
        <v>0.49262244</v>
      </c>
      <c r="S298" s="185">
        <v>0</v>
      </c>
      <c r="T298" s="186">
        <f>S298*H298</f>
        <v>0</v>
      </c>
      <c r="AR298" s="24" t="s">
        <v>151</v>
      </c>
      <c r="AT298" s="24" t="s">
        <v>146</v>
      </c>
      <c r="AU298" s="24" t="s">
        <v>86</v>
      </c>
      <c r="AY298" s="24" t="s">
        <v>144</v>
      </c>
      <c r="BE298" s="187">
        <f>IF(N298="základní",J298,0)</f>
        <v>0</v>
      </c>
      <c r="BF298" s="187">
        <f>IF(N298="snížená",J298,0)</f>
        <v>0</v>
      </c>
      <c r="BG298" s="187">
        <f>IF(N298="zákl. přenesená",J298,0)</f>
        <v>0</v>
      </c>
      <c r="BH298" s="187">
        <f>IF(N298="sníž. přenesená",J298,0)</f>
        <v>0</v>
      </c>
      <c r="BI298" s="187">
        <f>IF(N298="nulová",J298,0)</f>
        <v>0</v>
      </c>
      <c r="BJ298" s="24" t="s">
        <v>25</v>
      </c>
      <c r="BK298" s="187">
        <f>ROUND(I298*H298,2)</f>
        <v>0</v>
      </c>
      <c r="BL298" s="24" t="s">
        <v>151</v>
      </c>
      <c r="BM298" s="24" t="s">
        <v>940</v>
      </c>
    </row>
    <row r="299" spans="2:51" s="11" customFormat="1" ht="13.5">
      <c r="B299" s="188"/>
      <c r="D299" s="189" t="s">
        <v>153</v>
      </c>
      <c r="E299" s="190" t="s">
        <v>5</v>
      </c>
      <c r="F299" s="191" t="s">
        <v>941</v>
      </c>
      <c r="H299" s="192" t="s">
        <v>5</v>
      </c>
      <c r="I299" s="193"/>
      <c r="L299" s="188"/>
      <c r="M299" s="194"/>
      <c r="N299" s="195"/>
      <c r="O299" s="195"/>
      <c r="P299" s="195"/>
      <c r="Q299" s="195"/>
      <c r="R299" s="195"/>
      <c r="S299" s="195"/>
      <c r="T299" s="196"/>
      <c r="AT299" s="192" t="s">
        <v>153</v>
      </c>
      <c r="AU299" s="192" t="s">
        <v>86</v>
      </c>
      <c r="AV299" s="11" t="s">
        <v>25</v>
      </c>
      <c r="AW299" s="11" t="s">
        <v>40</v>
      </c>
      <c r="AX299" s="11" t="s">
        <v>77</v>
      </c>
      <c r="AY299" s="192" t="s">
        <v>144</v>
      </c>
    </row>
    <row r="300" spans="2:51" s="12" customFormat="1" ht="13.5">
      <c r="B300" s="197"/>
      <c r="D300" s="189" t="s">
        <v>153</v>
      </c>
      <c r="E300" s="198" t="s">
        <v>5</v>
      </c>
      <c r="F300" s="199" t="s">
        <v>942</v>
      </c>
      <c r="H300" s="200">
        <v>0.444</v>
      </c>
      <c r="I300" s="201"/>
      <c r="L300" s="197"/>
      <c r="M300" s="202"/>
      <c r="N300" s="203"/>
      <c r="O300" s="203"/>
      <c r="P300" s="203"/>
      <c r="Q300" s="203"/>
      <c r="R300" s="203"/>
      <c r="S300" s="203"/>
      <c r="T300" s="204"/>
      <c r="AT300" s="198" t="s">
        <v>153</v>
      </c>
      <c r="AU300" s="198" t="s">
        <v>86</v>
      </c>
      <c r="AV300" s="12" t="s">
        <v>86</v>
      </c>
      <c r="AW300" s="12" t="s">
        <v>40</v>
      </c>
      <c r="AX300" s="12" t="s">
        <v>77</v>
      </c>
      <c r="AY300" s="198" t="s">
        <v>144</v>
      </c>
    </row>
    <row r="301" spans="2:51" s="13" customFormat="1" ht="13.5">
      <c r="B301" s="205"/>
      <c r="D301" s="189" t="s">
        <v>153</v>
      </c>
      <c r="E301" s="215" t="s">
        <v>5</v>
      </c>
      <c r="F301" s="216" t="s">
        <v>174</v>
      </c>
      <c r="H301" s="217">
        <v>0.444</v>
      </c>
      <c r="I301" s="210"/>
      <c r="L301" s="205"/>
      <c r="M301" s="211"/>
      <c r="N301" s="212"/>
      <c r="O301" s="212"/>
      <c r="P301" s="212"/>
      <c r="Q301" s="212"/>
      <c r="R301" s="212"/>
      <c r="S301" s="212"/>
      <c r="T301" s="213"/>
      <c r="AT301" s="214" t="s">
        <v>153</v>
      </c>
      <c r="AU301" s="214" t="s">
        <v>86</v>
      </c>
      <c r="AV301" s="13" t="s">
        <v>151</v>
      </c>
      <c r="AW301" s="13" t="s">
        <v>40</v>
      </c>
      <c r="AX301" s="13" t="s">
        <v>25</v>
      </c>
      <c r="AY301" s="214" t="s">
        <v>144</v>
      </c>
    </row>
    <row r="302" spans="2:63" s="10" customFormat="1" ht="29.85" customHeight="1">
      <c r="B302" s="161"/>
      <c r="D302" s="172" t="s">
        <v>76</v>
      </c>
      <c r="E302" s="173" t="s">
        <v>151</v>
      </c>
      <c r="F302" s="173" t="s">
        <v>943</v>
      </c>
      <c r="I302" s="164"/>
      <c r="J302" s="174">
        <f>BK302</f>
        <v>0</v>
      </c>
      <c r="L302" s="161"/>
      <c r="M302" s="166"/>
      <c r="N302" s="167"/>
      <c r="O302" s="167"/>
      <c r="P302" s="168">
        <f>SUM(P303:P613)</f>
        <v>0</v>
      </c>
      <c r="Q302" s="167"/>
      <c r="R302" s="168">
        <f>SUM(R303:R613)</f>
        <v>95.5820574808</v>
      </c>
      <c r="S302" s="167"/>
      <c r="T302" s="169">
        <f>SUM(T303:T613)</f>
        <v>0</v>
      </c>
      <c r="AR302" s="162" t="s">
        <v>25</v>
      </c>
      <c r="AT302" s="170" t="s">
        <v>76</v>
      </c>
      <c r="AU302" s="170" t="s">
        <v>25</v>
      </c>
      <c r="AY302" s="162" t="s">
        <v>144</v>
      </c>
      <c r="BK302" s="171">
        <f>SUM(BK303:BK613)</f>
        <v>0</v>
      </c>
    </row>
    <row r="303" spans="2:65" s="1" customFormat="1" ht="22.5" customHeight="1">
      <c r="B303" s="175"/>
      <c r="C303" s="176" t="s">
        <v>486</v>
      </c>
      <c r="D303" s="176" t="s">
        <v>944</v>
      </c>
      <c r="E303" s="177" t="s">
        <v>945</v>
      </c>
      <c r="F303" s="178" t="s">
        <v>946</v>
      </c>
      <c r="G303" s="179" t="s">
        <v>149</v>
      </c>
      <c r="H303" s="180">
        <v>0.713</v>
      </c>
      <c r="I303" s="181"/>
      <c r="J303" s="182">
        <f>ROUND(I303*H303,2)</f>
        <v>0</v>
      </c>
      <c r="K303" s="178" t="s">
        <v>4753</v>
      </c>
      <c r="L303" s="42"/>
      <c r="M303" s="183" t="s">
        <v>5</v>
      </c>
      <c r="N303" s="184" t="s">
        <v>48</v>
      </c>
      <c r="O303" s="43"/>
      <c r="P303" s="185">
        <f>O303*H303</f>
        <v>0</v>
      </c>
      <c r="Q303" s="185">
        <v>0</v>
      </c>
      <c r="R303" s="185">
        <f>Q303*H303</f>
        <v>0</v>
      </c>
      <c r="S303" s="185">
        <v>0</v>
      </c>
      <c r="T303" s="186">
        <f>S303*H303</f>
        <v>0</v>
      </c>
      <c r="AR303" s="24" t="s">
        <v>151</v>
      </c>
      <c r="AT303" s="24" t="s">
        <v>146</v>
      </c>
      <c r="AU303" s="24" t="s">
        <v>86</v>
      </c>
      <c r="AY303" s="24" t="s">
        <v>144</v>
      </c>
      <c r="BE303" s="187">
        <f>IF(N303="základní",J303,0)</f>
        <v>0</v>
      </c>
      <c r="BF303" s="187">
        <f>IF(N303="snížená",J303,0)</f>
        <v>0</v>
      </c>
      <c r="BG303" s="187">
        <f>IF(N303="zákl. přenesená",J303,0)</f>
        <v>0</v>
      </c>
      <c r="BH303" s="187">
        <f>IF(N303="sníž. přenesená",J303,0)</f>
        <v>0</v>
      </c>
      <c r="BI303" s="187">
        <f>IF(N303="nulová",J303,0)</f>
        <v>0</v>
      </c>
      <c r="BJ303" s="24" t="s">
        <v>25</v>
      </c>
      <c r="BK303" s="187">
        <f>ROUND(I303*H303,2)</f>
        <v>0</v>
      </c>
      <c r="BL303" s="24" t="s">
        <v>151</v>
      </c>
      <c r="BM303" s="24" t="s">
        <v>947</v>
      </c>
    </row>
    <row r="304" spans="2:51" s="11" customFormat="1" ht="13.5">
      <c r="B304" s="188"/>
      <c r="D304" s="189" t="s">
        <v>153</v>
      </c>
      <c r="E304" s="190" t="s">
        <v>5</v>
      </c>
      <c r="F304" s="191" t="s">
        <v>948</v>
      </c>
      <c r="H304" s="192" t="s">
        <v>5</v>
      </c>
      <c r="I304" s="193"/>
      <c r="L304" s="188"/>
      <c r="M304" s="194"/>
      <c r="N304" s="195"/>
      <c r="O304" s="195"/>
      <c r="P304" s="195"/>
      <c r="Q304" s="195"/>
      <c r="R304" s="195"/>
      <c r="S304" s="195"/>
      <c r="T304" s="196"/>
      <c r="AT304" s="192" t="s">
        <v>153</v>
      </c>
      <c r="AU304" s="192" t="s">
        <v>86</v>
      </c>
      <c r="AV304" s="11" t="s">
        <v>25</v>
      </c>
      <c r="AW304" s="11" t="s">
        <v>40</v>
      </c>
      <c r="AX304" s="11" t="s">
        <v>77</v>
      </c>
      <c r="AY304" s="192" t="s">
        <v>144</v>
      </c>
    </row>
    <row r="305" spans="2:51" s="12" customFormat="1" ht="13.5">
      <c r="B305" s="197"/>
      <c r="D305" s="189" t="s">
        <v>153</v>
      </c>
      <c r="E305" s="198" t="s">
        <v>5</v>
      </c>
      <c r="F305" s="199" t="s">
        <v>949</v>
      </c>
      <c r="H305" s="200">
        <v>0.713</v>
      </c>
      <c r="I305" s="201"/>
      <c r="L305" s="197"/>
      <c r="M305" s="202"/>
      <c r="N305" s="203"/>
      <c r="O305" s="203"/>
      <c r="P305" s="203"/>
      <c r="Q305" s="203"/>
      <c r="R305" s="203"/>
      <c r="S305" s="203"/>
      <c r="T305" s="204"/>
      <c r="AT305" s="198" t="s">
        <v>153</v>
      </c>
      <c r="AU305" s="198" t="s">
        <v>86</v>
      </c>
      <c r="AV305" s="12" t="s">
        <v>86</v>
      </c>
      <c r="AW305" s="12" t="s">
        <v>40</v>
      </c>
      <c r="AX305" s="12" t="s">
        <v>77</v>
      </c>
      <c r="AY305" s="198" t="s">
        <v>144</v>
      </c>
    </row>
    <row r="306" spans="2:51" s="13" customFormat="1" ht="13.5">
      <c r="B306" s="205"/>
      <c r="D306" s="206" t="s">
        <v>153</v>
      </c>
      <c r="E306" s="207" t="s">
        <v>5</v>
      </c>
      <c r="F306" s="208" t="s">
        <v>174</v>
      </c>
      <c r="H306" s="209">
        <v>0.713</v>
      </c>
      <c r="I306" s="210"/>
      <c r="L306" s="205"/>
      <c r="M306" s="211"/>
      <c r="N306" s="212"/>
      <c r="O306" s="212"/>
      <c r="P306" s="212"/>
      <c r="Q306" s="212"/>
      <c r="R306" s="212"/>
      <c r="S306" s="212"/>
      <c r="T306" s="213"/>
      <c r="AT306" s="214" t="s">
        <v>153</v>
      </c>
      <c r="AU306" s="214" t="s">
        <v>86</v>
      </c>
      <c r="AV306" s="13" t="s">
        <v>151</v>
      </c>
      <c r="AW306" s="13" t="s">
        <v>40</v>
      </c>
      <c r="AX306" s="13" t="s">
        <v>25</v>
      </c>
      <c r="AY306" s="214" t="s">
        <v>144</v>
      </c>
    </row>
    <row r="307" spans="2:65" s="1" customFormat="1" ht="31.5" customHeight="1">
      <c r="B307" s="175"/>
      <c r="C307" s="176" t="s">
        <v>492</v>
      </c>
      <c r="D307" s="176" t="s">
        <v>944</v>
      </c>
      <c r="E307" s="177" t="s">
        <v>950</v>
      </c>
      <c r="F307" s="178" t="s">
        <v>951</v>
      </c>
      <c r="G307" s="179" t="s">
        <v>205</v>
      </c>
      <c r="H307" s="180">
        <v>4.757</v>
      </c>
      <c r="I307" s="181"/>
      <c r="J307" s="182">
        <f>ROUND(I307*H307,2)</f>
        <v>0</v>
      </c>
      <c r="K307" s="178" t="s">
        <v>4753</v>
      </c>
      <c r="L307" s="42"/>
      <c r="M307" s="183" t="s">
        <v>5</v>
      </c>
      <c r="N307" s="184" t="s">
        <v>48</v>
      </c>
      <c r="O307" s="43"/>
      <c r="P307" s="185">
        <f>O307*H307</f>
        <v>0</v>
      </c>
      <c r="Q307" s="185">
        <v>0</v>
      </c>
      <c r="R307" s="185">
        <f>Q307*H307</f>
        <v>0</v>
      </c>
      <c r="S307" s="185">
        <v>0</v>
      </c>
      <c r="T307" s="186">
        <f>S307*H307</f>
        <v>0</v>
      </c>
      <c r="AR307" s="24" t="s">
        <v>151</v>
      </c>
      <c r="AT307" s="24" t="s">
        <v>146</v>
      </c>
      <c r="AU307" s="24" t="s">
        <v>86</v>
      </c>
      <c r="AY307" s="24" t="s">
        <v>144</v>
      </c>
      <c r="BE307" s="187">
        <f>IF(N307="základní",J307,0)</f>
        <v>0</v>
      </c>
      <c r="BF307" s="187">
        <f>IF(N307="snížená",J307,0)</f>
        <v>0</v>
      </c>
      <c r="BG307" s="187">
        <f>IF(N307="zákl. přenesená",J307,0)</f>
        <v>0</v>
      </c>
      <c r="BH307" s="187">
        <f>IF(N307="sníž. přenesená",J307,0)</f>
        <v>0</v>
      </c>
      <c r="BI307" s="187">
        <f>IF(N307="nulová",J307,0)</f>
        <v>0</v>
      </c>
      <c r="BJ307" s="24" t="s">
        <v>25</v>
      </c>
      <c r="BK307" s="187">
        <f>ROUND(I307*H307,2)</f>
        <v>0</v>
      </c>
      <c r="BL307" s="24" t="s">
        <v>151</v>
      </c>
      <c r="BM307" s="24" t="s">
        <v>952</v>
      </c>
    </row>
    <row r="308" spans="2:51" s="11" customFormat="1" ht="13.5">
      <c r="B308" s="188"/>
      <c r="D308" s="189" t="s">
        <v>153</v>
      </c>
      <c r="E308" s="190" t="s">
        <v>5</v>
      </c>
      <c r="F308" s="191" t="s">
        <v>948</v>
      </c>
      <c r="H308" s="192" t="s">
        <v>5</v>
      </c>
      <c r="I308" s="193"/>
      <c r="L308" s="188"/>
      <c r="M308" s="194"/>
      <c r="N308" s="195"/>
      <c r="O308" s="195"/>
      <c r="P308" s="195"/>
      <c r="Q308" s="195"/>
      <c r="R308" s="195"/>
      <c r="S308" s="195"/>
      <c r="T308" s="196"/>
      <c r="AT308" s="192" t="s">
        <v>153</v>
      </c>
      <c r="AU308" s="192" t="s">
        <v>86</v>
      </c>
      <c r="AV308" s="11" t="s">
        <v>25</v>
      </c>
      <c r="AW308" s="11" t="s">
        <v>40</v>
      </c>
      <c r="AX308" s="11" t="s">
        <v>77</v>
      </c>
      <c r="AY308" s="192" t="s">
        <v>144</v>
      </c>
    </row>
    <row r="309" spans="2:51" s="12" customFormat="1" ht="13.5">
      <c r="B309" s="197"/>
      <c r="D309" s="189" t="s">
        <v>153</v>
      </c>
      <c r="E309" s="198" t="s">
        <v>5</v>
      </c>
      <c r="F309" s="199" t="s">
        <v>953</v>
      </c>
      <c r="H309" s="200">
        <v>4.757</v>
      </c>
      <c r="I309" s="201"/>
      <c r="L309" s="197"/>
      <c r="M309" s="202"/>
      <c r="N309" s="203"/>
      <c r="O309" s="203"/>
      <c r="P309" s="203"/>
      <c r="Q309" s="203"/>
      <c r="R309" s="203"/>
      <c r="S309" s="203"/>
      <c r="T309" s="204"/>
      <c r="AT309" s="198" t="s">
        <v>153</v>
      </c>
      <c r="AU309" s="198" t="s">
        <v>86</v>
      </c>
      <c r="AV309" s="12" t="s">
        <v>86</v>
      </c>
      <c r="AW309" s="12" t="s">
        <v>40</v>
      </c>
      <c r="AX309" s="12" t="s">
        <v>77</v>
      </c>
      <c r="AY309" s="198" t="s">
        <v>144</v>
      </c>
    </row>
    <row r="310" spans="2:51" s="13" customFormat="1" ht="13.5">
      <c r="B310" s="205"/>
      <c r="D310" s="206" t="s">
        <v>153</v>
      </c>
      <c r="E310" s="207" t="s">
        <v>5</v>
      </c>
      <c r="F310" s="208" t="s">
        <v>174</v>
      </c>
      <c r="H310" s="209">
        <v>4.757</v>
      </c>
      <c r="I310" s="210"/>
      <c r="L310" s="205"/>
      <c r="M310" s="211"/>
      <c r="N310" s="212"/>
      <c r="O310" s="212"/>
      <c r="P310" s="212"/>
      <c r="Q310" s="212"/>
      <c r="R310" s="212"/>
      <c r="S310" s="212"/>
      <c r="T310" s="213"/>
      <c r="AT310" s="214" t="s">
        <v>153</v>
      </c>
      <c r="AU310" s="214" t="s">
        <v>86</v>
      </c>
      <c r="AV310" s="13" t="s">
        <v>151</v>
      </c>
      <c r="AW310" s="13" t="s">
        <v>40</v>
      </c>
      <c r="AX310" s="13" t="s">
        <v>25</v>
      </c>
      <c r="AY310" s="214" t="s">
        <v>144</v>
      </c>
    </row>
    <row r="311" spans="2:65" s="1" customFormat="1" ht="22.5" customHeight="1">
      <c r="B311" s="175"/>
      <c r="C311" s="176" t="s">
        <v>497</v>
      </c>
      <c r="D311" s="176" t="s">
        <v>944</v>
      </c>
      <c r="E311" s="177" t="s">
        <v>954</v>
      </c>
      <c r="F311" s="178" t="s">
        <v>955</v>
      </c>
      <c r="G311" s="179" t="s">
        <v>468</v>
      </c>
      <c r="H311" s="180">
        <v>1.1</v>
      </c>
      <c r="I311" s="181"/>
      <c r="J311" s="182">
        <f>ROUND(I311*H311,2)</f>
        <v>0</v>
      </c>
      <c r="K311" s="178" t="s">
        <v>4753</v>
      </c>
      <c r="L311" s="42"/>
      <c r="M311" s="183" t="s">
        <v>5</v>
      </c>
      <c r="N311" s="184" t="s">
        <v>48</v>
      </c>
      <c r="O311" s="43"/>
      <c r="P311" s="185">
        <f>O311*H311</f>
        <v>0</v>
      </c>
      <c r="Q311" s="185">
        <v>0</v>
      </c>
      <c r="R311" s="185">
        <f>Q311*H311</f>
        <v>0</v>
      </c>
      <c r="S311" s="185">
        <v>0</v>
      </c>
      <c r="T311" s="186">
        <f>S311*H311</f>
        <v>0</v>
      </c>
      <c r="AR311" s="24" t="s">
        <v>151</v>
      </c>
      <c r="AT311" s="24" t="s">
        <v>146</v>
      </c>
      <c r="AU311" s="24" t="s">
        <v>86</v>
      </c>
      <c r="AY311" s="24" t="s">
        <v>144</v>
      </c>
      <c r="BE311" s="187">
        <f>IF(N311="základní",J311,0)</f>
        <v>0</v>
      </c>
      <c r="BF311" s="187">
        <f>IF(N311="snížená",J311,0)</f>
        <v>0</v>
      </c>
      <c r="BG311" s="187">
        <f>IF(N311="zákl. přenesená",J311,0)</f>
        <v>0</v>
      </c>
      <c r="BH311" s="187">
        <f>IF(N311="sníž. přenesená",J311,0)</f>
        <v>0</v>
      </c>
      <c r="BI311" s="187">
        <f>IF(N311="nulová",J311,0)</f>
        <v>0</v>
      </c>
      <c r="BJ311" s="24" t="s">
        <v>25</v>
      </c>
      <c r="BK311" s="187">
        <f>ROUND(I311*H311,2)</f>
        <v>0</v>
      </c>
      <c r="BL311" s="24" t="s">
        <v>151</v>
      </c>
      <c r="BM311" s="24" t="s">
        <v>956</v>
      </c>
    </row>
    <row r="312" spans="2:51" s="11" customFormat="1" ht="13.5">
      <c r="B312" s="188"/>
      <c r="D312" s="189" t="s">
        <v>153</v>
      </c>
      <c r="E312" s="190" t="s">
        <v>5</v>
      </c>
      <c r="F312" s="191" t="s">
        <v>957</v>
      </c>
      <c r="H312" s="192" t="s">
        <v>5</v>
      </c>
      <c r="I312" s="193"/>
      <c r="L312" s="188"/>
      <c r="M312" s="194"/>
      <c r="N312" s="195"/>
      <c r="O312" s="195"/>
      <c r="P312" s="195"/>
      <c r="Q312" s="195"/>
      <c r="R312" s="195"/>
      <c r="S312" s="195"/>
      <c r="T312" s="196"/>
      <c r="AT312" s="192" t="s">
        <v>153</v>
      </c>
      <c r="AU312" s="192" t="s">
        <v>86</v>
      </c>
      <c r="AV312" s="11" t="s">
        <v>25</v>
      </c>
      <c r="AW312" s="11" t="s">
        <v>40</v>
      </c>
      <c r="AX312" s="11" t="s">
        <v>77</v>
      </c>
      <c r="AY312" s="192" t="s">
        <v>144</v>
      </c>
    </row>
    <row r="313" spans="2:51" s="12" customFormat="1" ht="13.5">
      <c r="B313" s="197"/>
      <c r="D313" s="189" t="s">
        <v>153</v>
      </c>
      <c r="E313" s="198" t="s">
        <v>5</v>
      </c>
      <c r="F313" s="199" t="s">
        <v>958</v>
      </c>
      <c r="H313" s="200">
        <v>1.1</v>
      </c>
      <c r="I313" s="201"/>
      <c r="L313" s="197"/>
      <c r="M313" s="202"/>
      <c r="N313" s="203"/>
      <c r="O313" s="203"/>
      <c r="P313" s="203"/>
      <c r="Q313" s="203"/>
      <c r="R313" s="203"/>
      <c r="S313" s="203"/>
      <c r="T313" s="204"/>
      <c r="AT313" s="198" t="s">
        <v>153</v>
      </c>
      <c r="AU313" s="198" t="s">
        <v>86</v>
      </c>
      <c r="AV313" s="12" t="s">
        <v>86</v>
      </c>
      <c r="AW313" s="12" t="s">
        <v>40</v>
      </c>
      <c r="AX313" s="12" t="s">
        <v>77</v>
      </c>
      <c r="AY313" s="198" t="s">
        <v>144</v>
      </c>
    </row>
    <row r="314" spans="2:51" s="13" customFormat="1" ht="13.5">
      <c r="B314" s="205"/>
      <c r="D314" s="206" t="s">
        <v>153</v>
      </c>
      <c r="E314" s="207" t="s">
        <v>5</v>
      </c>
      <c r="F314" s="208" t="s">
        <v>174</v>
      </c>
      <c r="H314" s="209">
        <v>1.1</v>
      </c>
      <c r="I314" s="210"/>
      <c r="L314" s="205"/>
      <c r="M314" s="211"/>
      <c r="N314" s="212"/>
      <c r="O314" s="212"/>
      <c r="P314" s="212"/>
      <c r="Q314" s="212"/>
      <c r="R314" s="212"/>
      <c r="S314" s="212"/>
      <c r="T314" s="213"/>
      <c r="AT314" s="214" t="s">
        <v>153</v>
      </c>
      <c r="AU314" s="214" t="s">
        <v>86</v>
      </c>
      <c r="AV314" s="13" t="s">
        <v>151</v>
      </c>
      <c r="AW314" s="13" t="s">
        <v>40</v>
      </c>
      <c r="AX314" s="13" t="s">
        <v>25</v>
      </c>
      <c r="AY314" s="214" t="s">
        <v>144</v>
      </c>
    </row>
    <row r="315" spans="2:65" s="1" customFormat="1" ht="31.5" customHeight="1">
      <c r="B315" s="175"/>
      <c r="C315" s="176" t="s">
        <v>521</v>
      </c>
      <c r="D315" s="176" t="s">
        <v>146</v>
      </c>
      <c r="E315" s="177" t="s">
        <v>959</v>
      </c>
      <c r="F315" s="178" t="s">
        <v>960</v>
      </c>
      <c r="G315" s="179" t="s">
        <v>149</v>
      </c>
      <c r="H315" s="180">
        <v>5.821</v>
      </c>
      <c r="I315" s="181"/>
      <c r="J315" s="182">
        <f>ROUND(I315*H315,2)</f>
        <v>0</v>
      </c>
      <c r="K315" s="178" t="s">
        <v>4753</v>
      </c>
      <c r="L315" s="42"/>
      <c r="M315" s="183" t="s">
        <v>5</v>
      </c>
      <c r="N315" s="184" t="s">
        <v>48</v>
      </c>
      <c r="O315" s="43"/>
      <c r="P315" s="185">
        <f>O315*H315</f>
        <v>0</v>
      </c>
      <c r="Q315" s="185">
        <v>2.45343</v>
      </c>
      <c r="R315" s="185">
        <f>Q315*H315</f>
        <v>14.281416029999999</v>
      </c>
      <c r="S315" s="185">
        <v>0</v>
      </c>
      <c r="T315" s="186">
        <f>S315*H315</f>
        <v>0</v>
      </c>
      <c r="AR315" s="24" t="s">
        <v>151</v>
      </c>
      <c r="AT315" s="24" t="s">
        <v>146</v>
      </c>
      <c r="AU315" s="24" t="s">
        <v>86</v>
      </c>
      <c r="AY315" s="24" t="s">
        <v>144</v>
      </c>
      <c r="BE315" s="187">
        <f>IF(N315="základní",J315,0)</f>
        <v>0</v>
      </c>
      <c r="BF315" s="187">
        <f>IF(N315="snížená",J315,0)</f>
        <v>0</v>
      </c>
      <c r="BG315" s="187">
        <f>IF(N315="zákl. přenesená",J315,0)</f>
        <v>0</v>
      </c>
      <c r="BH315" s="187">
        <f>IF(N315="sníž. přenesená",J315,0)</f>
        <v>0</v>
      </c>
      <c r="BI315" s="187">
        <f>IF(N315="nulová",J315,0)</f>
        <v>0</v>
      </c>
      <c r="BJ315" s="24" t="s">
        <v>25</v>
      </c>
      <c r="BK315" s="187">
        <f>ROUND(I315*H315,2)</f>
        <v>0</v>
      </c>
      <c r="BL315" s="24" t="s">
        <v>151</v>
      </c>
      <c r="BM315" s="24" t="s">
        <v>961</v>
      </c>
    </row>
    <row r="316" spans="2:51" s="11" customFormat="1" ht="13.5">
      <c r="B316" s="188"/>
      <c r="D316" s="189" t="s">
        <v>153</v>
      </c>
      <c r="E316" s="190" t="s">
        <v>5</v>
      </c>
      <c r="F316" s="191" t="s">
        <v>962</v>
      </c>
      <c r="H316" s="192" t="s">
        <v>5</v>
      </c>
      <c r="I316" s="193"/>
      <c r="L316" s="188"/>
      <c r="M316" s="194"/>
      <c r="N316" s="195"/>
      <c r="O316" s="195"/>
      <c r="P316" s="195"/>
      <c r="Q316" s="195"/>
      <c r="R316" s="195"/>
      <c r="S316" s="195"/>
      <c r="T316" s="196"/>
      <c r="AT316" s="192" t="s">
        <v>153</v>
      </c>
      <c r="AU316" s="192" t="s">
        <v>86</v>
      </c>
      <c r="AV316" s="11" t="s">
        <v>25</v>
      </c>
      <c r="AW316" s="11" t="s">
        <v>40</v>
      </c>
      <c r="AX316" s="11" t="s">
        <v>77</v>
      </c>
      <c r="AY316" s="192" t="s">
        <v>144</v>
      </c>
    </row>
    <row r="317" spans="2:51" s="12" customFormat="1" ht="13.5">
      <c r="B317" s="197"/>
      <c r="D317" s="189" t="s">
        <v>153</v>
      </c>
      <c r="E317" s="198" t="s">
        <v>5</v>
      </c>
      <c r="F317" s="199" t="s">
        <v>963</v>
      </c>
      <c r="H317" s="200">
        <v>3.475</v>
      </c>
      <c r="I317" s="201"/>
      <c r="L317" s="197"/>
      <c r="M317" s="202"/>
      <c r="N317" s="203"/>
      <c r="O317" s="203"/>
      <c r="P317" s="203"/>
      <c r="Q317" s="203"/>
      <c r="R317" s="203"/>
      <c r="S317" s="203"/>
      <c r="T317" s="204"/>
      <c r="AT317" s="198" t="s">
        <v>153</v>
      </c>
      <c r="AU317" s="198" t="s">
        <v>86</v>
      </c>
      <c r="AV317" s="12" t="s">
        <v>86</v>
      </c>
      <c r="AW317" s="12" t="s">
        <v>40</v>
      </c>
      <c r="AX317" s="12" t="s">
        <v>77</v>
      </c>
      <c r="AY317" s="198" t="s">
        <v>144</v>
      </c>
    </row>
    <row r="318" spans="2:51" s="11" customFormat="1" ht="13.5">
      <c r="B318" s="188"/>
      <c r="D318" s="189" t="s">
        <v>153</v>
      </c>
      <c r="E318" s="190" t="s">
        <v>5</v>
      </c>
      <c r="F318" s="191" t="s">
        <v>964</v>
      </c>
      <c r="H318" s="192" t="s">
        <v>5</v>
      </c>
      <c r="I318" s="193"/>
      <c r="L318" s="188"/>
      <c r="M318" s="194"/>
      <c r="N318" s="195"/>
      <c r="O318" s="195"/>
      <c r="P318" s="195"/>
      <c r="Q318" s="195"/>
      <c r="R318" s="195"/>
      <c r="S318" s="195"/>
      <c r="T318" s="196"/>
      <c r="AT318" s="192" t="s">
        <v>153</v>
      </c>
      <c r="AU318" s="192" t="s">
        <v>86</v>
      </c>
      <c r="AV318" s="11" t="s">
        <v>25</v>
      </c>
      <c r="AW318" s="11" t="s">
        <v>40</v>
      </c>
      <c r="AX318" s="11" t="s">
        <v>77</v>
      </c>
      <c r="AY318" s="192" t="s">
        <v>144</v>
      </c>
    </row>
    <row r="319" spans="2:51" s="12" customFormat="1" ht="13.5">
      <c r="B319" s="197"/>
      <c r="D319" s="189" t="s">
        <v>153</v>
      </c>
      <c r="E319" s="198" t="s">
        <v>5</v>
      </c>
      <c r="F319" s="199" t="s">
        <v>965</v>
      </c>
      <c r="H319" s="200">
        <v>2.346</v>
      </c>
      <c r="I319" s="201"/>
      <c r="L319" s="197"/>
      <c r="M319" s="202"/>
      <c r="N319" s="203"/>
      <c r="O319" s="203"/>
      <c r="P319" s="203"/>
      <c r="Q319" s="203"/>
      <c r="R319" s="203"/>
      <c r="S319" s="203"/>
      <c r="T319" s="204"/>
      <c r="AT319" s="198" t="s">
        <v>153</v>
      </c>
      <c r="AU319" s="198" t="s">
        <v>86</v>
      </c>
      <c r="AV319" s="12" t="s">
        <v>86</v>
      </c>
      <c r="AW319" s="12" t="s">
        <v>40</v>
      </c>
      <c r="AX319" s="12" t="s">
        <v>77</v>
      </c>
      <c r="AY319" s="198" t="s">
        <v>144</v>
      </c>
    </row>
    <row r="320" spans="2:51" s="13" customFormat="1" ht="13.5">
      <c r="B320" s="205"/>
      <c r="D320" s="206" t="s">
        <v>153</v>
      </c>
      <c r="E320" s="207" t="s">
        <v>5</v>
      </c>
      <c r="F320" s="208" t="s">
        <v>174</v>
      </c>
      <c r="H320" s="209">
        <v>5.821</v>
      </c>
      <c r="I320" s="210"/>
      <c r="L320" s="205"/>
      <c r="M320" s="211"/>
      <c r="N320" s="212"/>
      <c r="O320" s="212"/>
      <c r="P320" s="212"/>
      <c r="Q320" s="212"/>
      <c r="R320" s="212"/>
      <c r="S320" s="212"/>
      <c r="T320" s="213"/>
      <c r="AT320" s="214" t="s">
        <v>153</v>
      </c>
      <c r="AU320" s="214" t="s">
        <v>86</v>
      </c>
      <c r="AV320" s="13" t="s">
        <v>151</v>
      </c>
      <c r="AW320" s="13" t="s">
        <v>40</v>
      </c>
      <c r="AX320" s="13" t="s">
        <v>25</v>
      </c>
      <c r="AY320" s="214" t="s">
        <v>144</v>
      </c>
    </row>
    <row r="321" spans="2:65" s="1" customFormat="1" ht="22.5" customHeight="1">
      <c r="B321" s="175"/>
      <c r="C321" s="176" t="s">
        <v>528</v>
      </c>
      <c r="D321" s="176" t="s">
        <v>146</v>
      </c>
      <c r="E321" s="177" t="s">
        <v>966</v>
      </c>
      <c r="F321" s="178" t="s">
        <v>967</v>
      </c>
      <c r="G321" s="179" t="s">
        <v>149</v>
      </c>
      <c r="H321" s="180">
        <v>17.813</v>
      </c>
      <c r="I321" s="181"/>
      <c r="J321" s="182">
        <f>ROUND(I321*H321,2)</f>
        <v>0</v>
      </c>
      <c r="K321" s="178" t="s">
        <v>4753</v>
      </c>
      <c r="L321" s="42"/>
      <c r="M321" s="183" t="s">
        <v>5</v>
      </c>
      <c r="N321" s="184" t="s">
        <v>48</v>
      </c>
      <c r="O321" s="43"/>
      <c r="P321" s="185">
        <f>O321*H321</f>
        <v>0</v>
      </c>
      <c r="Q321" s="185">
        <v>2.45343</v>
      </c>
      <c r="R321" s="185">
        <f>Q321*H321</f>
        <v>43.70294859</v>
      </c>
      <c r="S321" s="185">
        <v>0</v>
      </c>
      <c r="T321" s="186">
        <f>S321*H321</f>
        <v>0</v>
      </c>
      <c r="AR321" s="24" t="s">
        <v>151</v>
      </c>
      <c r="AT321" s="24" t="s">
        <v>146</v>
      </c>
      <c r="AU321" s="24" t="s">
        <v>86</v>
      </c>
      <c r="AY321" s="24" t="s">
        <v>144</v>
      </c>
      <c r="BE321" s="187">
        <f>IF(N321="základní",J321,0)</f>
        <v>0</v>
      </c>
      <c r="BF321" s="187">
        <f>IF(N321="snížená",J321,0)</f>
        <v>0</v>
      </c>
      <c r="BG321" s="187">
        <f>IF(N321="zákl. přenesená",J321,0)</f>
        <v>0</v>
      </c>
      <c r="BH321" s="187">
        <f>IF(N321="sníž. přenesená",J321,0)</f>
        <v>0</v>
      </c>
      <c r="BI321" s="187">
        <f>IF(N321="nulová",J321,0)</f>
        <v>0</v>
      </c>
      <c r="BJ321" s="24" t="s">
        <v>25</v>
      </c>
      <c r="BK321" s="187">
        <f>ROUND(I321*H321,2)</f>
        <v>0</v>
      </c>
      <c r="BL321" s="24" t="s">
        <v>151</v>
      </c>
      <c r="BM321" s="24" t="s">
        <v>968</v>
      </c>
    </row>
    <row r="322" spans="2:51" s="11" customFormat="1" ht="13.5">
      <c r="B322" s="188"/>
      <c r="D322" s="189" t="s">
        <v>153</v>
      </c>
      <c r="E322" s="190" t="s">
        <v>5</v>
      </c>
      <c r="F322" s="191" t="s">
        <v>969</v>
      </c>
      <c r="H322" s="192" t="s">
        <v>5</v>
      </c>
      <c r="I322" s="193"/>
      <c r="L322" s="188"/>
      <c r="M322" s="194"/>
      <c r="N322" s="195"/>
      <c r="O322" s="195"/>
      <c r="P322" s="195"/>
      <c r="Q322" s="195"/>
      <c r="R322" s="195"/>
      <c r="S322" s="195"/>
      <c r="T322" s="196"/>
      <c r="AT322" s="192" t="s">
        <v>153</v>
      </c>
      <c r="AU322" s="192" t="s">
        <v>86</v>
      </c>
      <c r="AV322" s="11" t="s">
        <v>25</v>
      </c>
      <c r="AW322" s="11" t="s">
        <v>40</v>
      </c>
      <c r="AX322" s="11" t="s">
        <v>77</v>
      </c>
      <c r="AY322" s="192" t="s">
        <v>144</v>
      </c>
    </row>
    <row r="323" spans="2:51" s="12" customFormat="1" ht="13.5">
      <c r="B323" s="197"/>
      <c r="D323" s="189" t="s">
        <v>153</v>
      </c>
      <c r="E323" s="198" t="s">
        <v>5</v>
      </c>
      <c r="F323" s="199" t="s">
        <v>970</v>
      </c>
      <c r="H323" s="200">
        <v>17.813</v>
      </c>
      <c r="I323" s="201"/>
      <c r="L323" s="197"/>
      <c r="M323" s="202"/>
      <c r="N323" s="203"/>
      <c r="O323" s="203"/>
      <c r="P323" s="203"/>
      <c r="Q323" s="203"/>
      <c r="R323" s="203"/>
      <c r="S323" s="203"/>
      <c r="T323" s="204"/>
      <c r="AT323" s="198" t="s">
        <v>153</v>
      </c>
      <c r="AU323" s="198" t="s">
        <v>86</v>
      </c>
      <c r="AV323" s="12" t="s">
        <v>86</v>
      </c>
      <c r="AW323" s="12" t="s">
        <v>40</v>
      </c>
      <c r="AX323" s="12" t="s">
        <v>77</v>
      </c>
      <c r="AY323" s="198" t="s">
        <v>144</v>
      </c>
    </row>
    <row r="324" spans="2:51" s="13" customFormat="1" ht="13.5">
      <c r="B324" s="205"/>
      <c r="D324" s="206" t="s">
        <v>153</v>
      </c>
      <c r="E324" s="207" t="s">
        <v>5</v>
      </c>
      <c r="F324" s="208" t="s">
        <v>174</v>
      </c>
      <c r="H324" s="209">
        <v>17.813</v>
      </c>
      <c r="I324" s="210"/>
      <c r="L324" s="205"/>
      <c r="M324" s="211"/>
      <c r="N324" s="212"/>
      <c r="O324" s="212"/>
      <c r="P324" s="212"/>
      <c r="Q324" s="212"/>
      <c r="R324" s="212"/>
      <c r="S324" s="212"/>
      <c r="T324" s="213"/>
      <c r="AT324" s="214" t="s">
        <v>153</v>
      </c>
      <c r="AU324" s="214" t="s">
        <v>86</v>
      </c>
      <c r="AV324" s="13" t="s">
        <v>151</v>
      </c>
      <c r="AW324" s="13" t="s">
        <v>40</v>
      </c>
      <c r="AX324" s="13" t="s">
        <v>25</v>
      </c>
      <c r="AY324" s="214" t="s">
        <v>144</v>
      </c>
    </row>
    <row r="325" spans="2:65" s="1" customFormat="1" ht="44.25" customHeight="1">
      <c r="B325" s="175"/>
      <c r="C325" s="176" t="s">
        <v>532</v>
      </c>
      <c r="D325" s="176" t="s">
        <v>146</v>
      </c>
      <c r="E325" s="177" t="s">
        <v>971</v>
      </c>
      <c r="F325" s="178" t="s">
        <v>972</v>
      </c>
      <c r="G325" s="179" t="s">
        <v>149</v>
      </c>
      <c r="H325" s="180">
        <v>1.649</v>
      </c>
      <c r="I325" s="181"/>
      <c r="J325" s="182">
        <f>ROUND(I325*H325,2)</f>
        <v>0</v>
      </c>
      <c r="K325" s="178" t="s">
        <v>4753</v>
      </c>
      <c r="L325" s="42"/>
      <c r="M325" s="183" t="s">
        <v>5</v>
      </c>
      <c r="N325" s="184" t="s">
        <v>48</v>
      </c>
      <c r="O325" s="43"/>
      <c r="P325" s="185">
        <f>O325*H325</f>
        <v>0</v>
      </c>
      <c r="Q325" s="185">
        <v>2.45343</v>
      </c>
      <c r="R325" s="185">
        <f>Q325*H325</f>
        <v>4.0457060700000005</v>
      </c>
      <c r="S325" s="185">
        <v>0</v>
      </c>
      <c r="T325" s="186">
        <f>S325*H325</f>
        <v>0</v>
      </c>
      <c r="AR325" s="24" t="s">
        <v>151</v>
      </c>
      <c r="AT325" s="24" t="s">
        <v>146</v>
      </c>
      <c r="AU325" s="24" t="s">
        <v>86</v>
      </c>
      <c r="AY325" s="24" t="s">
        <v>144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24" t="s">
        <v>25</v>
      </c>
      <c r="BK325" s="187">
        <f>ROUND(I325*H325,2)</f>
        <v>0</v>
      </c>
      <c r="BL325" s="24" t="s">
        <v>151</v>
      </c>
      <c r="BM325" s="24" t="s">
        <v>973</v>
      </c>
    </row>
    <row r="326" spans="2:51" s="11" customFormat="1" ht="13.5">
      <c r="B326" s="188"/>
      <c r="D326" s="189" t="s">
        <v>153</v>
      </c>
      <c r="E326" s="190" t="s">
        <v>5</v>
      </c>
      <c r="F326" s="191" t="s">
        <v>912</v>
      </c>
      <c r="H326" s="192" t="s">
        <v>5</v>
      </c>
      <c r="I326" s="193"/>
      <c r="L326" s="188"/>
      <c r="M326" s="194"/>
      <c r="N326" s="195"/>
      <c r="O326" s="195"/>
      <c r="P326" s="195"/>
      <c r="Q326" s="195"/>
      <c r="R326" s="195"/>
      <c r="S326" s="195"/>
      <c r="T326" s="196"/>
      <c r="AT326" s="192" t="s">
        <v>153</v>
      </c>
      <c r="AU326" s="192" t="s">
        <v>86</v>
      </c>
      <c r="AV326" s="11" t="s">
        <v>25</v>
      </c>
      <c r="AW326" s="11" t="s">
        <v>40</v>
      </c>
      <c r="AX326" s="11" t="s">
        <v>77</v>
      </c>
      <c r="AY326" s="192" t="s">
        <v>144</v>
      </c>
    </row>
    <row r="327" spans="2:51" s="12" customFormat="1" ht="13.5">
      <c r="B327" s="197"/>
      <c r="D327" s="189" t="s">
        <v>153</v>
      </c>
      <c r="E327" s="198" t="s">
        <v>5</v>
      </c>
      <c r="F327" s="199" t="s">
        <v>974</v>
      </c>
      <c r="H327" s="200">
        <v>1.649</v>
      </c>
      <c r="I327" s="201"/>
      <c r="L327" s="197"/>
      <c r="M327" s="202"/>
      <c r="N327" s="203"/>
      <c r="O327" s="203"/>
      <c r="P327" s="203"/>
      <c r="Q327" s="203"/>
      <c r="R327" s="203"/>
      <c r="S327" s="203"/>
      <c r="T327" s="204"/>
      <c r="AT327" s="198" t="s">
        <v>153</v>
      </c>
      <c r="AU327" s="198" t="s">
        <v>86</v>
      </c>
      <c r="AV327" s="12" t="s">
        <v>86</v>
      </c>
      <c r="AW327" s="12" t="s">
        <v>40</v>
      </c>
      <c r="AX327" s="12" t="s">
        <v>77</v>
      </c>
      <c r="AY327" s="198" t="s">
        <v>144</v>
      </c>
    </row>
    <row r="328" spans="2:51" s="13" customFormat="1" ht="13.5">
      <c r="B328" s="205"/>
      <c r="D328" s="206" t="s">
        <v>153</v>
      </c>
      <c r="E328" s="207" t="s">
        <v>5</v>
      </c>
      <c r="F328" s="208" t="s">
        <v>174</v>
      </c>
      <c r="H328" s="209">
        <v>1.649</v>
      </c>
      <c r="I328" s="210"/>
      <c r="L328" s="205"/>
      <c r="M328" s="211"/>
      <c r="N328" s="212"/>
      <c r="O328" s="212"/>
      <c r="P328" s="212"/>
      <c r="Q328" s="212"/>
      <c r="R328" s="212"/>
      <c r="S328" s="212"/>
      <c r="T328" s="213"/>
      <c r="AT328" s="214" t="s">
        <v>153</v>
      </c>
      <c r="AU328" s="214" t="s">
        <v>86</v>
      </c>
      <c r="AV328" s="13" t="s">
        <v>151</v>
      </c>
      <c r="AW328" s="13" t="s">
        <v>40</v>
      </c>
      <c r="AX328" s="13" t="s">
        <v>25</v>
      </c>
      <c r="AY328" s="214" t="s">
        <v>144</v>
      </c>
    </row>
    <row r="329" spans="2:65" s="1" customFormat="1" ht="31.5" customHeight="1">
      <c r="B329" s="175"/>
      <c r="C329" s="176" t="s">
        <v>537</v>
      </c>
      <c r="D329" s="176" t="s">
        <v>146</v>
      </c>
      <c r="E329" s="177" t="s">
        <v>975</v>
      </c>
      <c r="F329" s="178" t="s">
        <v>976</v>
      </c>
      <c r="G329" s="179" t="s">
        <v>205</v>
      </c>
      <c r="H329" s="180">
        <v>93.314</v>
      </c>
      <c r="I329" s="181"/>
      <c r="J329" s="182">
        <f>ROUND(I329*H329,2)</f>
        <v>0</v>
      </c>
      <c r="K329" s="178" t="s">
        <v>4753</v>
      </c>
      <c r="L329" s="42"/>
      <c r="M329" s="183" t="s">
        <v>5</v>
      </c>
      <c r="N329" s="184" t="s">
        <v>48</v>
      </c>
      <c r="O329" s="43"/>
      <c r="P329" s="185">
        <f>O329*H329</f>
        <v>0</v>
      </c>
      <c r="Q329" s="185">
        <v>0.00215</v>
      </c>
      <c r="R329" s="185">
        <f>Q329*H329</f>
        <v>0.20062509999999997</v>
      </c>
      <c r="S329" s="185">
        <v>0</v>
      </c>
      <c r="T329" s="186">
        <f>S329*H329</f>
        <v>0</v>
      </c>
      <c r="AR329" s="24" t="s">
        <v>151</v>
      </c>
      <c r="AT329" s="24" t="s">
        <v>146</v>
      </c>
      <c r="AU329" s="24" t="s">
        <v>86</v>
      </c>
      <c r="AY329" s="24" t="s">
        <v>144</v>
      </c>
      <c r="BE329" s="187">
        <f>IF(N329="základní",J329,0)</f>
        <v>0</v>
      </c>
      <c r="BF329" s="187">
        <f>IF(N329="snížená",J329,0)</f>
        <v>0</v>
      </c>
      <c r="BG329" s="187">
        <f>IF(N329="zákl. přenesená",J329,0)</f>
        <v>0</v>
      </c>
      <c r="BH329" s="187">
        <f>IF(N329="sníž. přenesená",J329,0)</f>
        <v>0</v>
      </c>
      <c r="BI329" s="187">
        <f>IF(N329="nulová",J329,0)</f>
        <v>0</v>
      </c>
      <c r="BJ329" s="24" t="s">
        <v>25</v>
      </c>
      <c r="BK329" s="187">
        <f>ROUND(I329*H329,2)</f>
        <v>0</v>
      </c>
      <c r="BL329" s="24" t="s">
        <v>151</v>
      </c>
      <c r="BM329" s="24" t="s">
        <v>977</v>
      </c>
    </row>
    <row r="330" spans="2:51" s="11" customFormat="1" ht="13.5">
      <c r="B330" s="188"/>
      <c r="D330" s="189" t="s">
        <v>153</v>
      </c>
      <c r="E330" s="190" t="s">
        <v>5</v>
      </c>
      <c r="F330" s="191" t="s">
        <v>962</v>
      </c>
      <c r="H330" s="192" t="s">
        <v>5</v>
      </c>
      <c r="I330" s="193"/>
      <c r="L330" s="188"/>
      <c r="M330" s="194"/>
      <c r="N330" s="195"/>
      <c r="O330" s="195"/>
      <c r="P330" s="195"/>
      <c r="Q330" s="195"/>
      <c r="R330" s="195"/>
      <c r="S330" s="195"/>
      <c r="T330" s="196"/>
      <c r="AT330" s="192" t="s">
        <v>153</v>
      </c>
      <c r="AU330" s="192" t="s">
        <v>86</v>
      </c>
      <c r="AV330" s="11" t="s">
        <v>25</v>
      </c>
      <c r="AW330" s="11" t="s">
        <v>40</v>
      </c>
      <c r="AX330" s="11" t="s">
        <v>77</v>
      </c>
      <c r="AY330" s="192" t="s">
        <v>144</v>
      </c>
    </row>
    <row r="331" spans="2:51" s="12" customFormat="1" ht="13.5">
      <c r="B331" s="197"/>
      <c r="D331" s="189" t="s">
        <v>153</v>
      </c>
      <c r="E331" s="198" t="s">
        <v>5</v>
      </c>
      <c r="F331" s="199" t="s">
        <v>978</v>
      </c>
      <c r="H331" s="200">
        <v>18.786</v>
      </c>
      <c r="I331" s="201"/>
      <c r="L331" s="197"/>
      <c r="M331" s="202"/>
      <c r="N331" s="203"/>
      <c r="O331" s="203"/>
      <c r="P331" s="203"/>
      <c r="Q331" s="203"/>
      <c r="R331" s="203"/>
      <c r="S331" s="203"/>
      <c r="T331" s="204"/>
      <c r="AT331" s="198" t="s">
        <v>153</v>
      </c>
      <c r="AU331" s="198" t="s">
        <v>86</v>
      </c>
      <c r="AV331" s="12" t="s">
        <v>86</v>
      </c>
      <c r="AW331" s="12" t="s">
        <v>40</v>
      </c>
      <c r="AX331" s="12" t="s">
        <v>77</v>
      </c>
      <c r="AY331" s="198" t="s">
        <v>144</v>
      </c>
    </row>
    <row r="332" spans="2:51" s="11" customFormat="1" ht="13.5">
      <c r="B332" s="188"/>
      <c r="D332" s="189" t="s">
        <v>153</v>
      </c>
      <c r="E332" s="190" t="s">
        <v>5</v>
      </c>
      <c r="F332" s="191" t="s">
        <v>964</v>
      </c>
      <c r="H332" s="192" t="s">
        <v>5</v>
      </c>
      <c r="I332" s="193"/>
      <c r="L332" s="188"/>
      <c r="M332" s="194"/>
      <c r="N332" s="195"/>
      <c r="O332" s="195"/>
      <c r="P332" s="195"/>
      <c r="Q332" s="195"/>
      <c r="R332" s="195"/>
      <c r="S332" s="195"/>
      <c r="T332" s="196"/>
      <c r="AT332" s="192" t="s">
        <v>153</v>
      </c>
      <c r="AU332" s="192" t="s">
        <v>86</v>
      </c>
      <c r="AV332" s="11" t="s">
        <v>25</v>
      </c>
      <c r="AW332" s="11" t="s">
        <v>40</v>
      </c>
      <c r="AX332" s="11" t="s">
        <v>77</v>
      </c>
      <c r="AY332" s="192" t="s">
        <v>144</v>
      </c>
    </row>
    <row r="333" spans="2:51" s="12" customFormat="1" ht="13.5">
      <c r="B333" s="197"/>
      <c r="D333" s="189" t="s">
        <v>153</v>
      </c>
      <c r="E333" s="198" t="s">
        <v>5</v>
      </c>
      <c r="F333" s="199" t="s">
        <v>979</v>
      </c>
      <c r="H333" s="200">
        <v>15.153</v>
      </c>
      <c r="I333" s="201"/>
      <c r="L333" s="197"/>
      <c r="M333" s="202"/>
      <c r="N333" s="203"/>
      <c r="O333" s="203"/>
      <c r="P333" s="203"/>
      <c r="Q333" s="203"/>
      <c r="R333" s="203"/>
      <c r="S333" s="203"/>
      <c r="T333" s="204"/>
      <c r="AT333" s="198" t="s">
        <v>153</v>
      </c>
      <c r="AU333" s="198" t="s">
        <v>86</v>
      </c>
      <c r="AV333" s="12" t="s">
        <v>86</v>
      </c>
      <c r="AW333" s="12" t="s">
        <v>40</v>
      </c>
      <c r="AX333" s="12" t="s">
        <v>77</v>
      </c>
      <c r="AY333" s="198" t="s">
        <v>144</v>
      </c>
    </row>
    <row r="334" spans="2:51" s="11" customFormat="1" ht="13.5">
      <c r="B334" s="188"/>
      <c r="D334" s="189" t="s">
        <v>153</v>
      </c>
      <c r="E334" s="190" t="s">
        <v>5</v>
      </c>
      <c r="F334" s="191" t="s">
        <v>980</v>
      </c>
      <c r="H334" s="192" t="s">
        <v>5</v>
      </c>
      <c r="I334" s="193"/>
      <c r="L334" s="188"/>
      <c r="M334" s="194"/>
      <c r="N334" s="195"/>
      <c r="O334" s="195"/>
      <c r="P334" s="195"/>
      <c r="Q334" s="195"/>
      <c r="R334" s="195"/>
      <c r="S334" s="195"/>
      <c r="T334" s="196"/>
      <c r="AT334" s="192" t="s">
        <v>153</v>
      </c>
      <c r="AU334" s="192" t="s">
        <v>86</v>
      </c>
      <c r="AV334" s="11" t="s">
        <v>25</v>
      </c>
      <c r="AW334" s="11" t="s">
        <v>40</v>
      </c>
      <c r="AX334" s="11" t="s">
        <v>77</v>
      </c>
      <c r="AY334" s="192" t="s">
        <v>144</v>
      </c>
    </row>
    <row r="335" spans="2:51" s="12" customFormat="1" ht="13.5">
      <c r="B335" s="197"/>
      <c r="D335" s="189" t="s">
        <v>153</v>
      </c>
      <c r="E335" s="198" t="s">
        <v>5</v>
      </c>
      <c r="F335" s="199" t="s">
        <v>981</v>
      </c>
      <c r="H335" s="200">
        <v>59.375</v>
      </c>
      <c r="I335" s="201"/>
      <c r="L335" s="197"/>
      <c r="M335" s="202"/>
      <c r="N335" s="203"/>
      <c r="O335" s="203"/>
      <c r="P335" s="203"/>
      <c r="Q335" s="203"/>
      <c r="R335" s="203"/>
      <c r="S335" s="203"/>
      <c r="T335" s="204"/>
      <c r="AT335" s="198" t="s">
        <v>153</v>
      </c>
      <c r="AU335" s="198" t="s">
        <v>86</v>
      </c>
      <c r="AV335" s="12" t="s">
        <v>86</v>
      </c>
      <c r="AW335" s="12" t="s">
        <v>40</v>
      </c>
      <c r="AX335" s="12" t="s">
        <v>77</v>
      </c>
      <c r="AY335" s="198" t="s">
        <v>144</v>
      </c>
    </row>
    <row r="336" spans="2:51" s="13" customFormat="1" ht="13.5">
      <c r="B336" s="205"/>
      <c r="D336" s="206" t="s">
        <v>153</v>
      </c>
      <c r="E336" s="207" t="s">
        <v>5</v>
      </c>
      <c r="F336" s="208" t="s">
        <v>174</v>
      </c>
      <c r="H336" s="209">
        <v>93.314</v>
      </c>
      <c r="I336" s="210"/>
      <c r="L336" s="205"/>
      <c r="M336" s="211"/>
      <c r="N336" s="212"/>
      <c r="O336" s="212"/>
      <c r="P336" s="212"/>
      <c r="Q336" s="212"/>
      <c r="R336" s="212"/>
      <c r="S336" s="212"/>
      <c r="T336" s="213"/>
      <c r="AT336" s="214" t="s">
        <v>153</v>
      </c>
      <c r="AU336" s="214" t="s">
        <v>86</v>
      </c>
      <c r="AV336" s="13" t="s">
        <v>151</v>
      </c>
      <c r="AW336" s="13" t="s">
        <v>40</v>
      </c>
      <c r="AX336" s="13" t="s">
        <v>25</v>
      </c>
      <c r="AY336" s="214" t="s">
        <v>144</v>
      </c>
    </row>
    <row r="337" spans="2:65" s="1" customFormat="1" ht="31.5" customHeight="1">
      <c r="B337" s="175"/>
      <c r="C337" s="176" t="s">
        <v>541</v>
      </c>
      <c r="D337" s="176" t="s">
        <v>146</v>
      </c>
      <c r="E337" s="177" t="s">
        <v>982</v>
      </c>
      <c r="F337" s="178" t="s">
        <v>983</v>
      </c>
      <c r="G337" s="179" t="s">
        <v>205</v>
      </c>
      <c r="H337" s="180">
        <v>93.314</v>
      </c>
      <c r="I337" s="181"/>
      <c r="J337" s="182">
        <f>ROUND(I337*H337,2)</f>
        <v>0</v>
      </c>
      <c r="K337" s="178" t="s">
        <v>4753</v>
      </c>
      <c r="L337" s="42"/>
      <c r="M337" s="183" t="s">
        <v>5</v>
      </c>
      <c r="N337" s="184" t="s">
        <v>48</v>
      </c>
      <c r="O337" s="43"/>
      <c r="P337" s="185">
        <f>O337*H337</f>
        <v>0</v>
      </c>
      <c r="Q337" s="185">
        <v>0</v>
      </c>
      <c r="R337" s="185">
        <f>Q337*H337</f>
        <v>0</v>
      </c>
      <c r="S337" s="185">
        <v>0</v>
      </c>
      <c r="T337" s="186">
        <f>S337*H337</f>
        <v>0</v>
      </c>
      <c r="AR337" s="24" t="s">
        <v>151</v>
      </c>
      <c r="AT337" s="24" t="s">
        <v>146</v>
      </c>
      <c r="AU337" s="24" t="s">
        <v>86</v>
      </c>
      <c r="AY337" s="24" t="s">
        <v>144</v>
      </c>
      <c r="BE337" s="187">
        <f>IF(N337="základní",J337,0)</f>
        <v>0</v>
      </c>
      <c r="BF337" s="187">
        <f>IF(N337="snížená",J337,0)</f>
        <v>0</v>
      </c>
      <c r="BG337" s="187">
        <f>IF(N337="zákl. přenesená",J337,0)</f>
        <v>0</v>
      </c>
      <c r="BH337" s="187">
        <f>IF(N337="sníž. přenesená",J337,0)</f>
        <v>0</v>
      </c>
      <c r="BI337" s="187">
        <f>IF(N337="nulová",J337,0)</f>
        <v>0</v>
      </c>
      <c r="BJ337" s="24" t="s">
        <v>25</v>
      </c>
      <c r="BK337" s="187">
        <f>ROUND(I337*H337,2)</f>
        <v>0</v>
      </c>
      <c r="BL337" s="24" t="s">
        <v>151</v>
      </c>
      <c r="BM337" s="24" t="s">
        <v>984</v>
      </c>
    </row>
    <row r="338" spans="2:51" s="11" customFormat="1" ht="13.5">
      <c r="B338" s="188"/>
      <c r="D338" s="189" t="s">
        <v>153</v>
      </c>
      <c r="E338" s="190" t="s">
        <v>5</v>
      </c>
      <c r="F338" s="191" t="s">
        <v>962</v>
      </c>
      <c r="H338" s="192" t="s">
        <v>5</v>
      </c>
      <c r="I338" s="193"/>
      <c r="L338" s="188"/>
      <c r="M338" s="194"/>
      <c r="N338" s="195"/>
      <c r="O338" s="195"/>
      <c r="P338" s="195"/>
      <c r="Q338" s="195"/>
      <c r="R338" s="195"/>
      <c r="S338" s="195"/>
      <c r="T338" s="196"/>
      <c r="AT338" s="192" t="s">
        <v>153</v>
      </c>
      <c r="AU338" s="192" t="s">
        <v>86</v>
      </c>
      <c r="AV338" s="11" t="s">
        <v>25</v>
      </c>
      <c r="AW338" s="11" t="s">
        <v>40</v>
      </c>
      <c r="AX338" s="11" t="s">
        <v>77</v>
      </c>
      <c r="AY338" s="192" t="s">
        <v>144</v>
      </c>
    </row>
    <row r="339" spans="2:51" s="12" customFormat="1" ht="13.5">
      <c r="B339" s="197"/>
      <c r="D339" s="189" t="s">
        <v>153</v>
      </c>
      <c r="E339" s="198" t="s">
        <v>5</v>
      </c>
      <c r="F339" s="199" t="s">
        <v>978</v>
      </c>
      <c r="H339" s="200">
        <v>18.786</v>
      </c>
      <c r="I339" s="201"/>
      <c r="L339" s="197"/>
      <c r="M339" s="202"/>
      <c r="N339" s="203"/>
      <c r="O339" s="203"/>
      <c r="P339" s="203"/>
      <c r="Q339" s="203"/>
      <c r="R339" s="203"/>
      <c r="S339" s="203"/>
      <c r="T339" s="204"/>
      <c r="AT339" s="198" t="s">
        <v>153</v>
      </c>
      <c r="AU339" s="198" t="s">
        <v>86</v>
      </c>
      <c r="AV339" s="12" t="s">
        <v>86</v>
      </c>
      <c r="AW339" s="12" t="s">
        <v>40</v>
      </c>
      <c r="AX339" s="12" t="s">
        <v>77</v>
      </c>
      <c r="AY339" s="198" t="s">
        <v>144</v>
      </c>
    </row>
    <row r="340" spans="2:51" s="11" customFormat="1" ht="13.5">
      <c r="B340" s="188"/>
      <c r="D340" s="189" t="s">
        <v>153</v>
      </c>
      <c r="E340" s="190" t="s">
        <v>5</v>
      </c>
      <c r="F340" s="191" t="s">
        <v>964</v>
      </c>
      <c r="H340" s="192" t="s">
        <v>5</v>
      </c>
      <c r="I340" s="193"/>
      <c r="L340" s="188"/>
      <c r="M340" s="194"/>
      <c r="N340" s="195"/>
      <c r="O340" s="195"/>
      <c r="P340" s="195"/>
      <c r="Q340" s="195"/>
      <c r="R340" s="195"/>
      <c r="S340" s="195"/>
      <c r="T340" s="196"/>
      <c r="AT340" s="192" t="s">
        <v>153</v>
      </c>
      <c r="AU340" s="192" t="s">
        <v>86</v>
      </c>
      <c r="AV340" s="11" t="s">
        <v>25</v>
      </c>
      <c r="AW340" s="11" t="s">
        <v>40</v>
      </c>
      <c r="AX340" s="11" t="s">
        <v>77</v>
      </c>
      <c r="AY340" s="192" t="s">
        <v>144</v>
      </c>
    </row>
    <row r="341" spans="2:51" s="12" customFormat="1" ht="13.5">
      <c r="B341" s="197"/>
      <c r="D341" s="189" t="s">
        <v>153</v>
      </c>
      <c r="E341" s="198" t="s">
        <v>5</v>
      </c>
      <c r="F341" s="199" t="s">
        <v>979</v>
      </c>
      <c r="H341" s="200">
        <v>15.153</v>
      </c>
      <c r="I341" s="201"/>
      <c r="L341" s="197"/>
      <c r="M341" s="202"/>
      <c r="N341" s="203"/>
      <c r="O341" s="203"/>
      <c r="P341" s="203"/>
      <c r="Q341" s="203"/>
      <c r="R341" s="203"/>
      <c r="S341" s="203"/>
      <c r="T341" s="204"/>
      <c r="AT341" s="198" t="s">
        <v>153</v>
      </c>
      <c r="AU341" s="198" t="s">
        <v>86</v>
      </c>
      <c r="AV341" s="12" t="s">
        <v>86</v>
      </c>
      <c r="AW341" s="12" t="s">
        <v>40</v>
      </c>
      <c r="AX341" s="12" t="s">
        <v>77</v>
      </c>
      <c r="AY341" s="198" t="s">
        <v>144</v>
      </c>
    </row>
    <row r="342" spans="2:51" s="11" customFormat="1" ht="13.5">
      <c r="B342" s="188"/>
      <c r="D342" s="189" t="s">
        <v>153</v>
      </c>
      <c r="E342" s="190" t="s">
        <v>5</v>
      </c>
      <c r="F342" s="191" t="s">
        <v>980</v>
      </c>
      <c r="H342" s="192" t="s">
        <v>5</v>
      </c>
      <c r="I342" s="193"/>
      <c r="L342" s="188"/>
      <c r="M342" s="194"/>
      <c r="N342" s="195"/>
      <c r="O342" s="195"/>
      <c r="P342" s="195"/>
      <c r="Q342" s="195"/>
      <c r="R342" s="195"/>
      <c r="S342" s="195"/>
      <c r="T342" s="196"/>
      <c r="AT342" s="192" t="s">
        <v>153</v>
      </c>
      <c r="AU342" s="192" t="s">
        <v>86</v>
      </c>
      <c r="AV342" s="11" t="s">
        <v>25</v>
      </c>
      <c r="AW342" s="11" t="s">
        <v>40</v>
      </c>
      <c r="AX342" s="11" t="s">
        <v>77</v>
      </c>
      <c r="AY342" s="192" t="s">
        <v>144</v>
      </c>
    </row>
    <row r="343" spans="2:51" s="12" customFormat="1" ht="13.5">
      <c r="B343" s="197"/>
      <c r="D343" s="189" t="s">
        <v>153</v>
      </c>
      <c r="E343" s="198" t="s">
        <v>5</v>
      </c>
      <c r="F343" s="199" t="s">
        <v>981</v>
      </c>
      <c r="H343" s="200">
        <v>59.375</v>
      </c>
      <c r="I343" s="201"/>
      <c r="L343" s="197"/>
      <c r="M343" s="202"/>
      <c r="N343" s="203"/>
      <c r="O343" s="203"/>
      <c r="P343" s="203"/>
      <c r="Q343" s="203"/>
      <c r="R343" s="203"/>
      <c r="S343" s="203"/>
      <c r="T343" s="204"/>
      <c r="AT343" s="198" t="s">
        <v>153</v>
      </c>
      <c r="AU343" s="198" t="s">
        <v>86</v>
      </c>
      <c r="AV343" s="12" t="s">
        <v>86</v>
      </c>
      <c r="AW343" s="12" t="s">
        <v>40</v>
      </c>
      <c r="AX343" s="12" t="s">
        <v>77</v>
      </c>
      <c r="AY343" s="198" t="s">
        <v>144</v>
      </c>
    </row>
    <row r="344" spans="2:51" s="13" customFormat="1" ht="13.5">
      <c r="B344" s="205"/>
      <c r="D344" s="206" t="s">
        <v>153</v>
      </c>
      <c r="E344" s="207" t="s">
        <v>5</v>
      </c>
      <c r="F344" s="208" t="s">
        <v>174</v>
      </c>
      <c r="H344" s="209">
        <v>93.314</v>
      </c>
      <c r="I344" s="210"/>
      <c r="L344" s="205"/>
      <c r="M344" s="211"/>
      <c r="N344" s="212"/>
      <c r="O344" s="212"/>
      <c r="P344" s="212"/>
      <c r="Q344" s="212"/>
      <c r="R344" s="212"/>
      <c r="S344" s="212"/>
      <c r="T344" s="213"/>
      <c r="AT344" s="214" t="s">
        <v>153</v>
      </c>
      <c r="AU344" s="214" t="s">
        <v>86</v>
      </c>
      <c r="AV344" s="13" t="s">
        <v>151</v>
      </c>
      <c r="AW344" s="13" t="s">
        <v>40</v>
      </c>
      <c r="AX344" s="13" t="s">
        <v>25</v>
      </c>
      <c r="AY344" s="214" t="s">
        <v>144</v>
      </c>
    </row>
    <row r="345" spans="2:65" s="1" customFormat="1" ht="31.5" customHeight="1">
      <c r="B345" s="175"/>
      <c r="C345" s="176" t="s">
        <v>545</v>
      </c>
      <c r="D345" s="176" t="s">
        <v>146</v>
      </c>
      <c r="E345" s="177" t="s">
        <v>985</v>
      </c>
      <c r="F345" s="178" t="s">
        <v>986</v>
      </c>
      <c r="G345" s="179" t="s">
        <v>205</v>
      </c>
      <c r="H345" s="180">
        <v>123.296</v>
      </c>
      <c r="I345" s="181"/>
      <c r="J345" s="182">
        <f>ROUND(I345*H345,2)</f>
        <v>0</v>
      </c>
      <c r="K345" s="178" t="s">
        <v>4753</v>
      </c>
      <c r="L345" s="42"/>
      <c r="M345" s="183" t="s">
        <v>5</v>
      </c>
      <c r="N345" s="184" t="s">
        <v>48</v>
      </c>
      <c r="O345" s="43"/>
      <c r="P345" s="185">
        <f>O345*H345</f>
        <v>0</v>
      </c>
      <c r="Q345" s="185">
        <v>0.0031</v>
      </c>
      <c r="R345" s="185">
        <f>Q345*H345</f>
        <v>0.3822176</v>
      </c>
      <c r="S345" s="185">
        <v>0</v>
      </c>
      <c r="T345" s="186">
        <f>S345*H345</f>
        <v>0</v>
      </c>
      <c r="AR345" s="24" t="s">
        <v>151</v>
      </c>
      <c r="AT345" s="24" t="s">
        <v>146</v>
      </c>
      <c r="AU345" s="24" t="s">
        <v>86</v>
      </c>
      <c r="AY345" s="24" t="s">
        <v>144</v>
      </c>
      <c r="BE345" s="187">
        <f>IF(N345="základní",J345,0)</f>
        <v>0</v>
      </c>
      <c r="BF345" s="187">
        <f>IF(N345="snížená",J345,0)</f>
        <v>0</v>
      </c>
      <c r="BG345" s="187">
        <f>IF(N345="zákl. přenesená",J345,0)</f>
        <v>0</v>
      </c>
      <c r="BH345" s="187">
        <f>IF(N345="sníž. přenesená",J345,0)</f>
        <v>0</v>
      </c>
      <c r="BI345" s="187">
        <f>IF(N345="nulová",J345,0)</f>
        <v>0</v>
      </c>
      <c r="BJ345" s="24" t="s">
        <v>25</v>
      </c>
      <c r="BK345" s="187">
        <f>ROUND(I345*H345,2)</f>
        <v>0</v>
      </c>
      <c r="BL345" s="24" t="s">
        <v>151</v>
      </c>
      <c r="BM345" s="24" t="s">
        <v>987</v>
      </c>
    </row>
    <row r="346" spans="2:51" s="11" customFormat="1" ht="13.5">
      <c r="B346" s="188"/>
      <c r="D346" s="189" t="s">
        <v>153</v>
      </c>
      <c r="E346" s="190" t="s">
        <v>5</v>
      </c>
      <c r="F346" s="191" t="s">
        <v>962</v>
      </c>
      <c r="H346" s="192" t="s">
        <v>5</v>
      </c>
      <c r="I346" s="193"/>
      <c r="L346" s="188"/>
      <c r="M346" s="194"/>
      <c r="N346" s="195"/>
      <c r="O346" s="195"/>
      <c r="P346" s="195"/>
      <c r="Q346" s="195"/>
      <c r="R346" s="195"/>
      <c r="S346" s="195"/>
      <c r="T346" s="196"/>
      <c r="AT346" s="192" t="s">
        <v>153</v>
      </c>
      <c r="AU346" s="192" t="s">
        <v>86</v>
      </c>
      <c r="AV346" s="11" t="s">
        <v>25</v>
      </c>
      <c r="AW346" s="11" t="s">
        <v>40</v>
      </c>
      <c r="AX346" s="11" t="s">
        <v>77</v>
      </c>
      <c r="AY346" s="192" t="s">
        <v>144</v>
      </c>
    </row>
    <row r="347" spans="2:51" s="12" customFormat="1" ht="13.5">
      <c r="B347" s="197"/>
      <c r="D347" s="189" t="s">
        <v>153</v>
      </c>
      <c r="E347" s="198" t="s">
        <v>5</v>
      </c>
      <c r="F347" s="199" t="s">
        <v>978</v>
      </c>
      <c r="H347" s="200">
        <v>18.786</v>
      </c>
      <c r="I347" s="201"/>
      <c r="L347" s="197"/>
      <c r="M347" s="202"/>
      <c r="N347" s="203"/>
      <c r="O347" s="203"/>
      <c r="P347" s="203"/>
      <c r="Q347" s="203"/>
      <c r="R347" s="203"/>
      <c r="S347" s="203"/>
      <c r="T347" s="204"/>
      <c r="AT347" s="198" t="s">
        <v>153</v>
      </c>
      <c r="AU347" s="198" t="s">
        <v>86</v>
      </c>
      <c r="AV347" s="12" t="s">
        <v>86</v>
      </c>
      <c r="AW347" s="12" t="s">
        <v>40</v>
      </c>
      <c r="AX347" s="12" t="s">
        <v>77</v>
      </c>
      <c r="AY347" s="198" t="s">
        <v>144</v>
      </c>
    </row>
    <row r="348" spans="2:51" s="11" customFormat="1" ht="13.5">
      <c r="B348" s="188"/>
      <c r="D348" s="189" t="s">
        <v>153</v>
      </c>
      <c r="E348" s="190" t="s">
        <v>5</v>
      </c>
      <c r="F348" s="191" t="s">
        <v>964</v>
      </c>
      <c r="H348" s="192" t="s">
        <v>5</v>
      </c>
      <c r="I348" s="193"/>
      <c r="L348" s="188"/>
      <c r="M348" s="194"/>
      <c r="N348" s="195"/>
      <c r="O348" s="195"/>
      <c r="P348" s="195"/>
      <c r="Q348" s="195"/>
      <c r="R348" s="195"/>
      <c r="S348" s="195"/>
      <c r="T348" s="196"/>
      <c r="AT348" s="192" t="s">
        <v>153</v>
      </c>
      <c r="AU348" s="192" t="s">
        <v>86</v>
      </c>
      <c r="AV348" s="11" t="s">
        <v>25</v>
      </c>
      <c r="AW348" s="11" t="s">
        <v>40</v>
      </c>
      <c r="AX348" s="11" t="s">
        <v>77</v>
      </c>
      <c r="AY348" s="192" t="s">
        <v>144</v>
      </c>
    </row>
    <row r="349" spans="2:51" s="12" customFormat="1" ht="13.5">
      <c r="B349" s="197"/>
      <c r="D349" s="189" t="s">
        <v>153</v>
      </c>
      <c r="E349" s="198" t="s">
        <v>5</v>
      </c>
      <c r="F349" s="199" t="s">
        <v>979</v>
      </c>
      <c r="H349" s="200">
        <v>15.153</v>
      </c>
      <c r="I349" s="201"/>
      <c r="L349" s="197"/>
      <c r="M349" s="202"/>
      <c r="N349" s="203"/>
      <c r="O349" s="203"/>
      <c r="P349" s="203"/>
      <c r="Q349" s="203"/>
      <c r="R349" s="203"/>
      <c r="S349" s="203"/>
      <c r="T349" s="204"/>
      <c r="AT349" s="198" t="s">
        <v>153</v>
      </c>
      <c r="AU349" s="198" t="s">
        <v>86</v>
      </c>
      <c r="AV349" s="12" t="s">
        <v>86</v>
      </c>
      <c r="AW349" s="12" t="s">
        <v>40</v>
      </c>
      <c r="AX349" s="12" t="s">
        <v>77</v>
      </c>
      <c r="AY349" s="198" t="s">
        <v>144</v>
      </c>
    </row>
    <row r="350" spans="2:51" s="11" customFormat="1" ht="13.5">
      <c r="B350" s="188"/>
      <c r="D350" s="189" t="s">
        <v>153</v>
      </c>
      <c r="E350" s="190" t="s">
        <v>5</v>
      </c>
      <c r="F350" s="191" t="s">
        <v>912</v>
      </c>
      <c r="H350" s="192" t="s">
        <v>5</v>
      </c>
      <c r="I350" s="193"/>
      <c r="L350" s="188"/>
      <c r="M350" s="194"/>
      <c r="N350" s="195"/>
      <c r="O350" s="195"/>
      <c r="P350" s="195"/>
      <c r="Q350" s="195"/>
      <c r="R350" s="195"/>
      <c r="S350" s="195"/>
      <c r="T350" s="196"/>
      <c r="AT350" s="192" t="s">
        <v>153</v>
      </c>
      <c r="AU350" s="192" t="s">
        <v>86</v>
      </c>
      <c r="AV350" s="11" t="s">
        <v>25</v>
      </c>
      <c r="AW350" s="11" t="s">
        <v>40</v>
      </c>
      <c r="AX350" s="11" t="s">
        <v>77</v>
      </c>
      <c r="AY350" s="192" t="s">
        <v>144</v>
      </c>
    </row>
    <row r="351" spans="2:51" s="12" customFormat="1" ht="13.5">
      <c r="B351" s="197"/>
      <c r="D351" s="189" t="s">
        <v>153</v>
      </c>
      <c r="E351" s="198" t="s">
        <v>5</v>
      </c>
      <c r="F351" s="199" t="s">
        <v>988</v>
      </c>
      <c r="H351" s="200">
        <v>29.982</v>
      </c>
      <c r="I351" s="201"/>
      <c r="L351" s="197"/>
      <c r="M351" s="202"/>
      <c r="N351" s="203"/>
      <c r="O351" s="203"/>
      <c r="P351" s="203"/>
      <c r="Q351" s="203"/>
      <c r="R351" s="203"/>
      <c r="S351" s="203"/>
      <c r="T351" s="204"/>
      <c r="AT351" s="198" t="s">
        <v>153</v>
      </c>
      <c r="AU351" s="198" t="s">
        <v>86</v>
      </c>
      <c r="AV351" s="12" t="s">
        <v>86</v>
      </c>
      <c r="AW351" s="12" t="s">
        <v>40</v>
      </c>
      <c r="AX351" s="12" t="s">
        <v>77</v>
      </c>
      <c r="AY351" s="198" t="s">
        <v>144</v>
      </c>
    </row>
    <row r="352" spans="2:51" s="11" customFormat="1" ht="13.5">
      <c r="B352" s="188"/>
      <c r="D352" s="189" t="s">
        <v>153</v>
      </c>
      <c r="E352" s="190" t="s">
        <v>5</v>
      </c>
      <c r="F352" s="191" t="s">
        <v>989</v>
      </c>
      <c r="H352" s="192" t="s">
        <v>5</v>
      </c>
      <c r="I352" s="193"/>
      <c r="L352" s="188"/>
      <c r="M352" s="194"/>
      <c r="N352" s="195"/>
      <c r="O352" s="195"/>
      <c r="P352" s="195"/>
      <c r="Q352" s="195"/>
      <c r="R352" s="195"/>
      <c r="S352" s="195"/>
      <c r="T352" s="196"/>
      <c r="AT352" s="192" t="s">
        <v>153</v>
      </c>
      <c r="AU352" s="192" t="s">
        <v>86</v>
      </c>
      <c r="AV352" s="11" t="s">
        <v>25</v>
      </c>
      <c r="AW352" s="11" t="s">
        <v>40</v>
      </c>
      <c r="AX352" s="11" t="s">
        <v>77</v>
      </c>
      <c r="AY352" s="192" t="s">
        <v>144</v>
      </c>
    </row>
    <row r="353" spans="2:51" s="12" customFormat="1" ht="13.5">
      <c r="B353" s="197"/>
      <c r="D353" s="189" t="s">
        <v>153</v>
      </c>
      <c r="E353" s="198" t="s">
        <v>5</v>
      </c>
      <c r="F353" s="199" t="s">
        <v>981</v>
      </c>
      <c r="H353" s="200">
        <v>59.375</v>
      </c>
      <c r="I353" s="201"/>
      <c r="L353" s="197"/>
      <c r="M353" s="202"/>
      <c r="N353" s="203"/>
      <c r="O353" s="203"/>
      <c r="P353" s="203"/>
      <c r="Q353" s="203"/>
      <c r="R353" s="203"/>
      <c r="S353" s="203"/>
      <c r="T353" s="204"/>
      <c r="AT353" s="198" t="s">
        <v>153</v>
      </c>
      <c r="AU353" s="198" t="s">
        <v>86</v>
      </c>
      <c r="AV353" s="12" t="s">
        <v>86</v>
      </c>
      <c r="AW353" s="12" t="s">
        <v>40</v>
      </c>
      <c r="AX353" s="12" t="s">
        <v>77</v>
      </c>
      <c r="AY353" s="198" t="s">
        <v>144</v>
      </c>
    </row>
    <row r="354" spans="2:51" s="13" customFormat="1" ht="13.5">
      <c r="B354" s="205"/>
      <c r="D354" s="206" t="s">
        <v>153</v>
      </c>
      <c r="E354" s="207" t="s">
        <v>5</v>
      </c>
      <c r="F354" s="208" t="s">
        <v>174</v>
      </c>
      <c r="H354" s="209">
        <v>123.296</v>
      </c>
      <c r="I354" s="210"/>
      <c r="L354" s="205"/>
      <c r="M354" s="211"/>
      <c r="N354" s="212"/>
      <c r="O354" s="212"/>
      <c r="P354" s="212"/>
      <c r="Q354" s="212"/>
      <c r="R354" s="212"/>
      <c r="S354" s="212"/>
      <c r="T354" s="213"/>
      <c r="AT354" s="214" t="s">
        <v>153</v>
      </c>
      <c r="AU354" s="214" t="s">
        <v>86</v>
      </c>
      <c r="AV354" s="13" t="s">
        <v>151</v>
      </c>
      <c r="AW354" s="13" t="s">
        <v>40</v>
      </c>
      <c r="AX354" s="13" t="s">
        <v>25</v>
      </c>
      <c r="AY354" s="214" t="s">
        <v>144</v>
      </c>
    </row>
    <row r="355" spans="2:65" s="1" customFormat="1" ht="31.5" customHeight="1">
      <c r="B355" s="175"/>
      <c r="C355" s="176" t="s">
        <v>550</v>
      </c>
      <c r="D355" s="176" t="s">
        <v>146</v>
      </c>
      <c r="E355" s="177" t="s">
        <v>990</v>
      </c>
      <c r="F355" s="178" t="s">
        <v>991</v>
      </c>
      <c r="G355" s="179" t="s">
        <v>205</v>
      </c>
      <c r="H355" s="180">
        <v>123.296</v>
      </c>
      <c r="I355" s="181"/>
      <c r="J355" s="182">
        <f>ROUND(I355*H355,2)</f>
        <v>0</v>
      </c>
      <c r="K355" s="178" t="s">
        <v>4753</v>
      </c>
      <c r="L355" s="42"/>
      <c r="M355" s="183" t="s">
        <v>5</v>
      </c>
      <c r="N355" s="184" t="s">
        <v>48</v>
      </c>
      <c r="O355" s="43"/>
      <c r="P355" s="185">
        <f>O355*H355</f>
        <v>0</v>
      </c>
      <c r="Q355" s="185">
        <v>0</v>
      </c>
      <c r="R355" s="185">
        <f>Q355*H355</f>
        <v>0</v>
      </c>
      <c r="S355" s="185">
        <v>0</v>
      </c>
      <c r="T355" s="186">
        <f>S355*H355</f>
        <v>0</v>
      </c>
      <c r="AR355" s="24" t="s">
        <v>151</v>
      </c>
      <c r="AT355" s="24" t="s">
        <v>146</v>
      </c>
      <c r="AU355" s="24" t="s">
        <v>86</v>
      </c>
      <c r="AY355" s="24" t="s">
        <v>144</v>
      </c>
      <c r="BE355" s="187">
        <f>IF(N355="základní",J355,0)</f>
        <v>0</v>
      </c>
      <c r="BF355" s="187">
        <f>IF(N355="snížená",J355,0)</f>
        <v>0</v>
      </c>
      <c r="BG355" s="187">
        <f>IF(N355="zákl. přenesená",J355,0)</f>
        <v>0</v>
      </c>
      <c r="BH355" s="187">
        <f>IF(N355="sníž. přenesená",J355,0)</f>
        <v>0</v>
      </c>
      <c r="BI355" s="187">
        <f>IF(N355="nulová",J355,0)</f>
        <v>0</v>
      </c>
      <c r="BJ355" s="24" t="s">
        <v>25</v>
      </c>
      <c r="BK355" s="187">
        <f>ROUND(I355*H355,2)</f>
        <v>0</v>
      </c>
      <c r="BL355" s="24" t="s">
        <v>151</v>
      </c>
      <c r="BM355" s="24" t="s">
        <v>992</v>
      </c>
    </row>
    <row r="356" spans="2:51" s="11" customFormat="1" ht="13.5">
      <c r="B356" s="188"/>
      <c r="D356" s="189" t="s">
        <v>153</v>
      </c>
      <c r="E356" s="190" t="s">
        <v>5</v>
      </c>
      <c r="F356" s="191" t="s">
        <v>962</v>
      </c>
      <c r="H356" s="192" t="s">
        <v>5</v>
      </c>
      <c r="I356" s="193"/>
      <c r="L356" s="188"/>
      <c r="M356" s="194"/>
      <c r="N356" s="195"/>
      <c r="O356" s="195"/>
      <c r="P356" s="195"/>
      <c r="Q356" s="195"/>
      <c r="R356" s="195"/>
      <c r="S356" s="195"/>
      <c r="T356" s="196"/>
      <c r="AT356" s="192" t="s">
        <v>153</v>
      </c>
      <c r="AU356" s="192" t="s">
        <v>86</v>
      </c>
      <c r="AV356" s="11" t="s">
        <v>25</v>
      </c>
      <c r="AW356" s="11" t="s">
        <v>40</v>
      </c>
      <c r="AX356" s="11" t="s">
        <v>77</v>
      </c>
      <c r="AY356" s="192" t="s">
        <v>144</v>
      </c>
    </row>
    <row r="357" spans="2:51" s="12" customFormat="1" ht="13.5">
      <c r="B357" s="197"/>
      <c r="D357" s="189" t="s">
        <v>153</v>
      </c>
      <c r="E357" s="198" t="s">
        <v>5</v>
      </c>
      <c r="F357" s="199" t="s">
        <v>978</v>
      </c>
      <c r="H357" s="200">
        <v>18.786</v>
      </c>
      <c r="I357" s="201"/>
      <c r="L357" s="197"/>
      <c r="M357" s="202"/>
      <c r="N357" s="203"/>
      <c r="O357" s="203"/>
      <c r="P357" s="203"/>
      <c r="Q357" s="203"/>
      <c r="R357" s="203"/>
      <c r="S357" s="203"/>
      <c r="T357" s="204"/>
      <c r="AT357" s="198" t="s">
        <v>153</v>
      </c>
      <c r="AU357" s="198" t="s">
        <v>86</v>
      </c>
      <c r="AV357" s="12" t="s">
        <v>86</v>
      </c>
      <c r="AW357" s="12" t="s">
        <v>40</v>
      </c>
      <c r="AX357" s="12" t="s">
        <v>77</v>
      </c>
      <c r="AY357" s="198" t="s">
        <v>144</v>
      </c>
    </row>
    <row r="358" spans="2:51" s="11" customFormat="1" ht="13.5">
      <c r="B358" s="188"/>
      <c r="D358" s="189" t="s">
        <v>153</v>
      </c>
      <c r="E358" s="190" t="s">
        <v>5</v>
      </c>
      <c r="F358" s="191" t="s">
        <v>964</v>
      </c>
      <c r="H358" s="192" t="s">
        <v>5</v>
      </c>
      <c r="I358" s="193"/>
      <c r="L358" s="188"/>
      <c r="M358" s="194"/>
      <c r="N358" s="195"/>
      <c r="O358" s="195"/>
      <c r="P358" s="195"/>
      <c r="Q358" s="195"/>
      <c r="R358" s="195"/>
      <c r="S358" s="195"/>
      <c r="T358" s="196"/>
      <c r="AT358" s="192" t="s">
        <v>153</v>
      </c>
      <c r="AU358" s="192" t="s">
        <v>86</v>
      </c>
      <c r="AV358" s="11" t="s">
        <v>25</v>
      </c>
      <c r="AW358" s="11" t="s">
        <v>40</v>
      </c>
      <c r="AX358" s="11" t="s">
        <v>77</v>
      </c>
      <c r="AY358" s="192" t="s">
        <v>144</v>
      </c>
    </row>
    <row r="359" spans="2:51" s="12" customFormat="1" ht="13.5">
      <c r="B359" s="197"/>
      <c r="D359" s="189" t="s">
        <v>153</v>
      </c>
      <c r="E359" s="198" t="s">
        <v>5</v>
      </c>
      <c r="F359" s="199" t="s">
        <v>979</v>
      </c>
      <c r="H359" s="200">
        <v>15.153</v>
      </c>
      <c r="I359" s="201"/>
      <c r="L359" s="197"/>
      <c r="M359" s="202"/>
      <c r="N359" s="203"/>
      <c r="O359" s="203"/>
      <c r="P359" s="203"/>
      <c r="Q359" s="203"/>
      <c r="R359" s="203"/>
      <c r="S359" s="203"/>
      <c r="T359" s="204"/>
      <c r="AT359" s="198" t="s">
        <v>153</v>
      </c>
      <c r="AU359" s="198" t="s">
        <v>86</v>
      </c>
      <c r="AV359" s="12" t="s">
        <v>86</v>
      </c>
      <c r="AW359" s="12" t="s">
        <v>40</v>
      </c>
      <c r="AX359" s="12" t="s">
        <v>77</v>
      </c>
      <c r="AY359" s="198" t="s">
        <v>144</v>
      </c>
    </row>
    <row r="360" spans="2:51" s="11" customFormat="1" ht="13.5">
      <c r="B360" s="188"/>
      <c r="D360" s="189" t="s">
        <v>153</v>
      </c>
      <c r="E360" s="190" t="s">
        <v>5</v>
      </c>
      <c r="F360" s="191" t="s">
        <v>912</v>
      </c>
      <c r="H360" s="192" t="s">
        <v>5</v>
      </c>
      <c r="I360" s="193"/>
      <c r="L360" s="188"/>
      <c r="M360" s="194"/>
      <c r="N360" s="195"/>
      <c r="O360" s="195"/>
      <c r="P360" s="195"/>
      <c r="Q360" s="195"/>
      <c r="R360" s="195"/>
      <c r="S360" s="195"/>
      <c r="T360" s="196"/>
      <c r="AT360" s="192" t="s">
        <v>153</v>
      </c>
      <c r="AU360" s="192" t="s">
        <v>86</v>
      </c>
      <c r="AV360" s="11" t="s">
        <v>25</v>
      </c>
      <c r="AW360" s="11" t="s">
        <v>40</v>
      </c>
      <c r="AX360" s="11" t="s">
        <v>77</v>
      </c>
      <c r="AY360" s="192" t="s">
        <v>144</v>
      </c>
    </row>
    <row r="361" spans="2:51" s="12" customFormat="1" ht="13.5">
      <c r="B361" s="197"/>
      <c r="D361" s="189" t="s">
        <v>153</v>
      </c>
      <c r="E361" s="198" t="s">
        <v>5</v>
      </c>
      <c r="F361" s="199" t="s">
        <v>988</v>
      </c>
      <c r="H361" s="200">
        <v>29.982</v>
      </c>
      <c r="I361" s="201"/>
      <c r="L361" s="197"/>
      <c r="M361" s="202"/>
      <c r="N361" s="203"/>
      <c r="O361" s="203"/>
      <c r="P361" s="203"/>
      <c r="Q361" s="203"/>
      <c r="R361" s="203"/>
      <c r="S361" s="203"/>
      <c r="T361" s="204"/>
      <c r="AT361" s="198" t="s">
        <v>153</v>
      </c>
      <c r="AU361" s="198" t="s">
        <v>86</v>
      </c>
      <c r="AV361" s="12" t="s">
        <v>86</v>
      </c>
      <c r="AW361" s="12" t="s">
        <v>40</v>
      </c>
      <c r="AX361" s="12" t="s">
        <v>77</v>
      </c>
      <c r="AY361" s="198" t="s">
        <v>144</v>
      </c>
    </row>
    <row r="362" spans="2:51" s="11" customFormat="1" ht="13.5">
      <c r="B362" s="188"/>
      <c r="D362" s="189" t="s">
        <v>153</v>
      </c>
      <c r="E362" s="190" t="s">
        <v>5</v>
      </c>
      <c r="F362" s="191" t="s">
        <v>980</v>
      </c>
      <c r="H362" s="192" t="s">
        <v>5</v>
      </c>
      <c r="I362" s="193"/>
      <c r="L362" s="188"/>
      <c r="M362" s="194"/>
      <c r="N362" s="195"/>
      <c r="O362" s="195"/>
      <c r="P362" s="195"/>
      <c r="Q362" s="195"/>
      <c r="R362" s="195"/>
      <c r="S362" s="195"/>
      <c r="T362" s="196"/>
      <c r="AT362" s="192" t="s">
        <v>153</v>
      </c>
      <c r="AU362" s="192" t="s">
        <v>86</v>
      </c>
      <c r="AV362" s="11" t="s">
        <v>25</v>
      </c>
      <c r="AW362" s="11" t="s">
        <v>40</v>
      </c>
      <c r="AX362" s="11" t="s">
        <v>77</v>
      </c>
      <c r="AY362" s="192" t="s">
        <v>144</v>
      </c>
    </row>
    <row r="363" spans="2:51" s="12" customFormat="1" ht="13.5">
      <c r="B363" s="197"/>
      <c r="D363" s="189" t="s">
        <v>153</v>
      </c>
      <c r="E363" s="198" t="s">
        <v>5</v>
      </c>
      <c r="F363" s="199" t="s">
        <v>981</v>
      </c>
      <c r="H363" s="200">
        <v>59.375</v>
      </c>
      <c r="I363" s="201"/>
      <c r="L363" s="197"/>
      <c r="M363" s="202"/>
      <c r="N363" s="203"/>
      <c r="O363" s="203"/>
      <c r="P363" s="203"/>
      <c r="Q363" s="203"/>
      <c r="R363" s="203"/>
      <c r="S363" s="203"/>
      <c r="T363" s="204"/>
      <c r="AT363" s="198" t="s">
        <v>153</v>
      </c>
      <c r="AU363" s="198" t="s">
        <v>86</v>
      </c>
      <c r="AV363" s="12" t="s">
        <v>86</v>
      </c>
      <c r="AW363" s="12" t="s">
        <v>40</v>
      </c>
      <c r="AX363" s="12" t="s">
        <v>77</v>
      </c>
      <c r="AY363" s="198" t="s">
        <v>144</v>
      </c>
    </row>
    <row r="364" spans="2:51" s="13" customFormat="1" ht="13.5">
      <c r="B364" s="205"/>
      <c r="D364" s="206" t="s">
        <v>153</v>
      </c>
      <c r="E364" s="207" t="s">
        <v>5</v>
      </c>
      <c r="F364" s="208" t="s">
        <v>174</v>
      </c>
      <c r="H364" s="209">
        <v>123.296</v>
      </c>
      <c r="I364" s="210"/>
      <c r="L364" s="205"/>
      <c r="M364" s="211"/>
      <c r="N364" s="212"/>
      <c r="O364" s="212"/>
      <c r="P364" s="212"/>
      <c r="Q364" s="212"/>
      <c r="R364" s="212"/>
      <c r="S364" s="212"/>
      <c r="T364" s="213"/>
      <c r="AT364" s="214" t="s">
        <v>153</v>
      </c>
      <c r="AU364" s="214" t="s">
        <v>86</v>
      </c>
      <c r="AV364" s="13" t="s">
        <v>151</v>
      </c>
      <c r="AW364" s="13" t="s">
        <v>40</v>
      </c>
      <c r="AX364" s="13" t="s">
        <v>25</v>
      </c>
      <c r="AY364" s="214" t="s">
        <v>144</v>
      </c>
    </row>
    <row r="365" spans="2:65" s="1" customFormat="1" ht="69.75" customHeight="1">
      <c r="B365" s="175"/>
      <c r="C365" s="176" t="s">
        <v>556</v>
      </c>
      <c r="D365" s="176" t="s">
        <v>146</v>
      </c>
      <c r="E365" s="177" t="s">
        <v>993</v>
      </c>
      <c r="F365" s="178" t="s">
        <v>994</v>
      </c>
      <c r="G365" s="179" t="s">
        <v>205</v>
      </c>
      <c r="H365" s="180">
        <v>29.982</v>
      </c>
      <c r="I365" s="181"/>
      <c r="J365" s="182">
        <f>ROUND(I365*H365,2)</f>
        <v>0</v>
      </c>
      <c r="K365" s="178" t="s">
        <v>4753</v>
      </c>
      <c r="L365" s="42"/>
      <c r="M365" s="183" t="s">
        <v>5</v>
      </c>
      <c r="N365" s="184" t="s">
        <v>48</v>
      </c>
      <c r="O365" s="43"/>
      <c r="P365" s="185">
        <f>O365*H365</f>
        <v>0</v>
      </c>
      <c r="Q365" s="185">
        <v>0.00851</v>
      </c>
      <c r="R365" s="185">
        <f>Q365*H365</f>
        <v>0.25514682</v>
      </c>
      <c r="S365" s="185">
        <v>0</v>
      </c>
      <c r="T365" s="186">
        <f>S365*H365</f>
        <v>0</v>
      </c>
      <c r="AR365" s="24" t="s">
        <v>151</v>
      </c>
      <c r="AT365" s="24" t="s">
        <v>146</v>
      </c>
      <c r="AU365" s="24" t="s">
        <v>86</v>
      </c>
      <c r="AY365" s="24" t="s">
        <v>144</v>
      </c>
      <c r="BE365" s="187">
        <f>IF(N365="základní",J365,0)</f>
        <v>0</v>
      </c>
      <c r="BF365" s="187">
        <f>IF(N365="snížená",J365,0)</f>
        <v>0</v>
      </c>
      <c r="BG365" s="187">
        <f>IF(N365="zákl. přenesená",J365,0)</f>
        <v>0</v>
      </c>
      <c r="BH365" s="187">
        <f>IF(N365="sníž. přenesená",J365,0)</f>
        <v>0</v>
      </c>
      <c r="BI365" s="187">
        <f>IF(N365="nulová",J365,0)</f>
        <v>0</v>
      </c>
      <c r="BJ365" s="24" t="s">
        <v>25</v>
      </c>
      <c r="BK365" s="187">
        <f>ROUND(I365*H365,2)</f>
        <v>0</v>
      </c>
      <c r="BL365" s="24" t="s">
        <v>151</v>
      </c>
      <c r="BM365" s="24" t="s">
        <v>995</v>
      </c>
    </row>
    <row r="366" spans="2:51" s="11" customFormat="1" ht="13.5">
      <c r="B366" s="188"/>
      <c r="D366" s="189" t="s">
        <v>153</v>
      </c>
      <c r="E366" s="190" t="s">
        <v>5</v>
      </c>
      <c r="F366" s="191" t="s">
        <v>996</v>
      </c>
      <c r="H366" s="192" t="s">
        <v>5</v>
      </c>
      <c r="I366" s="193"/>
      <c r="L366" s="188"/>
      <c r="M366" s="194"/>
      <c r="N366" s="195"/>
      <c r="O366" s="195"/>
      <c r="P366" s="195"/>
      <c r="Q366" s="195"/>
      <c r="R366" s="195"/>
      <c r="S366" s="195"/>
      <c r="T366" s="196"/>
      <c r="AT366" s="192" t="s">
        <v>153</v>
      </c>
      <c r="AU366" s="192" t="s">
        <v>86</v>
      </c>
      <c r="AV366" s="11" t="s">
        <v>25</v>
      </c>
      <c r="AW366" s="11" t="s">
        <v>40</v>
      </c>
      <c r="AX366" s="11" t="s">
        <v>77</v>
      </c>
      <c r="AY366" s="192" t="s">
        <v>144</v>
      </c>
    </row>
    <row r="367" spans="2:51" s="11" customFormat="1" ht="13.5">
      <c r="B367" s="188"/>
      <c r="D367" s="189" t="s">
        <v>153</v>
      </c>
      <c r="E367" s="190" t="s">
        <v>5</v>
      </c>
      <c r="F367" s="191" t="s">
        <v>912</v>
      </c>
      <c r="H367" s="192" t="s">
        <v>5</v>
      </c>
      <c r="I367" s="193"/>
      <c r="L367" s="188"/>
      <c r="M367" s="194"/>
      <c r="N367" s="195"/>
      <c r="O367" s="195"/>
      <c r="P367" s="195"/>
      <c r="Q367" s="195"/>
      <c r="R367" s="195"/>
      <c r="S367" s="195"/>
      <c r="T367" s="196"/>
      <c r="AT367" s="192" t="s">
        <v>153</v>
      </c>
      <c r="AU367" s="192" t="s">
        <v>86</v>
      </c>
      <c r="AV367" s="11" t="s">
        <v>25</v>
      </c>
      <c r="AW367" s="11" t="s">
        <v>40</v>
      </c>
      <c r="AX367" s="11" t="s">
        <v>77</v>
      </c>
      <c r="AY367" s="192" t="s">
        <v>144</v>
      </c>
    </row>
    <row r="368" spans="2:51" s="12" customFormat="1" ht="13.5">
      <c r="B368" s="197"/>
      <c r="D368" s="189" t="s">
        <v>153</v>
      </c>
      <c r="E368" s="198" t="s">
        <v>5</v>
      </c>
      <c r="F368" s="199" t="s">
        <v>988</v>
      </c>
      <c r="H368" s="200">
        <v>29.982</v>
      </c>
      <c r="I368" s="201"/>
      <c r="L368" s="197"/>
      <c r="M368" s="202"/>
      <c r="N368" s="203"/>
      <c r="O368" s="203"/>
      <c r="P368" s="203"/>
      <c r="Q368" s="203"/>
      <c r="R368" s="203"/>
      <c r="S368" s="203"/>
      <c r="T368" s="204"/>
      <c r="AT368" s="198" t="s">
        <v>153</v>
      </c>
      <c r="AU368" s="198" t="s">
        <v>86</v>
      </c>
      <c r="AV368" s="12" t="s">
        <v>86</v>
      </c>
      <c r="AW368" s="12" t="s">
        <v>40</v>
      </c>
      <c r="AX368" s="12" t="s">
        <v>77</v>
      </c>
      <c r="AY368" s="198" t="s">
        <v>144</v>
      </c>
    </row>
    <row r="369" spans="2:51" s="13" customFormat="1" ht="13.5">
      <c r="B369" s="205"/>
      <c r="D369" s="206" t="s">
        <v>153</v>
      </c>
      <c r="E369" s="207" t="s">
        <v>5</v>
      </c>
      <c r="F369" s="208" t="s">
        <v>174</v>
      </c>
      <c r="H369" s="209">
        <v>29.982</v>
      </c>
      <c r="I369" s="210"/>
      <c r="L369" s="205"/>
      <c r="M369" s="211"/>
      <c r="N369" s="212"/>
      <c r="O369" s="212"/>
      <c r="P369" s="212"/>
      <c r="Q369" s="212"/>
      <c r="R369" s="212"/>
      <c r="S369" s="212"/>
      <c r="T369" s="213"/>
      <c r="AT369" s="214" t="s">
        <v>153</v>
      </c>
      <c r="AU369" s="214" t="s">
        <v>86</v>
      </c>
      <c r="AV369" s="13" t="s">
        <v>151</v>
      </c>
      <c r="AW369" s="13" t="s">
        <v>40</v>
      </c>
      <c r="AX369" s="13" t="s">
        <v>25</v>
      </c>
      <c r="AY369" s="214" t="s">
        <v>144</v>
      </c>
    </row>
    <row r="370" spans="2:65" s="1" customFormat="1" ht="57" customHeight="1">
      <c r="B370" s="175"/>
      <c r="C370" s="176" t="s">
        <v>561</v>
      </c>
      <c r="D370" s="176" t="s">
        <v>146</v>
      </c>
      <c r="E370" s="177" t="s">
        <v>997</v>
      </c>
      <c r="F370" s="178" t="s">
        <v>998</v>
      </c>
      <c r="G370" s="179" t="s">
        <v>198</v>
      </c>
      <c r="H370" s="180">
        <v>5.008</v>
      </c>
      <c r="I370" s="181"/>
      <c r="J370" s="182">
        <f>ROUND(I370*H370,2)</f>
        <v>0</v>
      </c>
      <c r="K370" s="178" t="s">
        <v>4753</v>
      </c>
      <c r="L370" s="42"/>
      <c r="M370" s="183" t="s">
        <v>5</v>
      </c>
      <c r="N370" s="184" t="s">
        <v>48</v>
      </c>
      <c r="O370" s="43"/>
      <c r="P370" s="185">
        <f>O370*H370</f>
        <v>0</v>
      </c>
      <c r="Q370" s="185">
        <v>1.05516</v>
      </c>
      <c r="R370" s="185">
        <f>Q370*H370</f>
        <v>5.284241280000001</v>
      </c>
      <c r="S370" s="185">
        <v>0</v>
      </c>
      <c r="T370" s="186">
        <f>S370*H370</f>
        <v>0</v>
      </c>
      <c r="AR370" s="24" t="s">
        <v>151</v>
      </c>
      <c r="AT370" s="24" t="s">
        <v>146</v>
      </c>
      <c r="AU370" s="24" t="s">
        <v>86</v>
      </c>
      <c r="AY370" s="24" t="s">
        <v>144</v>
      </c>
      <c r="BE370" s="187">
        <f>IF(N370="základní",J370,0)</f>
        <v>0</v>
      </c>
      <c r="BF370" s="187">
        <f>IF(N370="snížená",J370,0)</f>
        <v>0</v>
      </c>
      <c r="BG370" s="187">
        <f>IF(N370="zákl. přenesená",J370,0)</f>
        <v>0</v>
      </c>
      <c r="BH370" s="187">
        <f>IF(N370="sníž. přenesená",J370,0)</f>
        <v>0</v>
      </c>
      <c r="BI370" s="187">
        <f>IF(N370="nulová",J370,0)</f>
        <v>0</v>
      </c>
      <c r="BJ370" s="24" t="s">
        <v>25</v>
      </c>
      <c r="BK370" s="187">
        <f>ROUND(I370*H370,2)</f>
        <v>0</v>
      </c>
      <c r="BL370" s="24" t="s">
        <v>151</v>
      </c>
      <c r="BM370" s="24" t="s">
        <v>999</v>
      </c>
    </row>
    <row r="371" spans="2:51" s="11" customFormat="1" ht="13.5">
      <c r="B371" s="188"/>
      <c r="D371" s="189" t="s">
        <v>153</v>
      </c>
      <c r="E371" s="190" t="s">
        <v>5</v>
      </c>
      <c r="F371" s="191" t="s">
        <v>1000</v>
      </c>
      <c r="H371" s="192" t="s">
        <v>5</v>
      </c>
      <c r="I371" s="193"/>
      <c r="L371" s="188"/>
      <c r="M371" s="194"/>
      <c r="N371" s="195"/>
      <c r="O371" s="195"/>
      <c r="P371" s="195"/>
      <c r="Q371" s="195"/>
      <c r="R371" s="195"/>
      <c r="S371" s="195"/>
      <c r="T371" s="196"/>
      <c r="AT371" s="192" t="s">
        <v>153</v>
      </c>
      <c r="AU371" s="192" t="s">
        <v>86</v>
      </c>
      <c r="AV371" s="11" t="s">
        <v>25</v>
      </c>
      <c r="AW371" s="11" t="s">
        <v>40</v>
      </c>
      <c r="AX371" s="11" t="s">
        <v>77</v>
      </c>
      <c r="AY371" s="192" t="s">
        <v>144</v>
      </c>
    </row>
    <row r="372" spans="2:51" s="12" customFormat="1" ht="13.5">
      <c r="B372" s="197"/>
      <c r="D372" s="189" t="s">
        <v>153</v>
      </c>
      <c r="E372" s="198" t="s">
        <v>5</v>
      </c>
      <c r="F372" s="199" t="s">
        <v>1001</v>
      </c>
      <c r="H372" s="200">
        <v>0.867</v>
      </c>
      <c r="I372" s="201"/>
      <c r="L372" s="197"/>
      <c r="M372" s="202"/>
      <c r="N372" s="203"/>
      <c r="O372" s="203"/>
      <c r="P372" s="203"/>
      <c r="Q372" s="203"/>
      <c r="R372" s="203"/>
      <c r="S372" s="203"/>
      <c r="T372" s="204"/>
      <c r="AT372" s="198" t="s">
        <v>153</v>
      </c>
      <c r="AU372" s="198" t="s">
        <v>86</v>
      </c>
      <c r="AV372" s="12" t="s">
        <v>86</v>
      </c>
      <c r="AW372" s="12" t="s">
        <v>40</v>
      </c>
      <c r="AX372" s="12" t="s">
        <v>77</v>
      </c>
      <c r="AY372" s="198" t="s">
        <v>144</v>
      </c>
    </row>
    <row r="373" spans="2:51" s="11" customFormat="1" ht="13.5">
      <c r="B373" s="188"/>
      <c r="D373" s="189" t="s">
        <v>153</v>
      </c>
      <c r="E373" s="190" t="s">
        <v>5</v>
      </c>
      <c r="F373" s="191" t="s">
        <v>1002</v>
      </c>
      <c r="H373" s="192" t="s">
        <v>5</v>
      </c>
      <c r="I373" s="193"/>
      <c r="L373" s="188"/>
      <c r="M373" s="194"/>
      <c r="N373" s="195"/>
      <c r="O373" s="195"/>
      <c r="P373" s="195"/>
      <c r="Q373" s="195"/>
      <c r="R373" s="195"/>
      <c r="S373" s="195"/>
      <c r="T373" s="196"/>
      <c r="AT373" s="192" t="s">
        <v>153</v>
      </c>
      <c r="AU373" s="192" t="s">
        <v>86</v>
      </c>
      <c r="AV373" s="11" t="s">
        <v>25</v>
      </c>
      <c r="AW373" s="11" t="s">
        <v>40</v>
      </c>
      <c r="AX373" s="11" t="s">
        <v>77</v>
      </c>
      <c r="AY373" s="192" t="s">
        <v>144</v>
      </c>
    </row>
    <row r="374" spans="2:51" s="12" customFormat="1" ht="13.5">
      <c r="B374" s="197"/>
      <c r="D374" s="189" t="s">
        <v>153</v>
      </c>
      <c r="E374" s="198" t="s">
        <v>5</v>
      </c>
      <c r="F374" s="199" t="s">
        <v>1003</v>
      </c>
      <c r="H374" s="200">
        <v>0.642</v>
      </c>
      <c r="I374" s="201"/>
      <c r="L374" s="197"/>
      <c r="M374" s="202"/>
      <c r="N374" s="203"/>
      <c r="O374" s="203"/>
      <c r="P374" s="203"/>
      <c r="Q374" s="203"/>
      <c r="R374" s="203"/>
      <c r="S374" s="203"/>
      <c r="T374" s="204"/>
      <c r="AT374" s="198" t="s">
        <v>153</v>
      </c>
      <c r="AU374" s="198" t="s">
        <v>86</v>
      </c>
      <c r="AV374" s="12" t="s">
        <v>86</v>
      </c>
      <c r="AW374" s="12" t="s">
        <v>40</v>
      </c>
      <c r="AX374" s="12" t="s">
        <v>77</v>
      </c>
      <c r="AY374" s="198" t="s">
        <v>144</v>
      </c>
    </row>
    <row r="375" spans="2:51" s="11" customFormat="1" ht="13.5">
      <c r="B375" s="188"/>
      <c r="D375" s="189" t="s">
        <v>153</v>
      </c>
      <c r="E375" s="190" t="s">
        <v>5</v>
      </c>
      <c r="F375" s="191" t="s">
        <v>1004</v>
      </c>
      <c r="H375" s="192" t="s">
        <v>5</v>
      </c>
      <c r="I375" s="193"/>
      <c r="L375" s="188"/>
      <c r="M375" s="194"/>
      <c r="N375" s="195"/>
      <c r="O375" s="195"/>
      <c r="P375" s="195"/>
      <c r="Q375" s="195"/>
      <c r="R375" s="195"/>
      <c r="S375" s="195"/>
      <c r="T375" s="196"/>
      <c r="AT375" s="192" t="s">
        <v>153</v>
      </c>
      <c r="AU375" s="192" t="s">
        <v>86</v>
      </c>
      <c r="AV375" s="11" t="s">
        <v>25</v>
      </c>
      <c r="AW375" s="11" t="s">
        <v>40</v>
      </c>
      <c r="AX375" s="11" t="s">
        <v>77</v>
      </c>
      <c r="AY375" s="192" t="s">
        <v>144</v>
      </c>
    </row>
    <row r="376" spans="2:51" s="12" customFormat="1" ht="13.5">
      <c r="B376" s="197"/>
      <c r="D376" s="189" t="s">
        <v>153</v>
      </c>
      <c r="E376" s="198" t="s">
        <v>5</v>
      </c>
      <c r="F376" s="199" t="s">
        <v>1005</v>
      </c>
      <c r="H376" s="200">
        <v>0.377</v>
      </c>
      <c r="I376" s="201"/>
      <c r="L376" s="197"/>
      <c r="M376" s="202"/>
      <c r="N376" s="203"/>
      <c r="O376" s="203"/>
      <c r="P376" s="203"/>
      <c r="Q376" s="203"/>
      <c r="R376" s="203"/>
      <c r="S376" s="203"/>
      <c r="T376" s="204"/>
      <c r="AT376" s="198" t="s">
        <v>153</v>
      </c>
      <c r="AU376" s="198" t="s">
        <v>86</v>
      </c>
      <c r="AV376" s="12" t="s">
        <v>86</v>
      </c>
      <c r="AW376" s="12" t="s">
        <v>40</v>
      </c>
      <c r="AX376" s="12" t="s">
        <v>77</v>
      </c>
      <c r="AY376" s="198" t="s">
        <v>144</v>
      </c>
    </row>
    <row r="377" spans="2:51" s="11" customFormat="1" ht="13.5">
      <c r="B377" s="188"/>
      <c r="D377" s="189" t="s">
        <v>153</v>
      </c>
      <c r="E377" s="190" t="s">
        <v>5</v>
      </c>
      <c r="F377" s="191" t="s">
        <v>1006</v>
      </c>
      <c r="H377" s="192" t="s">
        <v>5</v>
      </c>
      <c r="I377" s="193"/>
      <c r="L377" s="188"/>
      <c r="M377" s="194"/>
      <c r="N377" s="195"/>
      <c r="O377" s="195"/>
      <c r="P377" s="195"/>
      <c r="Q377" s="195"/>
      <c r="R377" s="195"/>
      <c r="S377" s="195"/>
      <c r="T377" s="196"/>
      <c r="AT377" s="192" t="s">
        <v>153</v>
      </c>
      <c r="AU377" s="192" t="s">
        <v>86</v>
      </c>
      <c r="AV377" s="11" t="s">
        <v>25</v>
      </c>
      <c r="AW377" s="11" t="s">
        <v>40</v>
      </c>
      <c r="AX377" s="11" t="s">
        <v>77</v>
      </c>
      <c r="AY377" s="192" t="s">
        <v>144</v>
      </c>
    </row>
    <row r="378" spans="2:51" s="12" customFormat="1" ht="13.5">
      <c r="B378" s="197"/>
      <c r="D378" s="189" t="s">
        <v>153</v>
      </c>
      <c r="E378" s="198" t="s">
        <v>5</v>
      </c>
      <c r="F378" s="199" t="s">
        <v>1007</v>
      </c>
      <c r="H378" s="200">
        <v>3.122</v>
      </c>
      <c r="I378" s="201"/>
      <c r="L378" s="197"/>
      <c r="M378" s="202"/>
      <c r="N378" s="203"/>
      <c r="O378" s="203"/>
      <c r="P378" s="203"/>
      <c r="Q378" s="203"/>
      <c r="R378" s="203"/>
      <c r="S378" s="203"/>
      <c r="T378" s="204"/>
      <c r="AT378" s="198" t="s">
        <v>153</v>
      </c>
      <c r="AU378" s="198" t="s">
        <v>86</v>
      </c>
      <c r="AV378" s="12" t="s">
        <v>86</v>
      </c>
      <c r="AW378" s="12" t="s">
        <v>40</v>
      </c>
      <c r="AX378" s="12" t="s">
        <v>77</v>
      </c>
      <c r="AY378" s="198" t="s">
        <v>144</v>
      </c>
    </row>
    <row r="379" spans="2:51" s="13" customFormat="1" ht="13.5">
      <c r="B379" s="205"/>
      <c r="D379" s="206" t="s">
        <v>153</v>
      </c>
      <c r="E379" s="207" t="s">
        <v>5</v>
      </c>
      <c r="F379" s="208" t="s">
        <v>174</v>
      </c>
      <c r="H379" s="209">
        <v>5.008</v>
      </c>
      <c r="I379" s="210"/>
      <c r="L379" s="205"/>
      <c r="M379" s="211"/>
      <c r="N379" s="212"/>
      <c r="O379" s="212"/>
      <c r="P379" s="212"/>
      <c r="Q379" s="212"/>
      <c r="R379" s="212"/>
      <c r="S379" s="212"/>
      <c r="T379" s="213"/>
      <c r="AT379" s="214" t="s">
        <v>153</v>
      </c>
      <c r="AU379" s="214" t="s">
        <v>86</v>
      </c>
      <c r="AV379" s="13" t="s">
        <v>151</v>
      </c>
      <c r="AW379" s="13" t="s">
        <v>40</v>
      </c>
      <c r="AX379" s="13" t="s">
        <v>25</v>
      </c>
      <c r="AY379" s="214" t="s">
        <v>144</v>
      </c>
    </row>
    <row r="380" spans="2:65" s="1" customFormat="1" ht="57" customHeight="1">
      <c r="B380" s="175"/>
      <c r="C380" s="176" t="s">
        <v>568</v>
      </c>
      <c r="D380" s="176" t="s">
        <v>146</v>
      </c>
      <c r="E380" s="177" t="s">
        <v>1008</v>
      </c>
      <c r="F380" s="178" t="s">
        <v>1009</v>
      </c>
      <c r="G380" s="179" t="s">
        <v>198</v>
      </c>
      <c r="H380" s="180">
        <v>0.689</v>
      </c>
      <c r="I380" s="181"/>
      <c r="J380" s="182">
        <f>ROUND(I380*H380,2)</f>
        <v>0</v>
      </c>
      <c r="K380" s="178" t="s">
        <v>4753</v>
      </c>
      <c r="L380" s="42"/>
      <c r="M380" s="183" t="s">
        <v>5</v>
      </c>
      <c r="N380" s="184" t="s">
        <v>48</v>
      </c>
      <c r="O380" s="43"/>
      <c r="P380" s="185">
        <f>O380*H380</f>
        <v>0</v>
      </c>
      <c r="Q380" s="185">
        <v>1.05306</v>
      </c>
      <c r="R380" s="185">
        <f>Q380*H380</f>
        <v>0.72555834</v>
      </c>
      <c r="S380" s="185">
        <v>0</v>
      </c>
      <c r="T380" s="186">
        <f>S380*H380</f>
        <v>0</v>
      </c>
      <c r="AR380" s="24" t="s">
        <v>151</v>
      </c>
      <c r="AT380" s="24" t="s">
        <v>146</v>
      </c>
      <c r="AU380" s="24" t="s">
        <v>86</v>
      </c>
      <c r="AY380" s="24" t="s">
        <v>144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24" t="s">
        <v>25</v>
      </c>
      <c r="BK380" s="187">
        <f>ROUND(I380*H380,2)</f>
        <v>0</v>
      </c>
      <c r="BL380" s="24" t="s">
        <v>151</v>
      </c>
      <c r="BM380" s="24" t="s">
        <v>1010</v>
      </c>
    </row>
    <row r="381" spans="2:51" s="11" customFormat="1" ht="13.5">
      <c r="B381" s="188"/>
      <c r="D381" s="189" t="s">
        <v>153</v>
      </c>
      <c r="E381" s="190" t="s">
        <v>5</v>
      </c>
      <c r="F381" s="191" t="s">
        <v>912</v>
      </c>
      <c r="H381" s="192" t="s">
        <v>5</v>
      </c>
      <c r="I381" s="193"/>
      <c r="L381" s="188"/>
      <c r="M381" s="194"/>
      <c r="N381" s="195"/>
      <c r="O381" s="195"/>
      <c r="P381" s="195"/>
      <c r="Q381" s="195"/>
      <c r="R381" s="195"/>
      <c r="S381" s="195"/>
      <c r="T381" s="196"/>
      <c r="AT381" s="192" t="s">
        <v>153</v>
      </c>
      <c r="AU381" s="192" t="s">
        <v>86</v>
      </c>
      <c r="AV381" s="11" t="s">
        <v>25</v>
      </c>
      <c r="AW381" s="11" t="s">
        <v>40</v>
      </c>
      <c r="AX381" s="11" t="s">
        <v>77</v>
      </c>
      <c r="AY381" s="192" t="s">
        <v>144</v>
      </c>
    </row>
    <row r="382" spans="2:51" s="12" customFormat="1" ht="13.5">
      <c r="B382" s="197"/>
      <c r="D382" s="189" t="s">
        <v>153</v>
      </c>
      <c r="E382" s="198" t="s">
        <v>5</v>
      </c>
      <c r="F382" s="199" t="s">
        <v>1011</v>
      </c>
      <c r="H382" s="200">
        <v>0.689</v>
      </c>
      <c r="I382" s="201"/>
      <c r="L382" s="197"/>
      <c r="M382" s="202"/>
      <c r="N382" s="203"/>
      <c r="O382" s="203"/>
      <c r="P382" s="203"/>
      <c r="Q382" s="203"/>
      <c r="R382" s="203"/>
      <c r="S382" s="203"/>
      <c r="T382" s="204"/>
      <c r="AT382" s="198" t="s">
        <v>153</v>
      </c>
      <c r="AU382" s="198" t="s">
        <v>86</v>
      </c>
      <c r="AV382" s="12" t="s">
        <v>86</v>
      </c>
      <c r="AW382" s="12" t="s">
        <v>40</v>
      </c>
      <c r="AX382" s="12" t="s">
        <v>77</v>
      </c>
      <c r="AY382" s="198" t="s">
        <v>144</v>
      </c>
    </row>
    <row r="383" spans="2:51" s="13" customFormat="1" ht="13.5">
      <c r="B383" s="205"/>
      <c r="D383" s="206" t="s">
        <v>153</v>
      </c>
      <c r="E383" s="207" t="s">
        <v>5</v>
      </c>
      <c r="F383" s="208" t="s">
        <v>174</v>
      </c>
      <c r="H383" s="209">
        <v>0.689</v>
      </c>
      <c r="I383" s="210"/>
      <c r="L383" s="205"/>
      <c r="M383" s="211"/>
      <c r="N383" s="212"/>
      <c r="O383" s="212"/>
      <c r="P383" s="212"/>
      <c r="Q383" s="212"/>
      <c r="R383" s="212"/>
      <c r="S383" s="212"/>
      <c r="T383" s="213"/>
      <c r="AT383" s="214" t="s">
        <v>153</v>
      </c>
      <c r="AU383" s="214" t="s">
        <v>86</v>
      </c>
      <c r="AV383" s="13" t="s">
        <v>151</v>
      </c>
      <c r="AW383" s="13" t="s">
        <v>40</v>
      </c>
      <c r="AX383" s="13" t="s">
        <v>25</v>
      </c>
      <c r="AY383" s="214" t="s">
        <v>144</v>
      </c>
    </row>
    <row r="384" spans="2:65" s="1" customFormat="1" ht="31.5" customHeight="1">
      <c r="B384" s="175"/>
      <c r="C384" s="176" t="s">
        <v>576</v>
      </c>
      <c r="D384" s="176" t="s">
        <v>146</v>
      </c>
      <c r="E384" s="177" t="s">
        <v>1012</v>
      </c>
      <c r="F384" s="178" t="s">
        <v>1013</v>
      </c>
      <c r="G384" s="179" t="s">
        <v>393</v>
      </c>
      <c r="H384" s="180">
        <v>59</v>
      </c>
      <c r="I384" s="181"/>
      <c r="J384" s="182">
        <f>ROUND(I384*H384,2)</f>
        <v>0</v>
      </c>
      <c r="K384" s="178" t="s">
        <v>4753</v>
      </c>
      <c r="L384" s="42"/>
      <c r="M384" s="183" t="s">
        <v>5</v>
      </c>
      <c r="N384" s="184" t="s">
        <v>48</v>
      </c>
      <c r="O384" s="43"/>
      <c r="P384" s="185">
        <f>O384*H384</f>
        <v>0</v>
      </c>
      <c r="Q384" s="185">
        <v>0.059</v>
      </c>
      <c r="R384" s="185">
        <f>Q384*H384</f>
        <v>3.481</v>
      </c>
      <c r="S384" s="185">
        <v>0</v>
      </c>
      <c r="T384" s="186">
        <f>S384*H384</f>
        <v>0</v>
      </c>
      <c r="AR384" s="24" t="s">
        <v>151</v>
      </c>
      <c r="AT384" s="24" t="s">
        <v>146</v>
      </c>
      <c r="AU384" s="24" t="s">
        <v>86</v>
      </c>
      <c r="AY384" s="24" t="s">
        <v>144</v>
      </c>
      <c r="BE384" s="187">
        <f>IF(N384="základní",J384,0)</f>
        <v>0</v>
      </c>
      <c r="BF384" s="187">
        <f>IF(N384="snížená",J384,0)</f>
        <v>0</v>
      </c>
      <c r="BG384" s="187">
        <f>IF(N384="zákl. přenesená",J384,0)</f>
        <v>0</v>
      </c>
      <c r="BH384" s="187">
        <f>IF(N384="sníž. přenesená",J384,0)</f>
        <v>0</v>
      </c>
      <c r="BI384" s="187">
        <f>IF(N384="nulová",J384,0)</f>
        <v>0</v>
      </c>
      <c r="BJ384" s="24" t="s">
        <v>25</v>
      </c>
      <c r="BK384" s="187">
        <f>ROUND(I384*H384,2)</f>
        <v>0</v>
      </c>
      <c r="BL384" s="24" t="s">
        <v>151</v>
      </c>
      <c r="BM384" s="24" t="s">
        <v>1014</v>
      </c>
    </row>
    <row r="385" spans="2:51" s="11" customFormat="1" ht="13.5">
      <c r="B385" s="188"/>
      <c r="D385" s="189" t="s">
        <v>153</v>
      </c>
      <c r="E385" s="190" t="s">
        <v>5</v>
      </c>
      <c r="F385" s="191" t="s">
        <v>797</v>
      </c>
      <c r="H385" s="192" t="s">
        <v>5</v>
      </c>
      <c r="I385" s="193"/>
      <c r="L385" s="188"/>
      <c r="M385" s="194"/>
      <c r="N385" s="195"/>
      <c r="O385" s="195"/>
      <c r="P385" s="195"/>
      <c r="Q385" s="195"/>
      <c r="R385" s="195"/>
      <c r="S385" s="195"/>
      <c r="T385" s="196"/>
      <c r="AT385" s="192" t="s">
        <v>153</v>
      </c>
      <c r="AU385" s="192" t="s">
        <v>86</v>
      </c>
      <c r="AV385" s="11" t="s">
        <v>25</v>
      </c>
      <c r="AW385" s="11" t="s">
        <v>40</v>
      </c>
      <c r="AX385" s="11" t="s">
        <v>77</v>
      </c>
      <c r="AY385" s="192" t="s">
        <v>144</v>
      </c>
    </row>
    <row r="386" spans="2:51" s="12" customFormat="1" ht="13.5">
      <c r="B386" s="197"/>
      <c r="D386" s="189" t="s">
        <v>153</v>
      </c>
      <c r="E386" s="198" t="s">
        <v>5</v>
      </c>
      <c r="F386" s="199" t="s">
        <v>1015</v>
      </c>
      <c r="H386" s="200">
        <v>4</v>
      </c>
      <c r="I386" s="201"/>
      <c r="L386" s="197"/>
      <c r="M386" s="202"/>
      <c r="N386" s="203"/>
      <c r="O386" s="203"/>
      <c r="P386" s="203"/>
      <c r="Q386" s="203"/>
      <c r="R386" s="203"/>
      <c r="S386" s="203"/>
      <c r="T386" s="204"/>
      <c r="AT386" s="198" t="s">
        <v>153</v>
      </c>
      <c r="AU386" s="198" t="s">
        <v>86</v>
      </c>
      <c r="AV386" s="12" t="s">
        <v>86</v>
      </c>
      <c r="AW386" s="12" t="s">
        <v>40</v>
      </c>
      <c r="AX386" s="12" t="s">
        <v>77</v>
      </c>
      <c r="AY386" s="198" t="s">
        <v>144</v>
      </c>
    </row>
    <row r="387" spans="2:51" s="11" customFormat="1" ht="13.5">
      <c r="B387" s="188"/>
      <c r="D387" s="189" t="s">
        <v>153</v>
      </c>
      <c r="E387" s="190" t="s">
        <v>5</v>
      </c>
      <c r="F387" s="191" t="s">
        <v>904</v>
      </c>
      <c r="H387" s="192" t="s">
        <v>5</v>
      </c>
      <c r="I387" s="193"/>
      <c r="L387" s="188"/>
      <c r="M387" s="194"/>
      <c r="N387" s="195"/>
      <c r="O387" s="195"/>
      <c r="P387" s="195"/>
      <c r="Q387" s="195"/>
      <c r="R387" s="195"/>
      <c r="S387" s="195"/>
      <c r="T387" s="196"/>
      <c r="AT387" s="192" t="s">
        <v>153</v>
      </c>
      <c r="AU387" s="192" t="s">
        <v>86</v>
      </c>
      <c r="AV387" s="11" t="s">
        <v>25</v>
      </c>
      <c r="AW387" s="11" t="s">
        <v>40</v>
      </c>
      <c r="AX387" s="11" t="s">
        <v>77</v>
      </c>
      <c r="AY387" s="192" t="s">
        <v>144</v>
      </c>
    </row>
    <row r="388" spans="2:51" s="12" customFormat="1" ht="13.5">
      <c r="B388" s="197"/>
      <c r="D388" s="189" t="s">
        <v>153</v>
      </c>
      <c r="E388" s="198" t="s">
        <v>5</v>
      </c>
      <c r="F388" s="199" t="s">
        <v>1016</v>
      </c>
      <c r="H388" s="200">
        <v>24</v>
      </c>
      <c r="I388" s="201"/>
      <c r="L388" s="197"/>
      <c r="M388" s="202"/>
      <c r="N388" s="203"/>
      <c r="O388" s="203"/>
      <c r="P388" s="203"/>
      <c r="Q388" s="203"/>
      <c r="R388" s="203"/>
      <c r="S388" s="203"/>
      <c r="T388" s="204"/>
      <c r="AT388" s="198" t="s">
        <v>153</v>
      </c>
      <c r="AU388" s="198" t="s">
        <v>86</v>
      </c>
      <c r="AV388" s="12" t="s">
        <v>86</v>
      </c>
      <c r="AW388" s="12" t="s">
        <v>40</v>
      </c>
      <c r="AX388" s="12" t="s">
        <v>77</v>
      </c>
      <c r="AY388" s="198" t="s">
        <v>144</v>
      </c>
    </row>
    <row r="389" spans="2:51" s="11" customFormat="1" ht="13.5">
      <c r="B389" s="188"/>
      <c r="D389" s="189" t="s">
        <v>153</v>
      </c>
      <c r="E389" s="190" t="s">
        <v>5</v>
      </c>
      <c r="F389" s="191" t="s">
        <v>1017</v>
      </c>
      <c r="H389" s="192" t="s">
        <v>5</v>
      </c>
      <c r="I389" s="193"/>
      <c r="L389" s="188"/>
      <c r="M389" s="194"/>
      <c r="N389" s="195"/>
      <c r="O389" s="195"/>
      <c r="P389" s="195"/>
      <c r="Q389" s="195"/>
      <c r="R389" s="195"/>
      <c r="S389" s="195"/>
      <c r="T389" s="196"/>
      <c r="AT389" s="192" t="s">
        <v>153</v>
      </c>
      <c r="AU389" s="192" t="s">
        <v>86</v>
      </c>
      <c r="AV389" s="11" t="s">
        <v>25</v>
      </c>
      <c r="AW389" s="11" t="s">
        <v>40</v>
      </c>
      <c r="AX389" s="11" t="s">
        <v>77</v>
      </c>
      <c r="AY389" s="192" t="s">
        <v>144</v>
      </c>
    </row>
    <row r="390" spans="2:51" s="12" customFormat="1" ht="13.5">
      <c r="B390" s="197"/>
      <c r="D390" s="189" t="s">
        <v>153</v>
      </c>
      <c r="E390" s="198" t="s">
        <v>5</v>
      </c>
      <c r="F390" s="199" t="s">
        <v>1018</v>
      </c>
      <c r="H390" s="200">
        <v>12</v>
      </c>
      <c r="I390" s="201"/>
      <c r="L390" s="197"/>
      <c r="M390" s="202"/>
      <c r="N390" s="203"/>
      <c r="O390" s="203"/>
      <c r="P390" s="203"/>
      <c r="Q390" s="203"/>
      <c r="R390" s="203"/>
      <c r="S390" s="203"/>
      <c r="T390" s="204"/>
      <c r="AT390" s="198" t="s">
        <v>153</v>
      </c>
      <c r="AU390" s="198" t="s">
        <v>86</v>
      </c>
      <c r="AV390" s="12" t="s">
        <v>86</v>
      </c>
      <c r="AW390" s="12" t="s">
        <v>40</v>
      </c>
      <c r="AX390" s="12" t="s">
        <v>77</v>
      </c>
      <c r="AY390" s="198" t="s">
        <v>144</v>
      </c>
    </row>
    <row r="391" spans="2:51" s="11" customFormat="1" ht="13.5">
      <c r="B391" s="188"/>
      <c r="D391" s="189" t="s">
        <v>153</v>
      </c>
      <c r="E391" s="190" t="s">
        <v>5</v>
      </c>
      <c r="F391" s="191" t="s">
        <v>1019</v>
      </c>
      <c r="H391" s="192" t="s">
        <v>5</v>
      </c>
      <c r="I391" s="193"/>
      <c r="L391" s="188"/>
      <c r="M391" s="194"/>
      <c r="N391" s="195"/>
      <c r="O391" s="195"/>
      <c r="P391" s="195"/>
      <c r="Q391" s="195"/>
      <c r="R391" s="195"/>
      <c r="S391" s="195"/>
      <c r="T391" s="196"/>
      <c r="AT391" s="192" t="s">
        <v>153</v>
      </c>
      <c r="AU391" s="192" t="s">
        <v>86</v>
      </c>
      <c r="AV391" s="11" t="s">
        <v>25</v>
      </c>
      <c r="AW391" s="11" t="s">
        <v>40</v>
      </c>
      <c r="AX391" s="11" t="s">
        <v>77</v>
      </c>
      <c r="AY391" s="192" t="s">
        <v>144</v>
      </c>
    </row>
    <row r="392" spans="2:51" s="12" customFormat="1" ht="13.5">
      <c r="B392" s="197"/>
      <c r="D392" s="189" t="s">
        <v>153</v>
      </c>
      <c r="E392" s="198" t="s">
        <v>5</v>
      </c>
      <c r="F392" s="199" t="s">
        <v>1015</v>
      </c>
      <c r="H392" s="200">
        <v>4</v>
      </c>
      <c r="I392" s="201"/>
      <c r="L392" s="197"/>
      <c r="M392" s="202"/>
      <c r="N392" s="203"/>
      <c r="O392" s="203"/>
      <c r="P392" s="203"/>
      <c r="Q392" s="203"/>
      <c r="R392" s="203"/>
      <c r="S392" s="203"/>
      <c r="T392" s="204"/>
      <c r="AT392" s="198" t="s">
        <v>153</v>
      </c>
      <c r="AU392" s="198" t="s">
        <v>86</v>
      </c>
      <c r="AV392" s="12" t="s">
        <v>86</v>
      </c>
      <c r="AW392" s="12" t="s">
        <v>40</v>
      </c>
      <c r="AX392" s="12" t="s">
        <v>77</v>
      </c>
      <c r="AY392" s="198" t="s">
        <v>144</v>
      </c>
    </row>
    <row r="393" spans="2:51" s="11" customFormat="1" ht="13.5">
      <c r="B393" s="188"/>
      <c r="D393" s="189" t="s">
        <v>153</v>
      </c>
      <c r="E393" s="190" t="s">
        <v>5</v>
      </c>
      <c r="F393" s="191" t="s">
        <v>893</v>
      </c>
      <c r="H393" s="192" t="s">
        <v>5</v>
      </c>
      <c r="I393" s="193"/>
      <c r="L393" s="188"/>
      <c r="M393" s="194"/>
      <c r="N393" s="195"/>
      <c r="O393" s="195"/>
      <c r="P393" s="195"/>
      <c r="Q393" s="195"/>
      <c r="R393" s="195"/>
      <c r="S393" s="195"/>
      <c r="T393" s="196"/>
      <c r="AT393" s="192" t="s">
        <v>153</v>
      </c>
      <c r="AU393" s="192" t="s">
        <v>86</v>
      </c>
      <c r="AV393" s="11" t="s">
        <v>25</v>
      </c>
      <c r="AW393" s="11" t="s">
        <v>40</v>
      </c>
      <c r="AX393" s="11" t="s">
        <v>77</v>
      </c>
      <c r="AY393" s="192" t="s">
        <v>144</v>
      </c>
    </row>
    <row r="394" spans="2:51" s="12" customFormat="1" ht="13.5">
      <c r="B394" s="197"/>
      <c r="D394" s="189" t="s">
        <v>153</v>
      </c>
      <c r="E394" s="198" t="s">
        <v>5</v>
      </c>
      <c r="F394" s="199" t="s">
        <v>25</v>
      </c>
      <c r="H394" s="200">
        <v>1</v>
      </c>
      <c r="I394" s="201"/>
      <c r="L394" s="197"/>
      <c r="M394" s="202"/>
      <c r="N394" s="203"/>
      <c r="O394" s="203"/>
      <c r="P394" s="203"/>
      <c r="Q394" s="203"/>
      <c r="R394" s="203"/>
      <c r="S394" s="203"/>
      <c r="T394" s="204"/>
      <c r="AT394" s="198" t="s">
        <v>153</v>
      </c>
      <c r="AU394" s="198" t="s">
        <v>86</v>
      </c>
      <c r="AV394" s="12" t="s">
        <v>86</v>
      </c>
      <c r="AW394" s="12" t="s">
        <v>40</v>
      </c>
      <c r="AX394" s="12" t="s">
        <v>77</v>
      </c>
      <c r="AY394" s="198" t="s">
        <v>144</v>
      </c>
    </row>
    <row r="395" spans="2:51" s="11" customFormat="1" ht="13.5">
      <c r="B395" s="188"/>
      <c r="D395" s="189" t="s">
        <v>153</v>
      </c>
      <c r="E395" s="190" t="s">
        <v>5</v>
      </c>
      <c r="F395" s="191" t="s">
        <v>1020</v>
      </c>
      <c r="H395" s="192" t="s">
        <v>5</v>
      </c>
      <c r="I395" s="193"/>
      <c r="L395" s="188"/>
      <c r="M395" s="194"/>
      <c r="N395" s="195"/>
      <c r="O395" s="195"/>
      <c r="P395" s="195"/>
      <c r="Q395" s="195"/>
      <c r="R395" s="195"/>
      <c r="S395" s="195"/>
      <c r="T395" s="196"/>
      <c r="AT395" s="192" t="s">
        <v>153</v>
      </c>
      <c r="AU395" s="192" t="s">
        <v>86</v>
      </c>
      <c r="AV395" s="11" t="s">
        <v>25</v>
      </c>
      <c r="AW395" s="11" t="s">
        <v>40</v>
      </c>
      <c r="AX395" s="11" t="s">
        <v>77</v>
      </c>
      <c r="AY395" s="192" t="s">
        <v>144</v>
      </c>
    </row>
    <row r="396" spans="2:51" s="12" customFormat="1" ht="13.5">
      <c r="B396" s="197"/>
      <c r="D396" s="189" t="s">
        <v>153</v>
      </c>
      <c r="E396" s="198" t="s">
        <v>5</v>
      </c>
      <c r="F396" s="199" t="s">
        <v>1021</v>
      </c>
      <c r="H396" s="200">
        <v>14</v>
      </c>
      <c r="I396" s="201"/>
      <c r="L396" s="197"/>
      <c r="M396" s="202"/>
      <c r="N396" s="203"/>
      <c r="O396" s="203"/>
      <c r="P396" s="203"/>
      <c r="Q396" s="203"/>
      <c r="R396" s="203"/>
      <c r="S396" s="203"/>
      <c r="T396" s="204"/>
      <c r="AT396" s="198" t="s">
        <v>153</v>
      </c>
      <c r="AU396" s="198" t="s">
        <v>86</v>
      </c>
      <c r="AV396" s="12" t="s">
        <v>86</v>
      </c>
      <c r="AW396" s="12" t="s">
        <v>40</v>
      </c>
      <c r="AX396" s="12" t="s">
        <v>77</v>
      </c>
      <c r="AY396" s="198" t="s">
        <v>144</v>
      </c>
    </row>
    <row r="397" spans="2:51" s="13" customFormat="1" ht="13.5">
      <c r="B397" s="205"/>
      <c r="D397" s="206" t="s">
        <v>153</v>
      </c>
      <c r="E397" s="207" t="s">
        <v>5</v>
      </c>
      <c r="F397" s="208" t="s">
        <v>174</v>
      </c>
      <c r="H397" s="209">
        <v>59</v>
      </c>
      <c r="I397" s="210"/>
      <c r="L397" s="205"/>
      <c r="M397" s="211"/>
      <c r="N397" s="212"/>
      <c r="O397" s="212"/>
      <c r="P397" s="212"/>
      <c r="Q397" s="212"/>
      <c r="R397" s="212"/>
      <c r="S397" s="212"/>
      <c r="T397" s="213"/>
      <c r="AT397" s="214" t="s">
        <v>153</v>
      </c>
      <c r="AU397" s="214" t="s">
        <v>86</v>
      </c>
      <c r="AV397" s="13" t="s">
        <v>151</v>
      </c>
      <c r="AW397" s="13" t="s">
        <v>40</v>
      </c>
      <c r="AX397" s="13" t="s">
        <v>25</v>
      </c>
      <c r="AY397" s="214" t="s">
        <v>144</v>
      </c>
    </row>
    <row r="398" spans="2:65" s="1" customFormat="1" ht="44.25" customHeight="1">
      <c r="B398" s="175"/>
      <c r="C398" s="176" t="s">
        <v>592</v>
      </c>
      <c r="D398" s="176" t="s">
        <v>146</v>
      </c>
      <c r="E398" s="177" t="s">
        <v>1022</v>
      </c>
      <c r="F398" s="178" t="s">
        <v>1023</v>
      </c>
      <c r="G398" s="179" t="s">
        <v>149</v>
      </c>
      <c r="H398" s="180">
        <v>0.48</v>
      </c>
      <c r="I398" s="181"/>
      <c r="J398" s="182">
        <f>ROUND(I398*H398,2)</f>
        <v>0</v>
      </c>
      <c r="K398" s="178" t="s">
        <v>4753</v>
      </c>
      <c r="L398" s="42"/>
      <c r="M398" s="183" t="s">
        <v>5</v>
      </c>
      <c r="N398" s="184" t="s">
        <v>48</v>
      </c>
      <c r="O398" s="43"/>
      <c r="P398" s="185">
        <f>O398*H398</f>
        <v>0</v>
      </c>
      <c r="Q398" s="185">
        <v>2.45336</v>
      </c>
      <c r="R398" s="185">
        <f>Q398*H398</f>
        <v>1.1776128</v>
      </c>
      <c r="S398" s="185">
        <v>0</v>
      </c>
      <c r="T398" s="186">
        <f>S398*H398</f>
        <v>0</v>
      </c>
      <c r="AR398" s="24" t="s">
        <v>151</v>
      </c>
      <c r="AT398" s="24" t="s">
        <v>146</v>
      </c>
      <c r="AU398" s="24" t="s">
        <v>86</v>
      </c>
      <c r="AY398" s="24" t="s">
        <v>144</v>
      </c>
      <c r="BE398" s="187">
        <f>IF(N398="základní",J398,0)</f>
        <v>0</v>
      </c>
      <c r="BF398" s="187">
        <f>IF(N398="snížená",J398,0)</f>
        <v>0</v>
      </c>
      <c r="BG398" s="187">
        <f>IF(N398="zákl. přenesená",J398,0)</f>
        <v>0</v>
      </c>
      <c r="BH398" s="187">
        <f>IF(N398="sníž. přenesená",J398,0)</f>
        <v>0</v>
      </c>
      <c r="BI398" s="187">
        <f>IF(N398="nulová",J398,0)</f>
        <v>0</v>
      </c>
      <c r="BJ398" s="24" t="s">
        <v>25</v>
      </c>
      <c r="BK398" s="187">
        <f>ROUND(I398*H398,2)</f>
        <v>0</v>
      </c>
      <c r="BL398" s="24" t="s">
        <v>151</v>
      </c>
      <c r="BM398" s="24" t="s">
        <v>1024</v>
      </c>
    </row>
    <row r="399" spans="2:51" s="11" customFormat="1" ht="13.5">
      <c r="B399" s="188"/>
      <c r="D399" s="189" t="s">
        <v>153</v>
      </c>
      <c r="E399" s="190" t="s">
        <v>5</v>
      </c>
      <c r="F399" s="191" t="s">
        <v>1025</v>
      </c>
      <c r="H399" s="192" t="s">
        <v>5</v>
      </c>
      <c r="I399" s="193"/>
      <c r="L399" s="188"/>
      <c r="M399" s="194"/>
      <c r="N399" s="195"/>
      <c r="O399" s="195"/>
      <c r="P399" s="195"/>
      <c r="Q399" s="195"/>
      <c r="R399" s="195"/>
      <c r="S399" s="195"/>
      <c r="T399" s="196"/>
      <c r="AT399" s="192" t="s">
        <v>153</v>
      </c>
      <c r="AU399" s="192" t="s">
        <v>86</v>
      </c>
      <c r="AV399" s="11" t="s">
        <v>25</v>
      </c>
      <c r="AW399" s="11" t="s">
        <v>40</v>
      </c>
      <c r="AX399" s="11" t="s">
        <v>77</v>
      </c>
      <c r="AY399" s="192" t="s">
        <v>144</v>
      </c>
    </row>
    <row r="400" spans="2:51" s="12" customFormat="1" ht="13.5">
      <c r="B400" s="197"/>
      <c r="D400" s="189" t="s">
        <v>153</v>
      </c>
      <c r="E400" s="198" t="s">
        <v>5</v>
      </c>
      <c r="F400" s="199" t="s">
        <v>1026</v>
      </c>
      <c r="H400" s="200">
        <v>0.48</v>
      </c>
      <c r="I400" s="201"/>
      <c r="L400" s="197"/>
      <c r="M400" s="202"/>
      <c r="N400" s="203"/>
      <c r="O400" s="203"/>
      <c r="P400" s="203"/>
      <c r="Q400" s="203"/>
      <c r="R400" s="203"/>
      <c r="S400" s="203"/>
      <c r="T400" s="204"/>
      <c r="AT400" s="198" t="s">
        <v>153</v>
      </c>
      <c r="AU400" s="198" t="s">
        <v>86</v>
      </c>
      <c r="AV400" s="12" t="s">
        <v>86</v>
      </c>
      <c r="AW400" s="12" t="s">
        <v>40</v>
      </c>
      <c r="AX400" s="12" t="s">
        <v>77</v>
      </c>
      <c r="AY400" s="198" t="s">
        <v>144</v>
      </c>
    </row>
    <row r="401" spans="2:51" s="13" customFormat="1" ht="13.5">
      <c r="B401" s="205"/>
      <c r="D401" s="206" t="s">
        <v>153</v>
      </c>
      <c r="E401" s="207" t="s">
        <v>5</v>
      </c>
      <c r="F401" s="208" t="s">
        <v>174</v>
      </c>
      <c r="H401" s="209">
        <v>0.48</v>
      </c>
      <c r="I401" s="210"/>
      <c r="L401" s="205"/>
      <c r="M401" s="211"/>
      <c r="N401" s="212"/>
      <c r="O401" s="212"/>
      <c r="P401" s="212"/>
      <c r="Q401" s="212"/>
      <c r="R401" s="212"/>
      <c r="S401" s="212"/>
      <c r="T401" s="213"/>
      <c r="AT401" s="214" t="s">
        <v>153</v>
      </c>
      <c r="AU401" s="214" t="s">
        <v>86</v>
      </c>
      <c r="AV401" s="13" t="s">
        <v>151</v>
      </c>
      <c r="AW401" s="13" t="s">
        <v>40</v>
      </c>
      <c r="AX401" s="13" t="s">
        <v>25</v>
      </c>
      <c r="AY401" s="214" t="s">
        <v>144</v>
      </c>
    </row>
    <row r="402" spans="2:65" s="1" customFormat="1" ht="57" customHeight="1">
      <c r="B402" s="175"/>
      <c r="C402" s="176" t="s">
        <v>602</v>
      </c>
      <c r="D402" s="176" t="s">
        <v>146</v>
      </c>
      <c r="E402" s="177" t="s">
        <v>1027</v>
      </c>
      <c r="F402" s="178" t="s">
        <v>1028</v>
      </c>
      <c r="G402" s="179" t="s">
        <v>205</v>
      </c>
      <c r="H402" s="180">
        <v>6</v>
      </c>
      <c r="I402" s="181"/>
      <c r="J402" s="182">
        <f>ROUND(I402*H402,2)</f>
        <v>0</v>
      </c>
      <c r="K402" s="178" t="s">
        <v>4753</v>
      </c>
      <c r="L402" s="42"/>
      <c r="M402" s="183" t="s">
        <v>5</v>
      </c>
      <c r="N402" s="184" t="s">
        <v>48</v>
      </c>
      <c r="O402" s="43"/>
      <c r="P402" s="185">
        <f>O402*H402</f>
        <v>0</v>
      </c>
      <c r="Q402" s="185">
        <v>0.00077</v>
      </c>
      <c r="R402" s="185">
        <f>Q402*H402</f>
        <v>0.00462</v>
      </c>
      <c r="S402" s="185">
        <v>0</v>
      </c>
      <c r="T402" s="186">
        <f>S402*H402</f>
        <v>0</v>
      </c>
      <c r="AR402" s="24" t="s">
        <v>151</v>
      </c>
      <c r="AT402" s="24" t="s">
        <v>146</v>
      </c>
      <c r="AU402" s="24" t="s">
        <v>86</v>
      </c>
      <c r="AY402" s="24" t="s">
        <v>144</v>
      </c>
      <c r="BE402" s="187">
        <f>IF(N402="základní",J402,0)</f>
        <v>0</v>
      </c>
      <c r="BF402" s="187">
        <f>IF(N402="snížená",J402,0)</f>
        <v>0</v>
      </c>
      <c r="BG402" s="187">
        <f>IF(N402="zákl. přenesená",J402,0)</f>
        <v>0</v>
      </c>
      <c r="BH402" s="187">
        <f>IF(N402="sníž. přenesená",J402,0)</f>
        <v>0</v>
      </c>
      <c r="BI402" s="187">
        <f>IF(N402="nulová",J402,0)</f>
        <v>0</v>
      </c>
      <c r="BJ402" s="24" t="s">
        <v>25</v>
      </c>
      <c r="BK402" s="187">
        <f>ROUND(I402*H402,2)</f>
        <v>0</v>
      </c>
      <c r="BL402" s="24" t="s">
        <v>151</v>
      </c>
      <c r="BM402" s="24" t="s">
        <v>1029</v>
      </c>
    </row>
    <row r="403" spans="2:51" s="11" customFormat="1" ht="13.5">
      <c r="B403" s="188"/>
      <c r="D403" s="189" t="s">
        <v>153</v>
      </c>
      <c r="E403" s="190" t="s">
        <v>5</v>
      </c>
      <c r="F403" s="191" t="s">
        <v>1030</v>
      </c>
      <c r="H403" s="192" t="s">
        <v>5</v>
      </c>
      <c r="I403" s="193"/>
      <c r="L403" s="188"/>
      <c r="M403" s="194"/>
      <c r="N403" s="195"/>
      <c r="O403" s="195"/>
      <c r="P403" s="195"/>
      <c r="Q403" s="195"/>
      <c r="R403" s="195"/>
      <c r="S403" s="195"/>
      <c r="T403" s="196"/>
      <c r="AT403" s="192" t="s">
        <v>153</v>
      </c>
      <c r="AU403" s="192" t="s">
        <v>86</v>
      </c>
      <c r="AV403" s="11" t="s">
        <v>25</v>
      </c>
      <c r="AW403" s="11" t="s">
        <v>40</v>
      </c>
      <c r="AX403" s="11" t="s">
        <v>77</v>
      </c>
      <c r="AY403" s="192" t="s">
        <v>144</v>
      </c>
    </row>
    <row r="404" spans="2:51" s="11" customFormat="1" ht="13.5">
      <c r="B404" s="188"/>
      <c r="D404" s="189" t="s">
        <v>153</v>
      </c>
      <c r="E404" s="190" t="s">
        <v>5</v>
      </c>
      <c r="F404" s="191" t="s">
        <v>924</v>
      </c>
      <c r="H404" s="192" t="s">
        <v>5</v>
      </c>
      <c r="I404" s="193"/>
      <c r="L404" s="188"/>
      <c r="M404" s="194"/>
      <c r="N404" s="195"/>
      <c r="O404" s="195"/>
      <c r="P404" s="195"/>
      <c r="Q404" s="195"/>
      <c r="R404" s="195"/>
      <c r="S404" s="195"/>
      <c r="T404" s="196"/>
      <c r="AT404" s="192" t="s">
        <v>153</v>
      </c>
      <c r="AU404" s="192" t="s">
        <v>86</v>
      </c>
      <c r="AV404" s="11" t="s">
        <v>25</v>
      </c>
      <c r="AW404" s="11" t="s">
        <v>40</v>
      </c>
      <c r="AX404" s="11" t="s">
        <v>77</v>
      </c>
      <c r="AY404" s="192" t="s">
        <v>144</v>
      </c>
    </row>
    <row r="405" spans="2:51" s="12" customFormat="1" ht="13.5">
      <c r="B405" s="197"/>
      <c r="D405" s="189" t="s">
        <v>153</v>
      </c>
      <c r="E405" s="198" t="s">
        <v>5</v>
      </c>
      <c r="F405" s="199" t="s">
        <v>1031</v>
      </c>
      <c r="H405" s="200">
        <v>1.2</v>
      </c>
      <c r="I405" s="201"/>
      <c r="L405" s="197"/>
      <c r="M405" s="202"/>
      <c r="N405" s="203"/>
      <c r="O405" s="203"/>
      <c r="P405" s="203"/>
      <c r="Q405" s="203"/>
      <c r="R405" s="203"/>
      <c r="S405" s="203"/>
      <c r="T405" s="204"/>
      <c r="AT405" s="198" t="s">
        <v>153</v>
      </c>
      <c r="AU405" s="198" t="s">
        <v>86</v>
      </c>
      <c r="AV405" s="12" t="s">
        <v>86</v>
      </c>
      <c r="AW405" s="12" t="s">
        <v>40</v>
      </c>
      <c r="AX405" s="12" t="s">
        <v>77</v>
      </c>
      <c r="AY405" s="198" t="s">
        <v>144</v>
      </c>
    </row>
    <row r="406" spans="2:51" s="11" customFormat="1" ht="13.5">
      <c r="B406" s="188"/>
      <c r="D406" s="189" t="s">
        <v>153</v>
      </c>
      <c r="E406" s="190" t="s">
        <v>5</v>
      </c>
      <c r="F406" s="191" t="s">
        <v>1032</v>
      </c>
      <c r="H406" s="192" t="s">
        <v>5</v>
      </c>
      <c r="I406" s="193"/>
      <c r="L406" s="188"/>
      <c r="M406" s="194"/>
      <c r="N406" s="195"/>
      <c r="O406" s="195"/>
      <c r="P406" s="195"/>
      <c r="Q406" s="195"/>
      <c r="R406" s="195"/>
      <c r="S406" s="195"/>
      <c r="T406" s="196"/>
      <c r="AT406" s="192" t="s">
        <v>153</v>
      </c>
      <c r="AU406" s="192" t="s">
        <v>86</v>
      </c>
      <c r="AV406" s="11" t="s">
        <v>25</v>
      </c>
      <c r="AW406" s="11" t="s">
        <v>40</v>
      </c>
      <c r="AX406" s="11" t="s">
        <v>77</v>
      </c>
      <c r="AY406" s="192" t="s">
        <v>144</v>
      </c>
    </row>
    <row r="407" spans="2:51" s="12" customFormat="1" ht="13.5">
      <c r="B407" s="197"/>
      <c r="D407" s="189" t="s">
        <v>153</v>
      </c>
      <c r="E407" s="198" t="s">
        <v>5</v>
      </c>
      <c r="F407" s="199" t="s">
        <v>1033</v>
      </c>
      <c r="H407" s="200">
        <v>2.4</v>
      </c>
      <c r="I407" s="201"/>
      <c r="L407" s="197"/>
      <c r="M407" s="202"/>
      <c r="N407" s="203"/>
      <c r="O407" s="203"/>
      <c r="P407" s="203"/>
      <c r="Q407" s="203"/>
      <c r="R407" s="203"/>
      <c r="S407" s="203"/>
      <c r="T407" s="204"/>
      <c r="AT407" s="198" t="s">
        <v>153</v>
      </c>
      <c r="AU407" s="198" t="s">
        <v>86</v>
      </c>
      <c r="AV407" s="12" t="s">
        <v>86</v>
      </c>
      <c r="AW407" s="12" t="s">
        <v>40</v>
      </c>
      <c r="AX407" s="12" t="s">
        <v>77</v>
      </c>
      <c r="AY407" s="198" t="s">
        <v>144</v>
      </c>
    </row>
    <row r="408" spans="2:51" s="12" customFormat="1" ht="13.5">
      <c r="B408" s="197"/>
      <c r="D408" s="189" t="s">
        <v>153</v>
      </c>
      <c r="E408" s="198" t="s">
        <v>5</v>
      </c>
      <c r="F408" s="199" t="s">
        <v>1033</v>
      </c>
      <c r="H408" s="200">
        <v>2.4</v>
      </c>
      <c r="I408" s="201"/>
      <c r="L408" s="197"/>
      <c r="M408" s="202"/>
      <c r="N408" s="203"/>
      <c r="O408" s="203"/>
      <c r="P408" s="203"/>
      <c r="Q408" s="203"/>
      <c r="R408" s="203"/>
      <c r="S408" s="203"/>
      <c r="T408" s="204"/>
      <c r="AT408" s="198" t="s">
        <v>153</v>
      </c>
      <c r="AU408" s="198" t="s">
        <v>86</v>
      </c>
      <c r="AV408" s="12" t="s">
        <v>86</v>
      </c>
      <c r="AW408" s="12" t="s">
        <v>40</v>
      </c>
      <c r="AX408" s="12" t="s">
        <v>77</v>
      </c>
      <c r="AY408" s="198" t="s">
        <v>144</v>
      </c>
    </row>
    <row r="409" spans="2:51" s="13" customFormat="1" ht="13.5">
      <c r="B409" s="205"/>
      <c r="D409" s="206" t="s">
        <v>153</v>
      </c>
      <c r="E409" s="207" t="s">
        <v>5</v>
      </c>
      <c r="F409" s="208" t="s">
        <v>174</v>
      </c>
      <c r="H409" s="209">
        <v>6</v>
      </c>
      <c r="I409" s="210"/>
      <c r="L409" s="205"/>
      <c r="M409" s="211"/>
      <c r="N409" s="212"/>
      <c r="O409" s="212"/>
      <c r="P409" s="212"/>
      <c r="Q409" s="212"/>
      <c r="R409" s="212"/>
      <c r="S409" s="212"/>
      <c r="T409" s="213"/>
      <c r="AT409" s="214" t="s">
        <v>153</v>
      </c>
      <c r="AU409" s="214" t="s">
        <v>86</v>
      </c>
      <c r="AV409" s="13" t="s">
        <v>151</v>
      </c>
      <c r="AW409" s="13" t="s">
        <v>40</v>
      </c>
      <c r="AX409" s="13" t="s">
        <v>25</v>
      </c>
      <c r="AY409" s="214" t="s">
        <v>144</v>
      </c>
    </row>
    <row r="410" spans="2:65" s="1" customFormat="1" ht="57" customHeight="1">
      <c r="B410" s="175"/>
      <c r="C410" s="176" t="s">
        <v>612</v>
      </c>
      <c r="D410" s="176" t="s">
        <v>146</v>
      </c>
      <c r="E410" s="177" t="s">
        <v>1034</v>
      </c>
      <c r="F410" s="178" t="s">
        <v>1035</v>
      </c>
      <c r="G410" s="179" t="s">
        <v>205</v>
      </c>
      <c r="H410" s="180">
        <v>6</v>
      </c>
      <c r="I410" s="181"/>
      <c r="J410" s="182">
        <f>ROUND(I410*H410,2)</f>
        <v>0</v>
      </c>
      <c r="K410" s="178" t="s">
        <v>4753</v>
      </c>
      <c r="L410" s="42"/>
      <c r="M410" s="183" t="s">
        <v>5</v>
      </c>
      <c r="N410" s="184" t="s">
        <v>48</v>
      </c>
      <c r="O410" s="43"/>
      <c r="P410" s="185">
        <f>O410*H410</f>
        <v>0</v>
      </c>
      <c r="Q410" s="185">
        <v>0</v>
      </c>
      <c r="R410" s="185">
        <f>Q410*H410</f>
        <v>0</v>
      </c>
      <c r="S410" s="185">
        <v>0</v>
      </c>
      <c r="T410" s="186">
        <f>S410*H410</f>
        <v>0</v>
      </c>
      <c r="AR410" s="24" t="s">
        <v>151</v>
      </c>
      <c r="AT410" s="24" t="s">
        <v>146</v>
      </c>
      <c r="AU410" s="24" t="s">
        <v>86</v>
      </c>
      <c r="AY410" s="24" t="s">
        <v>144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24" t="s">
        <v>25</v>
      </c>
      <c r="BK410" s="187">
        <f>ROUND(I410*H410,2)</f>
        <v>0</v>
      </c>
      <c r="BL410" s="24" t="s">
        <v>151</v>
      </c>
      <c r="BM410" s="24" t="s">
        <v>1036</v>
      </c>
    </row>
    <row r="411" spans="2:51" s="11" customFormat="1" ht="13.5">
      <c r="B411" s="188"/>
      <c r="D411" s="189" t="s">
        <v>153</v>
      </c>
      <c r="E411" s="190" t="s">
        <v>5</v>
      </c>
      <c r="F411" s="191" t="s">
        <v>1037</v>
      </c>
      <c r="H411" s="192" t="s">
        <v>5</v>
      </c>
      <c r="I411" s="193"/>
      <c r="L411" s="188"/>
      <c r="M411" s="194"/>
      <c r="N411" s="195"/>
      <c r="O411" s="195"/>
      <c r="P411" s="195"/>
      <c r="Q411" s="195"/>
      <c r="R411" s="195"/>
      <c r="S411" s="195"/>
      <c r="T411" s="196"/>
      <c r="AT411" s="192" t="s">
        <v>153</v>
      </c>
      <c r="AU411" s="192" t="s">
        <v>86</v>
      </c>
      <c r="AV411" s="11" t="s">
        <v>25</v>
      </c>
      <c r="AW411" s="11" t="s">
        <v>40</v>
      </c>
      <c r="AX411" s="11" t="s">
        <v>77</v>
      </c>
      <c r="AY411" s="192" t="s">
        <v>144</v>
      </c>
    </row>
    <row r="412" spans="2:51" s="11" customFormat="1" ht="13.5">
      <c r="B412" s="188"/>
      <c r="D412" s="189" t="s">
        <v>153</v>
      </c>
      <c r="E412" s="190" t="s">
        <v>5</v>
      </c>
      <c r="F412" s="191" t="s">
        <v>924</v>
      </c>
      <c r="H412" s="192" t="s">
        <v>5</v>
      </c>
      <c r="I412" s="193"/>
      <c r="L412" s="188"/>
      <c r="M412" s="194"/>
      <c r="N412" s="195"/>
      <c r="O412" s="195"/>
      <c r="P412" s="195"/>
      <c r="Q412" s="195"/>
      <c r="R412" s="195"/>
      <c r="S412" s="195"/>
      <c r="T412" s="196"/>
      <c r="AT412" s="192" t="s">
        <v>153</v>
      </c>
      <c r="AU412" s="192" t="s">
        <v>86</v>
      </c>
      <c r="AV412" s="11" t="s">
        <v>25</v>
      </c>
      <c r="AW412" s="11" t="s">
        <v>40</v>
      </c>
      <c r="AX412" s="11" t="s">
        <v>77</v>
      </c>
      <c r="AY412" s="192" t="s">
        <v>144</v>
      </c>
    </row>
    <row r="413" spans="2:51" s="12" customFormat="1" ht="13.5">
      <c r="B413" s="197"/>
      <c r="D413" s="189" t="s">
        <v>153</v>
      </c>
      <c r="E413" s="198" t="s">
        <v>5</v>
      </c>
      <c r="F413" s="199" t="s">
        <v>1031</v>
      </c>
      <c r="H413" s="200">
        <v>1.2</v>
      </c>
      <c r="I413" s="201"/>
      <c r="L413" s="197"/>
      <c r="M413" s="202"/>
      <c r="N413" s="203"/>
      <c r="O413" s="203"/>
      <c r="P413" s="203"/>
      <c r="Q413" s="203"/>
      <c r="R413" s="203"/>
      <c r="S413" s="203"/>
      <c r="T413" s="204"/>
      <c r="AT413" s="198" t="s">
        <v>153</v>
      </c>
      <c r="AU413" s="198" t="s">
        <v>86</v>
      </c>
      <c r="AV413" s="12" t="s">
        <v>86</v>
      </c>
      <c r="AW413" s="12" t="s">
        <v>40</v>
      </c>
      <c r="AX413" s="12" t="s">
        <v>77</v>
      </c>
      <c r="AY413" s="198" t="s">
        <v>144</v>
      </c>
    </row>
    <row r="414" spans="2:51" s="11" customFormat="1" ht="13.5">
      <c r="B414" s="188"/>
      <c r="D414" s="189" t="s">
        <v>153</v>
      </c>
      <c r="E414" s="190" t="s">
        <v>5</v>
      </c>
      <c r="F414" s="191" t="s">
        <v>1032</v>
      </c>
      <c r="H414" s="192" t="s">
        <v>5</v>
      </c>
      <c r="I414" s="193"/>
      <c r="L414" s="188"/>
      <c r="M414" s="194"/>
      <c r="N414" s="195"/>
      <c r="O414" s="195"/>
      <c r="P414" s="195"/>
      <c r="Q414" s="195"/>
      <c r="R414" s="195"/>
      <c r="S414" s="195"/>
      <c r="T414" s="196"/>
      <c r="AT414" s="192" t="s">
        <v>153</v>
      </c>
      <c r="AU414" s="192" t="s">
        <v>86</v>
      </c>
      <c r="AV414" s="11" t="s">
        <v>25</v>
      </c>
      <c r="AW414" s="11" t="s">
        <v>40</v>
      </c>
      <c r="AX414" s="11" t="s">
        <v>77</v>
      </c>
      <c r="AY414" s="192" t="s">
        <v>144</v>
      </c>
    </row>
    <row r="415" spans="2:51" s="12" customFormat="1" ht="13.5">
      <c r="B415" s="197"/>
      <c r="D415" s="189" t="s">
        <v>153</v>
      </c>
      <c r="E415" s="198" t="s">
        <v>5</v>
      </c>
      <c r="F415" s="199" t="s">
        <v>1033</v>
      </c>
      <c r="H415" s="200">
        <v>2.4</v>
      </c>
      <c r="I415" s="201"/>
      <c r="L415" s="197"/>
      <c r="M415" s="202"/>
      <c r="N415" s="203"/>
      <c r="O415" s="203"/>
      <c r="P415" s="203"/>
      <c r="Q415" s="203"/>
      <c r="R415" s="203"/>
      <c r="S415" s="203"/>
      <c r="T415" s="204"/>
      <c r="AT415" s="198" t="s">
        <v>153</v>
      </c>
      <c r="AU415" s="198" t="s">
        <v>86</v>
      </c>
      <c r="AV415" s="12" t="s">
        <v>86</v>
      </c>
      <c r="AW415" s="12" t="s">
        <v>40</v>
      </c>
      <c r="AX415" s="12" t="s">
        <v>77</v>
      </c>
      <c r="AY415" s="198" t="s">
        <v>144</v>
      </c>
    </row>
    <row r="416" spans="2:51" s="12" customFormat="1" ht="13.5">
      <c r="B416" s="197"/>
      <c r="D416" s="189" t="s">
        <v>153</v>
      </c>
      <c r="E416" s="198" t="s">
        <v>5</v>
      </c>
      <c r="F416" s="199" t="s">
        <v>1033</v>
      </c>
      <c r="H416" s="200">
        <v>2.4</v>
      </c>
      <c r="I416" s="201"/>
      <c r="L416" s="197"/>
      <c r="M416" s="202"/>
      <c r="N416" s="203"/>
      <c r="O416" s="203"/>
      <c r="P416" s="203"/>
      <c r="Q416" s="203"/>
      <c r="R416" s="203"/>
      <c r="S416" s="203"/>
      <c r="T416" s="204"/>
      <c r="AT416" s="198" t="s">
        <v>153</v>
      </c>
      <c r="AU416" s="198" t="s">
        <v>86</v>
      </c>
      <c r="AV416" s="12" t="s">
        <v>86</v>
      </c>
      <c r="AW416" s="12" t="s">
        <v>40</v>
      </c>
      <c r="AX416" s="12" t="s">
        <v>77</v>
      </c>
      <c r="AY416" s="198" t="s">
        <v>144</v>
      </c>
    </row>
    <row r="417" spans="2:51" s="13" customFormat="1" ht="13.5">
      <c r="B417" s="205"/>
      <c r="D417" s="206" t="s">
        <v>153</v>
      </c>
      <c r="E417" s="207" t="s">
        <v>5</v>
      </c>
      <c r="F417" s="208" t="s">
        <v>174</v>
      </c>
      <c r="H417" s="209">
        <v>6</v>
      </c>
      <c r="I417" s="210"/>
      <c r="L417" s="205"/>
      <c r="M417" s="211"/>
      <c r="N417" s="212"/>
      <c r="O417" s="212"/>
      <c r="P417" s="212"/>
      <c r="Q417" s="212"/>
      <c r="R417" s="212"/>
      <c r="S417" s="212"/>
      <c r="T417" s="213"/>
      <c r="AT417" s="214" t="s">
        <v>153</v>
      </c>
      <c r="AU417" s="214" t="s">
        <v>86</v>
      </c>
      <c r="AV417" s="13" t="s">
        <v>151</v>
      </c>
      <c r="AW417" s="13" t="s">
        <v>40</v>
      </c>
      <c r="AX417" s="13" t="s">
        <v>25</v>
      </c>
      <c r="AY417" s="214" t="s">
        <v>144</v>
      </c>
    </row>
    <row r="418" spans="2:65" s="1" customFormat="1" ht="44.25" customHeight="1">
      <c r="B418" s="175"/>
      <c r="C418" s="176" t="s">
        <v>618</v>
      </c>
      <c r="D418" s="176" t="s">
        <v>146</v>
      </c>
      <c r="E418" s="177" t="s">
        <v>1038</v>
      </c>
      <c r="F418" s="178" t="s">
        <v>1039</v>
      </c>
      <c r="G418" s="179" t="s">
        <v>205</v>
      </c>
      <c r="H418" s="180">
        <v>6</v>
      </c>
      <c r="I418" s="181"/>
      <c r="J418" s="182">
        <f>ROUND(I418*H418,2)</f>
        <v>0</v>
      </c>
      <c r="K418" s="178" t="s">
        <v>4753</v>
      </c>
      <c r="L418" s="42"/>
      <c r="M418" s="183" t="s">
        <v>5</v>
      </c>
      <c r="N418" s="184" t="s">
        <v>48</v>
      </c>
      <c r="O418" s="43"/>
      <c r="P418" s="185">
        <f>O418*H418</f>
        <v>0</v>
      </c>
      <c r="Q418" s="185">
        <v>0.00696</v>
      </c>
      <c r="R418" s="185">
        <f>Q418*H418</f>
        <v>0.04176</v>
      </c>
      <c r="S418" s="185">
        <v>0</v>
      </c>
      <c r="T418" s="186">
        <f>S418*H418</f>
        <v>0</v>
      </c>
      <c r="AR418" s="24" t="s">
        <v>151</v>
      </c>
      <c r="AT418" s="24" t="s">
        <v>146</v>
      </c>
      <c r="AU418" s="24" t="s">
        <v>86</v>
      </c>
      <c r="AY418" s="24" t="s">
        <v>144</v>
      </c>
      <c r="BE418" s="187">
        <f>IF(N418="základní",J418,0)</f>
        <v>0</v>
      </c>
      <c r="BF418" s="187">
        <f>IF(N418="snížená",J418,0)</f>
        <v>0</v>
      </c>
      <c r="BG418" s="187">
        <f>IF(N418="zákl. přenesená",J418,0)</f>
        <v>0</v>
      </c>
      <c r="BH418" s="187">
        <f>IF(N418="sníž. přenesená",J418,0)</f>
        <v>0</v>
      </c>
      <c r="BI418" s="187">
        <f>IF(N418="nulová",J418,0)</f>
        <v>0</v>
      </c>
      <c r="BJ418" s="24" t="s">
        <v>25</v>
      </c>
      <c r="BK418" s="187">
        <f>ROUND(I418*H418,2)</f>
        <v>0</v>
      </c>
      <c r="BL418" s="24" t="s">
        <v>151</v>
      </c>
      <c r="BM418" s="24" t="s">
        <v>1040</v>
      </c>
    </row>
    <row r="419" spans="2:51" s="11" customFormat="1" ht="13.5">
      <c r="B419" s="188"/>
      <c r="D419" s="189" t="s">
        <v>153</v>
      </c>
      <c r="E419" s="190" t="s">
        <v>5</v>
      </c>
      <c r="F419" s="191" t="s">
        <v>1037</v>
      </c>
      <c r="H419" s="192" t="s">
        <v>5</v>
      </c>
      <c r="I419" s="193"/>
      <c r="L419" s="188"/>
      <c r="M419" s="194"/>
      <c r="N419" s="195"/>
      <c r="O419" s="195"/>
      <c r="P419" s="195"/>
      <c r="Q419" s="195"/>
      <c r="R419" s="195"/>
      <c r="S419" s="195"/>
      <c r="T419" s="196"/>
      <c r="AT419" s="192" t="s">
        <v>153</v>
      </c>
      <c r="AU419" s="192" t="s">
        <v>86</v>
      </c>
      <c r="AV419" s="11" t="s">
        <v>25</v>
      </c>
      <c r="AW419" s="11" t="s">
        <v>40</v>
      </c>
      <c r="AX419" s="11" t="s">
        <v>77</v>
      </c>
      <c r="AY419" s="192" t="s">
        <v>144</v>
      </c>
    </row>
    <row r="420" spans="2:51" s="11" customFormat="1" ht="13.5">
      <c r="B420" s="188"/>
      <c r="D420" s="189" t="s">
        <v>153</v>
      </c>
      <c r="E420" s="190" t="s">
        <v>5</v>
      </c>
      <c r="F420" s="191" t="s">
        <v>924</v>
      </c>
      <c r="H420" s="192" t="s">
        <v>5</v>
      </c>
      <c r="I420" s="193"/>
      <c r="L420" s="188"/>
      <c r="M420" s="194"/>
      <c r="N420" s="195"/>
      <c r="O420" s="195"/>
      <c r="P420" s="195"/>
      <c r="Q420" s="195"/>
      <c r="R420" s="195"/>
      <c r="S420" s="195"/>
      <c r="T420" s="196"/>
      <c r="AT420" s="192" t="s">
        <v>153</v>
      </c>
      <c r="AU420" s="192" t="s">
        <v>86</v>
      </c>
      <c r="AV420" s="11" t="s">
        <v>25</v>
      </c>
      <c r="AW420" s="11" t="s">
        <v>40</v>
      </c>
      <c r="AX420" s="11" t="s">
        <v>77</v>
      </c>
      <c r="AY420" s="192" t="s">
        <v>144</v>
      </c>
    </row>
    <row r="421" spans="2:51" s="12" customFormat="1" ht="13.5">
      <c r="B421" s="197"/>
      <c r="D421" s="189" t="s">
        <v>153</v>
      </c>
      <c r="E421" s="198" t="s">
        <v>5</v>
      </c>
      <c r="F421" s="199" t="s">
        <v>1031</v>
      </c>
      <c r="H421" s="200">
        <v>1.2</v>
      </c>
      <c r="I421" s="201"/>
      <c r="L421" s="197"/>
      <c r="M421" s="202"/>
      <c r="N421" s="203"/>
      <c r="O421" s="203"/>
      <c r="P421" s="203"/>
      <c r="Q421" s="203"/>
      <c r="R421" s="203"/>
      <c r="S421" s="203"/>
      <c r="T421" s="204"/>
      <c r="AT421" s="198" t="s">
        <v>153</v>
      </c>
      <c r="AU421" s="198" t="s">
        <v>86</v>
      </c>
      <c r="AV421" s="12" t="s">
        <v>86</v>
      </c>
      <c r="AW421" s="12" t="s">
        <v>40</v>
      </c>
      <c r="AX421" s="12" t="s">
        <v>77</v>
      </c>
      <c r="AY421" s="198" t="s">
        <v>144</v>
      </c>
    </row>
    <row r="422" spans="2:51" s="11" customFormat="1" ht="13.5">
      <c r="B422" s="188"/>
      <c r="D422" s="189" t="s">
        <v>153</v>
      </c>
      <c r="E422" s="190" t="s">
        <v>5</v>
      </c>
      <c r="F422" s="191" t="s">
        <v>1032</v>
      </c>
      <c r="H422" s="192" t="s">
        <v>5</v>
      </c>
      <c r="I422" s="193"/>
      <c r="L422" s="188"/>
      <c r="M422" s="194"/>
      <c r="N422" s="195"/>
      <c r="O422" s="195"/>
      <c r="P422" s="195"/>
      <c r="Q422" s="195"/>
      <c r="R422" s="195"/>
      <c r="S422" s="195"/>
      <c r="T422" s="196"/>
      <c r="AT422" s="192" t="s">
        <v>153</v>
      </c>
      <c r="AU422" s="192" t="s">
        <v>86</v>
      </c>
      <c r="AV422" s="11" t="s">
        <v>25</v>
      </c>
      <c r="AW422" s="11" t="s">
        <v>40</v>
      </c>
      <c r="AX422" s="11" t="s">
        <v>77</v>
      </c>
      <c r="AY422" s="192" t="s">
        <v>144</v>
      </c>
    </row>
    <row r="423" spans="2:51" s="12" customFormat="1" ht="13.5">
      <c r="B423" s="197"/>
      <c r="D423" s="189" t="s">
        <v>153</v>
      </c>
      <c r="E423" s="198" t="s">
        <v>5</v>
      </c>
      <c r="F423" s="199" t="s">
        <v>1033</v>
      </c>
      <c r="H423" s="200">
        <v>2.4</v>
      </c>
      <c r="I423" s="201"/>
      <c r="L423" s="197"/>
      <c r="M423" s="202"/>
      <c r="N423" s="203"/>
      <c r="O423" s="203"/>
      <c r="P423" s="203"/>
      <c r="Q423" s="203"/>
      <c r="R423" s="203"/>
      <c r="S423" s="203"/>
      <c r="T423" s="204"/>
      <c r="AT423" s="198" t="s">
        <v>153</v>
      </c>
      <c r="AU423" s="198" t="s">
        <v>86</v>
      </c>
      <c r="AV423" s="12" t="s">
        <v>86</v>
      </c>
      <c r="AW423" s="12" t="s">
        <v>40</v>
      </c>
      <c r="AX423" s="12" t="s">
        <v>77</v>
      </c>
      <c r="AY423" s="198" t="s">
        <v>144</v>
      </c>
    </row>
    <row r="424" spans="2:51" s="12" customFormat="1" ht="13.5">
      <c r="B424" s="197"/>
      <c r="D424" s="189" t="s">
        <v>153</v>
      </c>
      <c r="E424" s="198" t="s">
        <v>5</v>
      </c>
      <c r="F424" s="199" t="s">
        <v>1033</v>
      </c>
      <c r="H424" s="200">
        <v>2.4</v>
      </c>
      <c r="I424" s="201"/>
      <c r="L424" s="197"/>
      <c r="M424" s="202"/>
      <c r="N424" s="203"/>
      <c r="O424" s="203"/>
      <c r="P424" s="203"/>
      <c r="Q424" s="203"/>
      <c r="R424" s="203"/>
      <c r="S424" s="203"/>
      <c r="T424" s="204"/>
      <c r="AT424" s="198" t="s">
        <v>153</v>
      </c>
      <c r="AU424" s="198" t="s">
        <v>86</v>
      </c>
      <c r="AV424" s="12" t="s">
        <v>86</v>
      </c>
      <c r="AW424" s="12" t="s">
        <v>40</v>
      </c>
      <c r="AX424" s="12" t="s">
        <v>77</v>
      </c>
      <c r="AY424" s="198" t="s">
        <v>144</v>
      </c>
    </row>
    <row r="425" spans="2:51" s="13" customFormat="1" ht="13.5">
      <c r="B425" s="205"/>
      <c r="D425" s="206" t="s">
        <v>153</v>
      </c>
      <c r="E425" s="207" t="s">
        <v>5</v>
      </c>
      <c r="F425" s="208" t="s">
        <v>174</v>
      </c>
      <c r="H425" s="209">
        <v>6</v>
      </c>
      <c r="I425" s="210"/>
      <c r="L425" s="205"/>
      <c r="M425" s="211"/>
      <c r="N425" s="212"/>
      <c r="O425" s="212"/>
      <c r="P425" s="212"/>
      <c r="Q425" s="212"/>
      <c r="R425" s="212"/>
      <c r="S425" s="212"/>
      <c r="T425" s="213"/>
      <c r="AT425" s="214" t="s">
        <v>153</v>
      </c>
      <c r="AU425" s="214" t="s">
        <v>86</v>
      </c>
      <c r="AV425" s="13" t="s">
        <v>151</v>
      </c>
      <c r="AW425" s="13" t="s">
        <v>40</v>
      </c>
      <c r="AX425" s="13" t="s">
        <v>25</v>
      </c>
      <c r="AY425" s="214" t="s">
        <v>144</v>
      </c>
    </row>
    <row r="426" spans="2:65" s="1" customFormat="1" ht="44.25" customHeight="1">
      <c r="B426" s="175"/>
      <c r="C426" s="176" t="s">
        <v>625</v>
      </c>
      <c r="D426" s="176" t="s">
        <v>146</v>
      </c>
      <c r="E426" s="177" t="s">
        <v>1041</v>
      </c>
      <c r="F426" s="178" t="s">
        <v>1042</v>
      </c>
      <c r="G426" s="179" t="s">
        <v>205</v>
      </c>
      <c r="H426" s="180">
        <v>6</v>
      </c>
      <c r="I426" s="181"/>
      <c r="J426" s="182">
        <f>ROUND(I426*H426,2)</f>
        <v>0</v>
      </c>
      <c r="K426" s="178" t="s">
        <v>4753</v>
      </c>
      <c r="L426" s="42"/>
      <c r="M426" s="183" t="s">
        <v>5</v>
      </c>
      <c r="N426" s="184" t="s">
        <v>48</v>
      </c>
      <c r="O426" s="43"/>
      <c r="P426" s="185">
        <f>O426*H426</f>
        <v>0</v>
      </c>
      <c r="Q426" s="185">
        <v>0</v>
      </c>
      <c r="R426" s="185">
        <f>Q426*H426</f>
        <v>0</v>
      </c>
      <c r="S426" s="185">
        <v>0</v>
      </c>
      <c r="T426" s="186">
        <f>S426*H426</f>
        <v>0</v>
      </c>
      <c r="AR426" s="24" t="s">
        <v>151</v>
      </c>
      <c r="AT426" s="24" t="s">
        <v>146</v>
      </c>
      <c r="AU426" s="24" t="s">
        <v>86</v>
      </c>
      <c r="AY426" s="24" t="s">
        <v>144</v>
      </c>
      <c r="BE426" s="187">
        <f>IF(N426="základní",J426,0)</f>
        <v>0</v>
      </c>
      <c r="BF426" s="187">
        <f>IF(N426="snížená",J426,0)</f>
        <v>0</v>
      </c>
      <c r="BG426" s="187">
        <f>IF(N426="zákl. přenesená",J426,0)</f>
        <v>0</v>
      </c>
      <c r="BH426" s="187">
        <f>IF(N426="sníž. přenesená",J426,0)</f>
        <v>0</v>
      </c>
      <c r="BI426" s="187">
        <f>IF(N426="nulová",J426,0)</f>
        <v>0</v>
      </c>
      <c r="BJ426" s="24" t="s">
        <v>25</v>
      </c>
      <c r="BK426" s="187">
        <f>ROUND(I426*H426,2)</f>
        <v>0</v>
      </c>
      <c r="BL426" s="24" t="s">
        <v>151</v>
      </c>
      <c r="BM426" s="24" t="s">
        <v>1043</v>
      </c>
    </row>
    <row r="427" spans="2:51" s="11" customFormat="1" ht="13.5">
      <c r="B427" s="188"/>
      <c r="D427" s="189" t="s">
        <v>153</v>
      </c>
      <c r="E427" s="190" t="s">
        <v>5</v>
      </c>
      <c r="F427" s="191" t="s">
        <v>1037</v>
      </c>
      <c r="H427" s="192" t="s">
        <v>5</v>
      </c>
      <c r="I427" s="193"/>
      <c r="L427" s="188"/>
      <c r="M427" s="194"/>
      <c r="N427" s="195"/>
      <c r="O427" s="195"/>
      <c r="P427" s="195"/>
      <c r="Q427" s="195"/>
      <c r="R427" s="195"/>
      <c r="S427" s="195"/>
      <c r="T427" s="196"/>
      <c r="AT427" s="192" t="s">
        <v>153</v>
      </c>
      <c r="AU427" s="192" t="s">
        <v>86</v>
      </c>
      <c r="AV427" s="11" t="s">
        <v>25</v>
      </c>
      <c r="AW427" s="11" t="s">
        <v>40</v>
      </c>
      <c r="AX427" s="11" t="s">
        <v>77</v>
      </c>
      <c r="AY427" s="192" t="s">
        <v>144</v>
      </c>
    </row>
    <row r="428" spans="2:51" s="11" customFormat="1" ht="13.5">
      <c r="B428" s="188"/>
      <c r="D428" s="189" t="s">
        <v>153</v>
      </c>
      <c r="E428" s="190" t="s">
        <v>5</v>
      </c>
      <c r="F428" s="191" t="s">
        <v>924</v>
      </c>
      <c r="H428" s="192" t="s">
        <v>5</v>
      </c>
      <c r="I428" s="193"/>
      <c r="L428" s="188"/>
      <c r="M428" s="194"/>
      <c r="N428" s="195"/>
      <c r="O428" s="195"/>
      <c r="P428" s="195"/>
      <c r="Q428" s="195"/>
      <c r="R428" s="195"/>
      <c r="S428" s="195"/>
      <c r="T428" s="196"/>
      <c r="AT428" s="192" t="s">
        <v>153</v>
      </c>
      <c r="AU428" s="192" t="s">
        <v>86</v>
      </c>
      <c r="AV428" s="11" t="s">
        <v>25</v>
      </c>
      <c r="AW428" s="11" t="s">
        <v>40</v>
      </c>
      <c r="AX428" s="11" t="s">
        <v>77</v>
      </c>
      <c r="AY428" s="192" t="s">
        <v>144</v>
      </c>
    </row>
    <row r="429" spans="2:51" s="12" customFormat="1" ht="13.5">
      <c r="B429" s="197"/>
      <c r="D429" s="189" t="s">
        <v>153</v>
      </c>
      <c r="E429" s="198" t="s">
        <v>5</v>
      </c>
      <c r="F429" s="199" t="s">
        <v>1031</v>
      </c>
      <c r="H429" s="200">
        <v>1.2</v>
      </c>
      <c r="I429" s="201"/>
      <c r="L429" s="197"/>
      <c r="M429" s="202"/>
      <c r="N429" s="203"/>
      <c r="O429" s="203"/>
      <c r="P429" s="203"/>
      <c r="Q429" s="203"/>
      <c r="R429" s="203"/>
      <c r="S429" s="203"/>
      <c r="T429" s="204"/>
      <c r="AT429" s="198" t="s">
        <v>153</v>
      </c>
      <c r="AU429" s="198" t="s">
        <v>86</v>
      </c>
      <c r="AV429" s="12" t="s">
        <v>86</v>
      </c>
      <c r="AW429" s="12" t="s">
        <v>40</v>
      </c>
      <c r="AX429" s="12" t="s">
        <v>77</v>
      </c>
      <c r="AY429" s="198" t="s">
        <v>144</v>
      </c>
    </row>
    <row r="430" spans="2:51" s="11" customFormat="1" ht="13.5">
      <c r="B430" s="188"/>
      <c r="D430" s="189" t="s">
        <v>153</v>
      </c>
      <c r="E430" s="190" t="s">
        <v>5</v>
      </c>
      <c r="F430" s="191" t="s">
        <v>1032</v>
      </c>
      <c r="H430" s="192" t="s">
        <v>5</v>
      </c>
      <c r="I430" s="193"/>
      <c r="L430" s="188"/>
      <c r="M430" s="194"/>
      <c r="N430" s="195"/>
      <c r="O430" s="195"/>
      <c r="P430" s="195"/>
      <c r="Q430" s="195"/>
      <c r="R430" s="195"/>
      <c r="S430" s="195"/>
      <c r="T430" s="196"/>
      <c r="AT430" s="192" t="s">
        <v>153</v>
      </c>
      <c r="AU430" s="192" t="s">
        <v>86</v>
      </c>
      <c r="AV430" s="11" t="s">
        <v>25</v>
      </c>
      <c r="AW430" s="11" t="s">
        <v>40</v>
      </c>
      <c r="AX430" s="11" t="s">
        <v>77</v>
      </c>
      <c r="AY430" s="192" t="s">
        <v>144</v>
      </c>
    </row>
    <row r="431" spans="2:51" s="12" customFormat="1" ht="13.5">
      <c r="B431" s="197"/>
      <c r="D431" s="189" t="s">
        <v>153</v>
      </c>
      <c r="E431" s="198" t="s">
        <v>5</v>
      </c>
      <c r="F431" s="199" t="s">
        <v>1033</v>
      </c>
      <c r="H431" s="200">
        <v>2.4</v>
      </c>
      <c r="I431" s="201"/>
      <c r="L431" s="197"/>
      <c r="M431" s="202"/>
      <c r="N431" s="203"/>
      <c r="O431" s="203"/>
      <c r="P431" s="203"/>
      <c r="Q431" s="203"/>
      <c r="R431" s="203"/>
      <c r="S431" s="203"/>
      <c r="T431" s="204"/>
      <c r="AT431" s="198" t="s">
        <v>153</v>
      </c>
      <c r="AU431" s="198" t="s">
        <v>86</v>
      </c>
      <c r="AV431" s="12" t="s">
        <v>86</v>
      </c>
      <c r="AW431" s="12" t="s">
        <v>40</v>
      </c>
      <c r="AX431" s="12" t="s">
        <v>77</v>
      </c>
      <c r="AY431" s="198" t="s">
        <v>144</v>
      </c>
    </row>
    <row r="432" spans="2:51" s="12" customFormat="1" ht="13.5">
      <c r="B432" s="197"/>
      <c r="D432" s="189" t="s">
        <v>153</v>
      </c>
      <c r="E432" s="198" t="s">
        <v>5</v>
      </c>
      <c r="F432" s="199" t="s">
        <v>1033</v>
      </c>
      <c r="H432" s="200">
        <v>2.4</v>
      </c>
      <c r="I432" s="201"/>
      <c r="L432" s="197"/>
      <c r="M432" s="202"/>
      <c r="N432" s="203"/>
      <c r="O432" s="203"/>
      <c r="P432" s="203"/>
      <c r="Q432" s="203"/>
      <c r="R432" s="203"/>
      <c r="S432" s="203"/>
      <c r="T432" s="204"/>
      <c r="AT432" s="198" t="s">
        <v>153</v>
      </c>
      <c r="AU432" s="198" t="s">
        <v>86</v>
      </c>
      <c r="AV432" s="12" t="s">
        <v>86</v>
      </c>
      <c r="AW432" s="12" t="s">
        <v>40</v>
      </c>
      <c r="AX432" s="12" t="s">
        <v>77</v>
      </c>
      <c r="AY432" s="198" t="s">
        <v>144</v>
      </c>
    </row>
    <row r="433" spans="2:51" s="13" customFormat="1" ht="13.5">
      <c r="B433" s="205"/>
      <c r="D433" s="206" t="s">
        <v>153</v>
      </c>
      <c r="E433" s="207" t="s">
        <v>5</v>
      </c>
      <c r="F433" s="208" t="s">
        <v>174</v>
      </c>
      <c r="H433" s="209">
        <v>6</v>
      </c>
      <c r="I433" s="210"/>
      <c r="L433" s="205"/>
      <c r="M433" s="211"/>
      <c r="N433" s="212"/>
      <c r="O433" s="212"/>
      <c r="P433" s="212"/>
      <c r="Q433" s="212"/>
      <c r="R433" s="212"/>
      <c r="S433" s="212"/>
      <c r="T433" s="213"/>
      <c r="AT433" s="214" t="s">
        <v>153</v>
      </c>
      <c r="AU433" s="214" t="s">
        <v>86</v>
      </c>
      <c r="AV433" s="13" t="s">
        <v>151</v>
      </c>
      <c r="AW433" s="13" t="s">
        <v>40</v>
      </c>
      <c r="AX433" s="13" t="s">
        <v>25</v>
      </c>
      <c r="AY433" s="214" t="s">
        <v>144</v>
      </c>
    </row>
    <row r="434" spans="2:65" s="1" customFormat="1" ht="57" customHeight="1">
      <c r="B434" s="175"/>
      <c r="C434" s="176" t="s">
        <v>630</v>
      </c>
      <c r="D434" s="176" t="s">
        <v>146</v>
      </c>
      <c r="E434" s="177" t="s">
        <v>1044</v>
      </c>
      <c r="F434" s="178" t="s">
        <v>1045</v>
      </c>
      <c r="G434" s="179" t="s">
        <v>198</v>
      </c>
      <c r="H434" s="180">
        <v>0.055</v>
      </c>
      <c r="I434" s="181"/>
      <c r="J434" s="182">
        <f>ROUND(I434*H434,2)</f>
        <v>0</v>
      </c>
      <c r="K434" s="178" t="s">
        <v>4753</v>
      </c>
      <c r="L434" s="42"/>
      <c r="M434" s="183" t="s">
        <v>5</v>
      </c>
      <c r="N434" s="184" t="s">
        <v>48</v>
      </c>
      <c r="O434" s="43"/>
      <c r="P434" s="185">
        <f>O434*H434</f>
        <v>0</v>
      </c>
      <c r="Q434" s="185">
        <v>1.05464</v>
      </c>
      <c r="R434" s="185">
        <f>Q434*H434</f>
        <v>0.0580052</v>
      </c>
      <c r="S434" s="185">
        <v>0</v>
      </c>
      <c r="T434" s="186">
        <f>S434*H434</f>
        <v>0</v>
      </c>
      <c r="AR434" s="24" t="s">
        <v>151</v>
      </c>
      <c r="AT434" s="24" t="s">
        <v>146</v>
      </c>
      <c r="AU434" s="24" t="s">
        <v>86</v>
      </c>
      <c r="AY434" s="24" t="s">
        <v>144</v>
      </c>
      <c r="BE434" s="187">
        <f>IF(N434="základní",J434,0)</f>
        <v>0</v>
      </c>
      <c r="BF434" s="187">
        <f>IF(N434="snížená",J434,0)</f>
        <v>0</v>
      </c>
      <c r="BG434" s="187">
        <f>IF(N434="zákl. přenesená",J434,0)</f>
        <v>0</v>
      </c>
      <c r="BH434" s="187">
        <f>IF(N434="sníž. přenesená",J434,0)</f>
        <v>0</v>
      </c>
      <c r="BI434" s="187">
        <f>IF(N434="nulová",J434,0)</f>
        <v>0</v>
      </c>
      <c r="BJ434" s="24" t="s">
        <v>25</v>
      </c>
      <c r="BK434" s="187">
        <f>ROUND(I434*H434,2)</f>
        <v>0</v>
      </c>
      <c r="BL434" s="24" t="s">
        <v>151</v>
      </c>
      <c r="BM434" s="24" t="s">
        <v>1046</v>
      </c>
    </row>
    <row r="435" spans="2:51" s="11" customFormat="1" ht="13.5">
      <c r="B435" s="188"/>
      <c r="D435" s="189" t="s">
        <v>153</v>
      </c>
      <c r="E435" s="190" t="s">
        <v>5</v>
      </c>
      <c r="F435" s="191" t="s">
        <v>1047</v>
      </c>
      <c r="H435" s="192" t="s">
        <v>5</v>
      </c>
      <c r="I435" s="193"/>
      <c r="L435" s="188"/>
      <c r="M435" s="194"/>
      <c r="N435" s="195"/>
      <c r="O435" s="195"/>
      <c r="P435" s="195"/>
      <c r="Q435" s="195"/>
      <c r="R435" s="195"/>
      <c r="S435" s="195"/>
      <c r="T435" s="196"/>
      <c r="AT435" s="192" t="s">
        <v>153</v>
      </c>
      <c r="AU435" s="192" t="s">
        <v>86</v>
      </c>
      <c r="AV435" s="11" t="s">
        <v>25</v>
      </c>
      <c r="AW435" s="11" t="s">
        <v>40</v>
      </c>
      <c r="AX435" s="11" t="s">
        <v>77</v>
      </c>
      <c r="AY435" s="192" t="s">
        <v>144</v>
      </c>
    </row>
    <row r="436" spans="2:51" s="12" customFormat="1" ht="13.5">
      <c r="B436" s="197"/>
      <c r="D436" s="189" t="s">
        <v>153</v>
      </c>
      <c r="E436" s="198" t="s">
        <v>5</v>
      </c>
      <c r="F436" s="199" t="s">
        <v>1048</v>
      </c>
      <c r="H436" s="200">
        <v>0.055</v>
      </c>
      <c r="I436" s="201"/>
      <c r="L436" s="197"/>
      <c r="M436" s="202"/>
      <c r="N436" s="203"/>
      <c r="O436" s="203"/>
      <c r="P436" s="203"/>
      <c r="Q436" s="203"/>
      <c r="R436" s="203"/>
      <c r="S436" s="203"/>
      <c r="T436" s="204"/>
      <c r="AT436" s="198" t="s">
        <v>153</v>
      </c>
      <c r="AU436" s="198" t="s">
        <v>86</v>
      </c>
      <c r="AV436" s="12" t="s">
        <v>86</v>
      </c>
      <c r="AW436" s="12" t="s">
        <v>40</v>
      </c>
      <c r="AX436" s="12" t="s">
        <v>77</v>
      </c>
      <c r="AY436" s="198" t="s">
        <v>144</v>
      </c>
    </row>
    <row r="437" spans="2:51" s="13" customFormat="1" ht="13.5">
      <c r="B437" s="205"/>
      <c r="D437" s="206" t="s">
        <v>153</v>
      </c>
      <c r="E437" s="207" t="s">
        <v>5</v>
      </c>
      <c r="F437" s="208" t="s">
        <v>174</v>
      </c>
      <c r="H437" s="209">
        <v>0.055</v>
      </c>
      <c r="I437" s="210"/>
      <c r="L437" s="205"/>
      <c r="M437" s="211"/>
      <c r="N437" s="212"/>
      <c r="O437" s="212"/>
      <c r="P437" s="212"/>
      <c r="Q437" s="212"/>
      <c r="R437" s="212"/>
      <c r="S437" s="212"/>
      <c r="T437" s="213"/>
      <c r="AT437" s="214" t="s">
        <v>153</v>
      </c>
      <c r="AU437" s="214" t="s">
        <v>86</v>
      </c>
      <c r="AV437" s="13" t="s">
        <v>151</v>
      </c>
      <c r="AW437" s="13" t="s">
        <v>40</v>
      </c>
      <c r="AX437" s="13" t="s">
        <v>25</v>
      </c>
      <c r="AY437" s="214" t="s">
        <v>144</v>
      </c>
    </row>
    <row r="438" spans="2:65" s="1" customFormat="1" ht="31.5" customHeight="1">
      <c r="B438" s="175"/>
      <c r="C438" s="176" t="s">
        <v>640</v>
      </c>
      <c r="D438" s="176" t="s">
        <v>146</v>
      </c>
      <c r="E438" s="177" t="s">
        <v>1049</v>
      </c>
      <c r="F438" s="178" t="s">
        <v>1050</v>
      </c>
      <c r="G438" s="179" t="s">
        <v>149</v>
      </c>
      <c r="H438" s="180">
        <v>7.777</v>
      </c>
      <c r="I438" s="181"/>
      <c r="J438" s="182">
        <f>ROUND(I438*H438,2)</f>
        <v>0</v>
      </c>
      <c r="K438" s="178" t="s">
        <v>4753</v>
      </c>
      <c r="L438" s="42"/>
      <c r="M438" s="183" t="s">
        <v>5</v>
      </c>
      <c r="N438" s="184" t="s">
        <v>48</v>
      </c>
      <c r="O438" s="43"/>
      <c r="P438" s="185">
        <f>O438*H438</f>
        <v>0</v>
      </c>
      <c r="Q438" s="185">
        <v>2.45337</v>
      </c>
      <c r="R438" s="185">
        <f>Q438*H438</f>
        <v>19.07985849</v>
      </c>
      <c r="S438" s="185">
        <v>0</v>
      </c>
      <c r="T438" s="186">
        <f>S438*H438</f>
        <v>0</v>
      </c>
      <c r="AR438" s="24" t="s">
        <v>151</v>
      </c>
      <c r="AT438" s="24" t="s">
        <v>146</v>
      </c>
      <c r="AU438" s="24" t="s">
        <v>86</v>
      </c>
      <c r="AY438" s="24" t="s">
        <v>144</v>
      </c>
      <c r="BE438" s="187">
        <f>IF(N438="základní",J438,0)</f>
        <v>0</v>
      </c>
      <c r="BF438" s="187">
        <f>IF(N438="snížená",J438,0)</f>
        <v>0</v>
      </c>
      <c r="BG438" s="187">
        <f>IF(N438="zákl. přenesená",J438,0)</f>
        <v>0</v>
      </c>
      <c r="BH438" s="187">
        <f>IF(N438="sníž. přenesená",J438,0)</f>
        <v>0</v>
      </c>
      <c r="BI438" s="187">
        <f>IF(N438="nulová",J438,0)</f>
        <v>0</v>
      </c>
      <c r="BJ438" s="24" t="s">
        <v>25</v>
      </c>
      <c r="BK438" s="187">
        <f>ROUND(I438*H438,2)</f>
        <v>0</v>
      </c>
      <c r="BL438" s="24" t="s">
        <v>151</v>
      </c>
      <c r="BM438" s="24" t="s">
        <v>1051</v>
      </c>
    </row>
    <row r="439" spans="2:51" s="11" customFormat="1" ht="13.5">
      <c r="B439" s="188"/>
      <c r="D439" s="189" t="s">
        <v>153</v>
      </c>
      <c r="E439" s="190" t="s">
        <v>5</v>
      </c>
      <c r="F439" s="191" t="s">
        <v>832</v>
      </c>
      <c r="H439" s="192" t="s">
        <v>5</v>
      </c>
      <c r="I439" s="193"/>
      <c r="L439" s="188"/>
      <c r="M439" s="194"/>
      <c r="N439" s="195"/>
      <c r="O439" s="195"/>
      <c r="P439" s="195"/>
      <c r="Q439" s="195"/>
      <c r="R439" s="195"/>
      <c r="S439" s="195"/>
      <c r="T439" s="196"/>
      <c r="AT439" s="192" t="s">
        <v>153</v>
      </c>
      <c r="AU439" s="192" t="s">
        <v>86</v>
      </c>
      <c r="AV439" s="11" t="s">
        <v>25</v>
      </c>
      <c r="AW439" s="11" t="s">
        <v>40</v>
      </c>
      <c r="AX439" s="11" t="s">
        <v>77</v>
      </c>
      <c r="AY439" s="192" t="s">
        <v>144</v>
      </c>
    </row>
    <row r="440" spans="2:51" s="11" customFormat="1" ht="13.5">
      <c r="B440" s="188"/>
      <c r="D440" s="189" t="s">
        <v>153</v>
      </c>
      <c r="E440" s="190" t="s">
        <v>5</v>
      </c>
      <c r="F440" s="191" t="s">
        <v>1052</v>
      </c>
      <c r="H440" s="192" t="s">
        <v>5</v>
      </c>
      <c r="I440" s="193"/>
      <c r="L440" s="188"/>
      <c r="M440" s="194"/>
      <c r="N440" s="195"/>
      <c r="O440" s="195"/>
      <c r="P440" s="195"/>
      <c r="Q440" s="195"/>
      <c r="R440" s="195"/>
      <c r="S440" s="195"/>
      <c r="T440" s="196"/>
      <c r="AT440" s="192" t="s">
        <v>153</v>
      </c>
      <c r="AU440" s="192" t="s">
        <v>86</v>
      </c>
      <c r="AV440" s="11" t="s">
        <v>25</v>
      </c>
      <c r="AW440" s="11" t="s">
        <v>40</v>
      </c>
      <c r="AX440" s="11" t="s">
        <v>77</v>
      </c>
      <c r="AY440" s="192" t="s">
        <v>144</v>
      </c>
    </row>
    <row r="441" spans="2:51" s="12" customFormat="1" ht="13.5">
      <c r="B441" s="197"/>
      <c r="D441" s="189" t="s">
        <v>153</v>
      </c>
      <c r="E441" s="198" t="s">
        <v>5</v>
      </c>
      <c r="F441" s="199" t="s">
        <v>1053</v>
      </c>
      <c r="H441" s="200">
        <v>0.518</v>
      </c>
      <c r="I441" s="201"/>
      <c r="L441" s="197"/>
      <c r="M441" s="202"/>
      <c r="N441" s="203"/>
      <c r="O441" s="203"/>
      <c r="P441" s="203"/>
      <c r="Q441" s="203"/>
      <c r="R441" s="203"/>
      <c r="S441" s="203"/>
      <c r="T441" s="204"/>
      <c r="AT441" s="198" t="s">
        <v>153</v>
      </c>
      <c r="AU441" s="198" t="s">
        <v>86</v>
      </c>
      <c r="AV441" s="12" t="s">
        <v>86</v>
      </c>
      <c r="AW441" s="12" t="s">
        <v>40</v>
      </c>
      <c r="AX441" s="12" t="s">
        <v>77</v>
      </c>
      <c r="AY441" s="198" t="s">
        <v>144</v>
      </c>
    </row>
    <row r="442" spans="2:51" s="12" customFormat="1" ht="13.5">
      <c r="B442" s="197"/>
      <c r="D442" s="189" t="s">
        <v>153</v>
      </c>
      <c r="E442" s="198" t="s">
        <v>5</v>
      </c>
      <c r="F442" s="199" t="s">
        <v>1054</v>
      </c>
      <c r="H442" s="200">
        <v>0.429</v>
      </c>
      <c r="I442" s="201"/>
      <c r="L442" s="197"/>
      <c r="M442" s="202"/>
      <c r="N442" s="203"/>
      <c r="O442" s="203"/>
      <c r="P442" s="203"/>
      <c r="Q442" s="203"/>
      <c r="R442" s="203"/>
      <c r="S442" s="203"/>
      <c r="T442" s="204"/>
      <c r="AT442" s="198" t="s">
        <v>153</v>
      </c>
      <c r="AU442" s="198" t="s">
        <v>86</v>
      </c>
      <c r="AV442" s="12" t="s">
        <v>86</v>
      </c>
      <c r="AW442" s="12" t="s">
        <v>40</v>
      </c>
      <c r="AX442" s="12" t="s">
        <v>77</v>
      </c>
      <c r="AY442" s="198" t="s">
        <v>144</v>
      </c>
    </row>
    <row r="443" spans="2:51" s="12" customFormat="1" ht="13.5">
      <c r="B443" s="197"/>
      <c r="D443" s="189" t="s">
        <v>153</v>
      </c>
      <c r="E443" s="198" t="s">
        <v>5</v>
      </c>
      <c r="F443" s="199" t="s">
        <v>1053</v>
      </c>
      <c r="H443" s="200">
        <v>0.518</v>
      </c>
      <c r="I443" s="201"/>
      <c r="L443" s="197"/>
      <c r="M443" s="202"/>
      <c r="N443" s="203"/>
      <c r="O443" s="203"/>
      <c r="P443" s="203"/>
      <c r="Q443" s="203"/>
      <c r="R443" s="203"/>
      <c r="S443" s="203"/>
      <c r="T443" s="204"/>
      <c r="AT443" s="198" t="s">
        <v>153</v>
      </c>
      <c r="AU443" s="198" t="s">
        <v>86</v>
      </c>
      <c r="AV443" s="12" t="s">
        <v>86</v>
      </c>
      <c r="AW443" s="12" t="s">
        <v>40</v>
      </c>
      <c r="AX443" s="12" t="s">
        <v>77</v>
      </c>
      <c r="AY443" s="198" t="s">
        <v>144</v>
      </c>
    </row>
    <row r="444" spans="2:51" s="11" customFormat="1" ht="13.5">
      <c r="B444" s="188"/>
      <c r="D444" s="189" t="s">
        <v>153</v>
      </c>
      <c r="E444" s="190" t="s">
        <v>5</v>
      </c>
      <c r="F444" s="191" t="s">
        <v>1055</v>
      </c>
      <c r="H444" s="192" t="s">
        <v>5</v>
      </c>
      <c r="I444" s="193"/>
      <c r="L444" s="188"/>
      <c r="M444" s="194"/>
      <c r="N444" s="195"/>
      <c r="O444" s="195"/>
      <c r="P444" s="195"/>
      <c r="Q444" s="195"/>
      <c r="R444" s="195"/>
      <c r="S444" s="195"/>
      <c r="T444" s="196"/>
      <c r="AT444" s="192" t="s">
        <v>153</v>
      </c>
      <c r="AU444" s="192" t="s">
        <v>86</v>
      </c>
      <c r="AV444" s="11" t="s">
        <v>25</v>
      </c>
      <c r="AW444" s="11" t="s">
        <v>40</v>
      </c>
      <c r="AX444" s="11" t="s">
        <v>77</v>
      </c>
      <c r="AY444" s="192" t="s">
        <v>144</v>
      </c>
    </row>
    <row r="445" spans="2:51" s="12" customFormat="1" ht="13.5">
      <c r="B445" s="197"/>
      <c r="D445" s="189" t="s">
        <v>153</v>
      </c>
      <c r="E445" s="198" t="s">
        <v>5</v>
      </c>
      <c r="F445" s="199" t="s">
        <v>1056</v>
      </c>
      <c r="H445" s="200">
        <v>0.419</v>
      </c>
      <c r="I445" s="201"/>
      <c r="L445" s="197"/>
      <c r="M445" s="202"/>
      <c r="N445" s="203"/>
      <c r="O445" s="203"/>
      <c r="P445" s="203"/>
      <c r="Q445" s="203"/>
      <c r="R445" s="203"/>
      <c r="S445" s="203"/>
      <c r="T445" s="204"/>
      <c r="AT445" s="198" t="s">
        <v>153</v>
      </c>
      <c r="AU445" s="198" t="s">
        <v>86</v>
      </c>
      <c r="AV445" s="12" t="s">
        <v>86</v>
      </c>
      <c r="AW445" s="12" t="s">
        <v>40</v>
      </c>
      <c r="AX445" s="12" t="s">
        <v>77</v>
      </c>
      <c r="AY445" s="198" t="s">
        <v>144</v>
      </c>
    </row>
    <row r="446" spans="2:51" s="12" customFormat="1" ht="13.5">
      <c r="B446" s="197"/>
      <c r="D446" s="189" t="s">
        <v>153</v>
      </c>
      <c r="E446" s="198" t="s">
        <v>5</v>
      </c>
      <c r="F446" s="199" t="s">
        <v>1057</v>
      </c>
      <c r="H446" s="200">
        <v>0.48</v>
      </c>
      <c r="I446" s="201"/>
      <c r="L446" s="197"/>
      <c r="M446" s="202"/>
      <c r="N446" s="203"/>
      <c r="O446" s="203"/>
      <c r="P446" s="203"/>
      <c r="Q446" s="203"/>
      <c r="R446" s="203"/>
      <c r="S446" s="203"/>
      <c r="T446" s="204"/>
      <c r="AT446" s="198" t="s">
        <v>153</v>
      </c>
      <c r="AU446" s="198" t="s">
        <v>86</v>
      </c>
      <c r="AV446" s="12" t="s">
        <v>86</v>
      </c>
      <c r="AW446" s="12" t="s">
        <v>40</v>
      </c>
      <c r="AX446" s="12" t="s">
        <v>77</v>
      </c>
      <c r="AY446" s="198" t="s">
        <v>144</v>
      </c>
    </row>
    <row r="447" spans="2:51" s="11" customFormat="1" ht="13.5">
      <c r="B447" s="188"/>
      <c r="D447" s="189" t="s">
        <v>153</v>
      </c>
      <c r="E447" s="190" t="s">
        <v>5</v>
      </c>
      <c r="F447" s="191" t="s">
        <v>1058</v>
      </c>
      <c r="H447" s="192" t="s">
        <v>5</v>
      </c>
      <c r="I447" s="193"/>
      <c r="L447" s="188"/>
      <c r="M447" s="194"/>
      <c r="N447" s="195"/>
      <c r="O447" s="195"/>
      <c r="P447" s="195"/>
      <c r="Q447" s="195"/>
      <c r="R447" s="195"/>
      <c r="S447" s="195"/>
      <c r="T447" s="196"/>
      <c r="AT447" s="192" t="s">
        <v>153</v>
      </c>
      <c r="AU447" s="192" t="s">
        <v>86</v>
      </c>
      <c r="AV447" s="11" t="s">
        <v>25</v>
      </c>
      <c r="AW447" s="11" t="s">
        <v>40</v>
      </c>
      <c r="AX447" s="11" t="s">
        <v>77</v>
      </c>
      <c r="AY447" s="192" t="s">
        <v>144</v>
      </c>
    </row>
    <row r="448" spans="2:51" s="12" customFormat="1" ht="13.5">
      <c r="B448" s="197"/>
      <c r="D448" s="189" t="s">
        <v>153</v>
      </c>
      <c r="E448" s="198" t="s">
        <v>5</v>
      </c>
      <c r="F448" s="199" t="s">
        <v>1059</v>
      </c>
      <c r="H448" s="200">
        <v>0.198</v>
      </c>
      <c r="I448" s="201"/>
      <c r="L448" s="197"/>
      <c r="M448" s="202"/>
      <c r="N448" s="203"/>
      <c r="O448" s="203"/>
      <c r="P448" s="203"/>
      <c r="Q448" s="203"/>
      <c r="R448" s="203"/>
      <c r="S448" s="203"/>
      <c r="T448" s="204"/>
      <c r="AT448" s="198" t="s">
        <v>153</v>
      </c>
      <c r="AU448" s="198" t="s">
        <v>86</v>
      </c>
      <c r="AV448" s="12" t="s">
        <v>86</v>
      </c>
      <c r="AW448" s="12" t="s">
        <v>40</v>
      </c>
      <c r="AX448" s="12" t="s">
        <v>77</v>
      </c>
      <c r="AY448" s="198" t="s">
        <v>144</v>
      </c>
    </row>
    <row r="449" spans="2:51" s="12" customFormat="1" ht="13.5">
      <c r="B449" s="197"/>
      <c r="D449" s="189" t="s">
        <v>153</v>
      </c>
      <c r="E449" s="198" t="s">
        <v>5</v>
      </c>
      <c r="F449" s="199" t="s">
        <v>1060</v>
      </c>
      <c r="H449" s="200">
        <v>0.099</v>
      </c>
      <c r="I449" s="201"/>
      <c r="L449" s="197"/>
      <c r="M449" s="202"/>
      <c r="N449" s="203"/>
      <c r="O449" s="203"/>
      <c r="P449" s="203"/>
      <c r="Q449" s="203"/>
      <c r="R449" s="203"/>
      <c r="S449" s="203"/>
      <c r="T449" s="204"/>
      <c r="AT449" s="198" t="s">
        <v>153</v>
      </c>
      <c r="AU449" s="198" t="s">
        <v>86</v>
      </c>
      <c r="AV449" s="12" t="s">
        <v>86</v>
      </c>
      <c r="AW449" s="12" t="s">
        <v>40</v>
      </c>
      <c r="AX449" s="12" t="s">
        <v>77</v>
      </c>
      <c r="AY449" s="198" t="s">
        <v>144</v>
      </c>
    </row>
    <row r="450" spans="2:51" s="11" customFormat="1" ht="13.5">
      <c r="B450" s="188"/>
      <c r="D450" s="189" t="s">
        <v>153</v>
      </c>
      <c r="E450" s="190" t="s">
        <v>5</v>
      </c>
      <c r="F450" s="191" t="s">
        <v>891</v>
      </c>
      <c r="H450" s="192" t="s">
        <v>5</v>
      </c>
      <c r="I450" s="193"/>
      <c r="L450" s="188"/>
      <c r="M450" s="194"/>
      <c r="N450" s="195"/>
      <c r="O450" s="195"/>
      <c r="P450" s="195"/>
      <c r="Q450" s="195"/>
      <c r="R450" s="195"/>
      <c r="S450" s="195"/>
      <c r="T450" s="196"/>
      <c r="AT450" s="192" t="s">
        <v>153</v>
      </c>
      <c r="AU450" s="192" t="s">
        <v>86</v>
      </c>
      <c r="AV450" s="11" t="s">
        <v>25</v>
      </c>
      <c r="AW450" s="11" t="s">
        <v>40</v>
      </c>
      <c r="AX450" s="11" t="s">
        <v>77</v>
      </c>
      <c r="AY450" s="192" t="s">
        <v>144</v>
      </c>
    </row>
    <row r="451" spans="2:51" s="11" customFormat="1" ht="13.5">
      <c r="B451" s="188"/>
      <c r="D451" s="189" t="s">
        <v>153</v>
      </c>
      <c r="E451" s="190" t="s">
        <v>5</v>
      </c>
      <c r="F451" s="191" t="s">
        <v>1061</v>
      </c>
      <c r="H451" s="192" t="s">
        <v>5</v>
      </c>
      <c r="I451" s="193"/>
      <c r="L451" s="188"/>
      <c r="M451" s="194"/>
      <c r="N451" s="195"/>
      <c r="O451" s="195"/>
      <c r="P451" s="195"/>
      <c r="Q451" s="195"/>
      <c r="R451" s="195"/>
      <c r="S451" s="195"/>
      <c r="T451" s="196"/>
      <c r="AT451" s="192" t="s">
        <v>153</v>
      </c>
      <c r="AU451" s="192" t="s">
        <v>86</v>
      </c>
      <c r="AV451" s="11" t="s">
        <v>25</v>
      </c>
      <c r="AW451" s="11" t="s">
        <v>40</v>
      </c>
      <c r="AX451" s="11" t="s">
        <v>77</v>
      </c>
      <c r="AY451" s="192" t="s">
        <v>144</v>
      </c>
    </row>
    <row r="452" spans="2:51" s="12" customFormat="1" ht="13.5">
      <c r="B452" s="197"/>
      <c r="D452" s="189" t="s">
        <v>153</v>
      </c>
      <c r="E452" s="198" t="s">
        <v>5</v>
      </c>
      <c r="F452" s="199" t="s">
        <v>1062</v>
      </c>
      <c r="H452" s="200">
        <v>0.948</v>
      </c>
      <c r="I452" s="201"/>
      <c r="L452" s="197"/>
      <c r="M452" s="202"/>
      <c r="N452" s="203"/>
      <c r="O452" s="203"/>
      <c r="P452" s="203"/>
      <c r="Q452" s="203"/>
      <c r="R452" s="203"/>
      <c r="S452" s="203"/>
      <c r="T452" s="204"/>
      <c r="AT452" s="198" t="s">
        <v>153</v>
      </c>
      <c r="AU452" s="198" t="s">
        <v>86</v>
      </c>
      <c r="AV452" s="12" t="s">
        <v>86</v>
      </c>
      <c r="AW452" s="12" t="s">
        <v>40</v>
      </c>
      <c r="AX452" s="12" t="s">
        <v>77</v>
      </c>
      <c r="AY452" s="198" t="s">
        <v>144</v>
      </c>
    </row>
    <row r="453" spans="2:51" s="11" customFormat="1" ht="13.5">
      <c r="B453" s="188"/>
      <c r="D453" s="189" t="s">
        <v>153</v>
      </c>
      <c r="E453" s="190" t="s">
        <v>5</v>
      </c>
      <c r="F453" s="191" t="s">
        <v>1063</v>
      </c>
      <c r="H453" s="192" t="s">
        <v>5</v>
      </c>
      <c r="I453" s="193"/>
      <c r="L453" s="188"/>
      <c r="M453" s="194"/>
      <c r="N453" s="195"/>
      <c r="O453" s="195"/>
      <c r="P453" s="195"/>
      <c r="Q453" s="195"/>
      <c r="R453" s="195"/>
      <c r="S453" s="195"/>
      <c r="T453" s="196"/>
      <c r="AT453" s="192" t="s">
        <v>153</v>
      </c>
      <c r="AU453" s="192" t="s">
        <v>86</v>
      </c>
      <c r="AV453" s="11" t="s">
        <v>25</v>
      </c>
      <c r="AW453" s="11" t="s">
        <v>40</v>
      </c>
      <c r="AX453" s="11" t="s">
        <v>77</v>
      </c>
      <c r="AY453" s="192" t="s">
        <v>144</v>
      </c>
    </row>
    <row r="454" spans="2:51" s="12" customFormat="1" ht="13.5">
      <c r="B454" s="197"/>
      <c r="D454" s="189" t="s">
        <v>153</v>
      </c>
      <c r="E454" s="198" t="s">
        <v>5</v>
      </c>
      <c r="F454" s="199" t="s">
        <v>1064</v>
      </c>
      <c r="H454" s="200">
        <v>0.596</v>
      </c>
      <c r="I454" s="201"/>
      <c r="L454" s="197"/>
      <c r="M454" s="202"/>
      <c r="N454" s="203"/>
      <c r="O454" s="203"/>
      <c r="P454" s="203"/>
      <c r="Q454" s="203"/>
      <c r="R454" s="203"/>
      <c r="S454" s="203"/>
      <c r="T454" s="204"/>
      <c r="AT454" s="198" t="s">
        <v>153</v>
      </c>
      <c r="AU454" s="198" t="s">
        <v>86</v>
      </c>
      <c r="AV454" s="12" t="s">
        <v>86</v>
      </c>
      <c r="AW454" s="12" t="s">
        <v>40</v>
      </c>
      <c r="AX454" s="12" t="s">
        <v>77</v>
      </c>
      <c r="AY454" s="198" t="s">
        <v>144</v>
      </c>
    </row>
    <row r="455" spans="2:51" s="11" customFormat="1" ht="13.5">
      <c r="B455" s="188"/>
      <c r="D455" s="189" t="s">
        <v>153</v>
      </c>
      <c r="E455" s="190" t="s">
        <v>5</v>
      </c>
      <c r="F455" s="191" t="s">
        <v>1065</v>
      </c>
      <c r="H455" s="192" t="s">
        <v>5</v>
      </c>
      <c r="I455" s="193"/>
      <c r="L455" s="188"/>
      <c r="M455" s="194"/>
      <c r="N455" s="195"/>
      <c r="O455" s="195"/>
      <c r="P455" s="195"/>
      <c r="Q455" s="195"/>
      <c r="R455" s="195"/>
      <c r="S455" s="195"/>
      <c r="T455" s="196"/>
      <c r="AT455" s="192" t="s">
        <v>153</v>
      </c>
      <c r="AU455" s="192" t="s">
        <v>86</v>
      </c>
      <c r="AV455" s="11" t="s">
        <v>25</v>
      </c>
      <c r="AW455" s="11" t="s">
        <v>40</v>
      </c>
      <c r="AX455" s="11" t="s">
        <v>77</v>
      </c>
      <c r="AY455" s="192" t="s">
        <v>144</v>
      </c>
    </row>
    <row r="456" spans="2:51" s="12" customFormat="1" ht="13.5">
      <c r="B456" s="197"/>
      <c r="D456" s="189" t="s">
        <v>153</v>
      </c>
      <c r="E456" s="198" t="s">
        <v>5</v>
      </c>
      <c r="F456" s="199" t="s">
        <v>1066</v>
      </c>
      <c r="H456" s="200">
        <v>0.087</v>
      </c>
      <c r="I456" s="201"/>
      <c r="L456" s="197"/>
      <c r="M456" s="202"/>
      <c r="N456" s="203"/>
      <c r="O456" s="203"/>
      <c r="P456" s="203"/>
      <c r="Q456" s="203"/>
      <c r="R456" s="203"/>
      <c r="S456" s="203"/>
      <c r="T456" s="204"/>
      <c r="AT456" s="198" t="s">
        <v>153</v>
      </c>
      <c r="AU456" s="198" t="s">
        <v>86</v>
      </c>
      <c r="AV456" s="12" t="s">
        <v>86</v>
      </c>
      <c r="AW456" s="12" t="s">
        <v>40</v>
      </c>
      <c r="AX456" s="12" t="s">
        <v>77</v>
      </c>
      <c r="AY456" s="198" t="s">
        <v>144</v>
      </c>
    </row>
    <row r="457" spans="2:51" s="11" customFormat="1" ht="13.5">
      <c r="B457" s="188"/>
      <c r="D457" s="189" t="s">
        <v>153</v>
      </c>
      <c r="E457" s="190" t="s">
        <v>5</v>
      </c>
      <c r="F457" s="191" t="s">
        <v>893</v>
      </c>
      <c r="H457" s="192" t="s">
        <v>5</v>
      </c>
      <c r="I457" s="193"/>
      <c r="L457" s="188"/>
      <c r="M457" s="194"/>
      <c r="N457" s="195"/>
      <c r="O457" s="195"/>
      <c r="P457" s="195"/>
      <c r="Q457" s="195"/>
      <c r="R457" s="195"/>
      <c r="S457" s="195"/>
      <c r="T457" s="196"/>
      <c r="AT457" s="192" t="s">
        <v>153</v>
      </c>
      <c r="AU457" s="192" t="s">
        <v>86</v>
      </c>
      <c r="AV457" s="11" t="s">
        <v>25</v>
      </c>
      <c r="AW457" s="11" t="s">
        <v>40</v>
      </c>
      <c r="AX457" s="11" t="s">
        <v>77</v>
      </c>
      <c r="AY457" s="192" t="s">
        <v>144</v>
      </c>
    </row>
    <row r="458" spans="2:51" s="11" customFormat="1" ht="13.5">
      <c r="B458" s="188"/>
      <c r="D458" s="189" t="s">
        <v>153</v>
      </c>
      <c r="E458" s="190" t="s">
        <v>5</v>
      </c>
      <c r="F458" s="191" t="s">
        <v>1061</v>
      </c>
      <c r="H458" s="192" t="s">
        <v>5</v>
      </c>
      <c r="I458" s="193"/>
      <c r="L458" s="188"/>
      <c r="M458" s="194"/>
      <c r="N458" s="195"/>
      <c r="O458" s="195"/>
      <c r="P458" s="195"/>
      <c r="Q458" s="195"/>
      <c r="R458" s="195"/>
      <c r="S458" s="195"/>
      <c r="T458" s="196"/>
      <c r="AT458" s="192" t="s">
        <v>153</v>
      </c>
      <c r="AU458" s="192" t="s">
        <v>86</v>
      </c>
      <c r="AV458" s="11" t="s">
        <v>25</v>
      </c>
      <c r="AW458" s="11" t="s">
        <v>40</v>
      </c>
      <c r="AX458" s="11" t="s">
        <v>77</v>
      </c>
      <c r="AY458" s="192" t="s">
        <v>144</v>
      </c>
    </row>
    <row r="459" spans="2:51" s="12" customFormat="1" ht="13.5">
      <c r="B459" s="197"/>
      <c r="D459" s="189" t="s">
        <v>153</v>
      </c>
      <c r="E459" s="198" t="s">
        <v>5</v>
      </c>
      <c r="F459" s="199" t="s">
        <v>1067</v>
      </c>
      <c r="H459" s="200">
        <v>0.25</v>
      </c>
      <c r="I459" s="201"/>
      <c r="L459" s="197"/>
      <c r="M459" s="202"/>
      <c r="N459" s="203"/>
      <c r="O459" s="203"/>
      <c r="P459" s="203"/>
      <c r="Q459" s="203"/>
      <c r="R459" s="203"/>
      <c r="S459" s="203"/>
      <c r="T459" s="204"/>
      <c r="AT459" s="198" t="s">
        <v>153</v>
      </c>
      <c r="AU459" s="198" t="s">
        <v>86</v>
      </c>
      <c r="AV459" s="12" t="s">
        <v>86</v>
      </c>
      <c r="AW459" s="12" t="s">
        <v>40</v>
      </c>
      <c r="AX459" s="12" t="s">
        <v>77</v>
      </c>
      <c r="AY459" s="198" t="s">
        <v>144</v>
      </c>
    </row>
    <row r="460" spans="2:51" s="12" customFormat="1" ht="13.5">
      <c r="B460" s="197"/>
      <c r="D460" s="189" t="s">
        <v>153</v>
      </c>
      <c r="E460" s="198" t="s">
        <v>5</v>
      </c>
      <c r="F460" s="199" t="s">
        <v>1068</v>
      </c>
      <c r="H460" s="200">
        <v>0.423</v>
      </c>
      <c r="I460" s="201"/>
      <c r="L460" s="197"/>
      <c r="M460" s="202"/>
      <c r="N460" s="203"/>
      <c r="O460" s="203"/>
      <c r="P460" s="203"/>
      <c r="Q460" s="203"/>
      <c r="R460" s="203"/>
      <c r="S460" s="203"/>
      <c r="T460" s="204"/>
      <c r="AT460" s="198" t="s">
        <v>153</v>
      </c>
      <c r="AU460" s="198" t="s">
        <v>86</v>
      </c>
      <c r="AV460" s="12" t="s">
        <v>86</v>
      </c>
      <c r="AW460" s="12" t="s">
        <v>40</v>
      </c>
      <c r="AX460" s="12" t="s">
        <v>77</v>
      </c>
      <c r="AY460" s="198" t="s">
        <v>144</v>
      </c>
    </row>
    <row r="461" spans="2:51" s="12" customFormat="1" ht="13.5">
      <c r="B461" s="197"/>
      <c r="D461" s="189" t="s">
        <v>153</v>
      </c>
      <c r="E461" s="198" t="s">
        <v>5</v>
      </c>
      <c r="F461" s="199" t="s">
        <v>1069</v>
      </c>
      <c r="H461" s="200">
        <v>0.544</v>
      </c>
      <c r="I461" s="201"/>
      <c r="L461" s="197"/>
      <c r="M461" s="202"/>
      <c r="N461" s="203"/>
      <c r="O461" s="203"/>
      <c r="P461" s="203"/>
      <c r="Q461" s="203"/>
      <c r="R461" s="203"/>
      <c r="S461" s="203"/>
      <c r="T461" s="204"/>
      <c r="AT461" s="198" t="s">
        <v>153</v>
      </c>
      <c r="AU461" s="198" t="s">
        <v>86</v>
      </c>
      <c r="AV461" s="12" t="s">
        <v>86</v>
      </c>
      <c r="AW461" s="12" t="s">
        <v>40</v>
      </c>
      <c r="AX461" s="12" t="s">
        <v>77</v>
      </c>
      <c r="AY461" s="198" t="s">
        <v>144</v>
      </c>
    </row>
    <row r="462" spans="2:51" s="11" customFormat="1" ht="13.5">
      <c r="B462" s="188"/>
      <c r="D462" s="189" t="s">
        <v>153</v>
      </c>
      <c r="E462" s="190" t="s">
        <v>5</v>
      </c>
      <c r="F462" s="191" t="s">
        <v>1063</v>
      </c>
      <c r="H462" s="192" t="s">
        <v>5</v>
      </c>
      <c r="I462" s="193"/>
      <c r="L462" s="188"/>
      <c r="M462" s="194"/>
      <c r="N462" s="195"/>
      <c r="O462" s="195"/>
      <c r="P462" s="195"/>
      <c r="Q462" s="195"/>
      <c r="R462" s="195"/>
      <c r="S462" s="195"/>
      <c r="T462" s="196"/>
      <c r="AT462" s="192" t="s">
        <v>153</v>
      </c>
      <c r="AU462" s="192" t="s">
        <v>86</v>
      </c>
      <c r="AV462" s="11" t="s">
        <v>25</v>
      </c>
      <c r="AW462" s="11" t="s">
        <v>40</v>
      </c>
      <c r="AX462" s="11" t="s">
        <v>77</v>
      </c>
      <c r="AY462" s="192" t="s">
        <v>144</v>
      </c>
    </row>
    <row r="463" spans="2:51" s="12" customFormat="1" ht="13.5">
      <c r="B463" s="197"/>
      <c r="D463" s="189" t="s">
        <v>153</v>
      </c>
      <c r="E463" s="198" t="s">
        <v>5</v>
      </c>
      <c r="F463" s="199" t="s">
        <v>1070</v>
      </c>
      <c r="H463" s="200">
        <v>0.26</v>
      </c>
      <c r="I463" s="201"/>
      <c r="L463" s="197"/>
      <c r="M463" s="202"/>
      <c r="N463" s="203"/>
      <c r="O463" s="203"/>
      <c r="P463" s="203"/>
      <c r="Q463" s="203"/>
      <c r="R463" s="203"/>
      <c r="S463" s="203"/>
      <c r="T463" s="204"/>
      <c r="AT463" s="198" t="s">
        <v>153</v>
      </c>
      <c r="AU463" s="198" t="s">
        <v>86</v>
      </c>
      <c r="AV463" s="12" t="s">
        <v>86</v>
      </c>
      <c r="AW463" s="12" t="s">
        <v>40</v>
      </c>
      <c r="AX463" s="12" t="s">
        <v>77</v>
      </c>
      <c r="AY463" s="198" t="s">
        <v>144</v>
      </c>
    </row>
    <row r="464" spans="2:51" s="12" customFormat="1" ht="13.5">
      <c r="B464" s="197"/>
      <c r="D464" s="189" t="s">
        <v>153</v>
      </c>
      <c r="E464" s="198" t="s">
        <v>5</v>
      </c>
      <c r="F464" s="199" t="s">
        <v>1071</v>
      </c>
      <c r="H464" s="200">
        <v>0.231</v>
      </c>
      <c r="I464" s="201"/>
      <c r="L464" s="197"/>
      <c r="M464" s="202"/>
      <c r="N464" s="203"/>
      <c r="O464" s="203"/>
      <c r="P464" s="203"/>
      <c r="Q464" s="203"/>
      <c r="R464" s="203"/>
      <c r="S464" s="203"/>
      <c r="T464" s="204"/>
      <c r="AT464" s="198" t="s">
        <v>153</v>
      </c>
      <c r="AU464" s="198" t="s">
        <v>86</v>
      </c>
      <c r="AV464" s="12" t="s">
        <v>86</v>
      </c>
      <c r="AW464" s="12" t="s">
        <v>40</v>
      </c>
      <c r="AX464" s="12" t="s">
        <v>77</v>
      </c>
      <c r="AY464" s="198" t="s">
        <v>144</v>
      </c>
    </row>
    <row r="465" spans="2:51" s="11" customFormat="1" ht="13.5">
      <c r="B465" s="188"/>
      <c r="D465" s="189" t="s">
        <v>153</v>
      </c>
      <c r="E465" s="190" t="s">
        <v>5</v>
      </c>
      <c r="F465" s="191" t="s">
        <v>1072</v>
      </c>
      <c r="H465" s="192" t="s">
        <v>5</v>
      </c>
      <c r="I465" s="193"/>
      <c r="L465" s="188"/>
      <c r="M465" s="194"/>
      <c r="N465" s="195"/>
      <c r="O465" s="195"/>
      <c r="P465" s="195"/>
      <c r="Q465" s="195"/>
      <c r="R465" s="195"/>
      <c r="S465" s="195"/>
      <c r="T465" s="196"/>
      <c r="AT465" s="192" t="s">
        <v>153</v>
      </c>
      <c r="AU465" s="192" t="s">
        <v>86</v>
      </c>
      <c r="AV465" s="11" t="s">
        <v>25</v>
      </c>
      <c r="AW465" s="11" t="s">
        <v>40</v>
      </c>
      <c r="AX465" s="11" t="s">
        <v>77</v>
      </c>
      <c r="AY465" s="192" t="s">
        <v>144</v>
      </c>
    </row>
    <row r="466" spans="2:51" s="12" customFormat="1" ht="13.5">
      <c r="B466" s="197"/>
      <c r="D466" s="189" t="s">
        <v>153</v>
      </c>
      <c r="E466" s="198" t="s">
        <v>5</v>
      </c>
      <c r="F466" s="199" t="s">
        <v>1073</v>
      </c>
      <c r="H466" s="200">
        <v>1.713</v>
      </c>
      <c r="I466" s="201"/>
      <c r="L466" s="197"/>
      <c r="M466" s="202"/>
      <c r="N466" s="203"/>
      <c r="O466" s="203"/>
      <c r="P466" s="203"/>
      <c r="Q466" s="203"/>
      <c r="R466" s="203"/>
      <c r="S466" s="203"/>
      <c r="T466" s="204"/>
      <c r="AT466" s="198" t="s">
        <v>153</v>
      </c>
      <c r="AU466" s="198" t="s">
        <v>86</v>
      </c>
      <c r="AV466" s="12" t="s">
        <v>86</v>
      </c>
      <c r="AW466" s="12" t="s">
        <v>40</v>
      </c>
      <c r="AX466" s="12" t="s">
        <v>77</v>
      </c>
      <c r="AY466" s="198" t="s">
        <v>144</v>
      </c>
    </row>
    <row r="467" spans="2:51" s="11" customFormat="1" ht="13.5">
      <c r="B467" s="188"/>
      <c r="D467" s="189" t="s">
        <v>153</v>
      </c>
      <c r="E467" s="190" t="s">
        <v>5</v>
      </c>
      <c r="F467" s="191" t="s">
        <v>1074</v>
      </c>
      <c r="H467" s="192" t="s">
        <v>5</v>
      </c>
      <c r="I467" s="193"/>
      <c r="L467" s="188"/>
      <c r="M467" s="194"/>
      <c r="N467" s="195"/>
      <c r="O467" s="195"/>
      <c r="P467" s="195"/>
      <c r="Q467" s="195"/>
      <c r="R467" s="195"/>
      <c r="S467" s="195"/>
      <c r="T467" s="196"/>
      <c r="AT467" s="192" t="s">
        <v>153</v>
      </c>
      <c r="AU467" s="192" t="s">
        <v>86</v>
      </c>
      <c r="AV467" s="11" t="s">
        <v>25</v>
      </c>
      <c r="AW467" s="11" t="s">
        <v>40</v>
      </c>
      <c r="AX467" s="11" t="s">
        <v>77</v>
      </c>
      <c r="AY467" s="192" t="s">
        <v>144</v>
      </c>
    </row>
    <row r="468" spans="2:51" s="12" customFormat="1" ht="13.5">
      <c r="B468" s="197"/>
      <c r="D468" s="189" t="s">
        <v>153</v>
      </c>
      <c r="E468" s="198" t="s">
        <v>5</v>
      </c>
      <c r="F468" s="199" t="s">
        <v>1075</v>
      </c>
      <c r="H468" s="200">
        <v>0.064</v>
      </c>
      <c r="I468" s="201"/>
      <c r="L468" s="197"/>
      <c r="M468" s="202"/>
      <c r="N468" s="203"/>
      <c r="O468" s="203"/>
      <c r="P468" s="203"/>
      <c r="Q468" s="203"/>
      <c r="R468" s="203"/>
      <c r="S468" s="203"/>
      <c r="T468" s="204"/>
      <c r="AT468" s="198" t="s">
        <v>153</v>
      </c>
      <c r="AU468" s="198" t="s">
        <v>86</v>
      </c>
      <c r="AV468" s="12" t="s">
        <v>86</v>
      </c>
      <c r="AW468" s="12" t="s">
        <v>40</v>
      </c>
      <c r="AX468" s="12" t="s">
        <v>77</v>
      </c>
      <c r="AY468" s="198" t="s">
        <v>144</v>
      </c>
    </row>
    <row r="469" spans="2:51" s="13" customFormat="1" ht="13.5">
      <c r="B469" s="205"/>
      <c r="D469" s="206" t="s">
        <v>153</v>
      </c>
      <c r="E469" s="207" t="s">
        <v>5</v>
      </c>
      <c r="F469" s="208" t="s">
        <v>174</v>
      </c>
      <c r="H469" s="209">
        <v>7.777</v>
      </c>
      <c r="I469" s="210"/>
      <c r="L469" s="205"/>
      <c r="M469" s="211"/>
      <c r="N469" s="212"/>
      <c r="O469" s="212"/>
      <c r="P469" s="212"/>
      <c r="Q469" s="212"/>
      <c r="R469" s="212"/>
      <c r="S469" s="212"/>
      <c r="T469" s="213"/>
      <c r="AT469" s="214" t="s">
        <v>153</v>
      </c>
      <c r="AU469" s="214" t="s">
        <v>86</v>
      </c>
      <c r="AV469" s="13" t="s">
        <v>151</v>
      </c>
      <c r="AW469" s="13" t="s">
        <v>40</v>
      </c>
      <c r="AX469" s="13" t="s">
        <v>25</v>
      </c>
      <c r="AY469" s="214" t="s">
        <v>144</v>
      </c>
    </row>
    <row r="470" spans="2:65" s="1" customFormat="1" ht="31.5" customHeight="1">
      <c r="B470" s="175"/>
      <c r="C470" s="176" t="s">
        <v>644</v>
      </c>
      <c r="D470" s="176" t="s">
        <v>146</v>
      </c>
      <c r="E470" s="177" t="s">
        <v>1076</v>
      </c>
      <c r="F470" s="178" t="s">
        <v>1077</v>
      </c>
      <c r="G470" s="179" t="s">
        <v>198</v>
      </c>
      <c r="H470" s="180">
        <v>0.802</v>
      </c>
      <c r="I470" s="181"/>
      <c r="J470" s="182">
        <f>ROUND(I470*H470,2)</f>
        <v>0</v>
      </c>
      <c r="K470" s="178" t="s">
        <v>4753</v>
      </c>
      <c r="L470" s="42"/>
      <c r="M470" s="183" t="s">
        <v>5</v>
      </c>
      <c r="N470" s="184" t="s">
        <v>48</v>
      </c>
      <c r="O470" s="43"/>
      <c r="P470" s="185">
        <f>O470*H470</f>
        <v>0</v>
      </c>
      <c r="Q470" s="185">
        <v>1.04887</v>
      </c>
      <c r="R470" s="185">
        <f>Q470*H470</f>
        <v>0.84119374</v>
      </c>
      <c r="S470" s="185">
        <v>0</v>
      </c>
      <c r="T470" s="186">
        <f>S470*H470</f>
        <v>0</v>
      </c>
      <c r="AR470" s="24" t="s">
        <v>151</v>
      </c>
      <c r="AT470" s="24" t="s">
        <v>146</v>
      </c>
      <c r="AU470" s="24" t="s">
        <v>86</v>
      </c>
      <c r="AY470" s="24" t="s">
        <v>144</v>
      </c>
      <c r="BE470" s="187">
        <f>IF(N470="základní",J470,0)</f>
        <v>0</v>
      </c>
      <c r="BF470" s="187">
        <f>IF(N470="snížená",J470,0)</f>
        <v>0</v>
      </c>
      <c r="BG470" s="187">
        <f>IF(N470="zákl. přenesená",J470,0)</f>
        <v>0</v>
      </c>
      <c r="BH470" s="187">
        <f>IF(N470="sníž. přenesená",J470,0)</f>
        <v>0</v>
      </c>
      <c r="BI470" s="187">
        <f>IF(N470="nulová",J470,0)</f>
        <v>0</v>
      </c>
      <c r="BJ470" s="24" t="s">
        <v>25</v>
      </c>
      <c r="BK470" s="187">
        <f>ROUND(I470*H470,2)</f>
        <v>0</v>
      </c>
      <c r="BL470" s="24" t="s">
        <v>151</v>
      </c>
      <c r="BM470" s="24" t="s">
        <v>1078</v>
      </c>
    </row>
    <row r="471" spans="2:51" s="11" customFormat="1" ht="13.5">
      <c r="B471" s="188"/>
      <c r="D471" s="189" t="s">
        <v>153</v>
      </c>
      <c r="E471" s="190" t="s">
        <v>5</v>
      </c>
      <c r="F471" s="191" t="s">
        <v>1079</v>
      </c>
      <c r="H471" s="192" t="s">
        <v>5</v>
      </c>
      <c r="I471" s="193"/>
      <c r="L471" s="188"/>
      <c r="M471" s="194"/>
      <c r="N471" s="195"/>
      <c r="O471" s="195"/>
      <c r="P471" s="195"/>
      <c r="Q471" s="195"/>
      <c r="R471" s="195"/>
      <c r="S471" s="195"/>
      <c r="T471" s="196"/>
      <c r="AT471" s="192" t="s">
        <v>153</v>
      </c>
      <c r="AU471" s="192" t="s">
        <v>86</v>
      </c>
      <c r="AV471" s="11" t="s">
        <v>25</v>
      </c>
      <c r="AW471" s="11" t="s">
        <v>40</v>
      </c>
      <c r="AX471" s="11" t="s">
        <v>77</v>
      </c>
      <c r="AY471" s="192" t="s">
        <v>144</v>
      </c>
    </row>
    <row r="472" spans="2:51" s="12" customFormat="1" ht="13.5">
      <c r="B472" s="197"/>
      <c r="D472" s="189" t="s">
        <v>153</v>
      </c>
      <c r="E472" s="198" t="s">
        <v>5</v>
      </c>
      <c r="F472" s="199" t="s">
        <v>1080</v>
      </c>
      <c r="H472" s="200">
        <v>0.298</v>
      </c>
      <c r="I472" s="201"/>
      <c r="L472" s="197"/>
      <c r="M472" s="202"/>
      <c r="N472" s="203"/>
      <c r="O472" s="203"/>
      <c r="P472" s="203"/>
      <c r="Q472" s="203"/>
      <c r="R472" s="203"/>
      <c r="S472" s="203"/>
      <c r="T472" s="204"/>
      <c r="AT472" s="198" t="s">
        <v>153</v>
      </c>
      <c r="AU472" s="198" t="s">
        <v>86</v>
      </c>
      <c r="AV472" s="12" t="s">
        <v>86</v>
      </c>
      <c r="AW472" s="12" t="s">
        <v>40</v>
      </c>
      <c r="AX472" s="12" t="s">
        <v>77</v>
      </c>
      <c r="AY472" s="198" t="s">
        <v>144</v>
      </c>
    </row>
    <row r="473" spans="2:51" s="11" customFormat="1" ht="13.5">
      <c r="B473" s="188"/>
      <c r="D473" s="189" t="s">
        <v>153</v>
      </c>
      <c r="E473" s="190" t="s">
        <v>5</v>
      </c>
      <c r="F473" s="191" t="s">
        <v>1081</v>
      </c>
      <c r="H473" s="192" t="s">
        <v>5</v>
      </c>
      <c r="I473" s="193"/>
      <c r="L473" s="188"/>
      <c r="M473" s="194"/>
      <c r="N473" s="195"/>
      <c r="O473" s="195"/>
      <c r="P473" s="195"/>
      <c r="Q473" s="195"/>
      <c r="R473" s="195"/>
      <c r="S473" s="195"/>
      <c r="T473" s="196"/>
      <c r="AT473" s="192" t="s">
        <v>153</v>
      </c>
      <c r="AU473" s="192" t="s">
        <v>86</v>
      </c>
      <c r="AV473" s="11" t="s">
        <v>25</v>
      </c>
      <c r="AW473" s="11" t="s">
        <v>40</v>
      </c>
      <c r="AX473" s="11" t="s">
        <v>77</v>
      </c>
      <c r="AY473" s="192" t="s">
        <v>144</v>
      </c>
    </row>
    <row r="474" spans="2:51" s="12" customFormat="1" ht="13.5">
      <c r="B474" s="197"/>
      <c r="D474" s="189" t="s">
        <v>153</v>
      </c>
      <c r="E474" s="198" t="s">
        <v>5</v>
      </c>
      <c r="F474" s="199" t="s">
        <v>1082</v>
      </c>
      <c r="H474" s="200">
        <v>0.222</v>
      </c>
      <c r="I474" s="201"/>
      <c r="L474" s="197"/>
      <c r="M474" s="202"/>
      <c r="N474" s="203"/>
      <c r="O474" s="203"/>
      <c r="P474" s="203"/>
      <c r="Q474" s="203"/>
      <c r="R474" s="203"/>
      <c r="S474" s="203"/>
      <c r="T474" s="204"/>
      <c r="AT474" s="198" t="s">
        <v>153</v>
      </c>
      <c r="AU474" s="198" t="s">
        <v>86</v>
      </c>
      <c r="AV474" s="12" t="s">
        <v>86</v>
      </c>
      <c r="AW474" s="12" t="s">
        <v>40</v>
      </c>
      <c r="AX474" s="12" t="s">
        <v>77</v>
      </c>
      <c r="AY474" s="198" t="s">
        <v>144</v>
      </c>
    </row>
    <row r="475" spans="2:51" s="11" customFormat="1" ht="13.5">
      <c r="B475" s="188"/>
      <c r="D475" s="189" t="s">
        <v>153</v>
      </c>
      <c r="E475" s="190" t="s">
        <v>5</v>
      </c>
      <c r="F475" s="191" t="s">
        <v>1083</v>
      </c>
      <c r="H475" s="192" t="s">
        <v>5</v>
      </c>
      <c r="I475" s="193"/>
      <c r="L475" s="188"/>
      <c r="M475" s="194"/>
      <c r="N475" s="195"/>
      <c r="O475" s="195"/>
      <c r="P475" s="195"/>
      <c r="Q475" s="195"/>
      <c r="R475" s="195"/>
      <c r="S475" s="195"/>
      <c r="T475" s="196"/>
      <c r="AT475" s="192" t="s">
        <v>153</v>
      </c>
      <c r="AU475" s="192" t="s">
        <v>86</v>
      </c>
      <c r="AV475" s="11" t="s">
        <v>25</v>
      </c>
      <c r="AW475" s="11" t="s">
        <v>40</v>
      </c>
      <c r="AX475" s="11" t="s">
        <v>77</v>
      </c>
      <c r="AY475" s="192" t="s">
        <v>144</v>
      </c>
    </row>
    <row r="476" spans="2:51" s="12" customFormat="1" ht="13.5">
      <c r="B476" s="197"/>
      <c r="D476" s="189" t="s">
        <v>153</v>
      </c>
      <c r="E476" s="198" t="s">
        <v>5</v>
      </c>
      <c r="F476" s="199" t="s">
        <v>1084</v>
      </c>
      <c r="H476" s="200">
        <v>0.282</v>
      </c>
      <c r="I476" s="201"/>
      <c r="L476" s="197"/>
      <c r="M476" s="202"/>
      <c r="N476" s="203"/>
      <c r="O476" s="203"/>
      <c r="P476" s="203"/>
      <c r="Q476" s="203"/>
      <c r="R476" s="203"/>
      <c r="S476" s="203"/>
      <c r="T476" s="204"/>
      <c r="AT476" s="198" t="s">
        <v>153</v>
      </c>
      <c r="AU476" s="198" t="s">
        <v>86</v>
      </c>
      <c r="AV476" s="12" t="s">
        <v>86</v>
      </c>
      <c r="AW476" s="12" t="s">
        <v>40</v>
      </c>
      <c r="AX476" s="12" t="s">
        <v>77</v>
      </c>
      <c r="AY476" s="198" t="s">
        <v>144</v>
      </c>
    </row>
    <row r="477" spans="2:51" s="13" customFormat="1" ht="13.5">
      <c r="B477" s="205"/>
      <c r="D477" s="206" t="s">
        <v>153</v>
      </c>
      <c r="E477" s="207" t="s">
        <v>5</v>
      </c>
      <c r="F477" s="208" t="s">
        <v>174</v>
      </c>
      <c r="H477" s="209">
        <v>0.802</v>
      </c>
      <c r="I477" s="210"/>
      <c r="L477" s="205"/>
      <c r="M477" s="211"/>
      <c r="N477" s="212"/>
      <c r="O477" s="212"/>
      <c r="P477" s="212"/>
      <c r="Q477" s="212"/>
      <c r="R477" s="212"/>
      <c r="S477" s="212"/>
      <c r="T477" s="213"/>
      <c r="AT477" s="214" t="s">
        <v>153</v>
      </c>
      <c r="AU477" s="214" t="s">
        <v>86</v>
      </c>
      <c r="AV477" s="13" t="s">
        <v>151</v>
      </c>
      <c r="AW477" s="13" t="s">
        <v>40</v>
      </c>
      <c r="AX477" s="13" t="s">
        <v>25</v>
      </c>
      <c r="AY477" s="214" t="s">
        <v>144</v>
      </c>
    </row>
    <row r="478" spans="2:65" s="1" customFormat="1" ht="31.5" customHeight="1">
      <c r="B478" s="175"/>
      <c r="C478" s="176" t="s">
        <v>648</v>
      </c>
      <c r="D478" s="176" t="s">
        <v>146</v>
      </c>
      <c r="E478" s="177" t="s">
        <v>1085</v>
      </c>
      <c r="F478" s="178" t="s">
        <v>1086</v>
      </c>
      <c r="G478" s="179" t="s">
        <v>205</v>
      </c>
      <c r="H478" s="180">
        <v>55.282</v>
      </c>
      <c r="I478" s="181"/>
      <c r="J478" s="182">
        <f>ROUND(I478*H478,2)</f>
        <v>0</v>
      </c>
      <c r="K478" s="178" t="s">
        <v>4753</v>
      </c>
      <c r="L478" s="42"/>
      <c r="M478" s="183" t="s">
        <v>5</v>
      </c>
      <c r="N478" s="184" t="s">
        <v>48</v>
      </c>
      <c r="O478" s="43"/>
      <c r="P478" s="185">
        <f>O478*H478</f>
        <v>0</v>
      </c>
      <c r="Q478" s="185">
        <v>0.01282</v>
      </c>
      <c r="R478" s="185">
        <f>Q478*H478</f>
        <v>0.70871524</v>
      </c>
      <c r="S478" s="185">
        <v>0</v>
      </c>
      <c r="T478" s="186">
        <f>S478*H478</f>
        <v>0</v>
      </c>
      <c r="AR478" s="24" t="s">
        <v>151</v>
      </c>
      <c r="AT478" s="24" t="s">
        <v>146</v>
      </c>
      <c r="AU478" s="24" t="s">
        <v>86</v>
      </c>
      <c r="AY478" s="24" t="s">
        <v>144</v>
      </c>
      <c r="BE478" s="187">
        <f>IF(N478="základní",J478,0)</f>
        <v>0</v>
      </c>
      <c r="BF478" s="187">
        <f>IF(N478="snížená",J478,0)</f>
        <v>0</v>
      </c>
      <c r="BG478" s="187">
        <f>IF(N478="zákl. přenesená",J478,0)</f>
        <v>0</v>
      </c>
      <c r="BH478" s="187">
        <f>IF(N478="sníž. přenesená",J478,0)</f>
        <v>0</v>
      </c>
      <c r="BI478" s="187">
        <f>IF(N478="nulová",J478,0)</f>
        <v>0</v>
      </c>
      <c r="BJ478" s="24" t="s">
        <v>25</v>
      </c>
      <c r="BK478" s="187">
        <f>ROUND(I478*H478,2)</f>
        <v>0</v>
      </c>
      <c r="BL478" s="24" t="s">
        <v>151</v>
      </c>
      <c r="BM478" s="24" t="s">
        <v>1087</v>
      </c>
    </row>
    <row r="479" spans="2:51" s="11" customFormat="1" ht="13.5">
      <c r="B479" s="188"/>
      <c r="D479" s="189" t="s">
        <v>153</v>
      </c>
      <c r="E479" s="190" t="s">
        <v>5</v>
      </c>
      <c r="F479" s="191" t="s">
        <v>1088</v>
      </c>
      <c r="H479" s="192" t="s">
        <v>5</v>
      </c>
      <c r="I479" s="193"/>
      <c r="L479" s="188"/>
      <c r="M479" s="194"/>
      <c r="N479" s="195"/>
      <c r="O479" s="195"/>
      <c r="P479" s="195"/>
      <c r="Q479" s="195"/>
      <c r="R479" s="195"/>
      <c r="S479" s="195"/>
      <c r="T479" s="196"/>
      <c r="AT479" s="192" t="s">
        <v>153</v>
      </c>
      <c r="AU479" s="192" t="s">
        <v>86</v>
      </c>
      <c r="AV479" s="11" t="s">
        <v>25</v>
      </c>
      <c r="AW479" s="11" t="s">
        <v>40</v>
      </c>
      <c r="AX479" s="11" t="s">
        <v>77</v>
      </c>
      <c r="AY479" s="192" t="s">
        <v>144</v>
      </c>
    </row>
    <row r="480" spans="2:51" s="11" customFormat="1" ht="13.5">
      <c r="B480" s="188"/>
      <c r="D480" s="189" t="s">
        <v>153</v>
      </c>
      <c r="E480" s="190" t="s">
        <v>5</v>
      </c>
      <c r="F480" s="191" t="s">
        <v>1089</v>
      </c>
      <c r="H480" s="192" t="s">
        <v>5</v>
      </c>
      <c r="I480" s="193"/>
      <c r="L480" s="188"/>
      <c r="M480" s="194"/>
      <c r="N480" s="195"/>
      <c r="O480" s="195"/>
      <c r="P480" s="195"/>
      <c r="Q480" s="195"/>
      <c r="R480" s="195"/>
      <c r="S480" s="195"/>
      <c r="T480" s="196"/>
      <c r="AT480" s="192" t="s">
        <v>153</v>
      </c>
      <c r="AU480" s="192" t="s">
        <v>86</v>
      </c>
      <c r="AV480" s="11" t="s">
        <v>25</v>
      </c>
      <c r="AW480" s="11" t="s">
        <v>40</v>
      </c>
      <c r="AX480" s="11" t="s">
        <v>77</v>
      </c>
      <c r="AY480" s="192" t="s">
        <v>144</v>
      </c>
    </row>
    <row r="481" spans="2:51" s="11" customFormat="1" ht="13.5">
      <c r="B481" s="188"/>
      <c r="D481" s="189" t="s">
        <v>153</v>
      </c>
      <c r="E481" s="190" t="s">
        <v>5</v>
      </c>
      <c r="F481" s="191" t="s">
        <v>1052</v>
      </c>
      <c r="H481" s="192" t="s">
        <v>5</v>
      </c>
      <c r="I481" s="193"/>
      <c r="L481" s="188"/>
      <c r="M481" s="194"/>
      <c r="N481" s="195"/>
      <c r="O481" s="195"/>
      <c r="P481" s="195"/>
      <c r="Q481" s="195"/>
      <c r="R481" s="195"/>
      <c r="S481" s="195"/>
      <c r="T481" s="196"/>
      <c r="AT481" s="192" t="s">
        <v>153</v>
      </c>
      <c r="AU481" s="192" t="s">
        <v>86</v>
      </c>
      <c r="AV481" s="11" t="s">
        <v>25</v>
      </c>
      <c r="AW481" s="11" t="s">
        <v>40</v>
      </c>
      <c r="AX481" s="11" t="s">
        <v>77</v>
      </c>
      <c r="AY481" s="192" t="s">
        <v>144</v>
      </c>
    </row>
    <row r="482" spans="2:51" s="12" customFormat="1" ht="13.5">
      <c r="B482" s="197"/>
      <c r="D482" s="189" t="s">
        <v>153</v>
      </c>
      <c r="E482" s="198" t="s">
        <v>5</v>
      </c>
      <c r="F482" s="199" t="s">
        <v>1090</v>
      </c>
      <c r="H482" s="200">
        <v>3.452</v>
      </c>
      <c r="I482" s="201"/>
      <c r="L482" s="197"/>
      <c r="M482" s="202"/>
      <c r="N482" s="203"/>
      <c r="O482" s="203"/>
      <c r="P482" s="203"/>
      <c r="Q482" s="203"/>
      <c r="R482" s="203"/>
      <c r="S482" s="203"/>
      <c r="T482" s="204"/>
      <c r="AT482" s="198" t="s">
        <v>153</v>
      </c>
      <c r="AU482" s="198" t="s">
        <v>86</v>
      </c>
      <c r="AV482" s="12" t="s">
        <v>86</v>
      </c>
      <c r="AW482" s="12" t="s">
        <v>40</v>
      </c>
      <c r="AX482" s="12" t="s">
        <v>77</v>
      </c>
      <c r="AY482" s="198" t="s">
        <v>144</v>
      </c>
    </row>
    <row r="483" spans="2:51" s="12" customFormat="1" ht="13.5">
      <c r="B483" s="197"/>
      <c r="D483" s="189" t="s">
        <v>153</v>
      </c>
      <c r="E483" s="198" t="s">
        <v>5</v>
      </c>
      <c r="F483" s="199" t="s">
        <v>1091</v>
      </c>
      <c r="H483" s="200">
        <v>2.857</v>
      </c>
      <c r="I483" s="201"/>
      <c r="L483" s="197"/>
      <c r="M483" s="202"/>
      <c r="N483" s="203"/>
      <c r="O483" s="203"/>
      <c r="P483" s="203"/>
      <c r="Q483" s="203"/>
      <c r="R483" s="203"/>
      <c r="S483" s="203"/>
      <c r="T483" s="204"/>
      <c r="AT483" s="198" t="s">
        <v>153</v>
      </c>
      <c r="AU483" s="198" t="s">
        <v>86</v>
      </c>
      <c r="AV483" s="12" t="s">
        <v>86</v>
      </c>
      <c r="AW483" s="12" t="s">
        <v>40</v>
      </c>
      <c r="AX483" s="12" t="s">
        <v>77</v>
      </c>
      <c r="AY483" s="198" t="s">
        <v>144</v>
      </c>
    </row>
    <row r="484" spans="2:51" s="12" customFormat="1" ht="13.5">
      <c r="B484" s="197"/>
      <c r="D484" s="189" t="s">
        <v>153</v>
      </c>
      <c r="E484" s="198" t="s">
        <v>5</v>
      </c>
      <c r="F484" s="199" t="s">
        <v>1090</v>
      </c>
      <c r="H484" s="200">
        <v>3.452</v>
      </c>
      <c r="I484" s="201"/>
      <c r="L484" s="197"/>
      <c r="M484" s="202"/>
      <c r="N484" s="203"/>
      <c r="O484" s="203"/>
      <c r="P484" s="203"/>
      <c r="Q484" s="203"/>
      <c r="R484" s="203"/>
      <c r="S484" s="203"/>
      <c r="T484" s="204"/>
      <c r="AT484" s="198" t="s">
        <v>153</v>
      </c>
      <c r="AU484" s="198" t="s">
        <v>86</v>
      </c>
      <c r="AV484" s="12" t="s">
        <v>86</v>
      </c>
      <c r="AW484" s="12" t="s">
        <v>40</v>
      </c>
      <c r="AX484" s="12" t="s">
        <v>77</v>
      </c>
      <c r="AY484" s="198" t="s">
        <v>144</v>
      </c>
    </row>
    <row r="485" spans="2:51" s="11" customFormat="1" ht="13.5">
      <c r="B485" s="188"/>
      <c r="D485" s="189" t="s">
        <v>153</v>
      </c>
      <c r="E485" s="190" t="s">
        <v>5</v>
      </c>
      <c r="F485" s="191" t="s">
        <v>1055</v>
      </c>
      <c r="H485" s="192" t="s">
        <v>5</v>
      </c>
      <c r="I485" s="193"/>
      <c r="L485" s="188"/>
      <c r="M485" s="194"/>
      <c r="N485" s="195"/>
      <c r="O485" s="195"/>
      <c r="P485" s="195"/>
      <c r="Q485" s="195"/>
      <c r="R485" s="195"/>
      <c r="S485" s="195"/>
      <c r="T485" s="196"/>
      <c r="AT485" s="192" t="s">
        <v>153</v>
      </c>
      <c r="AU485" s="192" t="s">
        <v>86</v>
      </c>
      <c r="AV485" s="11" t="s">
        <v>25</v>
      </c>
      <c r="AW485" s="11" t="s">
        <v>40</v>
      </c>
      <c r="AX485" s="11" t="s">
        <v>77</v>
      </c>
      <c r="AY485" s="192" t="s">
        <v>144</v>
      </c>
    </row>
    <row r="486" spans="2:51" s="12" customFormat="1" ht="13.5">
      <c r="B486" s="197"/>
      <c r="D486" s="189" t="s">
        <v>153</v>
      </c>
      <c r="E486" s="198" t="s">
        <v>5</v>
      </c>
      <c r="F486" s="199" t="s">
        <v>1092</v>
      </c>
      <c r="H486" s="200">
        <v>2.796</v>
      </c>
      <c r="I486" s="201"/>
      <c r="L486" s="197"/>
      <c r="M486" s="202"/>
      <c r="N486" s="203"/>
      <c r="O486" s="203"/>
      <c r="P486" s="203"/>
      <c r="Q486" s="203"/>
      <c r="R486" s="203"/>
      <c r="S486" s="203"/>
      <c r="T486" s="204"/>
      <c r="AT486" s="198" t="s">
        <v>153</v>
      </c>
      <c r="AU486" s="198" t="s">
        <v>86</v>
      </c>
      <c r="AV486" s="12" t="s">
        <v>86</v>
      </c>
      <c r="AW486" s="12" t="s">
        <v>40</v>
      </c>
      <c r="AX486" s="12" t="s">
        <v>77</v>
      </c>
      <c r="AY486" s="198" t="s">
        <v>144</v>
      </c>
    </row>
    <row r="487" spans="2:51" s="12" customFormat="1" ht="13.5">
      <c r="B487" s="197"/>
      <c r="D487" s="189" t="s">
        <v>153</v>
      </c>
      <c r="E487" s="198" t="s">
        <v>5</v>
      </c>
      <c r="F487" s="199" t="s">
        <v>1093</v>
      </c>
      <c r="H487" s="200">
        <v>3.198</v>
      </c>
      <c r="I487" s="201"/>
      <c r="L487" s="197"/>
      <c r="M487" s="202"/>
      <c r="N487" s="203"/>
      <c r="O487" s="203"/>
      <c r="P487" s="203"/>
      <c r="Q487" s="203"/>
      <c r="R487" s="203"/>
      <c r="S487" s="203"/>
      <c r="T487" s="204"/>
      <c r="AT487" s="198" t="s">
        <v>153</v>
      </c>
      <c r="AU487" s="198" t="s">
        <v>86</v>
      </c>
      <c r="AV487" s="12" t="s">
        <v>86</v>
      </c>
      <c r="AW487" s="12" t="s">
        <v>40</v>
      </c>
      <c r="AX487" s="12" t="s">
        <v>77</v>
      </c>
      <c r="AY487" s="198" t="s">
        <v>144</v>
      </c>
    </row>
    <row r="488" spans="2:51" s="11" customFormat="1" ht="13.5">
      <c r="B488" s="188"/>
      <c r="D488" s="189" t="s">
        <v>153</v>
      </c>
      <c r="E488" s="190" t="s">
        <v>5</v>
      </c>
      <c r="F488" s="191" t="s">
        <v>1058</v>
      </c>
      <c r="H488" s="192" t="s">
        <v>5</v>
      </c>
      <c r="I488" s="193"/>
      <c r="L488" s="188"/>
      <c r="M488" s="194"/>
      <c r="N488" s="195"/>
      <c r="O488" s="195"/>
      <c r="P488" s="195"/>
      <c r="Q488" s="195"/>
      <c r="R488" s="195"/>
      <c r="S488" s="195"/>
      <c r="T488" s="196"/>
      <c r="AT488" s="192" t="s">
        <v>153</v>
      </c>
      <c r="AU488" s="192" t="s">
        <v>86</v>
      </c>
      <c r="AV488" s="11" t="s">
        <v>25</v>
      </c>
      <c r="AW488" s="11" t="s">
        <v>40</v>
      </c>
      <c r="AX488" s="11" t="s">
        <v>77</v>
      </c>
      <c r="AY488" s="192" t="s">
        <v>144</v>
      </c>
    </row>
    <row r="489" spans="2:51" s="12" customFormat="1" ht="13.5">
      <c r="B489" s="197"/>
      <c r="D489" s="189" t="s">
        <v>153</v>
      </c>
      <c r="E489" s="198" t="s">
        <v>5</v>
      </c>
      <c r="F489" s="199" t="s">
        <v>1094</v>
      </c>
      <c r="H489" s="200">
        <v>0.99</v>
      </c>
      <c r="I489" s="201"/>
      <c r="L489" s="197"/>
      <c r="M489" s="202"/>
      <c r="N489" s="203"/>
      <c r="O489" s="203"/>
      <c r="P489" s="203"/>
      <c r="Q489" s="203"/>
      <c r="R489" s="203"/>
      <c r="S489" s="203"/>
      <c r="T489" s="204"/>
      <c r="AT489" s="198" t="s">
        <v>153</v>
      </c>
      <c r="AU489" s="198" t="s">
        <v>86</v>
      </c>
      <c r="AV489" s="12" t="s">
        <v>86</v>
      </c>
      <c r="AW489" s="12" t="s">
        <v>40</v>
      </c>
      <c r="AX489" s="12" t="s">
        <v>77</v>
      </c>
      <c r="AY489" s="198" t="s">
        <v>144</v>
      </c>
    </row>
    <row r="490" spans="2:51" s="12" customFormat="1" ht="13.5">
      <c r="B490" s="197"/>
      <c r="D490" s="189" t="s">
        <v>153</v>
      </c>
      <c r="E490" s="198" t="s">
        <v>5</v>
      </c>
      <c r="F490" s="199" t="s">
        <v>1095</v>
      </c>
      <c r="H490" s="200">
        <v>0.495</v>
      </c>
      <c r="I490" s="201"/>
      <c r="L490" s="197"/>
      <c r="M490" s="202"/>
      <c r="N490" s="203"/>
      <c r="O490" s="203"/>
      <c r="P490" s="203"/>
      <c r="Q490" s="203"/>
      <c r="R490" s="203"/>
      <c r="S490" s="203"/>
      <c r="T490" s="204"/>
      <c r="AT490" s="198" t="s">
        <v>153</v>
      </c>
      <c r="AU490" s="198" t="s">
        <v>86</v>
      </c>
      <c r="AV490" s="12" t="s">
        <v>86</v>
      </c>
      <c r="AW490" s="12" t="s">
        <v>40</v>
      </c>
      <c r="AX490" s="12" t="s">
        <v>77</v>
      </c>
      <c r="AY490" s="198" t="s">
        <v>144</v>
      </c>
    </row>
    <row r="491" spans="2:51" s="11" customFormat="1" ht="13.5">
      <c r="B491" s="188"/>
      <c r="D491" s="189" t="s">
        <v>153</v>
      </c>
      <c r="E491" s="190" t="s">
        <v>5</v>
      </c>
      <c r="F491" s="191" t="s">
        <v>1096</v>
      </c>
      <c r="H491" s="192" t="s">
        <v>5</v>
      </c>
      <c r="I491" s="193"/>
      <c r="L491" s="188"/>
      <c r="M491" s="194"/>
      <c r="N491" s="195"/>
      <c r="O491" s="195"/>
      <c r="P491" s="195"/>
      <c r="Q491" s="195"/>
      <c r="R491" s="195"/>
      <c r="S491" s="195"/>
      <c r="T491" s="196"/>
      <c r="AT491" s="192" t="s">
        <v>153</v>
      </c>
      <c r="AU491" s="192" t="s">
        <v>86</v>
      </c>
      <c r="AV491" s="11" t="s">
        <v>25</v>
      </c>
      <c r="AW491" s="11" t="s">
        <v>40</v>
      </c>
      <c r="AX491" s="11" t="s">
        <v>77</v>
      </c>
      <c r="AY491" s="192" t="s">
        <v>144</v>
      </c>
    </row>
    <row r="492" spans="2:51" s="11" customFormat="1" ht="13.5">
      <c r="B492" s="188"/>
      <c r="D492" s="189" t="s">
        <v>153</v>
      </c>
      <c r="E492" s="190" t="s">
        <v>5</v>
      </c>
      <c r="F492" s="191" t="s">
        <v>1052</v>
      </c>
      <c r="H492" s="192" t="s">
        <v>5</v>
      </c>
      <c r="I492" s="193"/>
      <c r="L492" s="188"/>
      <c r="M492" s="194"/>
      <c r="N492" s="195"/>
      <c r="O492" s="195"/>
      <c r="P492" s="195"/>
      <c r="Q492" s="195"/>
      <c r="R492" s="195"/>
      <c r="S492" s="195"/>
      <c r="T492" s="196"/>
      <c r="AT492" s="192" t="s">
        <v>153</v>
      </c>
      <c r="AU492" s="192" t="s">
        <v>86</v>
      </c>
      <c r="AV492" s="11" t="s">
        <v>25</v>
      </c>
      <c r="AW492" s="11" t="s">
        <v>40</v>
      </c>
      <c r="AX492" s="11" t="s">
        <v>77</v>
      </c>
      <c r="AY492" s="192" t="s">
        <v>144</v>
      </c>
    </row>
    <row r="493" spans="2:51" s="12" customFormat="1" ht="13.5">
      <c r="B493" s="197"/>
      <c r="D493" s="189" t="s">
        <v>153</v>
      </c>
      <c r="E493" s="198" t="s">
        <v>5</v>
      </c>
      <c r="F493" s="199" t="s">
        <v>1097</v>
      </c>
      <c r="H493" s="200">
        <v>0.357</v>
      </c>
      <c r="I493" s="201"/>
      <c r="L493" s="197"/>
      <c r="M493" s="202"/>
      <c r="N493" s="203"/>
      <c r="O493" s="203"/>
      <c r="P493" s="203"/>
      <c r="Q493" s="203"/>
      <c r="R493" s="203"/>
      <c r="S493" s="203"/>
      <c r="T493" s="204"/>
      <c r="AT493" s="198" t="s">
        <v>153</v>
      </c>
      <c r="AU493" s="198" t="s">
        <v>86</v>
      </c>
      <c r="AV493" s="12" t="s">
        <v>86</v>
      </c>
      <c r="AW493" s="12" t="s">
        <v>40</v>
      </c>
      <c r="AX493" s="12" t="s">
        <v>77</v>
      </c>
      <c r="AY493" s="198" t="s">
        <v>144</v>
      </c>
    </row>
    <row r="494" spans="2:51" s="12" customFormat="1" ht="13.5">
      <c r="B494" s="197"/>
      <c r="D494" s="189" t="s">
        <v>153</v>
      </c>
      <c r="E494" s="198" t="s">
        <v>5</v>
      </c>
      <c r="F494" s="199" t="s">
        <v>1098</v>
      </c>
      <c r="H494" s="200">
        <v>0.306</v>
      </c>
      <c r="I494" s="201"/>
      <c r="L494" s="197"/>
      <c r="M494" s="202"/>
      <c r="N494" s="203"/>
      <c r="O494" s="203"/>
      <c r="P494" s="203"/>
      <c r="Q494" s="203"/>
      <c r="R494" s="203"/>
      <c r="S494" s="203"/>
      <c r="T494" s="204"/>
      <c r="AT494" s="198" t="s">
        <v>153</v>
      </c>
      <c r="AU494" s="198" t="s">
        <v>86</v>
      </c>
      <c r="AV494" s="12" t="s">
        <v>86</v>
      </c>
      <c r="AW494" s="12" t="s">
        <v>40</v>
      </c>
      <c r="AX494" s="12" t="s">
        <v>77</v>
      </c>
      <c r="AY494" s="198" t="s">
        <v>144</v>
      </c>
    </row>
    <row r="495" spans="2:51" s="12" customFormat="1" ht="13.5">
      <c r="B495" s="197"/>
      <c r="D495" s="189" t="s">
        <v>153</v>
      </c>
      <c r="E495" s="198" t="s">
        <v>5</v>
      </c>
      <c r="F495" s="199" t="s">
        <v>1097</v>
      </c>
      <c r="H495" s="200">
        <v>0.357</v>
      </c>
      <c r="I495" s="201"/>
      <c r="L495" s="197"/>
      <c r="M495" s="202"/>
      <c r="N495" s="203"/>
      <c r="O495" s="203"/>
      <c r="P495" s="203"/>
      <c r="Q495" s="203"/>
      <c r="R495" s="203"/>
      <c r="S495" s="203"/>
      <c r="T495" s="204"/>
      <c r="AT495" s="198" t="s">
        <v>153</v>
      </c>
      <c r="AU495" s="198" t="s">
        <v>86</v>
      </c>
      <c r="AV495" s="12" t="s">
        <v>86</v>
      </c>
      <c r="AW495" s="12" t="s">
        <v>40</v>
      </c>
      <c r="AX495" s="12" t="s">
        <v>77</v>
      </c>
      <c r="AY495" s="198" t="s">
        <v>144</v>
      </c>
    </row>
    <row r="496" spans="2:51" s="11" customFormat="1" ht="13.5">
      <c r="B496" s="188"/>
      <c r="D496" s="189" t="s">
        <v>153</v>
      </c>
      <c r="E496" s="190" t="s">
        <v>5</v>
      </c>
      <c r="F496" s="191" t="s">
        <v>1055</v>
      </c>
      <c r="H496" s="192" t="s">
        <v>5</v>
      </c>
      <c r="I496" s="193"/>
      <c r="L496" s="188"/>
      <c r="M496" s="194"/>
      <c r="N496" s="195"/>
      <c r="O496" s="195"/>
      <c r="P496" s="195"/>
      <c r="Q496" s="195"/>
      <c r="R496" s="195"/>
      <c r="S496" s="195"/>
      <c r="T496" s="196"/>
      <c r="AT496" s="192" t="s">
        <v>153</v>
      </c>
      <c r="AU496" s="192" t="s">
        <v>86</v>
      </c>
      <c r="AV496" s="11" t="s">
        <v>25</v>
      </c>
      <c r="AW496" s="11" t="s">
        <v>40</v>
      </c>
      <c r="AX496" s="11" t="s">
        <v>77</v>
      </c>
      <c r="AY496" s="192" t="s">
        <v>144</v>
      </c>
    </row>
    <row r="497" spans="2:51" s="11" customFormat="1" ht="13.5">
      <c r="B497" s="188"/>
      <c r="D497" s="189" t="s">
        <v>153</v>
      </c>
      <c r="E497" s="190" t="s">
        <v>5</v>
      </c>
      <c r="F497" s="191" t="s">
        <v>1099</v>
      </c>
      <c r="H497" s="192" t="s">
        <v>5</v>
      </c>
      <c r="I497" s="193"/>
      <c r="L497" s="188"/>
      <c r="M497" s="194"/>
      <c r="N497" s="195"/>
      <c r="O497" s="195"/>
      <c r="P497" s="195"/>
      <c r="Q497" s="195"/>
      <c r="R497" s="195"/>
      <c r="S497" s="195"/>
      <c r="T497" s="196"/>
      <c r="AT497" s="192" t="s">
        <v>153</v>
      </c>
      <c r="AU497" s="192" t="s">
        <v>86</v>
      </c>
      <c r="AV497" s="11" t="s">
        <v>25</v>
      </c>
      <c r="AW497" s="11" t="s">
        <v>40</v>
      </c>
      <c r="AX497" s="11" t="s">
        <v>77</v>
      </c>
      <c r="AY497" s="192" t="s">
        <v>144</v>
      </c>
    </row>
    <row r="498" spans="2:51" s="11" customFormat="1" ht="13.5">
      <c r="B498" s="188"/>
      <c r="D498" s="189" t="s">
        <v>153</v>
      </c>
      <c r="E498" s="190" t="s">
        <v>5</v>
      </c>
      <c r="F498" s="191" t="s">
        <v>1058</v>
      </c>
      <c r="H498" s="192" t="s">
        <v>5</v>
      </c>
      <c r="I498" s="193"/>
      <c r="L498" s="188"/>
      <c r="M498" s="194"/>
      <c r="N498" s="195"/>
      <c r="O498" s="195"/>
      <c r="P498" s="195"/>
      <c r="Q498" s="195"/>
      <c r="R498" s="195"/>
      <c r="S498" s="195"/>
      <c r="T498" s="196"/>
      <c r="AT498" s="192" t="s">
        <v>153</v>
      </c>
      <c r="AU498" s="192" t="s">
        <v>86</v>
      </c>
      <c r="AV498" s="11" t="s">
        <v>25</v>
      </c>
      <c r="AW498" s="11" t="s">
        <v>40</v>
      </c>
      <c r="AX498" s="11" t="s">
        <v>77</v>
      </c>
      <c r="AY498" s="192" t="s">
        <v>144</v>
      </c>
    </row>
    <row r="499" spans="2:51" s="12" customFormat="1" ht="13.5">
      <c r="B499" s="197"/>
      <c r="D499" s="189" t="s">
        <v>153</v>
      </c>
      <c r="E499" s="198" t="s">
        <v>5</v>
      </c>
      <c r="F499" s="199" t="s">
        <v>1100</v>
      </c>
      <c r="H499" s="200">
        <v>1.16</v>
      </c>
      <c r="I499" s="201"/>
      <c r="L499" s="197"/>
      <c r="M499" s="202"/>
      <c r="N499" s="203"/>
      <c r="O499" s="203"/>
      <c r="P499" s="203"/>
      <c r="Q499" s="203"/>
      <c r="R499" s="203"/>
      <c r="S499" s="203"/>
      <c r="T499" s="204"/>
      <c r="AT499" s="198" t="s">
        <v>153</v>
      </c>
      <c r="AU499" s="198" t="s">
        <v>86</v>
      </c>
      <c r="AV499" s="12" t="s">
        <v>86</v>
      </c>
      <c r="AW499" s="12" t="s">
        <v>40</v>
      </c>
      <c r="AX499" s="12" t="s">
        <v>77</v>
      </c>
      <c r="AY499" s="198" t="s">
        <v>144</v>
      </c>
    </row>
    <row r="500" spans="2:51" s="12" customFormat="1" ht="13.5">
      <c r="B500" s="197"/>
      <c r="D500" s="189" t="s">
        <v>153</v>
      </c>
      <c r="E500" s="198" t="s">
        <v>5</v>
      </c>
      <c r="F500" s="199" t="s">
        <v>1101</v>
      </c>
      <c r="H500" s="200">
        <v>0.58</v>
      </c>
      <c r="I500" s="201"/>
      <c r="L500" s="197"/>
      <c r="M500" s="202"/>
      <c r="N500" s="203"/>
      <c r="O500" s="203"/>
      <c r="P500" s="203"/>
      <c r="Q500" s="203"/>
      <c r="R500" s="203"/>
      <c r="S500" s="203"/>
      <c r="T500" s="204"/>
      <c r="AT500" s="198" t="s">
        <v>153</v>
      </c>
      <c r="AU500" s="198" t="s">
        <v>86</v>
      </c>
      <c r="AV500" s="12" t="s">
        <v>86</v>
      </c>
      <c r="AW500" s="12" t="s">
        <v>40</v>
      </c>
      <c r="AX500" s="12" t="s">
        <v>77</v>
      </c>
      <c r="AY500" s="198" t="s">
        <v>144</v>
      </c>
    </row>
    <row r="501" spans="2:51" s="11" customFormat="1" ht="13.5">
      <c r="B501" s="188"/>
      <c r="D501" s="189" t="s">
        <v>153</v>
      </c>
      <c r="E501" s="190" t="s">
        <v>5</v>
      </c>
      <c r="F501" s="191" t="s">
        <v>891</v>
      </c>
      <c r="H501" s="192" t="s">
        <v>5</v>
      </c>
      <c r="I501" s="193"/>
      <c r="L501" s="188"/>
      <c r="M501" s="194"/>
      <c r="N501" s="195"/>
      <c r="O501" s="195"/>
      <c r="P501" s="195"/>
      <c r="Q501" s="195"/>
      <c r="R501" s="195"/>
      <c r="S501" s="195"/>
      <c r="T501" s="196"/>
      <c r="AT501" s="192" t="s">
        <v>153</v>
      </c>
      <c r="AU501" s="192" t="s">
        <v>86</v>
      </c>
      <c r="AV501" s="11" t="s">
        <v>25</v>
      </c>
      <c r="AW501" s="11" t="s">
        <v>40</v>
      </c>
      <c r="AX501" s="11" t="s">
        <v>77</v>
      </c>
      <c r="AY501" s="192" t="s">
        <v>144</v>
      </c>
    </row>
    <row r="502" spans="2:51" s="11" customFormat="1" ht="13.5">
      <c r="B502" s="188"/>
      <c r="D502" s="189" t="s">
        <v>153</v>
      </c>
      <c r="E502" s="190" t="s">
        <v>5</v>
      </c>
      <c r="F502" s="191" t="s">
        <v>1089</v>
      </c>
      <c r="H502" s="192" t="s">
        <v>5</v>
      </c>
      <c r="I502" s="193"/>
      <c r="L502" s="188"/>
      <c r="M502" s="194"/>
      <c r="N502" s="195"/>
      <c r="O502" s="195"/>
      <c r="P502" s="195"/>
      <c r="Q502" s="195"/>
      <c r="R502" s="195"/>
      <c r="S502" s="195"/>
      <c r="T502" s="196"/>
      <c r="AT502" s="192" t="s">
        <v>153</v>
      </c>
      <c r="AU502" s="192" t="s">
        <v>86</v>
      </c>
      <c r="AV502" s="11" t="s">
        <v>25</v>
      </c>
      <c r="AW502" s="11" t="s">
        <v>40</v>
      </c>
      <c r="AX502" s="11" t="s">
        <v>77</v>
      </c>
      <c r="AY502" s="192" t="s">
        <v>144</v>
      </c>
    </row>
    <row r="503" spans="2:51" s="11" customFormat="1" ht="13.5">
      <c r="B503" s="188"/>
      <c r="D503" s="189" t="s">
        <v>153</v>
      </c>
      <c r="E503" s="190" t="s">
        <v>5</v>
      </c>
      <c r="F503" s="191" t="s">
        <v>1061</v>
      </c>
      <c r="H503" s="192" t="s">
        <v>5</v>
      </c>
      <c r="I503" s="193"/>
      <c r="L503" s="188"/>
      <c r="M503" s="194"/>
      <c r="N503" s="195"/>
      <c r="O503" s="195"/>
      <c r="P503" s="195"/>
      <c r="Q503" s="195"/>
      <c r="R503" s="195"/>
      <c r="S503" s="195"/>
      <c r="T503" s="196"/>
      <c r="AT503" s="192" t="s">
        <v>153</v>
      </c>
      <c r="AU503" s="192" t="s">
        <v>86</v>
      </c>
      <c r="AV503" s="11" t="s">
        <v>25</v>
      </c>
      <c r="AW503" s="11" t="s">
        <v>40</v>
      </c>
      <c r="AX503" s="11" t="s">
        <v>77</v>
      </c>
      <c r="AY503" s="192" t="s">
        <v>144</v>
      </c>
    </row>
    <row r="504" spans="2:51" s="12" customFormat="1" ht="13.5">
      <c r="B504" s="197"/>
      <c r="D504" s="189" t="s">
        <v>153</v>
      </c>
      <c r="E504" s="198" t="s">
        <v>5</v>
      </c>
      <c r="F504" s="199" t="s">
        <v>1102</v>
      </c>
      <c r="H504" s="200">
        <v>6.318</v>
      </c>
      <c r="I504" s="201"/>
      <c r="L504" s="197"/>
      <c r="M504" s="202"/>
      <c r="N504" s="203"/>
      <c r="O504" s="203"/>
      <c r="P504" s="203"/>
      <c r="Q504" s="203"/>
      <c r="R504" s="203"/>
      <c r="S504" s="203"/>
      <c r="T504" s="204"/>
      <c r="AT504" s="198" t="s">
        <v>153</v>
      </c>
      <c r="AU504" s="198" t="s">
        <v>86</v>
      </c>
      <c r="AV504" s="12" t="s">
        <v>86</v>
      </c>
      <c r="AW504" s="12" t="s">
        <v>40</v>
      </c>
      <c r="AX504" s="12" t="s">
        <v>77</v>
      </c>
      <c r="AY504" s="198" t="s">
        <v>144</v>
      </c>
    </row>
    <row r="505" spans="2:51" s="11" customFormat="1" ht="13.5">
      <c r="B505" s="188"/>
      <c r="D505" s="189" t="s">
        <v>153</v>
      </c>
      <c r="E505" s="190" t="s">
        <v>5</v>
      </c>
      <c r="F505" s="191" t="s">
        <v>1063</v>
      </c>
      <c r="H505" s="192" t="s">
        <v>5</v>
      </c>
      <c r="I505" s="193"/>
      <c r="L505" s="188"/>
      <c r="M505" s="194"/>
      <c r="N505" s="195"/>
      <c r="O505" s="195"/>
      <c r="P505" s="195"/>
      <c r="Q505" s="195"/>
      <c r="R505" s="195"/>
      <c r="S505" s="195"/>
      <c r="T505" s="196"/>
      <c r="AT505" s="192" t="s">
        <v>153</v>
      </c>
      <c r="AU505" s="192" t="s">
        <v>86</v>
      </c>
      <c r="AV505" s="11" t="s">
        <v>25</v>
      </c>
      <c r="AW505" s="11" t="s">
        <v>40</v>
      </c>
      <c r="AX505" s="11" t="s">
        <v>77</v>
      </c>
      <c r="AY505" s="192" t="s">
        <v>144</v>
      </c>
    </row>
    <row r="506" spans="2:51" s="12" customFormat="1" ht="13.5">
      <c r="B506" s="197"/>
      <c r="D506" s="189" t="s">
        <v>153</v>
      </c>
      <c r="E506" s="198" t="s">
        <v>5</v>
      </c>
      <c r="F506" s="199" t="s">
        <v>1103</v>
      </c>
      <c r="H506" s="200">
        <v>3.973</v>
      </c>
      <c r="I506" s="201"/>
      <c r="L506" s="197"/>
      <c r="M506" s="202"/>
      <c r="N506" s="203"/>
      <c r="O506" s="203"/>
      <c r="P506" s="203"/>
      <c r="Q506" s="203"/>
      <c r="R506" s="203"/>
      <c r="S506" s="203"/>
      <c r="T506" s="204"/>
      <c r="AT506" s="198" t="s">
        <v>153</v>
      </c>
      <c r="AU506" s="198" t="s">
        <v>86</v>
      </c>
      <c r="AV506" s="12" t="s">
        <v>86</v>
      </c>
      <c r="AW506" s="12" t="s">
        <v>40</v>
      </c>
      <c r="AX506" s="12" t="s">
        <v>77</v>
      </c>
      <c r="AY506" s="198" t="s">
        <v>144</v>
      </c>
    </row>
    <row r="507" spans="2:51" s="11" customFormat="1" ht="13.5">
      <c r="B507" s="188"/>
      <c r="D507" s="189" t="s">
        <v>153</v>
      </c>
      <c r="E507" s="190" t="s">
        <v>5</v>
      </c>
      <c r="F507" s="191" t="s">
        <v>1065</v>
      </c>
      <c r="H507" s="192" t="s">
        <v>5</v>
      </c>
      <c r="I507" s="193"/>
      <c r="L507" s="188"/>
      <c r="M507" s="194"/>
      <c r="N507" s="195"/>
      <c r="O507" s="195"/>
      <c r="P507" s="195"/>
      <c r="Q507" s="195"/>
      <c r="R507" s="195"/>
      <c r="S507" s="195"/>
      <c r="T507" s="196"/>
      <c r="AT507" s="192" t="s">
        <v>153</v>
      </c>
      <c r="AU507" s="192" t="s">
        <v>86</v>
      </c>
      <c r="AV507" s="11" t="s">
        <v>25</v>
      </c>
      <c r="AW507" s="11" t="s">
        <v>40</v>
      </c>
      <c r="AX507" s="11" t="s">
        <v>77</v>
      </c>
      <c r="AY507" s="192" t="s">
        <v>144</v>
      </c>
    </row>
    <row r="508" spans="2:51" s="12" customFormat="1" ht="13.5">
      <c r="B508" s="197"/>
      <c r="D508" s="189" t="s">
        <v>153</v>
      </c>
      <c r="E508" s="198" t="s">
        <v>5</v>
      </c>
      <c r="F508" s="199" t="s">
        <v>1104</v>
      </c>
      <c r="H508" s="200">
        <v>0.435</v>
      </c>
      <c r="I508" s="201"/>
      <c r="L508" s="197"/>
      <c r="M508" s="202"/>
      <c r="N508" s="203"/>
      <c r="O508" s="203"/>
      <c r="P508" s="203"/>
      <c r="Q508" s="203"/>
      <c r="R508" s="203"/>
      <c r="S508" s="203"/>
      <c r="T508" s="204"/>
      <c r="AT508" s="198" t="s">
        <v>153</v>
      </c>
      <c r="AU508" s="198" t="s">
        <v>86</v>
      </c>
      <c r="AV508" s="12" t="s">
        <v>86</v>
      </c>
      <c r="AW508" s="12" t="s">
        <v>40</v>
      </c>
      <c r="AX508" s="12" t="s">
        <v>77</v>
      </c>
      <c r="AY508" s="198" t="s">
        <v>144</v>
      </c>
    </row>
    <row r="509" spans="2:51" s="11" customFormat="1" ht="13.5">
      <c r="B509" s="188"/>
      <c r="D509" s="189" t="s">
        <v>153</v>
      </c>
      <c r="E509" s="190" t="s">
        <v>5</v>
      </c>
      <c r="F509" s="191" t="s">
        <v>1096</v>
      </c>
      <c r="H509" s="192" t="s">
        <v>5</v>
      </c>
      <c r="I509" s="193"/>
      <c r="L509" s="188"/>
      <c r="M509" s="194"/>
      <c r="N509" s="195"/>
      <c r="O509" s="195"/>
      <c r="P509" s="195"/>
      <c r="Q509" s="195"/>
      <c r="R509" s="195"/>
      <c r="S509" s="195"/>
      <c r="T509" s="196"/>
      <c r="AT509" s="192" t="s">
        <v>153</v>
      </c>
      <c r="AU509" s="192" t="s">
        <v>86</v>
      </c>
      <c r="AV509" s="11" t="s">
        <v>25</v>
      </c>
      <c r="AW509" s="11" t="s">
        <v>40</v>
      </c>
      <c r="AX509" s="11" t="s">
        <v>77</v>
      </c>
      <c r="AY509" s="192" t="s">
        <v>144</v>
      </c>
    </row>
    <row r="510" spans="2:51" s="11" customFormat="1" ht="13.5">
      <c r="B510" s="188"/>
      <c r="D510" s="189" t="s">
        <v>153</v>
      </c>
      <c r="E510" s="190" t="s">
        <v>5</v>
      </c>
      <c r="F510" s="191" t="s">
        <v>1061</v>
      </c>
      <c r="H510" s="192" t="s">
        <v>5</v>
      </c>
      <c r="I510" s="193"/>
      <c r="L510" s="188"/>
      <c r="M510" s="194"/>
      <c r="N510" s="195"/>
      <c r="O510" s="195"/>
      <c r="P510" s="195"/>
      <c r="Q510" s="195"/>
      <c r="R510" s="195"/>
      <c r="S510" s="195"/>
      <c r="T510" s="196"/>
      <c r="AT510" s="192" t="s">
        <v>153</v>
      </c>
      <c r="AU510" s="192" t="s">
        <v>86</v>
      </c>
      <c r="AV510" s="11" t="s">
        <v>25</v>
      </c>
      <c r="AW510" s="11" t="s">
        <v>40</v>
      </c>
      <c r="AX510" s="11" t="s">
        <v>77</v>
      </c>
      <c r="AY510" s="192" t="s">
        <v>144</v>
      </c>
    </row>
    <row r="511" spans="2:51" s="12" customFormat="1" ht="13.5">
      <c r="B511" s="197"/>
      <c r="D511" s="189" t="s">
        <v>153</v>
      </c>
      <c r="E511" s="198" t="s">
        <v>5</v>
      </c>
      <c r="F511" s="199" t="s">
        <v>1105</v>
      </c>
      <c r="H511" s="200">
        <v>0.585</v>
      </c>
      <c r="I511" s="201"/>
      <c r="L511" s="197"/>
      <c r="M511" s="202"/>
      <c r="N511" s="203"/>
      <c r="O511" s="203"/>
      <c r="P511" s="203"/>
      <c r="Q511" s="203"/>
      <c r="R511" s="203"/>
      <c r="S511" s="203"/>
      <c r="T511" s="204"/>
      <c r="AT511" s="198" t="s">
        <v>153</v>
      </c>
      <c r="AU511" s="198" t="s">
        <v>86</v>
      </c>
      <c r="AV511" s="12" t="s">
        <v>86</v>
      </c>
      <c r="AW511" s="12" t="s">
        <v>40</v>
      </c>
      <c r="AX511" s="12" t="s">
        <v>77</v>
      </c>
      <c r="AY511" s="198" t="s">
        <v>144</v>
      </c>
    </row>
    <row r="512" spans="2:51" s="11" customFormat="1" ht="13.5">
      <c r="B512" s="188"/>
      <c r="D512" s="189" t="s">
        <v>153</v>
      </c>
      <c r="E512" s="190" t="s">
        <v>5</v>
      </c>
      <c r="F512" s="191" t="s">
        <v>1106</v>
      </c>
      <c r="H512" s="192" t="s">
        <v>5</v>
      </c>
      <c r="I512" s="193"/>
      <c r="L512" s="188"/>
      <c r="M512" s="194"/>
      <c r="N512" s="195"/>
      <c r="O512" s="195"/>
      <c r="P512" s="195"/>
      <c r="Q512" s="195"/>
      <c r="R512" s="195"/>
      <c r="S512" s="195"/>
      <c r="T512" s="196"/>
      <c r="AT512" s="192" t="s">
        <v>153</v>
      </c>
      <c r="AU512" s="192" t="s">
        <v>86</v>
      </c>
      <c r="AV512" s="11" t="s">
        <v>25</v>
      </c>
      <c r="AW512" s="11" t="s">
        <v>40</v>
      </c>
      <c r="AX512" s="11" t="s">
        <v>77</v>
      </c>
      <c r="AY512" s="192" t="s">
        <v>144</v>
      </c>
    </row>
    <row r="513" spans="2:51" s="12" customFormat="1" ht="13.5">
      <c r="B513" s="197"/>
      <c r="D513" s="189" t="s">
        <v>153</v>
      </c>
      <c r="E513" s="198" t="s">
        <v>5</v>
      </c>
      <c r="F513" s="199" t="s">
        <v>1107</v>
      </c>
      <c r="H513" s="200">
        <v>0.113</v>
      </c>
      <c r="I513" s="201"/>
      <c r="L513" s="197"/>
      <c r="M513" s="202"/>
      <c r="N513" s="203"/>
      <c r="O513" s="203"/>
      <c r="P513" s="203"/>
      <c r="Q513" s="203"/>
      <c r="R513" s="203"/>
      <c r="S513" s="203"/>
      <c r="T513" s="204"/>
      <c r="AT513" s="198" t="s">
        <v>153</v>
      </c>
      <c r="AU513" s="198" t="s">
        <v>86</v>
      </c>
      <c r="AV513" s="12" t="s">
        <v>86</v>
      </c>
      <c r="AW513" s="12" t="s">
        <v>40</v>
      </c>
      <c r="AX513" s="12" t="s">
        <v>77</v>
      </c>
      <c r="AY513" s="198" t="s">
        <v>144</v>
      </c>
    </row>
    <row r="514" spans="2:51" s="11" customFormat="1" ht="13.5">
      <c r="B514" s="188"/>
      <c r="D514" s="189" t="s">
        <v>153</v>
      </c>
      <c r="E514" s="190" t="s">
        <v>5</v>
      </c>
      <c r="F514" s="191" t="s">
        <v>1065</v>
      </c>
      <c r="H514" s="192" t="s">
        <v>5</v>
      </c>
      <c r="I514" s="193"/>
      <c r="L514" s="188"/>
      <c r="M514" s="194"/>
      <c r="N514" s="195"/>
      <c r="O514" s="195"/>
      <c r="P514" s="195"/>
      <c r="Q514" s="195"/>
      <c r="R514" s="195"/>
      <c r="S514" s="195"/>
      <c r="T514" s="196"/>
      <c r="AT514" s="192" t="s">
        <v>153</v>
      </c>
      <c r="AU514" s="192" t="s">
        <v>86</v>
      </c>
      <c r="AV514" s="11" t="s">
        <v>25</v>
      </c>
      <c r="AW514" s="11" t="s">
        <v>40</v>
      </c>
      <c r="AX514" s="11" t="s">
        <v>77</v>
      </c>
      <c r="AY514" s="192" t="s">
        <v>144</v>
      </c>
    </row>
    <row r="515" spans="2:51" s="12" customFormat="1" ht="13.5">
      <c r="B515" s="197"/>
      <c r="D515" s="189" t="s">
        <v>153</v>
      </c>
      <c r="E515" s="198" t="s">
        <v>5</v>
      </c>
      <c r="F515" s="199" t="s">
        <v>1101</v>
      </c>
      <c r="H515" s="200">
        <v>0.58</v>
      </c>
      <c r="I515" s="201"/>
      <c r="L515" s="197"/>
      <c r="M515" s="202"/>
      <c r="N515" s="203"/>
      <c r="O515" s="203"/>
      <c r="P515" s="203"/>
      <c r="Q515" s="203"/>
      <c r="R515" s="203"/>
      <c r="S515" s="203"/>
      <c r="T515" s="204"/>
      <c r="AT515" s="198" t="s">
        <v>153</v>
      </c>
      <c r="AU515" s="198" t="s">
        <v>86</v>
      </c>
      <c r="AV515" s="12" t="s">
        <v>86</v>
      </c>
      <c r="AW515" s="12" t="s">
        <v>40</v>
      </c>
      <c r="AX515" s="12" t="s">
        <v>77</v>
      </c>
      <c r="AY515" s="198" t="s">
        <v>144</v>
      </c>
    </row>
    <row r="516" spans="2:51" s="11" customFormat="1" ht="13.5">
      <c r="B516" s="188"/>
      <c r="D516" s="189" t="s">
        <v>153</v>
      </c>
      <c r="E516" s="190" t="s">
        <v>5</v>
      </c>
      <c r="F516" s="191" t="s">
        <v>893</v>
      </c>
      <c r="H516" s="192" t="s">
        <v>5</v>
      </c>
      <c r="I516" s="193"/>
      <c r="L516" s="188"/>
      <c r="M516" s="194"/>
      <c r="N516" s="195"/>
      <c r="O516" s="195"/>
      <c r="P516" s="195"/>
      <c r="Q516" s="195"/>
      <c r="R516" s="195"/>
      <c r="S516" s="195"/>
      <c r="T516" s="196"/>
      <c r="AT516" s="192" t="s">
        <v>153</v>
      </c>
      <c r="AU516" s="192" t="s">
        <v>86</v>
      </c>
      <c r="AV516" s="11" t="s">
        <v>25</v>
      </c>
      <c r="AW516" s="11" t="s">
        <v>40</v>
      </c>
      <c r="AX516" s="11" t="s">
        <v>77</v>
      </c>
      <c r="AY516" s="192" t="s">
        <v>144</v>
      </c>
    </row>
    <row r="517" spans="2:51" s="11" customFormat="1" ht="13.5">
      <c r="B517" s="188"/>
      <c r="D517" s="189" t="s">
        <v>153</v>
      </c>
      <c r="E517" s="190" t="s">
        <v>5</v>
      </c>
      <c r="F517" s="191" t="s">
        <v>1089</v>
      </c>
      <c r="H517" s="192" t="s">
        <v>5</v>
      </c>
      <c r="I517" s="193"/>
      <c r="L517" s="188"/>
      <c r="M517" s="194"/>
      <c r="N517" s="195"/>
      <c r="O517" s="195"/>
      <c r="P517" s="195"/>
      <c r="Q517" s="195"/>
      <c r="R517" s="195"/>
      <c r="S517" s="195"/>
      <c r="T517" s="196"/>
      <c r="AT517" s="192" t="s">
        <v>153</v>
      </c>
      <c r="AU517" s="192" t="s">
        <v>86</v>
      </c>
      <c r="AV517" s="11" t="s">
        <v>25</v>
      </c>
      <c r="AW517" s="11" t="s">
        <v>40</v>
      </c>
      <c r="AX517" s="11" t="s">
        <v>77</v>
      </c>
      <c r="AY517" s="192" t="s">
        <v>144</v>
      </c>
    </row>
    <row r="518" spans="2:51" s="11" customFormat="1" ht="13.5">
      <c r="B518" s="188"/>
      <c r="D518" s="189" t="s">
        <v>153</v>
      </c>
      <c r="E518" s="190" t="s">
        <v>5</v>
      </c>
      <c r="F518" s="191" t="s">
        <v>1061</v>
      </c>
      <c r="H518" s="192" t="s">
        <v>5</v>
      </c>
      <c r="I518" s="193"/>
      <c r="L518" s="188"/>
      <c r="M518" s="194"/>
      <c r="N518" s="195"/>
      <c r="O518" s="195"/>
      <c r="P518" s="195"/>
      <c r="Q518" s="195"/>
      <c r="R518" s="195"/>
      <c r="S518" s="195"/>
      <c r="T518" s="196"/>
      <c r="AT518" s="192" t="s">
        <v>153</v>
      </c>
      <c r="AU518" s="192" t="s">
        <v>86</v>
      </c>
      <c r="AV518" s="11" t="s">
        <v>25</v>
      </c>
      <c r="AW518" s="11" t="s">
        <v>40</v>
      </c>
      <c r="AX518" s="11" t="s">
        <v>77</v>
      </c>
      <c r="AY518" s="192" t="s">
        <v>144</v>
      </c>
    </row>
    <row r="519" spans="2:51" s="12" customFormat="1" ht="13.5">
      <c r="B519" s="197"/>
      <c r="D519" s="189" t="s">
        <v>153</v>
      </c>
      <c r="E519" s="198" t="s">
        <v>5</v>
      </c>
      <c r="F519" s="199" t="s">
        <v>1108</v>
      </c>
      <c r="H519" s="200">
        <v>1.665</v>
      </c>
      <c r="I519" s="201"/>
      <c r="L519" s="197"/>
      <c r="M519" s="202"/>
      <c r="N519" s="203"/>
      <c r="O519" s="203"/>
      <c r="P519" s="203"/>
      <c r="Q519" s="203"/>
      <c r="R519" s="203"/>
      <c r="S519" s="203"/>
      <c r="T519" s="204"/>
      <c r="AT519" s="198" t="s">
        <v>153</v>
      </c>
      <c r="AU519" s="198" t="s">
        <v>86</v>
      </c>
      <c r="AV519" s="12" t="s">
        <v>86</v>
      </c>
      <c r="AW519" s="12" t="s">
        <v>40</v>
      </c>
      <c r="AX519" s="12" t="s">
        <v>77</v>
      </c>
      <c r="AY519" s="198" t="s">
        <v>144</v>
      </c>
    </row>
    <row r="520" spans="2:51" s="12" customFormat="1" ht="13.5">
      <c r="B520" s="197"/>
      <c r="D520" s="189" t="s">
        <v>153</v>
      </c>
      <c r="E520" s="198" t="s">
        <v>5</v>
      </c>
      <c r="F520" s="199" t="s">
        <v>1109</v>
      </c>
      <c r="H520" s="200">
        <v>2.819</v>
      </c>
      <c r="I520" s="201"/>
      <c r="L520" s="197"/>
      <c r="M520" s="202"/>
      <c r="N520" s="203"/>
      <c r="O520" s="203"/>
      <c r="P520" s="203"/>
      <c r="Q520" s="203"/>
      <c r="R520" s="203"/>
      <c r="S520" s="203"/>
      <c r="T520" s="204"/>
      <c r="AT520" s="198" t="s">
        <v>153</v>
      </c>
      <c r="AU520" s="198" t="s">
        <v>86</v>
      </c>
      <c r="AV520" s="12" t="s">
        <v>86</v>
      </c>
      <c r="AW520" s="12" t="s">
        <v>40</v>
      </c>
      <c r="AX520" s="12" t="s">
        <v>77</v>
      </c>
      <c r="AY520" s="198" t="s">
        <v>144</v>
      </c>
    </row>
    <row r="521" spans="2:51" s="12" customFormat="1" ht="13.5">
      <c r="B521" s="197"/>
      <c r="D521" s="189" t="s">
        <v>153</v>
      </c>
      <c r="E521" s="198" t="s">
        <v>5</v>
      </c>
      <c r="F521" s="199" t="s">
        <v>1110</v>
      </c>
      <c r="H521" s="200">
        <v>3.625</v>
      </c>
      <c r="I521" s="201"/>
      <c r="L521" s="197"/>
      <c r="M521" s="202"/>
      <c r="N521" s="203"/>
      <c r="O521" s="203"/>
      <c r="P521" s="203"/>
      <c r="Q521" s="203"/>
      <c r="R521" s="203"/>
      <c r="S521" s="203"/>
      <c r="T521" s="204"/>
      <c r="AT521" s="198" t="s">
        <v>153</v>
      </c>
      <c r="AU521" s="198" t="s">
        <v>86</v>
      </c>
      <c r="AV521" s="12" t="s">
        <v>86</v>
      </c>
      <c r="AW521" s="12" t="s">
        <v>40</v>
      </c>
      <c r="AX521" s="12" t="s">
        <v>77</v>
      </c>
      <c r="AY521" s="198" t="s">
        <v>144</v>
      </c>
    </row>
    <row r="522" spans="2:51" s="11" customFormat="1" ht="13.5">
      <c r="B522" s="188"/>
      <c r="D522" s="189" t="s">
        <v>153</v>
      </c>
      <c r="E522" s="190" t="s">
        <v>5</v>
      </c>
      <c r="F522" s="191" t="s">
        <v>1063</v>
      </c>
      <c r="H522" s="192" t="s">
        <v>5</v>
      </c>
      <c r="I522" s="193"/>
      <c r="L522" s="188"/>
      <c r="M522" s="194"/>
      <c r="N522" s="195"/>
      <c r="O522" s="195"/>
      <c r="P522" s="195"/>
      <c r="Q522" s="195"/>
      <c r="R522" s="195"/>
      <c r="S522" s="195"/>
      <c r="T522" s="196"/>
      <c r="AT522" s="192" t="s">
        <v>153</v>
      </c>
      <c r="AU522" s="192" t="s">
        <v>86</v>
      </c>
      <c r="AV522" s="11" t="s">
        <v>25</v>
      </c>
      <c r="AW522" s="11" t="s">
        <v>40</v>
      </c>
      <c r="AX522" s="11" t="s">
        <v>77</v>
      </c>
      <c r="AY522" s="192" t="s">
        <v>144</v>
      </c>
    </row>
    <row r="523" spans="2:51" s="12" customFormat="1" ht="13.5">
      <c r="B523" s="197"/>
      <c r="D523" s="189" t="s">
        <v>153</v>
      </c>
      <c r="E523" s="198" t="s">
        <v>5</v>
      </c>
      <c r="F523" s="199" t="s">
        <v>1111</v>
      </c>
      <c r="H523" s="200">
        <v>1.735</v>
      </c>
      <c r="I523" s="201"/>
      <c r="L523" s="197"/>
      <c r="M523" s="202"/>
      <c r="N523" s="203"/>
      <c r="O523" s="203"/>
      <c r="P523" s="203"/>
      <c r="Q523" s="203"/>
      <c r="R523" s="203"/>
      <c r="S523" s="203"/>
      <c r="T523" s="204"/>
      <c r="AT523" s="198" t="s">
        <v>153</v>
      </c>
      <c r="AU523" s="198" t="s">
        <v>86</v>
      </c>
      <c r="AV523" s="12" t="s">
        <v>86</v>
      </c>
      <c r="AW523" s="12" t="s">
        <v>40</v>
      </c>
      <c r="AX523" s="12" t="s">
        <v>77</v>
      </c>
      <c r="AY523" s="198" t="s">
        <v>144</v>
      </c>
    </row>
    <row r="524" spans="2:51" s="12" customFormat="1" ht="13.5">
      <c r="B524" s="197"/>
      <c r="D524" s="189" t="s">
        <v>153</v>
      </c>
      <c r="E524" s="198" t="s">
        <v>5</v>
      </c>
      <c r="F524" s="199" t="s">
        <v>1112</v>
      </c>
      <c r="H524" s="200">
        <v>1.537</v>
      </c>
      <c r="I524" s="201"/>
      <c r="L524" s="197"/>
      <c r="M524" s="202"/>
      <c r="N524" s="203"/>
      <c r="O524" s="203"/>
      <c r="P524" s="203"/>
      <c r="Q524" s="203"/>
      <c r="R524" s="203"/>
      <c r="S524" s="203"/>
      <c r="T524" s="204"/>
      <c r="AT524" s="198" t="s">
        <v>153</v>
      </c>
      <c r="AU524" s="198" t="s">
        <v>86</v>
      </c>
      <c r="AV524" s="12" t="s">
        <v>86</v>
      </c>
      <c r="AW524" s="12" t="s">
        <v>40</v>
      </c>
      <c r="AX524" s="12" t="s">
        <v>77</v>
      </c>
      <c r="AY524" s="198" t="s">
        <v>144</v>
      </c>
    </row>
    <row r="525" spans="2:51" s="11" customFormat="1" ht="13.5">
      <c r="B525" s="188"/>
      <c r="D525" s="189" t="s">
        <v>153</v>
      </c>
      <c r="E525" s="190" t="s">
        <v>5</v>
      </c>
      <c r="F525" s="191" t="s">
        <v>1072</v>
      </c>
      <c r="H525" s="192" t="s">
        <v>5</v>
      </c>
      <c r="I525" s="193"/>
      <c r="L525" s="188"/>
      <c r="M525" s="194"/>
      <c r="N525" s="195"/>
      <c r="O525" s="195"/>
      <c r="P525" s="195"/>
      <c r="Q525" s="195"/>
      <c r="R525" s="195"/>
      <c r="S525" s="195"/>
      <c r="T525" s="196"/>
      <c r="AT525" s="192" t="s">
        <v>153</v>
      </c>
      <c r="AU525" s="192" t="s">
        <v>86</v>
      </c>
      <c r="AV525" s="11" t="s">
        <v>25</v>
      </c>
      <c r="AW525" s="11" t="s">
        <v>40</v>
      </c>
      <c r="AX525" s="11" t="s">
        <v>77</v>
      </c>
      <c r="AY525" s="192" t="s">
        <v>144</v>
      </c>
    </row>
    <row r="526" spans="2:51" s="12" customFormat="1" ht="13.5">
      <c r="B526" s="197"/>
      <c r="D526" s="189" t="s">
        <v>153</v>
      </c>
      <c r="E526" s="198" t="s">
        <v>5</v>
      </c>
      <c r="F526" s="199" t="s">
        <v>1113</v>
      </c>
      <c r="H526" s="200">
        <v>11.417</v>
      </c>
      <c r="I526" s="201"/>
      <c r="L526" s="197"/>
      <c r="M526" s="202"/>
      <c r="N526" s="203"/>
      <c r="O526" s="203"/>
      <c r="P526" s="203"/>
      <c r="Q526" s="203"/>
      <c r="R526" s="203"/>
      <c r="S526" s="203"/>
      <c r="T526" s="204"/>
      <c r="AT526" s="198" t="s">
        <v>153</v>
      </c>
      <c r="AU526" s="198" t="s">
        <v>86</v>
      </c>
      <c r="AV526" s="12" t="s">
        <v>86</v>
      </c>
      <c r="AW526" s="12" t="s">
        <v>40</v>
      </c>
      <c r="AX526" s="12" t="s">
        <v>77</v>
      </c>
      <c r="AY526" s="198" t="s">
        <v>144</v>
      </c>
    </row>
    <row r="527" spans="2:51" s="11" customFormat="1" ht="13.5">
      <c r="B527" s="188"/>
      <c r="D527" s="189" t="s">
        <v>153</v>
      </c>
      <c r="E527" s="190" t="s">
        <v>5</v>
      </c>
      <c r="F527" s="191" t="s">
        <v>1096</v>
      </c>
      <c r="H527" s="192" t="s">
        <v>5</v>
      </c>
      <c r="I527" s="193"/>
      <c r="L527" s="188"/>
      <c r="M527" s="194"/>
      <c r="N527" s="195"/>
      <c r="O527" s="195"/>
      <c r="P527" s="195"/>
      <c r="Q527" s="195"/>
      <c r="R527" s="195"/>
      <c r="S527" s="195"/>
      <c r="T527" s="196"/>
      <c r="AT527" s="192" t="s">
        <v>153</v>
      </c>
      <c r="AU527" s="192" t="s">
        <v>86</v>
      </c>
      <c r="AV527" s="11" t="s">
        <v>25</v>
      </c>
      <c r="AW527" s="11" t="s">
        <v>40</v>
      </c>
      <c r="AX527" s="11" t="s">
        <v>77</v>
      </c>
      <c r="AY527" s="192" t="s">
        <v>144</v>
      </c>
    </row>
    <row r="528" spans="2:51" s="11" customFormat="1" ht="13.5">
      <c r="B528" s="188"/>
      <c r="D528" s="189" t="s">
        <v>153</v>
      </c>
      <c r="E528" s="190" t="s">
        <v>5</v>
      </c>
      <c r="F528" s="191" t="s">
        <v>1074</v>
      </c>
      <c r="H528" s="192" t="s">
        <v>5</v>
      </c>
      <c r="I528" s="193"/>
      <c r="L528" s="188"/>
      <c r="M528" s="194"/>
      <c r="N528" s="195"/>
      <c r="O528" s="195"/>
      <c r="P528" s="195"/>
      <c r="Q528" s="195"/>
      <c r="R528" s="195"/>
      <c r="S528" s="195"/>
      <c r="T528" s="196"/>
      <c r="AT528" s="192" t="s">
        <v>153</v>
      </c>
      <c r="AU528" s="192" t="s">
        <v>86</v>
      </c>
      <c r="AV528" s="11" t="s">
        <v>25</v>
      </c>
      <c r="AW528" s="11" t="s">
        <v>40</v>
      </c>
      <c r="AX528" s="11" t="s">
        <v>77</v>
      </c>
      <c r="AY528" s="192" t="s">
        <v>144</v>
      </c>
    </row>
    <row r="529" spans="2:51" s="12" customFormat="1" ht="13.5">
      <c r="B529" s="197"/>
      <c r="D529" s="189" t="s">
        <v>153</v>
      </c>
      <c r="E529" s="198" t="s">
        <v>5</v>
      </c>
      <c r="F529" s="199" t="s">
        <v>1114</v>
      </c>
      <c r="H529" s="200">
        <v>0.48</v>
      </c>
      <c r="I529" s="201"/>
      <c r="L529" s="197"/>
      <c r="M529" s="202"/>
      <c r="N529" s="203"/>
      <c r="O529" s="203"/>
      <c r="P529" s="203"/>
      <c r="Q529" s="203"/>
      <c r="R529" s="203"/>
      <c r="S529" s="203"/>
      <c r="T529" s="204"/>
      <c r="AT529" s="198" t="s">
        <v>153</v>
      </c>
      <c r="AU529" s="198" t="s">
        <v>86</v>
      </c>
      <c r="AV529" s="12" t="s">
        <v>86</v>
      </c>
      <c r="AW529" s="12" t="s">
        <v>40</v>
      </c>
      <c r="AX529" s="12" t="s">
        <v>77</v>
      </c>
      <c r="AY529" s="198" t="s">
        <v>144</v>
      </c>
    </row>
    <row r="530" spans="2:51" s="13" customFormat="1" ht="13.5">
      <c r="B530" s="205"/>
      <c r="D530" s="206" t="s">
        <v>153</v>
      </c>
      <c r="E530" s="207" t="s">
        <v>5</v>
      </c>
      <c r="F530" s="208" t="s">
        <v>174</v>
      </c>
      <c r="H530" s="209">
        <v>55.282</v>
      </c>
      <c r="I530" s="210"/>
      <c r="L530" s="205"/>
      <c r="M530" s="211"/>
      <c r="N530" s="212"/>
      <c r="O530" s="212"/>
      <c r="P530" s="212"/>
      <c r="Q530" s="212"/>
      <c r="R530" s="212"/>
      <c r="S530" s="212"/>
      <c r="T530" s="213"/>
      <c r="AT530" s="214" t="s">
        <v>153</v>
      </c>
      <c r="AU530" s="214" t="s">
        <v>86</v>
      </c>
      <c r="AV530" s="13" t="s">
        <v>151</v>
      </c>
      <c r="AW530" s="13" t="s">
        <v>40</v>
      </c>
      <c r="AX530" s="13" t="s">
        <v>25</v>
      </c>
      <c r="AY530" s="214" t="s">
        <v>144</v>
      </c>
    </row>
    <row r="531" spans="2:65" s="1" customFormat="1" ht="31.5" customHeight="1">
      <c r="B531" s="175"/>
      <c r="C531" s="176" t="s">
        <v>658</v>
      </c>
      <c r="D531" s="176" t="s">
        <v>146</v>
      </c>
      <c r="E531" s="177" t="s">
        <v>1115</v>
      </c>
      <c r="F531" s="178" t="s">
        <v>1116</v>
      </c>
      <c r="G531" s="179" t="s">
        <v>205</v>
      </c>
      <c r="H531" s="180">
        <v>55.282</v>
      </c>
      <c r="I531" s="181"/>
      <c r="J531" s="182">
        <f>ROUND(I531*H531,2)</f>
        <v>0</v>
      </c>
      <c r="K531" s="178" t="s">
        <v>4753</v>
      </c>
      <c r="L531" s="42"/>
      <c r="M531" s="183" t="s">
        <v>5</v>
      </c>
      <c r="N531" s="184" t="s">
        <v>48</v>
      </c>
      <c r="O531" s="43"/>
      <c r="P531" s="185">
        <f>O531*H531</f>
        <v>0</v>
      </c>
      <c r="Q531" s="185">
        <v>0</v>
      </c>
      <c r="R531" s="185">
        <f>Q531*H531</f>
        <v>0</v>
      </c>
      <c r="S531" s="185">
        <v>0</v>
      </c>
      <c r="T531" s="186">
        <f>S531*H531</f>
        <v>0</v>
      </c>
      <c r="AR531" s="24" t="s">
        <v>151</v>
      </c>
      <c r="AT531" s="24" t="s">
        <v>146</v>
      </c>
      <c r="AU531" s="24" t="s">
        <v>86</v>
      </c>
      <c r="AY531" s="24" t="s">
        <v>144</v>
      </c>
      <c r="BE531" s="187">
        <f>IF(N531="základní",J531,0)</f>
        <v>0</v>
      </c>
      <c r="BF531" s="187">
        <f>IF(N531="snížená",J531,0)</f>
        <v>0</v>
      </c>
      <c r="BG531" s="187">
        <f>IF(N531="zákl. přenesená",J531,0)</f>
        <v>0</v>
      </c>
      <c r="BH531" s="187">
        <f>IF(N531="sníž. přenesená",J531,0)</f>
        <v>0</v>
      </c>
      <c r="BI531" s="187">
        <f>IF(N531="nulová",J531,0)</f>
        <v>0</v>
      </c>
      <c r="BJ531" s="24" t="s">
        <v>25</v>
      </c>
      <c r="BK531" s="187">
        <f>ROUND(I531*H531,2)</f>
        <v>0</v>
      </c>
      <c r="BL531" s="24" t="s">
        <v>151</v>
      </c>
      <c r="BM531" s="24" t="s">
        <v>1117</v>
      </c>
    </row>
    <row r="532" spans="2:51" s="11" customFormat="1" ht="13.5">
      <c r="B532" s="188"/>
      <c r="D532" s="189" t="s">
        <v>153</v>
      </c>
      <c r="E532" s="190" t="s">
        <v>5</v>
      </c>
      <c r="F532" s="191" t="s">
        <v>1088</v>
      </c>
      <c r="H532" s="192" t="s">
        <v>5</v>
      </c>
      <c r="I532" s="193"/>
      <c r="L532" s="188"/>
      <c r="M532" s="194"/>
      <c r="N532" s="195"/>
      <c r="O532" s="195"/>
      <c r="P532" s="195"/>
      <c r="Q532" s="195"/>
      <c r="R532" s="195"/>
      <c r="S532" s="195"/>
      <c r="T532" s="196"/>
      <c r="AT532" s="192" t="s">
        <v>153</v>
      </c>
      <c r="AU532" s="192" t="s">
        <v>86</v>
      </c>
      <c r="AV532" s="11" t="s">
        <v>25</v>
      </c>
      <c r="AW532" s="11" t="s">
        <v>40</v>
      </c>
      <c r="AX532" s="11" t="s">
        <v>77</v>
      </c>
      <c r="AY532" s="192" t="s">
        <v>144</v>
      </c>
    </row>
    <row r="533" spans="2:51" s="11" customFormat="1" ht="13.5">
      <c r="B533" s="188"/>
      <c r="D533" s="189" t="s">
        <v>153</v>
      </c>
      <c r="E533" s="190" t="s">
        <v>5</v>
      </c>
      <c r="F533" s="191" t="s">
        <v>1089</v>
      </c>
      <c r="H533" s="192" t="s">
        <v>5</v>
      </c>
      <c r="I533" s="193"/>
      <c r="L533" s="188"/>
      <c r="M533" s="194"/>
      <c r="N533" s="195"/>
      <c r="O533" s="195"/>
      <c r="P533" s="195"/>
      <c r="Q533" s="195"/>
      <c r="R533" s="195"/>
      <c r="S533" s="195"/>
      <c r="T533" s="196"/>
      <c r="AT533" s="192" t="s">
        <v>153</v>
      </c>
      <c r="AU533" s="192" t="s">
        <v>86</v>
      </c>
      <c r="AV533" s="11" t="s">
        <v>25</v>
      </c>
      <c r="AW533" s="11" t="s">
        <v>40</v>
      </c>
      <c r="AX533" s="11" t="s">
        <v>77</v>
      </c>
      <c r="AY533" s="192" t="s">
        <v>144</v>
      </c>
    </row>
    <row r="534" spans="2:51" s="11" customFormat="1" ht="13.5">
      <c r="B534" s="188"/>
      <c r="D534" s="189" t="s">
        <v>153</v>
      </c>
      <c r="E534" s="190" t="s">
        <v>5</v>
      </c>
      <c r="F534" s="191" t="s">
        <v>1052</v>
      </c>
      <c r="H534" s="192" t="s">
        <v>5</v>
      </c>
      <c r="I534" s="193"/>
      <c r="L534" s="188"/>
      <c r="M534" s="194"/>
      <c r="N534" s="195"/>
      <c r="O534" s="195"/>
      <c r="P534" s="195"/>
      <c r="Q534" s="195"/>
      <c r="R534" s="195"/>
      <c r="S534" s="195"/>
      <c r="T534" s="196"/>
      <c r="AT534" s="192" t="s">
        <v>153</v>
      </c>
      <c r="AU534" s="192" t="s">
        <v>86</v>
      </c>
      <c r="AV534" s="11" t="s">
        <v>25</v>
      </c>
      <c r="AW534" s="11" t="s">
        <v>40</v>
      </c>
      <c r="AX534" s="11" t="s">
        <v>77</v>
      </c>
      <c r="AY534" s="192" t="s">
        <v>144</v>
      </c>
    </row>
    <row r="535" spans="2:51" s="12" customFormat="1" ht="13.5">
      <c r="B535" s="197"/>
      <c r="D535" s="189" t="s">
        <v>153</v>
      </c>
      <c r="E535" s="198" t="s">
        <v>5</v>
      </c>
      <c r="F535" s="199" t="s">
        <v>1090</v>
      </c>
      <c r="H535" s="200">
        <v>3.452</v>
      </c>
      <c r="I535" s="201"/>
      <c r="L535" s="197"/>
      <c r="M535" s="202"/>
      <c r="N535" s="203"/>
      <c r="O535" s="203"/>
      <c r="P535" s="203"/>
      <c r="Q535" s="203"/>
      <c r="R535" s="203"/>
      <c r="S535" s="203"/>
      <c r="T535" s="204"/>
      <c r="AT535" s="198" t="s">
        <v>153</v>
      </c>
      <c r="AU535" s="198" t="s">
        <v>86</v>
      </c>
      <c r="AV535" s="12" t="s">
        <v>86</v>
      </c>
      <c r="AW535" s="12" t="s">
        <v>40</v>
      </c>
      <c r="AX535" s="12" t="s">
        <v>77</v>
      </c>
      <c r="AY535" s="198" t="s">
        <v>144</v>
      </c>
    </row>
    <row r="536" spans="2:51" s="12" customFormat="1" ht="13.5">
      <c r="B536" s="197"/>
      <c r="D536" s="189" t="s">
        <v>153</v>
      </c>
      <c r="E536" s="198" t="s">
        <v>5</v>
      </c>
      <c r="F536" s="199" t="s">
        <v>1091</v>
      </c>
      <c r="H536" s="200">
        <v>2.857</v>
      </c>
      <c r="I536" s="201"/>
      <c r="L536" s="197"/>
      <c r="M536" s="202"/>
      <c r="N536" s="203"/>
      <c r="O536" s="203"/>
      <c r="P536" s="203"/>
      <c r="Q536" s="203"/>
      <c r="R536" s="203"/>
      <c r="S536" s="203"/>
      <c r="T536" s="204"/>
      <c r="AT536" s="198" t="s">
        <v>153</v>
      </c>
      <c r="AU536" s="198" t="s">
        <v>86</v>
      </c>
      <c r="AV536" s="12" t="s">
        <v>86</v>
      </c>
      <c r="AW536" s="12" t="s">
        <v>40</v>
      </c>
      <c r="AX536" s="12" t="s">
        <v>77</v>
      </c>
      <c r="AY536" s="198" t="s">
        <v>144</v>
      </c>
    </row>
    <row r="537" spans="2:51" s="12" customFormat="1" ht="13.5">
      <c r="B537" s="197"/>
      <c r="D537" s="189" t="s">
        <v>153</v>
      </c>
      <c r="E537" s="198" t="s">
        <v>5</v>
      </c>
      <c r="F537" s="199" t="s">
        <v>1090</v>
      </c>
      <c r="H537" s="200">
        <v>3.452</v>
      </c>
      <c r="I537" s="201"/>
      <c r="L537" s="197"/>
      <c r="M537" s="202"/>
      <c r="N537" s="203"/>
      <c r="O537" s="203"/>
      <c r="P537" s="203"/>
      <c r="Q537" s="203"/>
      <c r="R537" s="203"/>
      <c r="S537" s="203"/>
      <c r="T537" s="204"/>
      <c r="AT537" s="198" t="s">
        <v>153</v>
      </c>
      <c r="AU537" s="198" t="s">
        <v>86</v>
      </c>
      <c r="AV537" s="12" t="s">
        <v>86</v>
      </c>
      <c r="AW537" s="12" t="s">
        <v>40</v>
      </c>
      <c r="AX537" s="12" t="s">
        <v>77</v>
      </c>
      <c r="AY537" s="198" t="s">
        <v>144</v>
      </c>
    </row>
    <row r="538" spans="2:51" s="11" customFormat="1" ht="13.5">
      <c r="B538" s="188"/>
      <c r="D538" s="189" t="s">
        <v>153</v>
      </c>
      <c r="E538" s="190" t="s">
        <v>5</v>
      </c>
      <c r="F538" s="191" t="s">
        <v>1055</v>
      </c>
      <c r="H538" s="192" t="s">
        <v>5</v>
      </c>
      <c r="I538" s="193"/>
      <c r="L538" s="188"/>
      <c r="M538" s="194"/>
      <c r="N538" s="195"/>
      <c r="O538" s="195"/>
      <c r="P538" s="195"/>
      <c r="Q538" s="195"/>
      <c r="R538" s="195"/>
      <c r="S538" s="195"/>
      <c r="T538" s="196"/>
      <c r="AT538" s="192" t="s">
        <v>153</v>
      </c>
      <c r="AU538" s="192" t="s">
        <v>86</v>
      </c>
      <c r="AV538" s="11" t="s">
        <v>25</v>
      </c>
      <c r="AW538" s="11" t="s">
        <v>40</v>
      </c>
      <c r="AX538" s="11" t="s">
        <v>77</v>
      </c>
      <c r="AY538" s="192" t="s">
        <v>144</v>
      </c>
    </row>
    <row r="539" spans="2:51" s="12" customFormat="1" ht="13.5">
      <c r="B539" s="197"/>
      <c r="D539" s="189" t="s">
        <v>153</v>
      </c>
      <c r="E539" s="198" t="s">
        <v>5</v>
      </c>
      <c r="F539" s="199" t="s">
        <v>1092</v>
      </c>
      <c r="H539" s="200">
        <v>2.796</v>
      </c>
      <c r="I539" s="201"/>
      <c r="L539" s="197"/>
      <c r="M539" s="202"/>
      <c r="N539" s="203"/>
      <c r="O539" s="203"/>
      <c r="P539" s="203"/>
      <c r="Q539" s="203"/>
      <c r="R539" s="203"/>
      <c r="S539" s="203"/>
      <c r="T539" s="204"/>
      <c r="AT539" s="198" t="s">
        <v>153</v>
      </c>
      <c r="AU539" s="198" t="s">
        <v>86</v>
      </c>
      <c r="AV539" s="12" t="s">
        <v>86</v>
      </c>
      <c r="AW539" s="12" t="s">
        <v>40</v>
      </c>
      <c r="AX539" s="12" t="s">
        <v>77</v>
      </c>
      <c r="AY539" s="198" t="s">
        <v>144</v>
      </c>
    </row>
    <row r="540" spans="2:51" s="12" customFormat="1" ht="13.5">
      <c r="B540" s="197"/>
      <c r="D540" s="189" t="s">
        <v>153</v>
      </c>
      <c r="E540" s="198" t="s">
        <v>5</v>
      </c>
      <c r="F540" s="199" t="s">
        <v>1093</v>
      </c>
      <c r="H540" s="200">
        <v>3.198</v>
      </c>
      <c r="I540" s="201"/>
      <c r="L540" s="197"/>
      <c r="M540" s="202"/>
      <c r="N540" s="203"/>
      <c r="O540" s="203"/>
      <c r="P540" s="203"/>
      <c r="Q540" s="203"/>
      <c r="R540" s="203"/>
      <c r="S540" s="203"/>
      <c r="T540" s="204"/>
      <c r="AT540" s="198" t="s">
        <v>153</v>
      </c>
      <c r="AU540" s="198" t="s">
        <v>86</v>
      </c>
      <c r="AV540" s="12" t="s">
        <v>86</v>
      </c>
      <c r="AW540" s="12" t="s">
        <v>40</v>
      </c>
      <c r="AX540" s="12" t="s">
        <v>77</v>
      </c>
      <c r="AY540" s="198" t="s">
        <v>144</v>
      </c>
    </row>
    <row r="541" spans="2:51" s="11" customFormat="1" ht="13.5">
      <c r="B541" s="188"/>
      <c r="D541" s="189" t="s">
        <v>153</v>
      </c>
      <c r="E541" s="190" t="s">
        <v>5</v>
      </c>
      <c r="F541" s="191" t="s">
        <v>1058</v>
      </c>
      <c r="H541" s="192" t="s">
        <v>5</v>
      </c>
      <c r="I541" s="193"/>
      <c r="L541" s="188"/>
      <c r="M541" s="194"/>
      <c r="N541" s="195"/>
      <c r="O541" s="195"/>
      <c r="P541" s="195"/>
      <c r="Q541" s="195"/>
      <c r="R541" s="195"/>
      <c r="S541" s="195"/>
      <c r="T541" s="196"/>
      <c r="AT541" s="192" t="s">
        <v>153</v>
      </c>
      <c r="AU541" s="192" t="s">
        <v>86</v>
      </c>
      <c r="AV541" s="11" t="s">
        <v>25</v>
      </c>
      <c r="AW541" s="11" t="s">
        <v>40</v>
      </c>
      <c r="AX541" s="11" t="s">
        <v>77</v>
      </c>
      <c r="AY541" s="192" t="s">
        <v>144</v>
      </c>
    </row>
    <row r="542" spans="2:51" s="12" customFormat="1" ht="13.5">
      <c r="B542" s="197"/>
      <c r="D542" s="189" t="s">
        <v>153</v>
      </c>
      <c r="E542" s="198" t="s">
        <v>5</v>
      </c>
      <c r="F542" s="199" t="s">
        <v>1094</v>
      </c>
      <c r="H542" s="200">
        <v>0.99</v>
      </c>
      <c r="I542" s="201"/>
      <c r="L542" s="197"/>
      <c r="M542" s="202"/>
      <c r="N542" s="203"/>
      <c r="O542" s="203"/>
      <c r="P542" s="203"/>
      <c r="Q542" s="203"/>
      <c r="R542" s="203"/>
      <c r="S542" s="203"/>
      <c r="T542" s="204"/>
      <c r="AT542" s="198" t="s">
        <v>153</v>
      </c>
      <c r="AU542" s="198" t="s">
        <v>86</v>
      </c>
      <c r="AV542" s="12" t="s">
        <v>86</v>
      </c>
      <c r="AW542" s="12" t="s">
        <v>40</v>
      </c>
      <c r="AX542" s="12" t="s">
        <v>77</v>
      </c>
      <c r="AY542" s="198" t="s">
        <v>144</v>
      </c>
    </row>
    <row r="543" spans="2:51" s="12" customFormat="1" ht="13.5">
      <c r="B543" s="197"/>
      <c r="D543" s="189" t="s">
        <v>153</v>
      </c>
      <c r="E543" s="198" t="s">
        <v>5</v>
      </c>
      <c r="F543" s="199" t="s">
        <v>1095</v>
      </c>
      <c r="H543" s="200">
        <v>0.495</v>
      </c>
      <c r="I543" s="201"/>
      <c r="L543" s="197"/>
      <c r="M543" s="202"/>
      <c r="N543" s="203"/>
      <c r="O543" s="203"/>
      <c r="P543" s="203"/>
      <c r="Q543" s="203"/>
      <c r="R543" s="203"/>
      <c r="S543" s="203"/>
      <c r="T543" s="204"/>
      <c r="AT543" s="198" t="s">
        <v>153</v>
      </c>
      <c r="AU543" s="198" t="s">
        <v>86</v>
      </c>
      <c r="AV543" s="12" t="s">
        <v>86</v>
      </c>
      <c r="AW543" s="12" t="s">
        <v>40</v>
      </c>
      <c r="AX543" s="12" t="s">
        <v>77</v>
      </c>
      <c r="AY543" s="198" t="s">
        <v>144</v>
      </c>
    </row>
    <row r="544" spans="2:51" s="11" customFormat="1" ht="13.5">
      <c r="B544" s="188"/>
      <c r="D544" s="189" t="s">
        <v>153</v>
      </c>
      <c r="E544" s="190" t="s">
        <v>5</v>
      </c>
      <c r="F544" s="191" t="s">
        <v>1096</v>
      </c>
      <c r="H544" s="192" t="s">
        <v>5</v>
      </c>
      <c r="I544" s="193"/>
      <c r="L544" s="188"/>
      <c r="M544" s="194"/>
      <c r="N544" s="195"/>
      <c r="O544" s="195"/>
      <c r="P544" s="195"/>
      <c r="Q544" s="195"/>
      <c r="R544" s="195"/>
      <c r="S544" s="195"/>
      <c r="T544" s="196"/>
      <c r="AT544" s="192" t="s">
        <v>153</v>
      </c>
      <c r="AU544" s="192" t="s">
        <v>86</v>
      </c>
      <c r="AV544" s="11" t="s">
        <v>25</v>
      </c>
      <c r="AW544" s="11" t="s">
        <v>40</v>
      </c>
      <c r="AX544" s="11" t="s">
        <v>77</v>
      </c>
      <c r="AY544" s="192" t="s">
        <v>144</v>
      </c>
    </row>
    <row r="545" spans="2:51" s="11" customFormat="1" ht="13.5">
      <c r="B545" s="188"/>
      <c r="D545" s="189" t="s">
        <v>153</v>
      </c>
      <c r="E545" s="190" t="s">
        <v>5</v>
      </c>
      <c r="F545" s="191" t="s">
        <v>1052</v>
      </c>
      <c r="H545" s="192" t="s">
        <v>5</v>
      </c>
      <c r="I545" s="193"/>
      <c r="L545" s="188"/>
      <c r="M545" s="194"/>
      <c r="N545" s="195"/>
      <c r="O545" s="195"/>
      <c r="P545" s="195"/>
      <c r="Q545" s="195"/>
      <c r="R545" s="195"/>
      <c r="S545" s="195"/>
      <c r="T545" s="196"/>
      <c r="AT545" s="192" t="s">
        <v>153</v>
      </c>
      <c r="AU545" s="192" t="s">
        <v>86</v>
      </c>
      <c r="AV545" s="11" t="s">
        <v>25</v>
      </c>
      <c r="AW545" s="11" t="s">
        <v>40</v>
      </c>
      <c r="AX545" s="11" t="s">
        <v>77</v>
      </c>
      <c r="AY545" s="192" t="s">
        <v>144</v>
      </c>
    </row>
    <row r="546" spans="2:51" s="12" customFormat="1" ht="13.5">
      <c r="B546" s="197"/>
      <c r="D546" s="189" t="s">
        <v>153</v>
      </c>
      <c r="E546" s="198" t="s">
        <v>5</v>
      </c>
      <c r="F546" s="199" t="s">
        <v>1097</v>
      </c>
      <c r="H546" s="200">
        <v>0.357</v>
      </c>
      <c r="I546" s="201"/>
      <c r="L546" s="197"/>
      <c r="M546" s="202"/>
      <c r="N546" s="203"/>
      <c r="O546" s="203"/>
      <c r="P546" s="203"/>
      <c r="Q546" s="203"/>
      <c r="R546" s="203"/>
      <c r="S546" s="203"/>
      <c r="T546" s="204"/>
      <c r="AT546" s="198" t="s">
        <v>153</v>
      </c>
      <c r="AU546" s="198" t="s">
        <v>86</v>
      </c>
      <c r="AV546" s="12" t="s">
        <v>86</v>
      </c>
      <c r="AW546" s="12" t="s">
        <v>40</v>
      </c>
      <c r="AX546" s="12" t="s">
        <v>77</v>
      </c>
      <c r="AY546" s="198" t="s">
        <v>144</v>
      </c>
    </row>
    <row r="547" spans="2:51" s="12" customFormat="1" ht="13.5">
      <c r="B547" s="197"/>
      <c r="D547" s="189" t="s">
        <v>153</v>
      </c>
      <c r="E547" s="198" t="s">
        <v>5</v>
      </c>
      <c r="F547" s="199" t="s">
        <v>1098</v>
      </c>
      <c r="H547" s="200">
        <v>0.306</v>
      </c>
      <c r="I547" s="201"/>
      <c r="L547" s="197"/>
      <c r="M547" s="202"/>
      <c r="N547" s="203"/>
      <c r="O547" s="203"/>
      <c r="P547" s="203"/>
      <c r="Q547" s="203"/>
      <c r="R547" s="203"/>
      <c r="S547" s="203"/>
      <c r="T547" s="204"/>
      <c r="AT547" s="198" t="s">
        <v>153</v>
      </c>
      <c r="AU547" s="198" t="s">
        <v>86</v>
      </c>
      <c r="AV547" s="12" t="s">
        <v>86</v>
      </c>
      <c r="AW547" s="12" t="s">
        <v>40</v>
      </c>
      <c r="AX547" s="12" t="s">
        <v>77</v>
      </c>
      <c r="AY547" s="198" t="s">
        <v>144</v>
      </c>
    </row>
    <row r="548" spans="2:51" s="12" customFormat="1" ht="13.5">
      <c r="B548" s="197"/>
      <c r="D548" s="189" t="s">
        <v>153</v>
      </c>
      <c r="E548" s="198" t="s">
        <v>5</v>
      </c>
      <c r="F548" s="199" t="s">
        <v>1097</v>
      </c>
      <c r="H548" s="200">
        <v>0.357</v>
      </c>
      <c r="I548" s="201"/>
      <c r="L548" s="197"/>
      <c r="M548" s="202"/>
      <c r="N548" s="203"/>
      <c r="O548" s="203"/>
      <c r="P548" s="203"/>
      <c r="Q548" s="203"/>
      <c r="R548" s="203"/>
      <c r="S548" s="203"/>
      <c r="T548" s="204"/>
      <c r="AT548" s="198" t="s">
        <v>153</v>
      </c>
      <c r="AU548" s="198" t="s">
        <v>86</v>
      </c>
      <c r="AV548" s="12" t="s">
        <v>86</v>
      </c>
      <c r="AW548" s="12" t="s">
        <v>40</v>
      </c>
      <c r="AX548" s="12" t="s">
        <v>77</v>
      </c>
      <c r="AY548" s="198" t="s">
        <v>144</v>
      </c>
    </row>
    <row r="549" spans="2:51" s="11" customFormat="1" ht="13.5">
      <c r="B549" s="188"/>
      <c r="D549" s="189" t="s">
        <v>153</v>
      </c>
      <c r="E549" s="190" t="s">
        <v>5</v>
      </c>
      <c r="F549" s="191" t="s">
        <v>1055</v>
      </c>
      <c r="H549" s="192" t="s">
        <v>5</v>
      </c>
      <c r="I549" s="193"/>
      <c r="L549" s="188"/>
      <c r="M549" s="194"/>
      <c r="N549" s="195"/>
      <c r="O549" s="195"/>
      <c r="P549" s="195"/>
      <c r="Q549" s="195"/>
      <c r="R549" s="195"/>
      <c r="S549" s="195"/>
      <c r="T549" s="196"/>
      <c r="AT549" s="192" t="s">
        <v>153</v>
      </c>
      <c r="AU549" s="192" t="s">
        <v>86</v>
      </c>
      <c r="AV549" s="11" t="s">
        <v>25</v>
      </c>
      <c r="AW549" s="11" t="s">
        <v>40</v>
      </c>
      <c r="AX549" s="11" t="s">
        <v>77</v>
      </c>
      <c r="AY549" s="192" t="s">
        <v>144</v>
      </c>
    </row>
    <row r="550" spans="2:51" s="11" customFormat="1" ht="13.5">
      <c r="B550" s="188"/>
      <c r="D550" s="189" t="s">
        <v>153</v>
      </c>
      <c r="E550" s="190" t="s">
        <v>5</v>
      </c>
      <c r="F550" s="191" t="s">
        <v>1099</v>
      </c>
      <c r="H550" s="192" t="s">
        <v>5</v>
      </c>
      <c r="I550" s="193"/>
      <c r="L550" s="188"/>
      <c r="M550" s="194"/>
      <c r="N550" s="195"/>
      <c r="O550" s="195"/>
      <c r="P550" s="195"/>
      <c r="Q550" s="195"/>
      <c r="R550" s="195"/>
      <c r="S550" s="195"/>
      <c r="T550" s="196"/>
      <c r="AT550" s="192" t="s">
        <v>153</v>
      </c>
      <c r="AU550" s="192" t="s">
        <v>86</v>
      </c>
      <c r="AV550" s="11" t="s">
        <v>25</v>
      </c>
      <c r="AW550" s="11" t="s">
        <v>40</v>
      </c>
      <c r="AX550" s="11" t="s">
        <v>77</v>
      </c>
      <c r="AY550" s="192" t="s">
        <v>144</v>
      </c>
    </row>
    <row r="551" spans="2:51" s="11" customFormat="1" ht="13.5">
      <c r="B551" s="188"/>
      <c r="D551" s="189" t="s">
        <v>153</v>
      </c>
      <c r="E551" s="190" t="s">
        <v>5</v>
      </c>
      <c r="F551" s="191" t="s">
        <v>1058</v>
      </c>
      <c r="H551" s="192" t="s">
        <v>5</v>
      </c>
      <c r="I551" s="193"/>
      <c r="L551" s="188"/>
      <c r="M551" s="194"/>
      <c r="N551" s="195"/>
      <c r="O551" s="195"/>
      <c r="P551" s="195"/>
      <c r="Q551" s="195"/>
      <c r="R551" s="195"/>
      <c r="S551" s="195"/>
      <c r="T551" s="196"/>
      <c r="AT551" s="192" t="s">
        <v>153</v>
      </c>
      <c r="AU551" s="192" t="s">
        <v>86</v>
      </c>
      <c r="AV551" s="11" t="s">
        <v>25</v>
      </c>
      <c r="AW551" s="11" t="s">
        <v>40</v>
      </c>
      <c r="AX551" s="11" t="s">
        <v>77</v>
      </c>
      <c r="AY551" s="192" t="s">
        <v>144</v>
      </c>
    </row>
    <row r="552" spans="2:51" s="12" customFormat="1" ht="13.5">
      <c r="B552" s="197"/>
      <c r="D552" s="189" t="s">
        <v>153</v>
      </c>
      <c r="E552" s="198" t="s">
        <v>5</v>
      </c>
      <c r="F552" s="199" t="s">
        <v>1100</v>
      </c>
      <c r="H552" s="200">
        <v>1.16</v>
      </c>
      <c r="I552" s="201"/>
      <c r="L552" s="197"/>
      <c r="M552" s="202"/>
      <c r="N552" s="203"/>
      <c r="O552" s="203"/>
      <c r="P552" s="203"/>
      <c r="Q552" s="203"/>
      <c r="R552" s="203"/>
      <c r="S552" s="203"/>
      <c r="T552" s="204"/>
      <c r="AT552" s="198" t="s">
        <v>153</v>
      </c>
      <c r="AU552" s="198" t="s">
        <v>86</v>
      </c>
      <c r="AV552" s="12" t="s">
        <v>86</v>
      </c>
      <c r="AW552" s="12" t="s">
        <v>40</v>
      </c>
      <c r="AX552" s="12" t="s">
        <v>77</v>
      </c>
      <c r="AY552" s="198" t="s">
        <v>144</v>
      </c>
    </row>
    <row r="553" spans="2:51" s="12" customFormat="1" ht="13.5">
      <c r="B553" s="197"/>
      <c r="D553" s="189" t="s">
        <v>153</v>
      </c>
      <c r="E553" s="198" t="s">
        <v>5</v>
      </c>
      <c r="F553" s="199" t="s">
        <v>1101</v>
      </c>
      <c r="H553" s="200">
        <v>0.58</v>
      </c>
      <c r="I553" s="201"/>
      <c r="L553" s="197"/>
      <c r="M553" s="202"/>
      <c r="N553" s="203"/>
      <c r="O553" s="203"/>
      <c r="P553" s="203"/>
      <c r="Q553" s="203"/>
      <c r="R553" s="203"/>
      <c r="S553" s="203"/>
      <c r="T553" s="204"/>
      <c r="AT553" s="198" t="s">
        <v>153</v>
      </c>
      <c r="AU553" s="198" t="s">
        <v>86</v>
      </c>
      <c r="AV553" s="12" t="s">
        <v>86</v>
      </c>
      <c r="AW553" s="12" t="s">
        <v>40</v>
      </c>
      <c r="AX553" s="12" t="s">
        <v>77</v>
      </c>
      <c r="AY553" s="198" t="s">
        <v>144</v>
      </c>
    </row>
    <row r="554" spans="2:51" s="11" customFormat="1" ht="13.5">
      <c r="B554" s="188"/>
      <c r="D554" s="189" t="s">
        <v>153</v>
      </c>
      <c r="E554" s="190" t="s">
        <v>5</v>
      </c>
      <c r="F554" s="191" t="s">
        <v>891</v>
      </c>
      <c r="H554" s="192" t="s">
        <v>5</v>
      </c>
      <c r="I554" s="193"/>
      <c r="L554" s="188"/>
      <c r="M554" s="194"/>
      <c r="N554" s="195"/>
      <c r="O554" s="195"/>
      <c r="P554" s="195"/>
      <c r="Q554" s="195"/>
      <c r="R554" s="195"/>
      <c r="S554" s="195"/>
      <c r="T554" s="196"/>
      <c r="AT554" s="192" t="s">
        <v>153</v>
      </c>
      <c r="AU554" s="192" t="s">
        <v>86</v>
      </c>
      <c r="AV554" s="11" t="s">
        <v>25</v>
      </c>
      <c r="AW554" s="11" t="s">
        <v>40</v>
      </c>
      <c r="AX554" s="11" t="s">
        <v>77</v>
      </c>
      <c r="AY554" s="192" t="s">
        <v>144</v>
      </c>
    </row>
    <row r="555" spans="2:51" s="11" customFormat="1" ht="13.5">
      <c r="B555" s="188"/>
      <c r="D555" s="189" t="s">
        <v>153</v>
      </c>
      <c r="E555" s="190" t="s">
        <v>5</v>
      </c>
      <c r="F555" s="191" t="s">
        <v>1089</v>
      </c>
      <c r="H555" s="192" t="s">
        <v>5</v>
      </c>
      <c r="I555" s="193"/>
      <c r="L555" s="188"/>
      <c r="M555" s="194"/>
      <c r="N555" s="195"/>
      <c r="O555" s="195"/>
      <c r="P555" s="195"/>
      <c r="Q555" s="195"/>
      <c r="R555" s="195"/>
      <c r="S555" s="195"/>
      <c r="T555" s="196"/>
      <c r="AT555" s="192" t="s">
        <v>153</v>
      </c>
      <c r="AU555" s="192" t="s">
        <v>86</v>
      </c>
      <c r="AV555" s="11" t="s">
        <v>25</v>
      </c>
      <c r="AW555" s="11" t="s">
        <v>40</v>
      </c>
      <c r="AX555" s="11" t="s">
        <v>77</v>
      </c>
      <c r="AY555" s="192" t="s">
        <v>144</v>
      </c>
    </row>
    <row r="556" spans="2:51" s="11" customFormat="1" ht="13.5">
      <c r="B556" s="188"/>
      <c r="D556" s="189" t="s">
        <v>153</v>
      </c>
      <c r="E556" s="190" t="s">
        <v>5</v>
      </c>
      <c r="F556" s="191" t="s">
        <v>1061</v>
      </c>
      <c r="H556" s="192" t="s">
        <v>5</v>
      </c>
      <c r="I556" s="193"/>
      <c r="L556" s="188"/>
      <c r="M556" s="194"/>
      <c r="N556" s="195"/>
      <c r="O556" s="195"/>
      <c r="P556" s="195"/>
      <c r="Q556" s="195"/>
      <c r="R556" s="195"/>
      <c r="S556" s="195"/>
      <c r="T556" s="196"/>
      <c r="AT556" s="192" t="s">
        <v>153</v>
      </c>
      <c r="AU556" s="192" t="s">
        <v>86</v>
      </c>
      <c r="AV556" s="11" t="s">
        <v>25</v>
      </c>
      <c r="AW556" s="11" t="s">
        <v>40</v>
      </c>
      <c r="AX556" s="11" t="s">
        <v>77</v>
      </c>
      <c r="AY556" s="192" t="s">
        <v>144</v>
      </c>
    </row>
    <row r="557" spans="2:51" s="12" customFormat="1" ht="13.5">
      <c r="B557" s="197"/>
      <c r="D557" s="189" t="s">
        <v>153</v>
      </c>
      <c r="E557" s="198" t="s">
        <v>5</v>
      </c>
      <c r="F557" s="199" t="s">
        <v>1102</v>
      </c>
      <c r="H557" s="200">
        <v>6.318</v>
      </c>
      <c r="I557" s="201"/>
      <c r="L557" s="197"/>
      <c r="M557" s="202"/>
      <c r="N557" s="203"/>
      <c r="O557" s="203"/>
      <c r="P557" s="203"/>
      <c r="Q557" s="203"/>
      <c r="R557" s="203"/>
      <c r="S557" s="203"/>
      <c r="T557" s="204"/>
      <c r="AT557" s="198" t="s">
        <v>153</v>
      </c>
      <c r="AU557" s="198" t="s">
        <v>86</v>
      </c>
      <c r="AV557" s="12" t="s">
        <v>86</v>
      </c>
      <c r="AW557" s="12" t="s">
        <v>40</v>
      </c>
      <c r="AX557" s="12" t="s">
        <v>77</v>
      </c>
      <c r="AY557" s="198" t="s">
        <v>144</v>
      </c>
    </row>
    <row r="558" spans="2:51" s="11" customFormat="1" ht="13.5">
      <c r="B558" s="188"/>
      <c r="D558" s="189" t="s">
        <v>153</v>
      </c>
      <c r="E558" s="190" t="s">
        <v>5</v>
      </c>
      <c r="F558" s="191" t="s">
        <v>1063</v>
      </c>
      <c r="H558" s="192" t="s">
        <v>5</v>
      </c>
      <c r="I558" s="193"/>
      <c r="L558" s="188"/>
      <c r="M558" s="194"/>
      <c r="N558" s="195"/>
      <c r="O558" s="195"/>
      <c r="P558" s="195"/>
      <c r="Q558" s="195"/>
      <c r="R558" s="195"/>
      <c r="S558" s="195"/>
      <c r="T558" s="196"/>
      <c r="AT558" s="192" t="s">
        <v>153</v>
      </c>
      <c r="AU558" s="192" t="s">
        <v>86</v>
      </c>
      <c r="AV558" s="11" t="s">
        <v>25</v>
      </c>
      <c r="AW558" s="11" t="s">
        <v>40</v>
      </c>
      <c r="AX558" s="11" t="s">
        <v>77</v>
      </c>
      <c r="AY558" s="192" t="s">
        <v>144</v>
      </c>
    </row>
    <row r="559" spans="2:51" s="12" customFormat="1" ht="13.5">
      <c r="B559" s="197"/>
      <c r="D559" s="189" t="s">
        <v>153</v>
      </c>
      <c r="E559" s="198" t="s">
        <v>5</v>
      </c>
      <c r="F559" s="199" t="s">
        <v>1103</v>
      </c>
      <c r="H559" s="200">
        <v>3.973</v>
      </c>
      <c r="I559" s="201"/>
      <c r="L559" s="197"/>
      <c r="M559" s="202"/>
      <c r="N559" s="203"/>
      <c r="O559" s="203"/>
      <c r="P559" s="203"/>
      <c r="Q559" s="203"/>
      <c r="R559" s="203"/>
      <c r="S559" s="203"/>
      <c r="T559" s="204"/>
      <c r="AT559" s="198" t="s">
        <v>153</v>
      </c>
      <c r="AU559" s="198" t="s">
        <v>86</v>
      </c>
      <c r="AV559" s="12" t="s">
        <v>86</v>
      </c>
      <c r="AW559" s="12" t="s">
        <v>40</v>
      </c>
      <c r="AX559" s="12" t="s">
        <v>77</v>
      </c>
      <c r="AY559" s="198" t="s">
        <v>144</v>
      </c>
    </row>
    <row r="560" spans="2:51" s="11" customFormat="1" ht="13.5">
      <c r="B560" s="188"/>
      <c r="D560" s="189" t="s">
        <v>153</v>
      </c>
      <c r="E560" s="190" t="s">
        <v>5</v>
      </c>
      <c r="F560" s="191" t="s">
        <v>1065</v>
      </c>
      <c r="H560" s="192" t="s">
        <v>5</v>
      </c>
      <c r="I560" s="193"/>
      <c r="L560" s="188"/>
      <c r="M560" s="194"/>
      <c r="N560" s="195"/>
      <c r="O560" s="195"/>
      <c r="P560" s="195"/>
      <c r="Q560" s="195"/>
      <c r="R560" s="195"/>
      <c r="S560" s="195"/>
      <c r="T560" s="196"/>
      <c r="AT560" s="192" t="s">
        <v>153</v>
      </c>
      <c r="AU560" s="192" t="s">
        <v>86</v>
      </c>
      <c r="AV560" s="11" t="s">
        <v>25</v>
      </c>
      <c r="AW560" s="11" t="s">
        <v>40</v>
      </c>
      <c r="AX560" s="11" t="s">
        <v>77</v>
      </c>
      <c r="AY560" s="192" t="s">
        <v>144</v>
      </c>
    </row>
    <row r="561" spans="2:51" s="12" customFormat="1" ht="13.5">
      <c r="B561" s="197"/>
      <c r="D561" s="189" t="s">
        <v>153</v>
      </c>
      <c r="E561" s="198" t="s">
        <v>5</v>
      </c>
      <c r="F561" s="199" t="s">
        <v>1104</v>
      </c>
      <c r="H561" s="200">
        <v>0.435</v>
      </c>
      <c r="I561" s="201"/>
      <c r="L561" s="197"/>
      <c r="M561" s="202"/>
      <c r="N561" s="203"/>
      <c r="O561" s="203"/>
      <c r="P561" s="203"/>
      <c r="Q561" s="203"/>
      <c r="R561" s="203"/>
      <c r="S561" s="203"/>
      <c r="T561" s="204"/>
      <c r="AT561" s="198" t="s">
        <v>153</v>
      </c>
      <c r="AU561" s="198" t="s">
        <v>86</v>
      </c>
      <c r="AV561" s="12" t="s">
        <v>86</v>
      </c>
      <c r="AW561" s="12" t="s">
        <v>40</v>
      </c>
      <c r="AX561" s="12" t="s">
        <v>77</v>
      </c>
      <c r="AY561" s="198" t="s">
        <v>144</v>
      </c>
    </row>
    <row r="562" spans="2:51" s="11" customFormat="1" ht="13.5">
      <c r="B562" s="188"/>
      <c r="D562" s="189" t="s">
        <v>153</v>
      </c>
      <c r="E562" s="190" t="s">
        <v>5</v>
      </c>
      <c r="F562" s="191" t="s">
        <v>1096</v>
      </c>
      <c r="H562" s="192" t="s">
        <v>5</v>
      </c>
      <c r="I562" s="193"/>
      <c r="L562" s="188"/>
      <c r="M562" s="194"/>
      <c r="N562" s="195"/>
      <c r="O562" s="195"/>
      <c r="P562" s="195"/>
      <c r="Q562" s="195"/>
      <c r="R562" s="195"/>
      <c r="S562" s="195"/>
      <c r="T562" s="196"/>
      <c r="AT562" s="192" t="s">
        <v>153</v>
      </c>
      <c r="AU562" s="192" t="s">
        <v>86</v>
      </c>
      <c r="AV562" s="11" t="s">
        <v>25</v>
      </c>
      <c r="AW562" s="11" t="s">
        <v>40</v>
      </c>
      <c r="AX562" s="11" t="s">
        <v>77</v>
      </c>
      <c r="AY562" s="192" t="s">
        <v>144</v>
      </c>
    </row>
    <row r="563" spans="2:51" s="11" customFormat="1" ht="13.5">
      <c r="B563" s="188"/>
      <c r="D563" s="189" t="s">
        <v>153</v>
      </c>
      <c r="E563" s="190" t="s">
        <v>5</v>
      </c>
      <c r="F563" s="191" t="s">
        <v>1061</v>
      </c>
      <c r="H563" s="192" t="s">
        <v>5</v>
      </c>
      <c r="I563" s="193"/>
      <c r="L563" s="188"/>
      <c r="M563" s="194"/>
      <c r="N563" s="195"/>
      <c r="O563" s="195"/>
      <c r="P563" s="195"/>
      <c r="Q563" s="195"/>
      <c r="R563" s="195"/>
      <c r="S563" s="195"/>
      <c r="T563" s="196"/>
      <c r="AT563" s="192" t="s">
        <v>153</v>
      </c>
      <c r="AU563" s="192" t="s">
        <v>86</v>
      </c>
      <c r="AV563" s="11" t="s">
        <v>25</v>
      </c>
      <c r="AW563" s="11" t="s">
        <v>40</v>
      </c>
      <c r="AX563" s="11" t="s">
        <v>77</v>
      </c>
      <c r="AY563" s="192" t="s">
        <v>144</v>
      </c>
    </row>
    <row r="564" spans="2:51" s="12" customFormat="1" ht="13.5">
      <c r="B564" s="197"/>
      <c r="D564" s="189" t="s">
        <v>153</v>
      </c>
      <c r="E564" s="198" t="s">
        <v>5</v>
      </c>
      <c r="F564" s="199" t="s">
        <v>1105</v>
      </c>
      <c r="H564" s="200">
        <v>0.585</v>
      </c>
      <c r="I564" s="201"/>
      <c r="L564" s="197"/>
      <c r="M564" s="202"/>
      <c r="N564" s="203"/>
      <c r="O564" s="203"/>
      <c r="P564" s="203"/>
      <c r="Q564" s="203"/>
      <c r="R564" s="203"/>
      <c r="S564" s="203"/>
      <c r="T564" s="204"/>
      <c r="AT564" s="198" t="s">
        <v>153</v>
      </c>
      <c r="AU564" s="198" t="s">
        <v>86</v>
      </c>
      <c r="AV564" s="12" t="s">
        <v>86</v>
      </c>
      <c r="AW564" s="12" t="s">
        <v>40</v>
      </c>
      <c r="AX564" s="12" t="s">
        <v>77</v>
      </c>
      <c r="AY564" s="198" t="s">
        <v>144</v>
      </c>
    </row>
    <row r="565" spans="2:51" s="11" customFormat="1" ht="13.5">
      <c r="B565" s="188"/>
      <c r="D565" s="189" t="s">
        <v>153</v>
      </c>
      <c r="E565" s="190" t="s">
        <v>5</v>
      </c>
      <c r="F565" s="191" t="s">
        <v>1106</v>
      </c>
      <c r="H565" s="192" t="s">
        <v>5</v>
      </c>
      <c r="I565" s="193"/>
      <c r="L565" s="188"/>
      <c r="M565" s="194"/>
      <c r="N565" s="195"/>
      <c r="O565" s="195"/>
      <c r="P565" s="195"/>
      <c r="Q565" s="195"/>
      <c r="R565" s="195"/>
      <c r="S565" s="195"/>
      <c r="T565" s="196"/>
      <c r="AT565" s="192" t="s">
        <v>153</v>
      </c>
      <c r="AU565" s="192" t="s">
        <v>86</v>
      </c>
      <c r="AV565" s="11" t="s">
        <v>25</v>
      </c>
      <c r="AW565" s="11" t="s">
        <v>40</v>
      </c>
      <c r="AX565" s="11" t="s">
        <v>77</v>
      </c>
      <c r="AY565" s="192" t="s">
        <v>144</v>
      </c>
    </row>
    <row r="566" spans="2:51" s="12" customFormat="1" ht="13.5">
      <c r="B566" s="197"/>
      <c r="D566" s="189" t="s">
        <v>153</v>
      </c>
      <c r="E566" s="198" t="s">
        <v>5</v>
      </c>
      <c r="F566" s="199" t="s">
        <v>1107</v>
      </c>
      <c r="H566" s="200">
        <v>0.113</v>
      </c>
      <c r="I566" s="201"/>
      <c r="L566" s="197"/>
      <c r="M566" s="202"/>
      <c r="N566" s="203"/>
      <c r="O566" s="203"/>
      <c r="P566" s="203"/>
      <c r="Q566" s="203"/>
      <c r="R566" s="203"/>
      <c r="S566" s="203"/>
      <c r="T566" s="204"/>
      <c r="AT566" s="198" t="s">
        <v>153</v>
      </c>
      <c r="AU566" s="198" t="s">
        <v>86</v>
      </c>
      <c r="AV566" s="12" t="s">
        <v>86</v>
      </c>
      <c r="AW566" s="12" t="s">
        <v>40</v>
      </c>
      <c r="AX566" s="12" t="s">
        <v>77</v>
      </c>
      <c r="AY566" s="198" t="s">
        <v>144</v>
      </c>
    </row>
    <row r="567" spans="2:51" s="11" customFormat="1" ht="13.5">
      <c r="B567" s="188"/>
      <c r="D567" s="189" t="s">
        <v>153</v>
      </c>
      <c r="E567" s="190" t="s">
        <v>5</v>
      </c>
      <c r="F567" s="191" t="s">
        <v>1065</v>
      </c>
      <c r="H567" s="192" t="s">
        <v>5</v>
      </c>
      <c r="I567" s="193"/>
      <c r="L567" s="188"/>
      <c r="M567" s="194"/>
      <c r="N567" s="195"/>
      <c r="O567" s="195"/>
      <c r="P567" s="195"/>
      <c r="Q567" s="195"/>
      <c r="R567" s="195"/>
      <c r="S567" s="195"/>
      <c r="T567" s="196"/>
      <c r="AT567" s="192" t="s">
        <v>153</v>
      </c>
      <c r="AU567" s="192" t="s">
        <v>86</v>
      </c>
      <c r="AV567" s="11" t="s">
        <v>25</v>
      </c>
      <c r="AW567" s="11" t="s">
        <v>40</v>
      </c>
      <c r="AX567" s="11" t="s">
        <v>77</v>
      </c>
      <c r="AY567" s="192" t="s">
        <v>144</v>
      </c>
    </row>
    <row r="568" spans="2:51" s="12" customFormat="1" ht="13.5">
      <c r="B568" s="197"/>
      <c r="D568" s="189" t="s">
        <v>153</v>
      </c>
      <c r="E568" s="198" t="s">
        <v>5</v>
      </c>
      <c r="F568" s="199" t="s">
        <v>1101</v>
      </c>
      <c r="H568" s="200">
        <v>0.58</v>
      </c>
      <c r="I568" s="201"/>
      <c r="L568" s="197"/>
      <c r="M568" s="202"/>
      <c r="N568" s="203"/>
      <c r="O568" s="203"/>
      <c r="P568" s="203"/>
      <c r="Q568" s="203"/>
      <c r="R568" s="203"/>
      <c r="S568" s="203"/>
      <c r="T568" s="204"/>
      <c r="AT568" s="198" t="s">
        <v>153</v>
      </c>
      <c r="AU568" s="198" t="s">
        <v>86</v>
      </c>
      <c r="AV568" s="12" t="s">
        <v>86</v>
      </c>
      <c r="AW568" s="12" t="s">
        <v>40</v>
      </c>
      <c r="AX568" s="12" t="s">
        <v>77</v>
      </c>
      <c r="AY568" s="198" t="s">
        <v>144</v>
      </c>
    </row>
    <row r="569" spans="2:51" s="11" customFormat="1" ht="13.5">
      <c r="B569" s="188"/>
      <c r="D569" s="189" t="s">
        <v>153</v>
      </c>
      <c r="E569" s="190" t="s">
        <v>5</v>
      </c>
      <c r="F569" s="191" t="s">
        <v>893</v>
      </c>
      <c r="H569" s="192" t="s">
        <v>5</v>
      </c>
      <c r="I569" s="193"/>
      <c r="L569" s="188"/>
      <c r="M569" s="194"/>
      <c r="N569" s="195"/>
      <c r="O569" s="195"/>
      <c r="P569" s="195"/>
      <c r="Q569" s="195"/>
      <c r="R569" s="195"/>
      <c r="S569" s="195"/>
      <c r="T569" s="196"/>
      <c r="AT569" s="192" t="s">
        <v>153</v>
      </c>
      <c r="AU569" s="192" t="s">
        <v>86</v>
      </c>
      <c r="AV569" s="11" t="s">
        <v>25</v>
      </c>
      <c r="AW569" s="11" t="s">
        <v>40</v>
      </c>
      <c r="AX569" s="11" t="s">
        <v>77</v>
      </c>
      <c r="AY569" s="192" t="s">
        <v>144</v>
      </c>
    </row>
    <row r="570" spans="2:51" s="11" customFormat="1" ht="13.5">
      <c r="B570" s="188"/>
      <c r="D570" s="189" t="s">
        <v>153</v>
      </c>
      <c r="E570" s="190" t="s">
        <v>5</v>
      </c>
      <c r="F570" s="191" t="s">
        <v>1089</v>
      </c>
      <c r="H570" s="192" t="s">
        <v>5</v>
      </c>
      <c r="I570" s="193"/>
      <c r="L570" s="188"/>
      <c r="M570" s="194"/>
      <c r="N570" s="195"/>
      <c r="O570" s="195"/>
      <c r="P570" s="195"/>
      <c r="Q570" s="195"/>
      <c r="R570" s="195"/>
      <c r="S570" s="195"/>
      <c r="T570" s="196"/>
      <c r="AT570" s="192" t="s">
        <v>153</v>
      </c>
      <c r="AU570" s="192" t="s">
        <v>86</v>
      </c>
      <c r="AV570" s="11" t="s">
        <v>25</v>
      </c>
      <c r="AW570" s="11" t="s">
        <v>40</v>
      </c>
      <c r="AX570" s="11" t="s">
        <v>77</v>
      </c>
      <c r="AY570" s="192" t="s">
        <v>144</v>
      </c>
    </row>
    <row r="571" spans="2:51" s="11" customFormat="1" ht="13.5">
      <c r="B571" s="188"/>
      <c r="D571" s="189" t="s">
        <v>153</v>
      </c>
      <c r="E571" s="190" t="s">
        <v>5</v>
      </c>
      <c r="F571" s="191" t="s">
        <v>1061</v>
      </c>
      <c r="H571" s="192" t="s">
        <v>5</v>
      </c>
      <c r="I571" s="193"/>
      <c r="L571" s="188"/>
      <c r="M571" s="194"/>
      <c r="N571" s="195"/>
      <c r="O571" s="195"/>
      <c r="P571" s="195"/>
      <c r="Q571" s="195"/>
      <c r="R571" s="195"/>
      <c r="S571" s="195"/>
      <c r="T571" s="196"/>
      <c r="AT571" s="192" t="s">
        <v>153</v>
      </c>
      <c r="AU571" s="192" t="s">
        <v>86</v>
      </c>
      <c r="AV571" s="11" t="s">
        <v>25</v>
      </c>
      <c r="AW571" s="11" t="s">
        <v>40</v>
      </c>
      <c r="AX571" s="11" t="s">
        <v>77</v>
      </c>
      <c r="AY571" s="192" t="s">
        <v>144</v>
      </c>
    </row>
    <row r="572" spans="2:51" s="12" customFormat="1" ht="13.5">
      <c r="B572" s="197"/>
      <c r="D572" s="189" t="s">
        <v>153</v>
      </c>
      <c r="E572" s="198" t="s">
        <v>5</v>
      </c>
      <c r="F572" s="199" t="s">
        <v>1108</v>
      </c>
      <c r="H572" s="200">
        <v>1.665</v>
      </c>
      <c r="I572" s="201"/>
      <c r="L572" s="197"/>
      <c r="M572" s="202"/>
      <c r="N572" s="203"/>
      <c r="O572" s="203"/>
      <c r="P572" s="203"/>
      <c r="Q572" s="203"/>
      <c r="R572" s="203"/>
      <c r="S572" s="203"/>
      <c r="T572" s="204"/>
      <c r="AT572" s="198" t="s">
        <v>153</v>
      </c>
      <c r="AU572" s="198" t="s">
        <v>86</v>
      </c>
      <c r="AV572" s="12" t="s">
        <v>86</v>
      </c>
      <c r="AW572" s="12" t="s">
        <v>40</v>
      </c>
      <c r="AX572" s="12" t="s">
        <v>77</v>
      </c>
      <c r="AY572" s="198" t="s">
        <v>144</v>
      </c>
    </row>
    <row r="573" spans="2:51" s="12" customFormat="1" ht="13.5">
      <c r="B573" s="197"/>
      <c r="D573" s="189" t="s">
        <v>153</v>
      </c>
      <c r="E573" s="198" t="s">
        <v>5</v>
      </c>
      <c r="F573" s="199" t="s">
        <v>1109</v>
      </c>
      <c r="H573" s="200">
        <v>2.819</v>
      </c>
      <c r="I573" s="201"/>
      <c r="L573" s="197"/>
      <c r="M573" s="202"/>
      <c r="N573" s="203"/>
      <c r="O573" s="203"/>
      <c r="P573" s="203"/>
      <c r="Q573" s="203"/>
      <c r="R573" s="203"/>
      <c r="S573" s="203"/>
      <c r="T573" s="204"/>
      <c r="AT573" s="198" t="s">
        <v>153</v>
      </c>
      <c r="AU573" s="198" t="s">
        <v>86</v>
      </c>
      <c r="AV573" s="12" t="s">
        <v>86</v>
      </c>
      <c r="AW573" s="12" t="s">
        <v>40</v>
      </c>
      <c r="AX573" s="12" t="s">
        <v>77</v>
      </c>
      <c r="AY573" s="198" t="s">
        <v>144</v>
      </c>
    </row>
    <row r="574" spans="2:51" s="12" customFormat="1" ht="13.5">
      <c r="B574" s="197"/>
      <c r="D574" s="189" t="s">
        <v>153</v>
      </c>
      <c r="E574" s="198" t="s">
        <v>5</v>
      </c>
      <c r="F574" s="199" t="s">
        <v>1110</v>
      </c>
      <c r="H574" s="200">
        <v>3.625</v>
      </c>
      <c r="I574" s="201"/>
      <c r="L574" s="197"/>
      <c r="M574" s="202"/>
      <c r="N574" s="203"/>
      <c r="O574" s="203"/>
      <c r="P574" s="203"/>
      <c r="Q574" s="203"/>
      <c r="R574" s="203"/>
      <c r="S574" s="203"/>
      <c r="T574" s="204"/>
      <c r="AT574" s="198" t="s">
        <v>153</v>
      </c>
      <c r="AU574" s="198" t="s">
        <v>86</v>
      </c>
      <c r="AV574" s="12" t="s">
        <v>86</v>
      </c>
      <c r="AW574" s="12" t="s">
        <v>40</v>
      </c>
      <c r="AX574" s="12" t="s">
        <v>77</v>
      </c>
      <c r="AY574" s="198" t="s">
        <v>144</v>
      </c>
    </row>
    <row r="575" spans="2:51" s="11" customFormat="1" ht="13.5">
      <c r="B575" s="188"/>
      <c r="D575" s="189" t="s">
        <v>153</v>
      </c>
      <c r="E575" s="190" t="s">
        <v>5</v>
      </c>
      <c r="F575" s="191" t="s">
        <v>1063</v>
      </c>
      <c r="H575" s="192" t="s">
        <v>5</v>
      </c>
      <c r="I575" s="193"/>
      <c r="L575" s="188"/>
      <c r="M575" s="194"/>
      <c r="N575" s="195"/>
      <c r="O575" s="195"/>
      <c r="P575" s="195"/>
      <c r="Q575" s="195"/>
      <c r="R575" s="195"/>
      <c r="S575" s="195"/>
      <c r="T575" s="196"/>
      <c r="AT575" s="192" t="s">
        <v>153</v>
      </c>
      <c r="AU575" s="192" t="s">
        <v>86</v>
      </c>
      <c r="AV575" s="11" t="s">
        <v>25</v>
      </c>
      <c r="AW575" s="11" t="s">
        <v>40</v>
      </c>
      <c r="AX575" s="11" t="s">
        <v>77</v>
      </c>
      <c r="AY575" s="192" t="s">
        <v>144</v>
      </c>
    </row>
    <row r="576" spans="2:51" s="12" customFormat="1" ht="13.5">
      <c r="B576" s="197"/>
      <c r="D576" s="189" t="s">
        <v>153</v>
      </c>
      <c r="E576" s="198" t="s">
        <v>5</v>
      </c>
      <c r="F576" s="199" t="s">
        <v>1111</v>
      </c>
      <c r="H576" s="200">
        <v>1.735</v>
      </c>
      <c r="I576" s="201"/>
      <c r="L576" s="197"/>
      <c r="M576" s="202"/>
      <c r="N576" s="203"/>
      <c r="O576" s="203"/>
      <c r="P576" s="203"/>
      <c r="Q576" s="203"/>
      <c r="R576" s="203"/>
      <c r="S576" s="203"/>
      <c r="T576" s="204"/>
      <c r="AT576" s="198" t="s">
        <v>153</v>
      </c>
      <c r="AU576" s="198" t="s">
        <v>86</v>
      </c>
      <c r="AV576" s="12" t="s">
        <v>86</v>
      </c>
      <c r="AW576" s="12" t="s">
        <v>40</v>
      </c>
      <c r="AX576" s="12" t="s">
        <v>77</v>
      </c>
      <c r="AY576" s="198" t="s">
        <v>144</v>
      </c>
    </row>
    <row r="577" spans="2:51" s="12" customFormat="1" ht="13.5">
      <c r="B577" s="197"/>
      <c r="D577" s="189" t="s">
        <v>153</v>
      </c>
      <c r="E577" s="198" t="s">
        <v>5</v>
      </c>
      <c r="F577" s="199" t="s">
        <v>1112</v>
      </c>
      <c r="H577" s="200">
        <v>1.537</v>
      </c>
      <c r="I577" s="201"/>
      <c r="L577" s="197"/>
      <c r="M577" s="202"/>
      <c r="N577" s="203"/>
      <c r="O577" s="203"/>
      <c r="P577" s="203"/>
      <c r="Q577" s="203"/>
      <c r="R577" s="203"/>
      <c r="S577" s="203"/>
      <c r="T577" s="204"/>
      <c r="AT577" s="198" t="s">
        <v>153</v>
      </c>
      <c r="AU577" s="198" t="s">
        <v>86</v>
      </c>
      <c r="AV577" s="12" t="s">
        <v>86</v>
      </c>
      <c r="AW577" s="12" t="s">
        <v>40</v>
      </c>
      <c r="AX577" s="12" t="s">
        <v>77</v>
      </c>
      <c r="AY577" s="198" t="s">
        <v>144</v>
      </c>
    </row>
    <row r="578" spans="2:51" s="11" customFormat="1" ht="13.5">
      <c r="B578" s="188"/>
      <c r="D578" s="189" t="s">
        <v>153</v>
      </c>
      <c r="E578" s="190" t="s">
        <v>5</v>
      </c>
      <c r="F578" s="191" t="s">
        <v>1072</v>
      </c>
      <c r="H578" s="192" t="s">
        <v>5</v>
      </c>
      <c r="I578" s="193"/>
      <c r="L578" s="188"/>
      <c r="M578" s="194"/>
      <c r="N578" s="195"/>
      <c r="O578" s="195"/>
      <c r="P578" s="195"/>
      <c r="Q578" s="195"/>
      <c r="R578" s="195"/>
      <c r="S578" s="195"/>
      <c r="T578" s="196"/>
      <c r="AT578" s="192" t="s">
        <v>153</v>
      </c>
      <c r="AU578" s="192" t="s">
        <v>86</v>
      </c>
      <c r="AV578" s="11" t="s">
        <v>25</v>
      </c>
      <c r="AW578" s="11" t="s">
        <v>40</v>
      </c>
      <c r="AX578" s="11" t="s">
        <v>77</v>
      </c>
      <c r="AY578" s="192" t="s">
        <v>144</v>
      </c>
    </row>
    <row r="579" spans="2:51" s="12" customFormat="1" ht="13.5">
      <c r="B579" s="197"/>
      <c r="D579" s="189" t="s">
        <v>153</v>
      </c>
      <c r="E579" s="198" t="s">
        <v>5</v>
      </c>
      <c r="F579" s="199" t="s">
        <v>1113</v>
      </c>
      <c r="H579" s="200">
        <v>11.417</v>
      </c>
      <c r="I579" s="201"/>
      <c r="L579" s="197"/>
      <c r="M579" s="202"/>
      <c r="N579" s="203"/>
      <c r="O579" s="203"/>
      <c r="P579" s="203"/>
      <c r="Q579" s="203"/>
      <c r="R579" s="203"/>
      <c r="S579" s="203"/>
      <c r="T579" s="204"/>
      <c r="AT579" s="198" t="s">
        <v>153</v>
      </c>
      <c r="AU579" s="198" t="s">
        <v>86</v>
      </c>
      <c r="AV579" s="12" t="s">
        <v>86</v>
      </c>
      <c r="AW579" s="12" t="s">
        <v>40</v>
      </c>
      <c r="AX579" s="12" t="s">
        <v>77</v>
      </c>
      <c r="AY579" s="198" t="s">
        <v>144</v>
      </c>
    </row>
    <row r="580" spans="2:51" s="11" customFormat="1" ht="13.5">
      <c r="B580" s="188"/>
      <c r="D580" s="189" t="s">
        <v>153</v>
      </c>
      <c r="E580" s="190" t="s">
        <v>5</v>
      </c>
      <c r="F580" s="191" t="s">
        <v>1096</v>
      </c>
      <c r="H580" s="192" t="s">
        <v>5</v>
      </c>
      <c r="I580" s="193"/>
      <c r="L580" s="188"/>
      <c r="M580" s="194"/>
      <c r="N580" s="195"/>
      <c r="O580" s="195"/>
      <c r="P580" s="195"/>
      <c r="Q580" s="195"/>
      <c r="R580" s="195"/>
      <c r="S580" s="195"/>
      <c r="T580" s="196"/>
      <c r="AT580" s="192" t="s">
        <v>153</v>
      </c>
      <c r="AU580" s="192" t="s">
        <v>86</v>
      </c>
      <c r="AV580" s="11" t="s">
        <v>25</v>
      </c>
      <c r="AW580" s="11" t="s">
        <v>40</v>
      </c>
      <c r="AX580" s="11" t="s">
        <v>77</v>
      </c>
      <c r="AY580" s="192" t="s">
        <v>144</v>
      </c>
    </row>
    <row r="581" spans="2:51" s="11" customFormat="1" ht="13.5">
      <c r="B581" s="188"/>
      <c r="D581" s="189" t="s">
        <v>153</v>
      </c>
      <c r="E581" s="190" t="s">
        <v>5</v>
      </c>
      <c r="F581" s="191" t="s">
        <v>1074</v>
      </c>
      <c r="H581" s="192" t="s">
        <v>5</v>
      </c>
      <c r="I581" s="193"/>
      <c r="L581" s="188"/>
      <c r="M581" s="194"/>
      <c r="N581" s="195"/>
      <c r="O581" s="195"/>
      <c r="P581" s="195"/>
      <c r="Q581" s="195"/>
      <c r="R581" s="195"/>
      <c r="S581" s="195"/>
      <c r="T581" s="196"/>
      <c r="AT581" s="192" t="s">
        <v>153</v>
      </c>
      <c r="AU581" s="192" t="s">
        <v>86</v>
      </c>
      <c r="AV581" s="11" t="s">
        <v>25</v>
      </c>
      <c r="AW581" s="11" t="s">
        <v>40</v>
      </c>
      <c r="AX581" s="11" t="s">
        <v>77</v>
      </c>
      <c r="AY581" s="192" t="s">
        <v>144</v>
      </c>
    </row>
    <row r="582" spans="2:51" s="12" customFormat="1" ht="13.5">
      <c r="B582" s="197"/>
      <c r="D582" s="189" t="s">
        <v>153</v>
      </c>
      <c r="E582" s="198" t="s">
        <v>5</v>
      </c>
      <c r="F582" s="199" t="s">
        <v>1114</v>
      </c>
      <c r="H582" s="200">
        <v>0.48</v>
      </c>
      <c r="I582" s="201"/>
      <c r="L582" s="197"/>
      <c r="M582" s="202"/>
      <c r="N582" s="203"/>
      <c r="O582" s="203"/>
      <c r="P582" s="203"/>
      <c r="Q582" s="203"/>
      <c r="R582" s="203"/>
      <c r="S582" s="203"/>
      <c r="T582" s="204"/>
      <c r="AT582" s="198" t="s">
        <v>153</v>
      </c>
      <c r="AU582" s="198" t="s">
        <v>86</v>
      </c>
      <c r="AV582" s="12" t="s">
        <v>86</v>
      </c>
      <c r="AW582" s="12" t="s">
        <v>40</v>
      </c>
      <c r="AX582" s="12" t="s">
        <v>77</v>
      </c>
      <c r="AY582" s="198" t="s">
        <v>144</v>
      </c>
    </row>
    <row r="583" spans="2:51" s="13" customFormat="1" ht="13.5">
      <c r="B583" s="205"/>
      <c r="D583" s="206" t="s">
        <v>153</v>
      </c>
      <c r="E583" s="207" t="s">
        <v>5</v>
      </c>
      <c r="F583" s="208" t="s">
        <v>174</v>
      </c>
      <c r="H583" s="209">
        <v>55.282</v>
      </c>
      <c r="I583" s="210"/>
      <c r="L583" s="205"/>
      <c r="M583" s="211"/>
      <c r="N583" s="212"/>
      <c r="O583" s="212"/>
      <c r="P583" s="212"/>
      <c r="Q583" s="212"/>
      <c r="R583" s="212"/>
      <c r="S583" s="212"/>
      <c r="T583" s="213"/>
      <c r="AT583" s="214" t="s">
        <v>153</v>
      </c>
      <c r="AU583" s="214" t="s">
        <v>86</v>
      </c>
      <c r="AV583" s="13" t="s">
        <v>151</v>
      </c>
      <c r="AW583" s="13" t="s">
        <v>40</v>
      </c>
      <c r="AX583" s="13" t="s">
        <v>25</v>
      </c>
      <c r="AY583" s="214" t="s">
        <v>144</v>
      </c>
    </row>
    <row r="584" spans="2:65" s="1" customFormat="1" ht="44.25" customHeight="1">
      <c r="B584" s="175"/>
      <c r="C584" s="176" t="s">
        <v>665</v>
      </c>
      <c r="D584" s="176" t="s">
        <v>146</v>
      </c>
      <c r="E584" s="177" t="s">
        <v>1118</v>
      </c>
      <c r="F584" s="178" t="s">
        <v>1119</v>
      </c>
      <c r="G584" s="179" t="s">
        <v>468</v>
      </c>
      <c r="H584" s="180">
        <v>33</v>
      </c>
      <c r="I584" s="181"/>
      <c r="J584" s="182">
        <f>ROUND(I584*H584,2)</f>
        <v>0</v>
      </c>
      <c r="K584" s="178" t="s">
        <v>4753</v>
      </c>
      <c r="L584" s="42"/>
      <c r="M584" s="183" t="s">
        <v>5</v>
      </c>
      <c r="N584" s="184" t="s">
        <v>48</v>
      </c>
      <c r="O584" s="43"/>
      <c r="P584" s="185">
        <f>O584*H584</f>
        <v>0</v>
      </c>
      <c r="Q584" s="185">
        <v>0.03465</v>
      </c>
      <c r="R584" s="185">
        <f>Q584*H584</f>
        <v>1.14345</v>
      </c>
      <c r="S584" s="185">
        <v>0</v>
      </c>
      <c r="T584" s="186">
        <f>S584*H584</f>
        <v>0</v>
      </c>
      <c r="AR584" s="24" t="s">
        <v>151</v>
      </c>
      <c r="AT584" s="24" t="s">
        <v>146</v>
      </c>
      <c r="AU584" s="24" t="s">
        <v>86</v>
      </c>
      <c r="AY584" s="24" t="s">
        <v>144</v>
      </c>
      <c r="BE584" s="187">
        <f>IF(N584="základní",J584,0)</f>
        <v>0</v>
      </c>
      <c r="BF584" s="187">
        <f>IF(N584="snížená",J584,0)</f>
        <v>0</v>
      </c>
      <c r="BG584" s="187">
        <f>IF(N584="zákl. přenesená",J584,0)</f>
        <v>0</v>
      </c>
      <c r="BH584" s="187">
        <f>IF(N584="sníž. přenesená",J584,0)</f>
        <v>0</v>
      </c>
      <c r="BI584" s="187">
        <f>IF(N584="nulová",J584,0)</f>
        <v>0</v>
      </c>
      <c r="BJ584" s="24" t="s">
        <v>25</v>
      </c>
      <c r="BK584" s="187">
        <f>ROUND(I584*H584,2)</f>
        <v>0</v>
      </c>
      <c r="BL584" s="24" t="s">
        <v>151</v>
      </c>
      <c r="BM584" s="24" t="s">
        <v>1120</v>
      </c>
    </row>
    <row r="585" spans="2:51" s="11" customFormat="1" ht="13.5">
      <c r="B585" s="188"/>
      <c r="D585" s="189" t="s">
        <v>153</v>
      </c>
      <c r="E585" s="190" t="s">
        <v>5</v>
      </c>
      <c r="F585" s="191" t="s">
        <v>797</v>
      </c>
      <c r="H585" s="192" t="s">
        <v>5</v>
      </c>
      <c r="I585" s="193"/>
      <c r="L585" s="188"/>
      <c r="M585" s="194"/>
      <c r="N585" s="195"/>
      <c r="O585" s="195"/>
      <c r="P585" s="195"/>
      <c r="Q585" s="195"/>
      <c r="R585" s="195"/>
      <c r="S585" s="195"/>
      <c r="T585" s="196"/>
      <c r="AT585" s="192" t="s">
        <v>153</v>
      </c>
      <c r="AU585" s="192" t="s">
        <v>86</v>
      </c>
      <c r="AV585" s="11" t="s">
        <v>25</v>
      </c>
      <c r="AW585" s="11" t="s">
        <v>40</v>
      </c>
      <c r="AX585" s="11" t="s">
        <v>77</v>
      </c>
      <c r="AY585" s="192" t="s">
        <v>144</v>
      </c>
    </row>
    <row r="586" spans="2:51" s="12" customFormat="1" ht="13.5">
      <c r="B586" s="197"/>
      <c r="D586" s="189" t="s">
        <v>153</v>
      </c>
      <c r="E586" s="198" t="s">
        <v>5</v>
      </c>
      <c r="F586" s="199" t="s">
        <v>1121</v>
      </c>
      <c r="H586" s="200">
        <v>11.6</v>
      </c>
      <c r="I586" s="201"/>
      <c r="L586" s="197"/>
      <c r="M586" s="202"/>
      <c r="N586" s="203"/>
      <c r="O586" s="203"/>
      <c r="P586" s="203"/>
      <c r="Q586" s="203"/>
      <c r="R586" s="203"/>
      <c r="S586" s="203"/>
      <c r="T586" s="204"/>
      <c r="AT586" s="198" t="s">
        <v>153</v>
      </c>
      <c r="AU586" s="198" t="s">
        <v>86</v>
      </c>
      <c r="AV586" s="12" t="s">
        <v>86</v>
      </c>
      <c r="AW586" s="12" t="s">
        <v>40</v>
      </c>
      <c r="AX586" s="12" t="s">
        <v>77</v>
      </c>
      <c r="AY586" s="198" t="s">
        <v>144</v>
      </c>
    </row>
    <row r="587" spans="2:51" s="12" customFormat="1" ht="13.5">
      <c r="B587" s="197"/>
      <c r="D587" s="189" t="s">
        <v>153</v>
      </c>
      <c r="E587" s="198" t="s">
        <v>5</v>
      </c>
      <c r="F587" s="199" t="s">
        <v>1122</v>
      </c>
      <c r="H587" s="200">
        <v>9.8</v>
      </c>
      <c r="I587" s="201"/>
      <c r="L587" s="197"/>
      <c r="M587" s="202"/>
      <c r="N587" s="203"/>
      <c r="O587" s="203"/>
      <c r="P587" s="203"/>
      <c r="Q587" s="203"/>
      <c r="R587" s="203"/>
      <c r="S587" s="203"/>
      <c r="T587" s="204"/>
      <c r="AT587" s="198" t="s">
        <v>153</v>
      </c>
      <c r="AU587" s="198" t="s">
        <v>86</v>
      </c>
      <c r="AV587" s="12" t="s">
        <v>86</v>
      </c>
      <c r="AW587" s="12" t="s">
        <v>40</v>
      </c>
      <c r="AX587" s="12" t="s">
        <v>77</v>
      </c>
      <c r="AY587" s="198" t="s">
        <v>144</v>
      </c>
    </row>
    <row r="588" spans="2:51" s="12" customFormat="1" ht="13.5">
      <c r="B588" s="197"/>
      <c r="D588" s="189" t="s">
        <v>153</v>
      </c>
      <c r="E588" s="198" t="s">
        <v>5</v>
      </c>
      <c r="F588" s="199" t="s">
        <v>1121</v>
      </c>
      <c r="H588" s="200">
        <v>11.6</v>
      </c>
      <c r="I588" s="201"/>
      <c r="L588" s="197"/>
      <c r="M588" s="202"/>
      <c r="N588" s="203"/>
      <c r="O588" s="203"/>
      <c r="P588" s="203"/>
      <c r="Q588" s="203"/>
      <c r="R588" s="203"/>
      <c r="S588" s="203"/>
      <c r="T588" s="204"/>
      <c r="AT588" s="198" t="s">
        <v>153</v>
      </c>
      <c r="AU588" s="198" t="s">
        <v>86</v>
      </c>
      <c r="AV588" s="12" t="s">
        <v>86</v>
      </c>
      <c r="AW588" s="12" t="s">
        <v>40</v>
      </c>
      <c r="AX588" s="12" t="s">
        <v>77</v>
      </c>
      <c r="AY588" s="198" t="s">
        <v>144</v>
      </c>
    </row>
    <row r="589" spans="2:51" s="13" customFormat="1" ht="13.5">
      <c r="B589" s="205"/>
      <c r="D589" s="206" t="s">
        <v>153</v>
      </c>
      <c r="E589" s="207" t="s">
        <v>5</v>
      </c>
      <c r="F589" s="208" t="s">
        <v>174</v>
      </c>
      <c r="H589" s="209">
        <v>33</v>
      </c>
      <c r="I589" s="210"/>
      <c r="L589" s="205"/>
      <c r="M589" s="211"/>
      <c r="N589" s="212"/>
      <c r="O589" s="212"/>
      <c r="P589" s="212"/>
      <c r="Q589" s="212"/>
      <c r="R589" s="212"/>
      <c r="S589" s="212"/>
      <c r="T589" s="213"/>
      <c r="AT589" s="214" t="s">
        <v>153</v>
      </c>
      <c r="AU589" s="214" t="s">
        <v>86</v>
      </c>
      <c r="AV589" s="13" t="s">
        <v>151</v>
      </c>
      <c r="AW589" s="13" t="s">
        <v>40</v>
      </c>
      <c r="AX589" s="13" t="s">
        <v>25</v>
      </c>
      <c r="AY589" s="214" t="s">
        <v>144</v>
      </c>
    </row>
    <row r="590" spans="2:65" s="1" customFormat="1" ht="22.5" customHeight="1">
      <c r="B590" s="175"/>
      <c r="C590" s="176" t="s">
        <v>685</v>
      </c>
      <c r="D590" s="176" t="s">
        <v>146</v>
      </c>
      <c r="E590" s="177" t="s">
        <v>1125</v>
      </c>
      <c r="F590" s="178" t="s">
        <v>1126</v>
      </c>
      <c r="G590" s="179" t="s">
        <v>468</v>
      </c>
      <c r="H590" s="180">
        <f>H597</f>
        <v>1.146138</v>
      </c>
      <c r="I590" s="181"/>
      <c r="J590" s="182">
        <f>ROUND(I590*H590,2)</f>
        <v>0</v>
      </c>
      <c r="K590" s="178" t="s">
        <v>4753</v>
      </c>
      <c r="L590" s="42"/>
      <c r="M590" s="183" t="s">
        <v>5</v>
      </c>
      <c r="N590" s="184" t="s">
        <v>48</v>
      </c>
      <c r="O590" s="43"/>
      <c r="P590" s="185">
        <f>O590*H590</f>
        <v>0</v>
      </c>
      <c r="Q590" s="185">
        <v>0.1016</v>
      </c>
      <c r="R590" s="185">
        <f>Q590*H590</f>
        <v>0.11644762080000001</v>
      </c>
      <c r="S590" s="185">
        <v>0</v>
      </c>
      <c r="T590" s="186">
        <f>S590*H590</f>
        <v>0</v>
      </c>
      <c r="AR590" s="24" t="s">
        <v>151</v>
      </c>
      <c r="AT590" s="24" t="s">
        <v>146</v>
      </c>
      <c r="AU590" s="24" t="s">
        <v>86</v>
      </c>
      <c r="AY590" s="24" t="s">
        <v>144</v>
      </c>
      <c r="BE590" s="187">
        <f>IF(N590="základní",J590,0)</f>
        <v>0</v>
      </c>
      <c r="BF590" s="187">
        <f>IF(N590="snížená",J590,0)</f>
        <v>0</v>
      </c>
      <c r="BG590" s="187">
        <f>IF(N590="zákl. přenesená",J590,0)</f>
        <v>0</v>
      </c>
      <c r="BH590" s="187">
        <f>IF(N590="sníž. přenesená",J590,0)</f>
        <v>0</v>
      </c>
      <c r="BI590" s="187">
        <f>IF(N590="nulová",J590,0)</f>
        <v>0</v>
      </c>
      <c r="BJ590" s="24" t="s">
        <v>25</v>
      </c>
      <c r="BK590" s="187">
        <f>ROUND(I590*H590,2)</f>
        <v>0</v>
      </c>
      <c r="BL590" s="24" t="s">
        <v>151</v>
      </c>
      <c r="BM590" s="24" t="s">
        <v>1127</v>
      </c>
    </row>
    <row r="591" spans="2:51" s="11" customFormat="1" ht="13.5">
      <c r="B591" s="188"/>
      <c r="D591" s="189" t="s">
        <v>153</v>
      </c>
      <c r="E591" s="190" t="s">
        <v>5</v>
      </c>
      <c r="F591" s="357" t="s">
        <v>1128</v>
      </c>
      <c r="H591" s="192" t="s">
        <v>5</v>
      </c>
      <c r="I591" s="193"/>
      <c r="L591" s="188"/>
      <c r="M591" s="194"/>
      <c r="N591" s="195"/>
      <c r="O591" s="195"/>
      <c r="P591" s="195"/>
      <c r="Q591" s="195"/>
      <c r="R591" s="195"/>
      <c r="S591" s="195"/>
      <c r="T591" s="196"/>
      <c r="AT591" s="192" t="s">
        <v>153</v>
      </c>
      <c r="AU591" s="192" t="s">
        <v>86</v>
      </c>
      <c r="AV591" s="11" t="s">
        <v>25</v>
      </c>
      <c r="AW591" s="11" t="s">
        <v>40</v>
      </c>
      <c r="AX591" s="11" t="s">
        <v>77</v>
      </c>
      <c r="AY591" s="192" t="s">
        <v>144</v>
      </c>
    </row>
    <row r="592" spans="2:51" s="12" customFormat="1" ht="13.5">
      <c r="B592" s="197"/>
      <c r="D592" s="189" t="s">
        <v>153</v>
      </c>
      <c r="E592" s="198" t="s">
        <v>5</v>
      </c>
      <c r="F592" s="199" t="s">
        <v>4760</v>
      </c>
      <c r="H592" s="200">
        <f>1.45*0.154*0.3*14/2</f>
        <v>0.46892999999999996</v>
      </c>
      <c r="I592" s="201"/>
      <c r="L592" s="197"/>
      <c r="M592" s="202"/>
      <c r="N592" s="203"/>
      <c r="O592" s="203"/>
      <c r="P592" s="203"/>
      <c r="Q592" s="203"/>
      <c r="R592" s="203"/>
      <c r="S592" s="203"/>
      <c r="T592" s="204"/>
      <c r="AT592" s="198" t="s">
        <v>153</v>
      </c>
      <c r="AU592" s="198" t="s">
        <v>86</v>
      </c>
      <c r="AV592" s="12" t="s">
        <v>86</v>
      </c>
      <c r="AW592" s="12" t="s">
        <v>40</v>
      </c>
      <c r="AX592" s="12" t="s">
        <v>77</v>
      </c>
      <c r="AY592" s="198" t="s">
        <v>144</v>
      </c>
    </row>
    <row r="593" spans="2:51" s="11" customFormat="1" ht="13.5">
      <c r="B593" s="188"/>
      <c r="D593" s="189" t="s">
        <v>153</v>
      </c>
      <c r="E593" s="190" t="s">
        <v>5</v>
      </c>
      <c r="F593" s="357" t="s">
        <v>893</v>
      </c>
      <c r="H593" s="192" t="s">
        <v>5</v>
      </c>
      <c r="I593" s="193"/>
      <c r="L593" s="188"/>
      <c r="M593" s="194"/>
      <c r="N593" s="195"/>
      <c r="O593" s="195"/>
      <c r="P593" s="195"/>
      <c r="Q593" s="195"/>
      <c r="R593" s="195"/>
      <c r="S593" s="195"/>
      <c r="T593" s="196"/>
      <c r="AT593" s="192" t="s">
        <v>153</v>
      </c>
      <c r="AU593" s="192" t="s">
        <v>86</v>
      </c>
      <c r="AV593" s="11" t="s">
        <v>25</v>
      </c>
      <c r="AW593" s="11" t="s">
        <v>40</v>
      </c>
      <c r="AX593" s="11" t="s">
        <v>77</v>
      </c>
      <c r="AY593" s="192" t="s">
        <v>144</v>
      </c>
    </row>
    <row r="594" spans="2:51" s="12" customFormat="1" ht="13.5">
      <c r="B594" s="197"/>
      <c r="D594" s="189" t="s">
        <v>153</v>
      </c>
      <c r="E594" s="198" t="s">
        <v>5</v>
      </c>
      <c r="F594" s="199" t="s">
        <v>4761</v>
      </c>
      <c r="H594" s="200">
        <f>1.24*0.168*0.29*5/2</f>
        <v>0.151032</v>
      </c>
      <c r="I594" s="201"/>
      <c r="L594" s="197"/>
      <c r="M594" s="202"/>
      <c r="N594" s="203"/>
      <c r="O594" s="203"/>
      <c r="P594" s="203"/>
      <c r="Q594" s="203"/>
      <c r="R594" s="203"/>
      <c r="S594" s="203"/>
      <c r="T594" s="204"/>
      <c r="AT594" s="198" t="s">
        <v>153</v>
      </c>
      <c r="AU594" s="198" t="s">
        <v>86</v>
      </c>
      <c r="AV594" s="12" t="s">
        <v>86</v>
      </c>
      <c r="AW594" s="12" t="s">
        <v>40</v>
      </c>
      <c r="AX594" s="12" t="s">
        <v>77</v>
      </c>
      <c r="AY594" s="198" t="s">
        <v>144</v>
      </c>
    </row>
    <row r="595" spans="2:51" s="12" customFormat="1" ht="13.5">
      <c r="B595" s="197"/>
      <c r="D595" s="189" t="s">
        <v>153</v>
      </c>
      <c r="E595" s="198" t="s">
        <v>5</v>
      </c>
      <c r="F595" s="199" t="s">
        <v>4762</v>
      </c>
      <c r="H595" s="200">
        <f>1.2*0.168*0.29*8/2</f>
        <v>0.23385599999999998</v>
      </c>
      <c r="I595" s="201"/>
      <c r="L595" s="197"/>
      <c r="M595" s="202"/>
      <c r="N595" s="203"/>
      <c r="O595" s="203"/>
      <c r="P595" s="203"/>
      <c r="Q595" s="203"/>
      <c r="R595" s="203"/>
      <c r="S595" s="203"/>
      <c r="T595" s="204"/>
      <c r="AT595" s="198" t="s">
        <v>153</v>
      </c>
      <c r="AU595" s="198" t="s">
        <v>86</v>
      </c>
      <c r="AV595" s="12" t="s">
        <v>86</v>
      </c>
      <c r="AW595" s="12" t="s">
        <v>40</v>
      </c>
      <c r="AX595" s="12" t="s">
        <v>77</v>
      </c>
      <c r="AY595" s="198" t="s">
        <v>144</v>
      </c>
    </row>
    <row r="596" spans="2:51" s="12" customFormat="1" ht="13.5">
      <c r="B596" s="197"/>
      <c r="D596" s="189" t="s">
        <v>153</v>
      </c>
      <c r="E596" s="198" t="s">
        <v>5</v>
      </c>
      <c r="F596" s="199" t="s">
        <v>4763</v>
      </c>
      <c r="H596" s="200">
        <f>1.2*0.168*0.29*10/2</f>
        <v>0.29231999999999997</v>
      </c>
      <c r="I596" s="201"/>
      <c r="L596" s="197"/>
      <c r="M596" s="202"/>
      <c r="N596" s="203"/>
      <c r="O596" s="203"/>
      <c r="P596" s="203"/>
      <c r="Q596" s="203"/>
      <c r="R596" s="203"/>
      <c r="S596" s="203"/>
      <c r="T596" s="204"/>
      <c r="AT596" s="198" t="s">
        <v>153</v>
      </c>
      <c r="AU596" s="198" t="s">
        <v>86</v>
      </c>
      <c r="AV596" s="12" t="s">
        <v>86</v>
      </c>
      <c r="AW596" s="12" t="s">
        <v>40</v>
      </c>
      <c r="AX596" s="12" t="s">
        <v>77</v>
      </c>
      <c r="AY596" s="198" t="s">
        <v>144</v>
      </c>
    </row>
    <row r="597" spans="2:51" s="13" customFormat="1" ht="13.5">
      <c r="B597" s="205"/>
      <c r="D597" s="206" t="s">
        <v>153</v>
      </c>
      <c r="E597" s="207" t="s">
        <v>5</v>
      </c>
      <c r="F597" s="358" t="s">
        <v>174</v>
      </c>
      <c r="H597" s="359">
        <f>H596+H595+H594+H592</f>
        <v>1.146138</v>
      </c>
      <c r="I597" s="210"/>
      <c r="L597" s="205"/>
      <c r="M597" s="211"/>
      <c r="N597" s="212"/>
      <c r="O597" s="212"/>
      <c r="P597" s="212"/>
      <c r="Q597" s="212"/>
      <c r="R597" s="212"/>
      <c r="S597" s="212"/>
      <c r="T597" s="213"/>
      <c r="AT597" s="214" t="s">
        <v>153</v>
      </c>
      <c r="AU597" s="214" t="s">
        <v>86</v>
      </c>
      <c r="AV597" s="13" t="s">
        <v>151</v>
      </c>
      <c r="AW597" s="13" t="s">
        <v>40</v>
      </c>
      <c r="AX597" s="13" t="s">
        <v>25</v>
      </c>
      <c r="AY597" s="214" t="s">
        <v>144</v>
      </c>
    </row>
    <row r="598" spans="2:65" s="1" customFormat="1" ht="31.5" customHeight="1">
      <c r="B598" s="175"/>
      <c r="C598" s="176" t="s">
        <v>691</v>
      </c>
      <c r="D598" s="176" t="s">
        <v>146</v>
      </c>
      <c r="E598" s="177" t="s">
        <v>1129</v>
      </c>
      <c r="F598" s="178" t="s">
        <v>1130</v>
      </c>
      <c r="G598" s="179" t="s">
        <v>205</v>
      </c>
      <c r="H598" s="180">
        <v>7.832</v>
      </c>
      <c r="I598" s="181"/>
      <c r="J598" s="182">
        <f>ROUND(I598*H598,2)</f>
        <v>0</v>
      </c>
      <c r="K598" s="178" t="s">
        <v>4753</v>
      </c>
      <c r="L598" s="42"/>
      <c r="M598" s="183" t="s">
        <v>5</v>
      </c>
      <c r="N598" s="184" t="s">
        <v>48</v>
      </c>
      <c r="O598" s="43"/>
      <c r="P598" s="185">
        <f>O598*H598</f>
        <v>0</v>
      </c>
      <c r="Q598" s="185">
        <v>0.00658</v>
      </c>
      <c r="R598" s="185">
        <f>Q598*H598</f>
        <v>0.05153456</v>
      </c>
      <c r="S598" s="185">
        <v>0</v>
      </c>
      <c r="T598" s="186">
        <f>S598*H598</f>
        <v>0</v>
      </c>
      <c r="AR598" s="24" t="s">
        <v>151</v>
      </c>
      <c r="AT598" s="24" t="s">
        <v>146</v>
      </c>
      <c r="AU598" s="24" t="s">
        <v>86</v>
      </c>
      <c r="AY598" s="24" t="s">
        <v>144</v>
      </c>
      <c r="BE598" s="187">
        <f>IF(N598="základní",J598,0)</f>
        <v>0</v>
      </c>
      <c r="BF598" s="187">
        <f>IF(N598="snížená",J598,0)</f>
        <v>0</v>
      </c>
      <c r="BG598" s="187">
        <f>IF(N598="zákl. přenesená",J598,0)</f>
        <v>0</v>
      </c>
      <c r="BH598" s="187">
        <f>IF(N598="sníž. přenesená",J598,0)</f>
        <v>0</v>
      </c>
      <c r="BI598" s="187">
        <f>IF(N598="nulová",J598,0)</f>
        <v>0</v>
      </c>
      <c r="BJ598" s="24" t="s">
        <v>25</v>
      </c>
      <c r="BK598" s="187">
        <f>ROUND(I598*H598,2)</f>
        <v>0</v>
      </c>
      <c r="BL598" s="24" t="s">
        <v>151</v>
      </c>
      <c r="BM598" s="24" t="s">
        <v>1131</v>
      </c>
    </row>
    <row r="599" spans="2:51" s="11" customFormat="1" ht="13.5">
      <c r="B599" s="188"/>
      <c r="D599" s="189" t="s">
        <v>153</v>
      </c>
      <c r="E599" s="190" t="s">
        <v>5</v>
      </c>
      <c r="F599" s="191" t="s">
        <v>1128</v>
      </c>
      <c r="H599" s="192" t="s">
        <v>5</v>
      </c>
      <c r="I599" s="193"/>
      <c r="L599" s="188"/>
      <c r="M599" s="194"/>
      <c r="N599" s="195"/>
      <c r="O599" s="195"/>
      <c r="P599" s="195"/>
      <c r="Q599" s="195"/>
      <c r="R599" s="195"/>
      <c r="S599" s="195"/>
      <c r="T599" s="196"/>
      <c r="AT599" s="192" t="s">
        <v>153</v>
      </c>
      <c r="AU599" s="192" t="s">
        <v>86</v>
      </c>
      <c r="AV599" s="11" t="s">
        <v>25</v>
      </c>
      <c r="AW599" s="11" t="s">
        <v>40</v>
      </c>
      <c r="AX599" s="11" t="s">
        <v>77</v>
      </c>
      <c r="AY599" s="192" t="s">
        <v>144</v>
      </c>
    </row>
    <row r="600" spans="2:51" s="12" customFormat="1" ht="13.5">
      <c r="B600" s="197"/>
      <c r="D600" s="189" t="s">
        <v>153</v>
      </c>
      <c r="E600" s="198" t="s">
        <v>5</v>
      </c>
      <c r="F600" s="199" t="s">
        <v>1132</v>
      </c>
      <c r="H600" s="200">
        <v>3.142</v>
      </c>
      <c r="I600" s="201"/>
      <c r="L600" s="197"/>
      <c r="M600" s="202"/>
      <c r="N600" s="203"/>
      <c r="O600" s="203"/>
      <c r="P600" s="203"/>
      <c r="Q600" s="203"/>
      <c r="R600" s="203"/>
      <c r="S600" s="203"/>
      <c r="T600" s="204"/>
      <c r="AT600" s="198" t="s">
        <v>153</v>
      </c>
      <c r="AU600" s="198" t="s">
        <v>86</v>
      </c>
      <c r="AV600" s="12" t="s">
        <v>86</v>
      </c>
      <c r="AW600" s="12" t="s">
        <v>40</v>
      </c>
      <c r="AX600" s="12" t="s">
        <v>77</v>
      </c>
      <c r="AY600" s="198" t="s">
        <v>144</v>
      </c>
    </row>
    <row r="601" spans="2:51" s="11" customFormat="1" ht="13.5">
      <c r="B601" s="188"/>
      <c r="D601" s="189" t="s">
        <v>153</v>
      </c>
      <c r="E601" s="190" t="s">
        <v>5</v>
      </c>
      <c r="F601" s="191" t="s">
        <v>893</v>
      </c>
      <c r="H601" s="192" t="s">
        <v>5</v>
      </c>
      <c r="I601" s="193"/>
      <c r="L601" s="188"/>
      <c r="M601" s="194"/>
      <c r="N601" s="195"/>
      <c r="O601" s="195"/>
      <c r="P601" s="195"/>
      <c r="Q601" s="195"/>
      <c r="R601" s="195"/>
      <c r="S601" s="195"/>
      <c r="T601" s="196"/>
      <c r="AT601" s="192" t="s">
        <v>153</v>
      </c>
      <c r="AU601" s="192" t="s">
        <v>86</v>
      </c>
      <c r="AV601" s="11" t="s">
        <v>25</v>
      </c>
      <c r="AW601" s="11" t="s">
        <v>40</v>
      </c>
      <c r="AX601" s="11" t="s">
        <v>77</v>
      </c>
      <c r="AY601" s="192" t="s">
        <v>144</v>
      </c>
    </row>
    <row r="602" spans="2:51" s="12" customFormat="1" ht="13.5">
      <c r="B602" s="197"/>
      <c r="D602" s="189" t="s">
        <v>153</v>
      </c>
      <c r="E602" s="198" t="s">
        <v>5</v>
      </c>
      <c r="F602" s="199" t="s">
        <v>1133</v>
      </c>
      <c r="H602" s="200">
        <v>1.046</v>
      </c>
      <c r="I602" s="201"/>
      <c r="L602" s="197"/>
      <c r="M602" s="202"/>
      <c r="N602" s="203"/>
      <c r="O602" s="203"/>
      <c r="P602" s="203"/>
      <c r="Q602" s="203"/>
      <c r="R602" s="203"/>
      <c r="S602" s="203"/>
      <c r="T602" s="204"/>
      <c r="AT602" s="198" t="s">
        <v>153</v>
      </c>
      <c r="AU602" s="198" t="s">
        <v>86</v>
      </c>
      <c r="AV602" s="12" t="s">
        <v>86</v>
      </c>
      <c r="AW602" s="12" t="s">
        <v>40</v>
      </c>
      <c r="AX602" s="12" t="s">
        <v>77</v>
      </c>
      <c r="AY602" s="198" t="s">
        <v>144</v>
      </c>
    </row>
    <row r="603" spans="2:51" s="12" customFormat="1" ht="13.5">
      <c r="B603" s="197"/>
      <c r="D603" s="189" t="s">
        <v>153</v>
      </c>
      <c r="E603" s="198" t="s">
        <v>5</v>
      </c>
      <c r="F603" s="199" t="s">
        <v>1134</v>
      </c>
      <c r="H603" s="200">
        <v>1.62</v>
      </c>
      <c r="I603" s="201"/>
      <c r="L603" s="197"/>
      <c r="M603" s="202"/>
      <c r="N603" s="203"/>
      <c r="O603" s="203"/>
      <c r="P603" s="203"/>
      <c r="Q603" s="203"/>
      <c r="R603" s="203"/>
      <c r="S603" s="203"/>
      <c r="T603" s="204"/>
      <c r="AT603" s="198" t="s">
        <v>153</v>
      </c>
      <c r="AU603" s="198" t="s">
        <v>86</v>
      </c>
      <c r="AV603" s="12" t="s">
        <v>86</v>
      </c>
      <c r="AW603" s="12" t="s">
        <v>40</v>
      </c>
      <c r="AX603" s="12" t="s">
        <v>77</v>
      </c>
      <c r="AY603" s="198" t="s">
        <v>144</v>
      </c>
    </row>
    <row r="604" spans="2:51" s="12" customFormat="1" ht="13.5">
      <c r="B604" s="197"/>
      <c r="D604" s="189" t="s">
        <v>153</v>
      </c>
      <c r="E604" s="198" t="s">
        <v>5</v>
      </c>
      <c r="F604" s="199" t="s">
        <v>1135</v>
      </c>
      <c r="H604" s="200">
        <v>2.024</v>
      </c>
      <c r="I604" s="201"/>
      <c r="L604" s="197"/>
      <c r="M604" s="202"/>
      <c r="N604" s="203"/>
      <c r="O604" s="203"/>
      <c r="P604" s="203"/>
      <c r="Q604" s="203"/>
      <c r="R604" s="203"/>
      <c r="S604" s="203"/>
      <c r="T604" s="204"/>
      <c r="AT604" s="198" t="s">
        <v>153</v>
      </c>
      <c r="AU604" s="198" t="s">
        <v>86</v>
      </c>
      <c r="AV604" s="12" t="s">
        <v>86</v>
      </c>
      <c r="AW604" s="12" t="s">
        <v>40</v>
      </c>
      <c r="AX604" s="12" t="s">
        <v>77</v>
      </c>
      <c r="AY604" s="198" t="s">
        <v>144</v>
      </c>
    </row>
    <row r="605" spans="2:51" s="13" customFormat="1" ht="13.5">
      <c r="B605" s="205"/>
      <c r="D605" s="206" t="s">
        <v>153</v>
      </c>
      <c r="E605" s="207" t="s">
        <v>5</v>
      </c>
      <c r="F605" s="208" t="s">
        <v>174</v>
      </c>
      <c r="H605" s="209">
        <v>7.832</v>
      </c>
      <c r="I605" s="210"/>
      <c r="L605" s="205"/>
      <c r="M605" s="211"/>
      <c r="N605" s="212"/>
      <c r="O605" s="212"/>
      <c r="P605" s="212"/>
      <c r="Q605" s="212"/>
      <c r="R605" s="212"/>
      <c r="S605" s="212"/>
      <c r="T605" s="213"/>
      <c r="AT605" s="214" t="s">
        <v>153</v>
      </c>
      <c r="AU605" s="214" t="s">
        <v>86</v>
      </c>
      <c r="AV605" s="13" t="s">
        <v>151</v>
      </c>
      <c r="AW605" s="13" t="s">
        <v>40</v>
      </c>
      <c r="AX605" s="13" t="s">
        <v>25</v>
      </c>
      <c r="AY605" s="214" t="s">
        <v>144</v>
      </c>
    </row>
    <row r="606" spans="2:65" s="1" customFormat="1" ht="31.5" customHeight="1">
      <c r="B606" s="175"/>
      <c r="C606" s="176" t="s">
        <v>697</v>
      </c>
      <c r="D606" s="176" t="s">
        <v>146</v>
      </c>
      <c r="E606" s="177" t="s">
        <v>1136</v>
      </c>
      <c r="F606" s="178" t="s">
        <v>1137</v>
      </c>
      <c r="G606" s="179" t="s">
        <v>205</v>
      </c>
      <c r="H606" s="180">
        <v>7.832</v>
      </c>
      <c r="I606" s="181"/>
      <c r="J606" s="182">
        <f>ROUND(I606*H606,2)</f>
        <v>0</v>
      </c>
      <c r="K606" s="178" t="s">
        <v>4753</v>
      </c>
      <c r="L606" s="42"/>
      <c r="M606" s="183" t="s">
        <v>5</v>
      </c>
      <c r="N606" s="184" t="s">
        <v>48</v>
      </c>
      <c r="O606" s="43"/>
      <c r="P606" s="185">
        <f>O606*H606</f>
        <v>0</v>
      </c>
      <c r="Q606" s="185">
        <v>0</v>
      </c>
      <c r="R606" s="185">
        <f>Q606*H606</f>
        <v>0</v>
      </c>
      <c r="S606" s="185">
        <v>0</v>
      </c>
      <c r="T606" s="186">
        <f>S606*H606</f>
        <v>0</v>
      </c>
      <c r="AR606" s="24" t="s">
        <v>151</v>
      </c>
      <c r="AT606" s="24" t="s">
        <v>146</v>
      </c>
      <c r="AU606" s="24" t="s">
        <v>86</v>
      </c>
      <c r="AY606" s="24" t="s">
        <v>144</v>
      </c>
      <c r="BE606" s="187">
        <f>IF(N606="základní",J606,0)</f>
        <v>0</v>
      </c>
      <c r="BF606" s="187">
        <f>IF(N606="snížená",J606,0)</f>
        <v>0</v>
      </c>
      <c r="BG606" s="187">
        <f>IF(N606="zákl. přenesená",J606,0)</f>
        <v>0</v>
      </c>
      <c r="BH606" s="187">
        <f>IF(N606="sníž. přenesená",J606,0)</f>
        <v>0</v>
      </c>
      <c r="BI606" s="187">
        <f>IF(N606="nulová",J606,0)</f>
        <v>0</v>
      </c>
      <c r="BJ606" s="24" t="s">
        <v>25</v>
      </c>
      <c r="BK606" s="187">
        <f>ROUND(I606*H606,2)</f>
        <v>0</v>
      </c>
      <c r="BL606" s="24" t="s">
        <v>151</v>
      </c>
      <c r="BM606" s="24" t="s">
        <v>1138</v>
      </c>
    </row>
    <row r="607" spans="2:51" s="11" customFormat="1" ht="13.5">
      <c r="B607" s="188"/>
      <c r="D607" s="189" t="s">
        <v>153</v>
      </c>
      <c r="E607" s="190" t="s">
        <v>5</v>
      </c>
      <c r="F607" s="191" t="s">
        <v>1128</v>
      </c>
      <c r="H607" s="192" t="s">
        <v>5</v>
      </c>
      <c r="I607" s="193"/>
      <c r="L607" s="188"/>
      <c r="M607" s="194"/>
      <c r="N607" s="195"/>
      <c r="O607" s="195"/>
      <c r="P607" s="195"/>
      <c r="Q607" s="195"/>
      <c r="R607" s="195"/>
      <c r="S607" s="195"/>
      <c r="T607" s="196"/>
      <c r="AT607" s="192" t="s">
        <v>153</v>
      </c>
      <c r="AU607" s="192" t="s">
        <v>86</v>
      </c>
      <c r="AV607" s="11" t="s">
        <v>25</v>
      </c>
      <c r="AW607" s="11" t="s">
        <v>40</v>
      </c>
      <c r="AX607" s="11" t="s">
        <v>77</v>
      </c>
      <c r="AY607" s="192" t="s">
        <v>144</v>
      </c>
    </row>
    <row r="608" spans="2:51" s="12" customFormat="1" ht="13.5">
      <c r="B608" s="197"/>
      <c r="D608" s="189" t="s">
        <v>153</v>
      </c>
      <c r="E608" s="198" t="s">
        <v>5</v>
      </c>
      <c r="F608" s="199" t="s">
        <v>1132</v>
      </c>
      <c r="H608" s="200">
        <v>3.142</v>
      </c>
      <c r="I608" s="201"/>
      <c r="L608" s="197"/>
      <c r="M608" s="202"/>
      <c r="N608" s="203"/>
      <c r="O608" s="203"/>
      <c r="P608" s="203"/>
      <c r="Q608" s="203"/>
      <c r="R608" s="203"/>
      <c r="S608" s="203"/>
      <c r="T608" s="204"/>
      <c r="AT608" s="198" t="s">
        <v>153</v>
      </c>
      <c r="AU608" s="198" t="s">
        <v>86</v>
      </c>
      <c r="AV608" s="12" t="s">
        <v>86</v>
      </c>
      <c r="AW608" s="12" t="s">
        <v>40</v>
      </c>
      <c r="AX608" s="12" t="s">
        <v>77</v>
      </c>
      <c r="AY608" s="198" t="s">
        <v>144</v>
      </c>
    </row>
    <row r="609" spans="2:51" s="11" customFormat="1" ht="13.5">
      <c r="B609" s="188"/>
      <c r="D609" s="189" t="s">
        <v>153</v>
      </c>
      <c r="E609" s="190" t="s">
        <v>5</v>
      </c>
      <c r="F609" s="191" t="s">
        <v>893</v>
      </c>
      <c r="H609" s="192" t="s">
        <v>5</v>
      </c>
      <c r="I609" s="193"/>
      <c r="L609" s="188"/>
      <c r="M609" s="194"/>
      <c r="N609" s="195"/>
      <c r="O609" s="195"/>
      <c r="P609" s="195"/>
      <c r="Q609" s="195"/>
      <c r="R609" s="195"/>
      <c r="S609" s="195"/>
      <c r="T609" s="196"/>
      <c r="AT609" s="192" t="s">
        <v>153</v>
      </c>
      <c r="AU609" s="192" t="s">
        <v>86</v>
      </c>
      <c r="AV609" s="11" t="s">
        <v>25</v>
      </c>
      <c r="AW609" s="11" t="s">
        <v>40</v>
      </c>
      <c r="AX609" s="11" t="s">
        <v>77</v>
      </c>
      <c r="AY609" s="192" t="s">
        <v>144</v>
      </c>
    </row>
    <row r="610" spans="2:51" s="12" customFormat="1" ht="13.5">
      <c r="B610" s="197"/>
      <c r="D610" s="189" t="s">
        <v>153</v>
      </c>
      <c r="E610" s="198" t="s">
        <v>5</v>
      </c>
      <c r="F610" s="199" t="s">
        <v>1133</v>
      </c>
      <c r="H610" s="200">
        <v>1.046</v>
      </c>
      <c r="I610" s="201"/>
      <c r="L610" s="197"/>
      <c r="M610" s="202"/>
      <c r="N610" s="203"/>
      <c r="O610" s="203"/>
      <c r="P610" s="203"/>
      <c r="Q610" s="203"/>
      <c r="R610" s="203"/>
      <c r="S610" s="203"/>
      <c r="T610" s="204"/>
      <c r="AT610" s="198" t="s">
        <v>153</v>
      </c>
      <c r="AU610" s="198" t="s">
        <v>86</v>
      </c>
      <c r="AV610" s="12" t="s">
        <v>86</v>
      </c>
      <c r="AW610" s="12" t="s">
        <v>40</v>
      </c>
      <c r="AX610" s="12" t="s">
        <v>77</v>
      </c>
      <c r="AY610" s="198" t="s">
        <v>144</v>
      </c>
    </row>
    <row r="611" spans="2:51" s="12" customFormat="1" ht="13.5">
      <c r="B611" s="197"/>
      <c r="D611" s="189" t="s">
        <v>153</v>
      </c>
      <c r="E611" s="198" t="s">
        <v>5</v>
      </c>
      <c r="F611" s="199" t="s">
        <v>1134</v>
      </c>
      <c r="H611" s="200">
        <v>1.62</v>
      </c>
      <c r="I611" s="201"/>
      <c r="L611" s="197"/>
      <c r="M611" s="202"/>
      <c r="N611" s="203"/>
      <c r="O611" s="203"/>
      <c r="P611" s="203"/>
      <c r="Q611" s="203"/>
      <c r="R611" s="203"/>
      <c r="S611" s="203"/>
      <c r="T611" s="204"/>
      <c r="AT611" s="198" t="s">
        <v>153</v>
      </c>
      <c r="AU611" s="198" t="s">
        <v>86</v>
      </c>
      <c r="AV611" s="12" t="s">
        <v>86</v>
      </c>
      <c r="AW611" s="12" t="s">
        <v>40</v>
      </c>
      <c r="AX611" s="12" t="s">
        <v>77</v>
      </c>
      <c r="AY611" s="198" t="s">
        <v>144</v>
      </c>
    </row>
    <row r="612" spans="2:51" s="12" customFormat="1" ht="13.5">
      <c r="B612" s="197"/>
      <c r="D612" s="189" t="s">
        <v>153</v>
      </c>
      <c r="E612" s="198" t="s">
        <v>5</v>
      </c>
      <c r="F612" s="199" t="s">
        <v>1135</v>
      </c>
      <c r="H612" s="200">
        <v>2.024</v>
      </c>
      <c r="I612" s="201"/>
      <c r="L612" s="197"/>
      <c r="M612" s="202"/>
      <c r="N612" s="203"/>
      <c r="O612" s="203"/>
      <c r="P612" s="203"/>
      <c r="Q612" s="203"/>
      <c r="R612" s="203"/>
      <c r="S612" s="203"/>
      <c r="T612" s="204"/>
      <c r="AT612" s="198" t="s">
        <v>153</v>
      </c>
      <c r="AU612" s="198" t="s">
        <v>86</v>
      </c>
      <c r="AV612" s="12" t="s">
        <v>86</v>
      </c>
      <c r="AW612" s="12" t="s">
        <v>40</v>
      </c>
      <c r="AX612" s="12" t="s">
        <v>77</v>
      </c>
      <c r="AY612" s="198" t="s">
        <v>144</v>
      </c>
    </row>
    <row r="613" spans="2:51" s="13" customFormat="1" ht="13.5">
      <c r="B613" s="205"/>
      <c r="D613" s="189" t="s">
        <v>153</v>
      </c>
      <c r="E613" s="215" t="s">
        <v>5</v>
      </c>
      <c r="F613" s="216" t="s">
        <v>174</v>
      </c>
      <c r="H613" s="217">
        <v>7.832</v>
      </c>
      <c r="I613" s="210"/>
      <c r="L613" s="205"/>
      <c r="M613" s="211"/>
      <c r="N613" s="212"/>
      <c r="O613" s="212"/>
      <c r="P613" s="212"/>
      <c r="Q613" s="212"/>
      <c r="R613" s="212"/>
      <c r="S613" s="212"/>
      <c r="T613" s="213"/>
      <c r="AT613" s="214" t="s">
        <v>153</v>
      </c>
      <c r="AU613" s="214" t="s">
        <v>86</v>
      </c>
      <c r="AV613" s="13" t="s">
        <v>151</v>
      </c>
      <c r="AW613" s="13" t="s">
        <v>40</v>
      </c>
      <c r="AX613" s="13" t="s">
        <v>25</v>
      </c>
      <c r="AY613" s="214" t="s">
        <v>144</v>
      </c>
    </row>
    <row r="614" spans="2:63" s="10" customFormat="1" ht="29.85" customHeight="1">
      <c r="B614" s="161"/>
      <c r="D614" s="172" t="s">
        <v>76</v>
      </c>
      <c r="E614" s="173" t="s">
        <v>210</v>
      </c>
      <c r="F614" s="173" t="s">
        <v>211</v>
      </c>
      <c r="I614" s="164"/>
      <c r="J614" s="174">
        <f>BK614</f>
        <v>0</v>
      </c>
      <c r="L614" s="161"/>
      <c r="M614" s="166"/>
      <c r="N614" s="167"/>
      <c r="O614" s="167"/>
      <c r="P614" s="168">
        <f>SUM(P615:P648)</f>
        <v>0</v>
      </c>
      <c r="Q614" s="167"/>
      <c r="R614" s="168">
        <f>SUM(R615:R648)</f>
        <v>0.00117</v>
      </c>
      <c r="S614" s="167"/>
      <c r="T614" s="169">
        <f>SUM(T615:T648)</f>
        <v>12.981212000000001</v>
      </c>
      <c r="AR614" s="162" t="s">
        <v>25</v>
      </c>
      <c r="AT614" s="170" t="s">
        <v>76</v>
      </c>
      <c r="AU614" s="170" t="s">
        <v>25</v>
      </c>
      <c r="AY614" s="162" t="s">
        <v>144</v>
      </c>
      <c r="BK614" s="171">
        <f>SUM(BK615:BK648)</f>
        <v>0</v>
      </c>
    </row>
    <row r="615" spans="2:65" s="1" customFormat="1" ht="22.5" customHeight="1">
      <c r="B615" s="175"/>
      <c r="C615" s="176" t="s">
        <v>703</v>
      </c>
      <c r="D615" s="176" t="s">
        <v>146</v>
      </c>
      <c r="E615" s="177" t="s">
        <v>1139</v>
      </c>
      <c r="F615" s="178" t="s">
        <v>1140</v>
      </c>
      <c r="G615" s="179" t="s">
        <v>468</v>
      </c>
      <c r="H615" s="180">
        <v>83.816</v>
      </c>
      <c r="I615" s="181"/>
      <c r="J615" s="182">
        <f>ROUND(I615*H615,2)</f>
        <v>0</v>
      </c>
      <c r="K615" s="178" t="s">
        <v>4753</v>
      </c>
      <c r="L615" s="42"/>
      <c r="M615" s="183" t="s">
        <v>5</v>
      </c>
      <c r="N615" s="184" t="s">
        <v>48</v>
      </c>
      <c r="O615" s="43"/>
      <c r="P615" s="185">
        <f>O615*H615</f>
        <v>0</v>
      </c>
      <c r="Q615" s="185">
        <v>0</v>
      </c>
      <c r="R615" s="185">
        <f>Q615*H615</f>
        <v>0</v>
      </c>
      <c r="S615" s="185">
        <v>0.132</v>
      </c>
      <c r="T615" s="186">
        <f>S615*H615</f>
        <v>11.063712</v>
      </c>
      <c r="AR615" s="24" t="s">
        <v>151</v>
      </c>
      <c r="AT615" s="24" t="s">
        <v>146</v>
      </c>
      <c r="AU615" s="24" t="s">
        <v>86</v>
      </c>
      <c r="AY615" s="24" t="s">
        <v>144</v>
      </c>
      <c r="BE615" s="187">
        <f>IF(N615="základní",J615,0)</f>
        <v>0</v>
      </c>
      <c r="BF615" s="187">
        <f>IF(N615="snížená",J615,0)</f>
        <v>0</v>
      </c>
      <c r="BG615" s="187">
        <f>IF(N615="zákl. přenesená",J615,0)</f>
        <v>0</v>
      </c>
      <c r="BH615" s="187">
        <f>IF(N615="sníž. přenesená",J615,0)</f>
        <v>0</v>
      </c>
      <c r="BI615" s="187">
        <f>IF(N615="nulová",J615,0)</f>
        <v>0</v>
      </c>
      <c r="BJ615" s="24" t="s">
        <v>25</v>
      </c>
      <c r="BK615" s="187">
        <f>ROUND(I615*H615,2)</f>
        <v>0</v>
      </c>
      <c r="BL615" s="24" t="s">
        <v>151</v>
      </c>
      <c r="BM615" s="24" t="s">
        <v>1141</v>
      </c>
    </row>
    <row r="616" spans="2:51" s="11" customFormat="1" ht="13.5">
      <c r="B616" s="188"/>
      <c r="D616" s="189" t="s">
        <v>153</v>
      </c>
      <c r="E616" s="190" t="s">
        <v>5</v>
      </c>
      <c r="F616" s="191" t="s">
        <v>797</v>
      </c>
      <c r="H616" s="192" t="s">
        <v>5</v>
      </c>
      <c r="I616" s="193"/>
      <c r="L616" s="188"/>
      <c r="M616" s="194"/>
      <c r="N616" s="195"/>
      <c r="O616" s="195"/>
      <c r="P616" s="195"/>
      <c r="Q616" s="195"/>
      <c r="R616" s="195"/>
      <c r="S616" s="195"/>
      <c r="T616" s="196"/>
      <c r="AT616" s="192" t="s">
        <v>153</v>
      </c>
      <c r="AU616" s="192" t="s">
        <v>86</v>
      </c>
      <c r="AV616" s="11" t="s">
        <v>25</v>
      </c>
      <c r="AW616" s="11" t="s">
        <v>40</v>
      </c>
      <c r="AX616" s="11" t="s">
        <v>77</v>
      </c>
      <c r="AY616" s="192" t="s">
        <v>144</v>
      </c>
    </row>
    <row r="617" spans="2:51" s="11" customFormat="1" ht="13.5">
      <c r="B617" s="188"/>
      <c r="D617" s="189" t="s">
        <v>153</v>
      </c>
      <c r="E617" s="190" t="s">
        <v>5</v>
      </c>
      <c r="F617" s="191" t="s">
        <v>1142</v>
      </c>
      <c r="H617" s="192" t="s">
        <v>5</v>
      </c>
      <c r="I617" s="193"/>
      <c r="L617" s="188"/>
      <c r="M617" s="194"/>
      <c r="N617" s="195"/>
      <c r="O617" s="195"/>
      <c r="P617" s="195"/>
      <c r="Q617" s="195"/>
      <c r="R617" s="195"/>
      <c r="S617" s="195"/>
      <c r="T617" s="196"/>
      <c r="AT617" s="192" t="s">
        <v>153</v>
      </c>
      <c r="AU617" s="192" t="s">
        <v>86</v>
      </c>
      <c r="AV617" s="11" t="s">
        <v>25</v>
      </c>
      <c r="AW617" s="11" t="s">
        <v>40</v>
      </c>
      <c r="AX617" s="11" t="s">
        <v>77</v>
      </c>
      <c r="AY617" s="192" t="s">
        <v>144</v>
      </c>
    </row>
    <row r="618" spans="2:51" s="12" customFormat="1" ht="13.5">
      <c r="B618" s="197"/>
      <c r="D618" s="189" t="s">
        <v>153</v>
      </c>
      <c r="E618" s="198" t="s">
        <v>5</v>
      </c>
      <c r="F618" s="199" t="s">
        <v>1143</v>
      </c>
      <c r="H618" s="200">
        <v>2.962</v>
      </c>
      <c r="I618" s="201"/>
      <c r="L618" s="197"/>
      <c r="M618" s="202"/>
      <c r="N618" s="203"/>
      <c r="O618" s="203"/>
      <c r="P618" s="203"/>
      <c r="Q618" s="203"/>
      <c r="R618" s="203"/>
      <c r="S618" s="203"/>
      <c r="T618" s="204"/>
      <c r="AT618" s="198" t="s">
        <v>153</v>
      </c>
      <c r="AU618" s="198" t="s">
        <v>86</v>
      </c>
      <c r="AV618" s="12" t="s">
        <v>86</v>
      </c>
      <c r="AW618" s="12" t="s">
        <v>40</v>
      </c>
      <c r="AX618" s="12" t="s">
        <v>77</v>
      </c>
      <c r="AY618" s="198" t="s">
        <v>144</v>
      </c>
    </row>
    <row r="619" spans="2:51" s="11" customFormat="1" ht="13.5">
      <c r="B619" s="188"/>
      <c r="D619" s="189" t="s">
        <v>153</v>
      </c>
      <c r="E619" s="190" t="s">
        <v>5</v>
      </c>
      <c r="F619" s="191" t="s">
        <v>891</v>
      </c>
      <c r="H619" s="192" t="s">
        <v>5</v>
      </c>
      <c r="I619" s="193"/>
      <c r="L619" s="188"/>
      <c r="M619" s="194"/>
      <c r="N619" s="195"/>
      <c r="O619" s="195"/>
      <c r="P619" s="195"/>
      <c r="Q619" s="195"/>
      <c r="R619" s="195"/>
      <c r="S619" s="195"/>
      <c r="T619" s="196"/>
      <c r="AT619" s="192" t="s">
        <v>153</v>
      </c>
      <c r="AU619" s="192" t="s">
        <v>86</v>
      </c>
      <c r="AV619" s="11" t="s">
        <v>25</v>
      </c>
      <c r="AW619" s="11" t="s">
        <v>40</v>
      </c>
      <c r="AX619" s="11" t="s">
        <v>77</v>
      </c>
      <c r="AY619" s="192" t="s">
        <v>144</v>
      </c>
    </row>
    <row r="620" spans="2:51" s="11" customFormat="1" ht="13.5">
      <c r="B620" s="188"/>
      <c r="D620" s="189" t="s">
        <v>153</v>
      </c>
      <c r="E620" s="190" t="s">
        <v>5</v>
      </c>
      <c r="F620" s="191" t="s">
        <v>1144</v>
      </c>
      <c r="H620" s="192" t="s">
        <v>5</v>
      </c>
      <c r="I620" s="193"/>
      <c r="L620" s="188"/>
      <c r="M620" s="194"/>
      <c r="N620" s="195"/>
      <c r="O620" s="195"/>
      <c r="P620" s="195"/>
      <c r="Q620" s="195"/>
      <c r="R620" s="195"/>
      <c r="S620" s="195"/>
      <c r="T620" s="196"/>
      <c r="AT620" s="192" t="s">
        <v>153</v>
      </c>
      <c r="AU620" s="192" t="s">
        <v>86</v>
      </c>
      <c r="AV620" s="11" t="s">
        <v>25</v>
      </c>
      <c r="AW620" s="11" t="s">
        <v>40</v>
      </c>
      <c r="AX620" s="11" t="s">
        <v>77</v>
      </c>
      <c r="AY620" s="192" t="s">
        <v>144</v>
      </c>
    </row>
    <row r="621" spans="2:51" s="12" customFormat="1" ht="13.5">
      <c r="B621" s="197"/>
      <c r="D621" s="189" t="s">
        <v>153</v>
      </c>
      <c r="E621" s="198" t="s">
        <v>5</v>
      </c>
      <c r="F621" s="199" t="s">
        <v>1145</v>
      </c>
      <c r="H621" s="200">
        <v>1.65</v>
      </c>
      <c r="I621" s="201"/>
      <c r="L621" s="197"/>
      <c r="M621" s="202"/>
      <c r="N621" s="203"/>
      <c r="O621" s="203"/>
      <c r="P621" s="203"/>
      <c r="Q621" s="203"/>
      <c r="R621" s="203"/>
      <c r="S621" s="203"/>
      <c r="T621" s="204"/>
      <c r="AT621" s="198" t="s">
        <v>153</v>
      </c>
      <c r="AU621" s="198" t="s">
        <v>86</v>
      </c>
      <c r="AV621" s="12" t="s">
        <v>86</v>
      </c>
      <c r="AW621" s="12" t="s">
        <v>40</v>
      </c>
      <c r="AX621" s="12" t="s">
        <v>77</v>
      </c>
      <c r="AY621" s="198" t="s">
        <v>144</v>
      </c>
    </row>
    <row r="622" spans="2:51" s="11" customFormat="1" ht="13.5">
      <c r="B622" s="188"/>
      <c r="D622" s="189" t="s">
        <v>153</v>
      </c>
      <c r="E622" s="190" t="s">
        <v>5</v>
      </c>
      <c r="F622" s="191" t="s">
        <v>962</v>
      </c>
      <c r="H622" s="192" t="s">
        <v>5</v>
      </c>
      <c r="I622" s="193"/>
      <c r="L622" s="188"/>
      <c r="M622" s="194"/>
      <c r="N622" s="195"/>
      <c r="O622" s="195"/>
      <c r="P622" s="195"/>
      <c r="Q622" s="195"/>
      <c r="R622" s="195"/>
      <c r="S622" s="195"/>
      <c r="T622" s="196"/>
      <c r="AT622" s="192" t="s">
        <v>153</v>
      </c>
      <c r="AU622" s="192" t="s">
        <v>86</v>
      </c>
      <c r="AV622" s="11" t="s">
        <v>25</v>
      </c>
      <c r="AW622" s="11" t="s">
        <v>40</v>
      </c>
      <c r="AX622" s="11" t="s">
        <v>77</v>
      </c>
      <c r="AY622" s="192" t="s">
        <v>144</v>
      </c>
    </row>
    <row r="623" spans="2:51" s="12" customFormat="1" ht="13.5">
      <c r="B623" s="197"/>
      <c r="D623" s="189" t="s">
        <v>153</v>
      </c>
      <c r="E623" s="198" t="s">
        <v>5</v>
      </c>
      <c r="F623" s="199" t="s">
        <v>1146</v>
      </c>
      <c r="H623" s="200">
        <v>12.823</v>
      </c>
      <c r="I623" s="201"/>
      <c r="L623" s="197"/>
      <c r="M623" s="202"/>
      <c r="N623" s="203"/>
      <c r="O623" s="203"/>
      <c r="P623" s="203"/>
      <c r="Q623" s="203"/>
      <c r="R623" s="203"/>
      <c r="S623" s="203"/>
      <c r="T623" s="204"/>
      <c r="AT623" s="198" t="s">
        <v>153</v>
      </c>
      <c r="AU623" s="198" t="s">
        <v>86</v>
      </c>
      <c r="AV623" s="12" t="s">
        <v>86</v>
      </c>
      <c r="AW623" s="12" t="s">
        <v>40</v>
      </c>
      <c r="AX623" s="12" t="s">
        <v>77</v>
      </c>
      <c r="AY623" s="198" t="s">
        <v>144</v>
      </c>
    </row>
    <row r="624" spans="2:51" s="11" customFormat="1" ht="13.5">
      <c r="B624" s="188"/>
      <c r="D624" s="189" t="s">
        <v>153</v>
      </c>
      <c r="E624" s="190" t="s">
        <v>5</v>
      </c>
      <c r="F624" s="191" t="s">
        <v>964</v>
      </c>
      <c r="H624" s="192" t="s">
        <v>5</v>
      </c>
      <c r="I624" s="193"/>
      <c r="L624" s="188"/>
      <c r="M624" s="194"/>
      <c r="N624" s="195"/>
      <c r="O624" s="195"/>
      <c r="P624" s="195"/>
      <c r="Q624" s="195"/>
      <c r="R624" s="195"/>
      <c r="S624" s="195"/>
      <c r="T624" s="196"/>
      <c r="AT624" s="192" t="s">
        <v>153</v>
      </c>
      <c r="AU624" s="192" t="s">
        <v>86</v>
      </c>
      <c r="AV624" s="11" t="s">
        <v>25</v>
      </c>
      <c r="AW624" s="11" t="s">
        <v>40</v>
      </c>
      <c r="AX624" s="11" t="s">
        <v>77</v>
      </c>
      <c r="AY624" s="192" t="s">
        <v>144</v>
      </c>
    </row>
    <row r="625" spans="2:51" s="12" customFormat="1" ht="13.5">
      <c r="B625" s="197"/>
      <c r="D625" s="189" t="s">
        <v>153</v>
      </c>
      <c r="E625" s="198" t="s">
        <v>5</v>
      </c>
      <c r="F625" s="199" t="s">
        <v>1147</v>
      </c>
      <c r="H625" s="200">
        <v>3.555</v>
      </c>
      <c r="I625" s="201"/>
      <c r="L625" s="197"/>
      <c r="M625" s="202"/>
      <c r="N625" s="203"/>
      <c r="O625" s="203"/>
      <c r="P625" s="203"/>
      <c r="Q625" s="203"/>
      <c r="R625" s="203"/>
      <c r="S625" s="203"/>
      <c r="T625" s="204"/>
      <c r="AT625" s="198" t="s">
        <v>153</v>
      </c>
      <c r="AU625" s="198" t="s">
        <v>86</v>
      </c>
      <c r="AV625" s="12" t="s">
        <v>86</v>
      </c>
      <c r="AW625" s="12" t="s">
        <v>40</v>
      </c>
      <c r="AX625" s="12" t="s">
        <v>77</v>
      </c>
      <c r="AY625" s="198" t="s">
        <v>144</v>
      </c>
    </row>
    <row r="626" spans="2:51" s="11" customFormat="1" ht="13.5">
      <c r="B626" s="188"/>
      <c r="D626" s="189" t="s">
        <v>153</v>
      </c>
      <c r="E626" s="190" t="s">
        <v>5</v>
      </c>
      <c r="F626" s="191" t="s">
        <v>969</v>
      </c>
      <c r="H626" s="192" t="s">
        <v>5</v>
      </c>
      <c r="I626" s="193"/>
      <c r="L626" s="188"/>
      <c r="M626" s="194"/>
      <c r="N626" s="195"/>
      <c r="O626" s="195"/>
      <c r="P626" s="195"/>
      <c r="Q626" s="195"/>
      <c r="R626" s="195"/>
      <c r="S626" s="195"/>
      <c r="T626" s="196"/>
      <c r="AT626" s="192" t="s">
        <v>153</v>
      </c>
      <c r="AU626" s="192" t="s">
        <v>86</v>
      </c>
      <c r="AV626" s="11" t="s">
        <v>25</v>
      </c>
      <c r="AW626" s="11" t="s">
        <v>40</v>
      </c>
      <c r="AX626" s="11" t="s">
        <v>77</v>
      </c>
      <c r="AY626" s="192" t="s">
        <v>144</v>
      </c>
    </row>
    <row r="627" spans="2:51" s="12" customFormat="1" ht="13.5">
      <c r="B627" s="197"/>
      <c r="D627" s="189" t="s">
        <v>153</v>
      </c>
      <c r="E627" s="198" t="s">
        <v>5</v>
      </c>
      <c r="F627" s="199" t="s">
        <v>1148</v>
      </c>
      <c r="H627" s="200">
        <v>62.826</v>
      </c>
      <c r="I627" s="201"/>
      <c r="L627" s="197"/>
      <c r="M627" s="202"/>
      <c r="N627" s="203"/>
      <c r="O627" s="203"/>
      <c r="P627" s="203"/>
      <c r="Q627" s="203"/>
      <c r="R627" s="203"/>
      <c r="S627" s="203"/>
      <c r="T627" s="204"/>
      <c r="AT627" s="198" t="s">
        <v>153</v>
      </c>
      <c r="AU627" s="198" t="s">
        <v>86</v>
      </c>
      <c r="AV627" s="12" t="s">
        <v>86</v>
      </c>
      <c r="AW627" s="12" t="s">
        <v>40</v>
      </c>
      <c r="AX627" s="12" t="s">
        <v>77</v>
      </c>
      <c r="AY627" s="198" t="s">
        <v>144</v>
      </c>
    </row>
    <row r="628" spans="2:51" s="13" customFormat="1" ht="13.5">
      <c r="B628" s="205"/>
      <c r="D628" s="206" t="s">
        <v>153</v>
      </c>
      <c r="E628" s="207" t="s">
        <v>5</v>
      </c>
      <c r="F628" s="208" t="s">
        <v>174</v>
      </c>
      <c r="H628" s="209">
        <v>83.816</v>
      </c>
      <c r="I628" s="210"/>
      <c r="L628" s="205"/>
      <c r="M628" s="211"/>
      <c r="N628" s="212"/>
      <c r="O628" s="212"/>
      <c r="P628" s="212"/>
      <c r="Q628" s="212"/>
      <c r="R628" s="212"/>
      <c r="S628" s="212"/>
      <c r="T628" s="213"/>
      <c r="AT628" s="214" t="s">
        <v>153</v>
      </c>
      <c r="AU628" s="214" t="s">
        <v>86</v>
      </c>
      <c r="AV628" s="13" t="s">
        <v>151</v>
      </c>
      <c r="AW628" s="13" t="s">
        <v>40</v>
      </c>
      <c r="AX628" s="13" t="s">
        <v>25</v>
      </c>
      <c r="AY628" s="214" t="s">
        <v>144</v>
      </c>
    </row>
    <row r="629" spans="2:65" s="1" customFormat="1" ht="44.25" customHeight="1">
      <c r="B629" s="175"/>
      <c r="C629" s="176" t="s">
        <v>708</v>
      </c>
      <c r="D629" s="176" t="s">
        <v>146</v>
      </c>
      <c r="E629" s="177" t="s">
        <v>1149</v>
      </c>
      <c r="F629" s="178" t="s">
        <v>1150</v>
      </c>
      <c r="G629" s="179" t="s">
        <v>468</v>
      </c>
      <c r="H629" s="180">
        <v>29.5</v>
      </c>
      <c r="I629" s="181"/>
      <c r="J629" s="182">
        <f>ROUND(I629*H629,2)</f>
        <v>0</v>
      </c>
      <c r="K629" s="178" t="s">
        <v>4753</v>
      </c>
      <c r="L629" s="42"/>
      <c r="M629" s="183" t="s">
        <v>5</v>
      </c>
      <c r="N629" s="184" t="s">
        <v>48</v>
      </c>
      <c r="O629" s="43"/>
      <c r="P629" s="185">
        <f>O629*H629</f>
        <v>0</v>
      </c>
      <c r="Q629" s="185">
        <v>0</v>
      </c>
      <c r="R629" s="185">
        <f>Q629*H629</f>
        <v>0</v>
      </c>
      <c r="S629" s="185">
        <v>0.065</v>
      </c>
      <c r="T629" s="186">
        <f>S629*H629</f>
        <v>1.9175</v>
      </c>
      <c r="AR629" s="24" t="s">
        <v>151</v>
      </c>
      <c r="AT629" s="24" t="s">
        <v>146</v>
      </c>
      <c r="AU629" s="24" t="s">
        <v>86</v>
      </c>
      <c r="AY629" s="24" t="s">
        <v>144</v>
      </c>
      <c r="BE629" s="187">
        <f>IF(N629="základní",J629,0)</f>
        <v>0</v>
      </c>
      <c r="BF629" s="187">
        <f>IF(N629="snížená",J629,0)</f>
        <v>0</v>
      </c>
      <c r="BG629" s="187">
        <f>IF(N629="zákl. přenesená",J629,0)</f>
        <v>0</v>
      </c>
      <c r="BH629" s="187">
        <f>IF(N629="sníž. přenesená",J629,0)</f>
        <v>0</v>
      </c>
      <c r="BI629" s="187">
        <f>IF(N629="nulová",J629,0)</f>
        <v>0</v>
      </c>
      <c r="BJ629" s="24" t="s">
        <v>25</v>
      </c>
      <c r="BK629" s="187">
        <f>ROUND(I629*H629,2)</f>
        <v>0</v>
      </c>
      <c r="BL629" s="24" t="s">
        <v>151</v>
      </c>
      <c r="BM629" s="24" t="s">
        <v>1151</v>
      </c>
    </row>
    <row r="630" spans="2:51" s="11" customFormat="1" ht="13.5">
      <c r="B630" s="188"/>
      <c r="D630" s="189" t="s">
        <v>153</v>
      </c>
      <c r="E630" s="190" t="s">
        <v>5</v>
      </c>
      <c r="F630" s="191" t="s">
        <v>797</v>
      </c>
      <c r="H630" s="192" t="s">
        <v>5</v>
      </c>
      <c r="I630" s="193"/>
      <c r="L630" s="188"/>
      <c r="M630" s="194"/>
      <c r="N630" s="195"/>
      <c r="O630" s="195"/>
      <c r="P630" s="195"/>
      <c r="Q630" s="195"/>
      <c r="R630" s="195"/>
      <c r="S630" s="195"/>
      <c r="T630" s="196"/>
      <c r="AT630" s="192" t="s">
        <v>153</v>
      </c>
      <c r="AU630" s="192" t="s">
        <v>86</v>
      </c>
      <c r="AV630" s="11" t="s">
        <v>25</v>
      </c>
      <c r="AW630" s="11" t="s">
        <v>40</v>
      </c>
      <c r="AX630" s="11" t="s">
        <v>77</v>
      </c>
      <c r="AY630" s="192" t="s">
        <v>144</v>
      </c>
    </row>
    <row r="631" spans="2:51" s="12" customFormat="1" ht="13.5">
      <c r="B631" s="197"/>
      <c r="D631" s="189" t="s">
        <v>153</v>
      </c>
      <c r="E631" s="198" t="s">
        <v>5</v>
      </c>
      <c r="F631" s="199" t="s">
        <v>1015</v>
      </c>
      <c r="H631" s="200">
        <v>4</v>
      </c>
      <c r="I631" s="201"/>
      <c r="L631" s="197"/>
      <c r="M631" s="202"/>
      <c r="N631" s="203"/>
      <c r="O631" s="203"/>
      <c r="P631" s="203"/>
      <c r="Q631" s="203"/>
      <c r="R631" s="203"/>
      <c r="S631" s="203"/>
      <c r="T631" s="204"/>
      <c r="AT631" s="198" t="s">
        <v>153</v>
      </c>
      <c r="AU631" s="198" t="s">
        <v>86</v>
      </c>
      <c r="AV631" s="12" t="s">
        <v>86</v>
      </c>
      <c r="AW631" s="12" t="s">
        <v>40</v>
      </c>
      <c r="AX631" s="12" t="s">
        <v>77</v>
      </c>
      <c r="AY631" s="198" t="s">
        <v>144</v>
      </c>
    </row>
    <row r="632" spans="2:51" s="11" customFormat="1" ht="13.5">
      <c r="B632" s="188"/>
      <c r="D632" s="189" t="s">
        <v>153</v>
      </c>
      <c r="E632" s="190" t="s">
        <v>5</v>
      </c>
      <c r="F632" s="191" t="s">
        <v>904</v>
      </c>
      <c r="H632" s="192" t="s">
        <v>5</v>
      </c>
      <c r="I632" s="193"/>
      <c r="L632" s="188"/>
      <c r="M632" s="194"/>
      <c r="N632" s="195"/>
      <c r="O632" s="195"/>
      <c r="P632" s="195"/>
      <c r="Q632" s="195"/>
      <c r="R632" s="195"/>
      <c r="S632" s="195"/>
      <c r="T632" s="196"/>
      <c r="AT632" s="192" t="s">
        <v>153</v>
      </c>
      <c r="AU632" s="192" t="s">
        <v>86</v>
      </c>
      <c r="AV632" s="11" t="s">
        <v>25</v>
      </c>
      <c r="AW632" s="11" t="s">
        <v>40</v>
      </c>
      <c r="AX632" s="11" t="s">
        <v>77</v>
      </c>
      <c r="AY632" s="192" t="s">
        <v>144</v>
      </c>
    </row>
    <row r="633" spans="2:51" s="12" customFormat="1" ht="13.5">
      <c r="B633" s="197"/>
      <c r="D633" s="189" t="s">
        <v>153</v>
      </c>
      <c r="E633" s="198" t="s">
        <v>5</v>
      </c>
      <c r="F633" s="199" t="s">
        <v>1016</v>
      </c>
      <c r="H633" s="200">
        <v>24</v>
      </c>
      <c r="I633" s="201"/>
      <c r="L633" s="197"/>
      <c r="M633" s="202"/>
      <c r="N633" s="203"/>
      <c r="O633" s="203"/>
      <c r="P633" s="203"/>
      <c r="Q633" s="203"/>
      <c r="R633" s="203"/>
      <c r="S633" s="203"/>
      <c r="T633" s="204"/>
      <c r="AT633" s="198" t="s">
        <v>153</v>
      </c>
      <c r="AU633" s="198" t="s">
        <v>86</v>
      </c>
      <c r="AV633" s="12" t="s">
        <v>86</v>
      </c>
      <c r="AW633" s="12" t="s">
        <v>40</v>
      </c>
      <c r="AX633" s="12" t="s">
        <v>77</v>
      </c>
      <c r="AY633" s="198" t="s">
        <v>144</v>
      </c>
    </row>
    <row r="634" spans="2:51" s="11" customFormat="1" ht="13.5">
      <c r="B634" s="188"/>
      <c r="D634" s="189" t="s">
        <v>153</v>
      </c>
      <c r="E634" s="190" t="s">
        <v>5</v>
      </c>
      <c r="F634" s="191" t="s">
        <v>1017</v>
      </c>
      <c r="H634" s="192" t="s">
        <v>5</v>
      </c>
      <c r="I634" s="193"/>
      <c r="L634" s="188"/>
      <c r="M634" s="194"/>
      <c r="N634" s="195"/>
      <c r="O634" s="195"/>
      <c r="P634" s="195"/>
      <c r="Q634" s="195"/>
      <c r="R634" s="195"/>
      <c r="S634" s="195"/>
      <c r="T634" s="196"/>
      <c r="AT634" s="192" t="s">
        <v>153</v>
      </c>
      <c r="AU634" s="192" t="s">
        <v>86</v>
      </c>
      <c r="AV634" s="11" t="s">
        <v>25</v>
      </c>
      <c r="AW634" s="11" t="s">
        <v>40</v>
      </c>
      <c r="AX634" s="11" t="s">
        <v>77</v>
      </c>
      <c r="AY634" s="192" t="s">
        <v>144</v>
      </c>
    </row>
    <row r="635" spans="2:51" s="12" customFormat="1" ht="13.5">
      <c r="B635" s="197"/>
      <c r="D635" s="189" t="s">
        <v>153</v>
      </c>
      <c r="E635" s="198" t="s">
        <v>5</v>
      </c>
      <c r="F635" s="199" t="s">
        <v>1018</v>
      </c>
      <c r="H635" s="200">
        <v>12</v>
      </c>
      <c r="I635" s="201"/>
      <c r="L635" s="197"/>
      <c r="M635" s="202"/>
      <c r="N635" s="203"/>
      <c r="O635" s="203"/>
      <c r="P635" s="203"/>
      <c r="Q635" s="203"/>
      <c r="R635" s="203"/>
      <c r="S635" s="203"/>
      <c r="T635" s="204"/>
      <c r="AT635" s="198" t="s">
        <v>153</v>
      </c>
      <c r="AU635" s="198" t="s">
        <v>86</v>
      </c>
      <c r="AV635" s="12" t="s">
        <v>86</v>
      </c>
      <c r="AW635" s="12" t="s">
        <v>40</v>
      </c>
      <c r="AX635" s="12" t="s">
        <v>77</v>
      </c>
      <c r="AY635" s="198" t="s">
        <v>144</v>
      </c>
    </row>
    <row r="636" spans="2:51" s="11" customFormat="1" ht="13.5">
      <c r="B636" s="188"/>
      <c r="D636" s="189" t="s">
        <v>153</v>
      </c>
      <c r="E636" s="190" t="s">
        <v>5</v>
      </c>
      <c r="F636" s="191" t="s">
        <v>1019</v>
      </c>
      <c r="H636" s="192" t="s">
        <v>5</v>
      </c>
      <c r="I636" s="193"/>
      <c r="L636" s="188"/>
      <c r="M636" s="194"/>
      <c r="N636" s="195"/>
      <c r="O636" s="195"/>
      <c r="P636" s="195"/>
      <c r="Q636" s="195"/>
      <c r="R636" s="195"/>
      <c r="S636" s="195"/>
      <c r="T636" s="196"/>
      <c r="AT636" s="192" t="s">
        <v>153</v>
      </c>
      <c r="AU636" s="192" t="s">
        <v>86</v>
      </c>
      <c r="AV636" s="11" t="s">
        <v>25</v>
      </c>
      <c r="AW636" s="11" t="s">
        <v>40</v>
      </c>
      <c r="AX636" s="11" t="s">
        <v>77</v>
      </c>
      <c r="AY636" s="192" t="s">
        <v>144</v>
      </c>
    </row>
    <row r="637" spans="2:51" s="12" customFormat="1" ht="13.5">
      <c r="B637" s="197"/>
      <c r="D637" s="189" t="s">
        <v>153</v>
      </c>
      <c r="E637" s="198" t="s">
        <v>5</v>
      </c>
      <c r="F637" s="199" t="s">
        <v>1015</v>
      </c>
      <c r="H637" s="200">
        <v>4</v>
      </c>
      <c r="I637" s="201"/>
      <c r="L637" s="197"/>
      <c r="M637" s="202"/>
      <c r="N637" s="203"/>
      <c r="O637" s="203"/>
      <c r="P637" s="203"/>
      <c r="Q637" s="203"/>
      <c r="R637" s="203"/>
      <c r="S637" s="203"/>
      <c r="T637" s="204"/>
      <c r="AT637" s="198" t="s">
        <v>153</v>
      </c>
      <c r="AU637" s="198" t="s">
        <v>86</v>
      </c>
      <c r="AV637" s="12" t="s">
        <v>86</v>
      </c>
      <c r="AW637" s="12" t="s">
        <v>40</v>
      </c>
      <c r="AX637" s="12" t="s">
        <v>77</v>
      </c>
      <c r="AY637" s="198" t="s">
        <v>144</v>
      </c>
    </row>
    <row r="638" spans="2:51" s="11" customFormat="1" ht="13.5">
      <c r="B638" s="188"/>
      <c r="D638" s="189" t="s">
        <v>153</v>
      </c>
      <c r="E638" s="190" t="s">
        <v>5</v>
      </c>
      <c r="F638" s="191" t="s">
        <v>893</v>
      </c>
      <c r="H638" s="192" t="s">
        <v>5</v>
      </c>
      <c r="I638" s="193"/>
      <c r="L638" s="188"/>
      <c r="M638" s="194"/>
      <c r="N638" s="195"/>
      <c r="O638" s="195"/>
      <c r="P638" s="195"/>
      <c r="Q638" s="195"/>
      <c r="R638" s="195"/>
      <c r="S638" s="195"/>
      <c r="T638" s="196"/>
      <c r="AT638" s="192" t="s">
        <v>153</v>
      </c>
      <c r="AU638" s="192" t="s">
        <v>86</v>
      </c>
      <c r="AV638" s="11" t="s">
        <v>25</v>
      </c>
      <c r="AW638" s="11" t="s">
        <v>40</v>
      </c>
      <c r="AX638" s="11" t="s">
        <v>77</v>
      </c>
      <c r="AY638" s="192" t="s">
        <v>144</v>
      </c>
    </row>
    <row r="639" spans="2:51" s="12" customFormat="1" ht="13.5">
      <c r="B639" s="197"/>
      <c r="D639" s="189" t="s">
        <v>153</v>
      </c>
      <c r="E639" s="198" t="s">
        <v>5</v>
      </c>
      <c r="F639" s="199" t="s">
        <v>25</v>
      </c>
      <c r="H639" s="200">
        <v>1</v>
      </c>
      <c r="I639" s="201"/>
      <c r="L639" s="197"/>
      <c r="M639" s="202"/>
      <c r="N639" s="203"/>
      <c r="O639" s="203"/>
      <c r="P639" s="203"/>
      <c r="Q639" s="203"/>
      <c r="R639" s="203"/>
      <c r="S639" s="203"/>
      <c r="T639" s="204"/>
      <c r="AT639" s="198" t="s">
        <v>153</v>
      </c>
      <c r="AU639" s="198" t="s">
        <v>86</v>
      </c>
      <c r="AV639" s="12" t="s">
        <v>86</v>
      </c>
      <c r="AW639" s="12" t="s">
        <v>40</v>
      </c>
      <c r="AX639" s="12" t="s">
        <v>77</v>
      </c>
      <c r="AY639" s="198" t="s">
        <v>144</v>
      </c>
    </row>
    <row r="640" spans="2:51" s="11" customFormat="1" ht="13.5">
      <c r="B640" s="188"/>
      <c r="D640" s="189" t="s">
        <v>153</v>
      </c>
      <c r="E640" s="190" t="s">
        <v>5</v>
      </c>
      <c r="F640" s="191" t="s">
        <v>1020</v>
      </c>
      <c r="H640" s="192" t="s">
        <v>5</v>
      </c>
      <c r="I640" s="193"/>
      <c r="L640" s="188"/>
      <c r="M640" s="194"/>
      <c r="N640" s="195"/>
      <c r="O640" s="195"/>
      <c r="P640" s="195"/>
      <c r="Q640" s="195"/>
      <c r="R640" s="195"/>
      <c r="S640" s="195"/>
      <c r="T640" s="196"/>
      <c r="AT640" s="192" t="s">
        <v>153</v>
      </c>
      <c r="AU640" s="192" t="s">
        <v>86</v>
      </c>
      <c r="AV640" s="11" t="s">
        <v>25</v>
      </c>
      <c r="AW640" s="11" t="s">
        <v>40</v>
      </c>
      <c r="AX640" s="11" t="s">
        <v>77</v>
      </c>
      <c r="AY640" s="192" t="s">
        <v>144</v>
      </c>
    </row>
    <row r="641" spans="2:51" s="12" customFormat="1" ht="13.5">
      <c r="B641" s="197"/>
      <c r="D641" s="189" t="s">
        <v>153</v>
      </c>
      <c r="E641" s="198" t="s">
        <v>5</v>
      </c>
      <c r="F641" s="199" t="s">
        <v>1021</v>
      </c>
      <c r="H641" s="200">
        <v>14</v>
      </c>
      <c r="I641" s="201"/>
      <c r="L641" s="197"/>
      <c r="M641" s="202"/>
      <c r="N641" s="203"/>
      <c r="O641" s="203"/>
      <c r="P641" s="203"/>
      <c r="Q641" s="203"/>
      <c r="R641" s="203"/>
      <c r="S641" s="203"/>
      <c r="T641" s="204"/>
      <c r="AT641" s="198" t="s">
        <v>153</v>
      </c>
      <c r="AU641" s="198" t="s">
        <v>86</v>
      </c>
      <c r="AV641" s="12" t="s">
        <v>86</v>
      </c>
      <c r="AW641" s="12" t="s">
        <v>40</v>
      </c>
      <c r="AX641" s="12" t="s">
        <v>77</v>
      </c>
      <c r="AY641" s="198" t="s">
        <v>144</v>
      </c>
    </row>
    <row r="642" spans="2:51" s="13" customFormat="1" ht="13.5">
      <c r="B642" s="205"/>
      <c r="D642" s="189" t="s">
        <v>153</v>
      </c>
      <c r="E642" s="215" t="s">
        <v>5</v>
      </c>
      <c r="F642" s="216" t="s">
        <v>174</v>
      </c>
      <c r="H642" s="217">
        <v>59</v>
      </c>
      <c r="I642" s="210"/>
      <c r="L642" s="205"/>
      <c r="M642" s="211"/>
      <c r="N642" s="212"/>
      <c r="O642" s="212"/>
      <c r="P642" s="212"/>
      <c r="Q642" s="212"/>
      <c r="R642" s="212"/>
      <c r="S642" s="212"/>
      <c r="T642" s="213"/>
      <c r="AT642" s="214" t="s">
        <v>153</v>
      </c>
      <c r="AU642" s="214" t="s">
        <v>86</v>
      </c>
      <c r="AV642" s="13" t="s">
        <v>151</v>
      </c>
      <c r="AW642" s="13" t="s">
        <v>40</v>
      </c>
      <c r="AX642" s="13" t="s">
        <v>77</v>
      </c>
      <c r="AY642" s="214" t="s">
        <v>144</v>
      </c>
    </row>
    <row r="643" spans="2:51" s="12" customFormat="1" ht="13.5">
      <c r="B643" s="197"/>
      <c r="D643" s="189" t="s">
        <v>153</v>
      </c>
      <c r="E643" s="198" t="s">
        <v>5</v>
      </c>
      <c r="F643" s="199" t="s">
        <v>1152</v>
      </c>
      <c r="H643" s="200">
        <v>29.5</v>
      </c>
      <c r="I643" s="201"/>
      <c r="L643" s="197"/>
      <c r="M643" s="202"/>
      <c r="N643" s="203"/>
      <c r="O643" s="203"/>
      <c r="P643" s="203"/>
      <c r="Q643" s="203"/>
      <c r="R643" s="203"/>
      <c r="S643" s="203"/>
      <c r="T643" s="204"/>
      <c r="AT643" s="198" t="s">
        <v>153</v>
      </c>
      <c r="AU643" s="198" t="s">
        <v>86</v>
      </c>
      <c r="AV643" s="12" t="s">
        <v>86</v>
      </c>
      <c r="AW643" s="12" t="s">
        <v>40</v>
      </c>
      <c r="AX643" s="12" t="s">
        <v>77</v>
      </c>
      <c r="AY643" s="198" t="s">
        <v>144</v>
      </c>
    </row>
    <row r="644" spans="2:51" s="13" customFormat="1" ht="13.5">
      <c r="B644" s="205"/>
      <c r="D644" s="206" t="s">
        <v>153</v>
      </c>
      <c r="E644" s="207" t="s">
        <v>5</v>
      </c>
      <c r="F644" s="208" t="s">
        <v>174</v>
      </c>
      <c r="H644" s="209">
        <v>29.5</v>
      </c>
      <c r="I644" s="210"/>
      <c r="L644" s="205"/>
      <c r="M644" s="211"/>
      <c r="N644" s="212"/>
      <c r="O644" s="212"/>
      <c r="P644" s="212"/>
      <c r="Q644" s="212"/>
      <c r="R644" s="212"/>
      <c r="S644" s="212"/>
      <c r="T644" s="213"/>
      <c r="AT644" s="214" t="s">
        <v>153</v>
      </c>
      <c r="AU644" s="214" t="s">
        <v>86</v>
      </c>
      <c r="AV644" s="13" t="s">
        <v>151</v>
      </c>
      <c r="AW644" s="13" t="s">
        <v>40</v>
      </c>
      <c r="AX644" s="13" t="s">
        <v>25</v>
      </c>
      <c r="AY644" s="214" t="s">
        <v>144</v>
      </c>
    </row>
    <row r="645" spans="2:65" s="1" customFormat="1" ht="31.5" customHeight="1">
      <c r="B645" s="175"/>
      <c r="C645" s="176" t="s">
        <v>715</v>
      </c>
      <c r="D645" s="176" t="s">
        <v>146</v>
      </c>
      <c r="E645" s="177" t="s">
        <v>1153</v>
      </c>
      <c r="F645" s="178" t="s">
        <v>1154</v>
      </c>
      <c r="G645" s="179" t="s">
        <v>468</v>
      </c>
      <c r="H645" s="180">
        <v>3</v>
      </c>
      <c r="I645" s="181"/>
      <c r="J645" s="182">
        <f>ROUND(I645*H645,2)</f>
        <v>0</v>
      </c>
      <c r="K645" s="178" t="s">
        <v>4753</v>
      </c>
      <c r="L645" s="42"/>
      <c r="M645" s="183" t="s">
        <v>5</v>
      </c>
      <c r="N645" s="184" t="s">
        <v>48</v>
      </c>
      <c r="O645" s="43"/>
      <c r="P645" s="185">
        <f>O645*H645</f>
        <v>0</v>
      </c>
      <c r="Q645" s="185">
        <v>0.00039</v>
      </c>
      <c r="R645" s="185">
        <f>Q645*H645</f>
        <v>0.00117</v>
      </c>
      <c r="S645" s="185">
        <v>0</v>
      </c>
      <c r="T645" s="186">
        <f>S645*H645</f>
        <v>0</v>
      </c>
      <c r="AR645" s="24" t="s">
        <v>151</v>
      </c>
      <c r="AT645" s="24" t="s">
        <v>146</v>
      </c>
      <c r="AU645" s="24" t="s">
        <v>86</v>
      </c>
      <c r="AY645" s="24" t="s">
        <v>144</v>
      </c>
      <c r="BE645" s="187">
        <f>IF(N645="základní",J645,0)</f>
        <v>0</v>
      </c>
      <c r="BF645" s="187">
        <f>IF(N645="snížená",J645,0)</f>
        <v>0</v>
      </c>
      <c r="BG645" s="187">
        <f>IF(N645="zákl. přenesená",J645,0)</f>
        <v>0</v>
      </c>
      <c r="BH645" s="187">
        <f>IF(N645="sníž. přenesená",J645,0)</f>
        <v>0</v>
      </c>
      <c r="BI645" s="187">
        <f>IF(N645="nulová",J645,0)</f>
        <v>0</v>
      </c>
      <c r="BJ645" s="24" t="s">
        <v>25</v>
      </c>
      <c r="BK645" s="187">
        <f>ROUND(I645*H645,2)</f>
        <v>0</v>
      </c>
      <c r="BL645" s="24" t="s">
        <v>151</v>
      </c>
      <c r="BM645" s="24" t="s">
        <v>1155</v>
      </c>
    </row>
    <row r="646" spans="2:51" s="11" customFormat="1" ht="13.5">
      <c r="B646" s="188"/>
      <c r="D646" s="189" t="s">
        <v>153</v>
      </c>
      <c r="E646" s="190" t="s">
        <v>5</v>
      </c>
      <c r="F646" s="191" t="s">
        <v>1156</v>
      </c>
      <c r="H646" s="192" t="s">
        <v>5</v>
      </c>
      <c r="I646" s="193"/>
      <c r="L646" s="188"/>
      <c r="M646" s="194"/>
      <c r="N646" s="195"/>
      <c r="O646" s="195"/>
      <c r="P646" s="195"/>
      <c r="Q646" s="195"/>
      <c r="R646" s="195"/>
      <c r="S646" s="195"/>
      <c r="T646" s="196"/>
      <c r="AT646" s="192" t="s">
        <v>153</v>
      </c>
      <c r="AU646" s="192" t="s">
        <v>86</v>
      </c>
      <c r="AV646" s="11" t="s">
        <v>25</v>
      </c>
      <c r="AW646" s="11" t="s">
        <v>40</v>
      </c>
      <c r="AX646" s="11" t="s">
        <v>77</v>
      </c>
      <c r="AY646" s="192" t="s">
        <v>144</v>
      </c>
    </row>
    <row r="647" spans="2:51" s="12" customFormat="1" ht="13.5">
      <c r="B647" s="197"/>
      <c r="D647" s="189" t="s">
        <v>153</v>
      </c>
      <c r="E647" s="198" t="s">
        <v>5</v>
      </c>
      <c r="F647" s="199" t="s">
        <v>1157</v>
      </c>
      <c r="H647" s="200">
        <v>3</v>
      </c>
      <c r="I647" s="201"/>
      <c r="L647" s="197"/>
      <c r="M647" s="202"/>
      <c r="N647" s="203"/>
      <c r="O647" s="203"/>
      <c r="P647" s="203"/>
      <c r="Q647" s="203"/>
      <c r="R647" s="203"/>
      <c r="S647" s="203"/>
      <c r="T647" s="204"/>
      <c r="AT647" s="198" t="s">
        <v>153</v>
      </c>
      <c r="AU647" s="198" t="s">
        <v>86</v>
      </c>
      <c r="AV647" s="12" t="s">
        <v>86</v>
      </c>
      <c r="AW647" s="12" t="s">
        <v>40</v>
      </c>
      <c r="AX647" s="12" t="s">
        <v>77</v>
      </c>
      <c r="AY647" s="198" t="s">
        <v>144</v>
      </c>
    </row>
    <row r="648" spans="2:51" s="13" customFormat="1" ht="13.5">
      <c r="B648" s="205"/>
      <c r="D648" s="189" t="s">
        <v>153</v>
      </c>
      <c r="E648" s="215" t="s">
        <v>5</v>
      </c>
      <c r="F648" s="216" t="s">
        <v>174</v>
      </c>
      <c r="H648" s="217">
        <v>3</v>
      </c>
      <c r="I648" s="210"/>
      <c r="L648" s="205"/>
      <c r="M648" s="211"/>
      <c r="N648" s="212"/>
      <c r="O648" s="212"/>
      <c r="P648" s="212"/>
      <c r="Q648" s="212"/>
      <c r="R648" s="212"/>
      <c r="S648" s="212"/>
      <c r="T648" s="213"/>
      <c r="AT648" s="214" t="s">
        <v>153</v>
      </c>
      <c r="AU648" s="214" t="s">
        <v>86</v>
      </c>
      <c r="AV648" s="13" t="s">
        <v>151</v>
      </c>
      <c r="AW648" s="13" t="s">
        <v>40</v>
      </c>
      <c r="AX648" s="13" t="s">
        <v>25</v>
      </c>
      <c r="AY648" s="214" t="s">
        <v>144</v>
      </c>
    </row>
    <row r="649" spans="2:63" s="10" customFormat="1" ht="29.85" customHeight="1">
      <c r="B649" s="161"/>
      <c r="D649" s="172" t="s">
        <v>76</v>
      </c>
      <c r="E649" s="173" t="s">
        <v>526</v>
      </c>
      <c r="F649" s="173" t="s">
        <v>527</v>
      </c>
      <c r="I649" s="164"/>
      <c r="J649" s="174">
        <f>BK649</f>
        <v>0</v>
      </c>
      <c r="L649" s="161"/>
      <c r="M649" s="166"/>
      <c r="N649" s="167"/>
      <c r="O649" s="167"/>
      <c r="P649" s="168">
        <f>SUM(P650:P668)</f>
        <v>0</v>
      </c>
      <c r="Q649" s="167"/>
      <c r="R649" s="168">
        <f>SUM(R650:R668)</f>
        <v>0</v>
      </c>
      <c r="S649" s="167"/>
      <c r="T649" s="169">
        <f>SUM(T650:T668)</f>
        <v>0</v>
      </c>
      <c r="AR649" s="162" t="s">
        <v>25</v>
      </c>
      <c r="AT649" s="170" t="s">
        <v>76</v>
      </c>
      <c r="AU649" s="170" t="s">
        <v>25</v>
      </c>
      <c r="AY649" s="162" t="s">
        <v>144</v>
      </c>
      <c r="BK649" s="171">
        <f>SUM(BK650:BK668)</f>
        <v>0</v>
      </c>
    </row>
    <row r="650" spans="2:65" s="1" customFormat="1" ht="31.5" customHeight="1">
      <c r="B650" s="175"/>
      <c r="C650" s="176" t="s">
        <v>722</v>
      </c>
      <c r="D650" s="176" t="s">
        <v>146</v>
      </c>
      <c r="E650" s="177" t="s">
        <v>529</v>
      </c>
      <c r="F650" s="178" t="s">
        <v>530</v>
      </c>
      <c r="G650" s="179" t="s">
        <v>198</v>
      </c>
      <c r="H650" s="180">
        <v>12.981</v>
      </c>
      <c r="I650" s="181"/>
      <c r="J650" s="182">
        <f>ROUND(I650*H650,2)</f>
        <v>0</v>
      </c>
      <c r="K650" s="178" t="s">
        <v>4753</v>
      </c>
      <c r="L650" s="42"/>
      <c r="M650" s="183" t="s">
        <v>5</v>
      </c>
      <c r="N650" s="184" t="s">
        <v>48</v>
      </c>
      <c r="O650" s="43"/>
      <c r="P650" s="185">
        <f>O650*H650</f>
        <v>0</v>
      </c>
      <c r="Q650" s="185">
        <v>0</v>
      </c>
      <c r="R650" s="185">
        <f>Q650*H650</f>
        <v>0</v>
      </c>
      <c r="S650" s="185">
        <v>0</v>
      </c>
      <c r="T650" s="186">
        <f>S650*H650</f>
        <v>0</v>
      </c>
      <c r="AR650" s="24" t="s">
        <v>151</v>
      </c>
      <c r="AT650" s="24" t="s">
        <v>146</v>
      </c>
      <c r="AU650" s="24" t="s">
        <v>86</v>
      </c>
      <c r="AY650" s="24" t="s">
        <v>144</v>
      </c>
      <c r="BE650" s="187">
        <f>IF(N650="základní",J650,0)</f>
        <v>0</v>
      </c>
      <c r="BF650" s="187">
        <f>IF(N650="snížená",J650,0)</f>
        <v>0</v>
      </c>
      <c r="BG650" s="187">
        <f>IF(N650="zákl. přenesená",J650,0)</f>
        <v>0</v>
      </c>
      <c r="BH650" s="187">
        <f>IF(N650="sníž. přenesená",J650,0)</f>
        <v>0</v>
      </c>
      <c r="BI650" s="187">
        <f>IF(N650="nulová",J650,0)</f>
        <v>0</v>
      </c>
      <c r="BJ650" s="24" t="s">
        <v>25</v>
      </c>
      <c r="BK650" s="187">
        <f>ROUND(I650*H650,2)</f>
        <v>0</v>
      </c>
      <c r="BL650" s="24" t="s">
        <v>151</v>
      </c>
      <c r="BM650" s="24" t="s">
        <v>1158</v>
      </c>
    </row>
    <row r="651" spans="2:65" s="1" customFormat="1" ht="44.25" customHeight="1">
      <c r="B651" s="175"/>
      <c r="C651" s="176" t="s">
        <v>730</v>
      </c>
      <c r="D651" s="176" t="s">
        <v>146</v>
      </c>
      <c r="E651" s="177" t="s">
        <v>533</v>
      </c>
      <c r="F651" s="178" t="s">
        <v>534</v>
      </c>
      <c r="G651" s="179" t="s">
        <v>198</v>
      </c>
      <c r="H651" s="180">
        <v>64.905</v>
      </c>
      <c r="I651" s="181"/>
      <c r="J651" s="182">
        <f>ROUND(I651*H651,2)</f>
        <v>0</v>
      </c>
      <c r="K651" s="178" t="s">
        <v>4753</v>
      </c>
      <c r="L651" s="42"/>
      <c r="M651" s="183" t="s">
        <v>5</v>
      </c>
      <c r="N651" s="184" t="s">
        <v>48</v>
      </c>
      <c r="O651" s="43"/>
      <c r="P651" s="185">
        <f>O651*H651</f>
        <v>0</v>
      </c>
      <c r="Q651" s="185">
        <v>0</v>
      </c>
      <c r="R651" s="185">
        <f>Q651*H651</f>
        <v>0</v>
      </c>
      <c r="S651" s="185">
        <v>0</v>
      </c>
      <c r="T651" s="186">
        <f>S651*H651</f>
        <v>0</v>
      </c>
      <c r="AR651" s="24" t="s">
        <v>151</v>
      </c>
      <c r="AT651" s="24" t="s">
        <v>146</v>
      </c>
      <c r="AU651" s="24" t="s">
        <v>86</v>
      </c>
      <c r="AY651" s="24" t="s">
        <v>144</v>
      </c>
      <c r="BE651" s="187">
        <f>IF(N651="základní",J651,0)</f>
        <v>0</v>
      </c>
      <c r="BF651" s="187">
        <f>IF(N651="snížená",J651,0)</f>
        <v>0</v>
      </c>
      <c r="BG651" s="187">
        <f>IF(N651="zákl. přenesená",J651,0)</f>
        <v>0</v>
      </c>
      <c r="BH651" s="187">
        <f>IF(N651="sníž. přenesená",J651,0)</f>
        <v>0</v>
      </c>
      <c r="BI651" s="187">
        <f>IF(N651="nulová",J651,0)</f>
        <v>0</v>
      </c>
      <c r="BJ651" s="24" t="s">
        <v>25</v>
      </c>
      <c r="BK651" s="187">
        <f>ROUND(I651*H651,2)</f>
        <v>0</v>
      </c>
      <c r="BL651" s="24" t="s">
        <v>151</v>
      </c>
      <c r="BM651" s="24" t="s">
        <v>1159</v>
      </c>
    </row>
    <row r="652" spans="2:51" s="12" customFormat="1" ht="13.5">
      <c r="B652" s="197"/>
      <c r="D652" s="206" t="s">
        <v>153</v>
      </c>
      <c r="F652" s="218" t="s">
        <v>1160</v>
      </c>
      <c r="H652" s="219">
        <v>64.905</v>
      </c>
      <c r="I652" s="201"/>
      <c r="L652" s="197"/>
      <c r="M652" s="202"/>
      <c r="N652" s="203"/>
      <c r="O652" s="203"/>
      <c r="P652" s="203"/>
      <c r="Q652" s="203"/>
      <c r="R652" s="203"/>
      <c r="S652" s="203"/>
      <c r="T652" s="204"/>
      <c r="AT652" s="198" t="s">
        <v>153</v>
      </c>
      <c r="AU652" s="198" t="s">
        <v>86</v>
      </c>
      <c r="AV652" s="12" t="s">
        <v>86</v>
      </c>
      <c r="AW652" s="12" t="s">
        <v>6</v>
      </c>
      <c r="AX652" s="12" t="s">
        <v>25</v>
      </c>
      <c r="AY652" s="198" t="s">
        <v>144</v>
      </c>
    </row>
    <row r="653" spans="2:65" s="1" customFormat="1" ht="31.5" customHeight="1">
      <c r="B653" s="175"/>
      <c r="C653" s="176" t="s">
        <v>449</v>
      </c>
      <c r="D653" s="176" t="s">
        <v>146</v>
      </c>
      <c r="E653" s="177" t="s">
        <v>538</v>
      </c>
      <c r="F653" s="178" t="s">
        <v>539</v>
      </c>
      <c r="G653" s="179" t="s">
        <v>198</v>
      </c>
      <c r="H653" s="180">
        <v>12.981</v>
      </c>
      <c r="I653" s="181"/>
      <c r="J653" s="182">
        <f>ROUND(I653*H653,2)</f>
        <v>0</v>
      </c>
      <c r="K653" s="178" t="s">
        <v>4753</v>
      </c>
      <c r="L653" s="42"/>
      <c r="M653" s="183" t="s">
        <v>5</v>
      </c>
      <c r="N653" s="184" t="s">
        <v>48</v>
      </c>
      <c r="O653" s="43"/>
      <c r="P653" s="185">
        <f>O653*H653</f>
        <v>0</v>
      </c>
      <c r="Q653" s="185">
        <v>0</v>
      </c>
      <c r="R653" s="185">
        <f>Q653*H653</f>
        <v>0</v>
      </c>
      <c r="S653" s="185">
        <v>0</v>
      </c>
      <c r="T653" s="186">
        <f>S653*H653</f>
        <v>0</v>
      </c>
      <c r="AR653" s="24" t="s">
        <v>151</v>
      </c>
      <c r="AT653" s="24" t="s">
        <v>146</v>
      </c>
      <c r="AU653" s="24" t="s">
        <v>86</v>
      </c>
      <c r="AY653" s="24" t="s">
        <v>144</v>
      </c>
      <c r="BE653" s="187">
        <f>IF(N653="základní",J653,0)</f>
        <v>0</v>
      </c>
      <c r="BF653" s="187">
        <f>IF(N653="snížená",J653,0)</f>
        <v>0</v>
      </c>
      <c r="BG653" s="187">
        <f>IF(N653="zákl. přenesená",J653,0)</f>
        <v>0</v>
      </c>
      <c r="BH653" s="187">
        <f>IF(N653="sníž. přenesená",J653,0)</f>
        <v>0</v>
      </c>
      <c r="BI653" s="187">
        <f>IF(N653="nulová",J653,0)</f>
        <v>0</v>
      </c>
      <c r="BJ653" s="24" t="s">
        <v>25</v>
      </c>
      <c r="BK653" s="187">
        <f>ROUND(I653*H653,2)</f>
        <v>0</v>
      </c>
      <c r="BL653" s="24" t="s">
        <v>151</v>
      </c>
      <c r="BM653" s="24" t="s">
        <v>1161</v>
      </c>
    </row>
    <row r="654" spans="2:65" s="1" customFormat="1" ht="31.5" customHeight="1">
      <c r="B654" s="175"/>
      <c r="C654" s="176" t="s">
        <v>755</v>
      </c>
      <c r="D654" s="176" t="s">
        <v>146</v>
      </c>
      <c r="E654" s="177" t="s">
        <v>542</v>
      </c>
      <c r="F654" s="178" t="s">
        <v>543</v>
      </c>
      <c r="G654" s="179" t="s">
        <v>198</v>
      </c>
      <c r="H654" s="180">
        <v>12.981</v>
      </c>
      <c r="I654" s="181"/>
      <c r="J654" s="182">
        <f>ROUND(I654*H654,2)</f>
        <v>0</v>
      </c>
      <c r="K654" s="178" t="s">
        <v>4753</v>
      </c>
      <c r="L654" s="42"/>
      <c r="M654" s="183" t="s">
        <v>5</v>
      </c>
      <c r="N654" s="184" t="s">
        <v>48</v>
      </c>
      <c r="O654" s="43"/>
      <c r="P654" s="185">
        <f>O654*H654</f>
        <v>0</v>
      </c>
      <c r="Q654" s="185">
        <v>0</v>
      </c>
      <c r="R654" s="185">
        <f>Q654*H654</f>
        <v>0</v>
      </c>
      <c r="S654" s="185">
        <v>0</v>
      </c>
      <c r="T654" s="186">
        <f>S654*H654</f>
        <v>0</v>
      </c>
      <c r="AR654" s="24" t="s">
        <v>151</v>
      </c>
      <c r="AT654" s="24" t="s">
        <v>146</v>
      </c>
      <c r="AU654" s="24" t="s">
        <v>86</v>
      </c>
      <c r="AY654" s="24" t="s">
        <v>144</v>
      </c>
      <c r="BE654" s="187">
        <f>IF(N654="základní",J654,0)</f>
        <v>0</v>
      </c>
      <c r="BF654" s="187">
        <f>IF(N654="snížená",J654,0)</f>
        <v>0</v>
      </c>
      <c r="BG654" s="187">
        <f>IF(N654="zákl. přenesená",J654,0)</f>
        <v>0</v>
      </c>
      <c r="BH654" s="187">
        <f>IF(N654="sníž. přenesená",J654,0)</f>
        <v>0</v>
      </c>
      <c r="BI654" s="187">
        <f>IF(N654="nulová",J654,0)</f>
        <v>0</v>
      </c>
      <c r="BJ654" s="24" t="s">
        <v>25</v>
      </c>
      <c r="BK654" s="187">
        <f>ROUND(I654*H654,2)</f>
        <v>0</v>
      </c>
      <c r="BL654" s="24" t="s">
        <v>151</v>
      </c>
      <c r="BM654" s="24" t="s">
        <v>1162</v>
      </c>
    </row>
    <row r="655" spans="2:65" s="1" customFormat="1" ht="31.5" customHeight="1">
      <c r="B655" s="175"/>
      <c r="C655" s="176" t="s">
        <v>761</v>
      </c>
      <c r="D655" s="176" t="s">
        <v>146</v>
      </c>
      <c r="E655" s="177" t="s">
        <v>546</v>
      </c>
      <c r="F655" s="178" t="s">
        <v>547</v>
      </c>
      <c r="G655" s="179" t="s">
        <v>198</v>
      </c>
      <c r="H655" s="180">
        <v>311.544</v>
      </c>
      <c r="I655" s="181"/>
      <c r="J655" s="182">
        <f>ROUND(I655*H655,2)</f>
        <v>0</v>
      </c>
      <c r="K655" s="178" t="s">
        <v>4753</v>
      </c>
      <c r="L655" s="42"/>
      <c r="M655" s="183" t="s">
        <v>5</v>
      </c>
      <c r="N655" s="184" t="s">
        <v>48</v>
      </c>
      <c r="O655" s="43"/>
      <c r="P655" s="185">
        <f>O655*H655</f>
        <v>0</v>
      </c>
      <c r="Q655" s="185">
        <v>0</v>
      </c>
      <c r="R655" s="185">
        <f>Q655*H655</f>
        <v>0</v>
      </c>
      <c r="S655" s="185">
        <v>0</v>
      </c>
      <c r="T655" s="186">
        <f>S655*H655</f>
        <v>0</v>
      </c>
      <c r="AR655" s="24" t="s">
        <v>151</v>
      </c>
      <c r="AT655" s="24" t="s">
        <v>146</v>
      </c>
      <c r="AU655" s="24" t="s">
        <v>86</v>
      </c>
      <c r="AY655" s="24" t="s">
        <v>144</v>
      </c>
      <c r="BE655" s="187">
        <f>IF(N655="základní",J655,0)</f>
        <v>0</v>
      </c>
      <c r="BF655" s="187">
        <f>IF(N655="snížená",J655,0)</f>
        <v>0</v>
      </c>
      <c r="BG655" s="187">
        <f>IF(N655="zákl. přenesená",J655,0)</f>
        <v>0</v>
      </c>
      <c r="BH655" s="187">
        <f>IF(N655="sníž. přenesená",J655,0)</f>
        <v>0</v>
      </c>
      <c r="BI655" s="187">
        <f>IF(N655="nulová",J655,0)</f>
        <v>0</v>
      </c>
      <c r="BJ655" s="24" t="s">
        <v>25</v>
      </c>
      <c r="BK655" s="187">
        <f>ROUND(I655*H655,2)</f>
        <v>0</v>
      </c>
      <c r="BL655" s="24" t="s">
        <v>151</v>
      </c>
      <c r="BM655" s="24" t="s">
        <v>1163</v>
      </c>
    </row>
    <row r="656" spans="2:51" s="12" customFormat="1" ht="13.5">
      <c r="B656" s="197"/>
      <c r="D656" s="206" t="s">
        <v>153</v>
      </c>
      <c r="F656" s="218" t="s">
        <v>1164</v>
      </c>
      <c r="H656" s="219">
        <v>311.544</v>
      </c>
      <c r="I656" s="201"/>
      <c r="L656" s="197"/>
      <c r="M656" s="202"/>
      <c r="N656" s="203"/>
      <c r="O656" s="203"/>
      <c r="P656" s="203"/>
      <c r="Q656" s="203"/>
      <c r="R656" s="203"/>
      <c r="S656" s="203"/>
      <c r="T656" s="204"/>
      <c r="AT656" s="198" t="s">
        <v>153</v>
      </c>
      <c r="AU656" s="198" t="s">
        <v>86</v>
      </c>
      <c r="AV656" s="12" t="s">
        <v>86</v>
      </c>
      <c r="AW656" s="12" t="s">
        <v>6</v>
      </c>
      <c r="AX656" s="12" t="s">
        <v>25</v>
      </c>
      <c r="AY656" s="198" t="s">
        <v>144</v>
      </c>
    </row>
    <row r="657" spans="2:65" s="1" customFormat="1" ht="22.5" customHeight="1">
      <c r="B657" s="175"/>
      <c r="C657" s="176" t="s">
        <v>769</v>
      </c>
      <c r="D657" s="176" t="s">
        <v>146</v>
      </c>
      <c r="E657" s="177" t="s">
        <v>551</v>
      </c>
      <c r="F657" s="178" t="s">
        <v>552</v>
      </c>
      <c r="G657" s="179" t="s">
        <v>198</v>
      </c>
      <c r="H657" s="180">
        <v>1.298</v>
      </c>
      <c r="I657" s="181"/>
      <c r="J657" s="182">
        <f>ROUND(I657*H657,2)</f>
        <v>0</v>
      </c>
      <c r="K657" s="178" t="s">
        <v>4753</v>
      </c>
      <c r="L657" s="42"/>
      <c r="M657" s="183" t="s">
        <v>5</v>
      </c>
      <c r="N657" s="184" t="s">
        <v>48</v>
      </c>
      <c r="O657" s="43"/>
      <c r="P657" s="185">
        <f>O657*H657</f>
        <v>0</v>
      </c>
      <c r="Q657" s="185">
        <v>0</v>
      </c>
      <c r="R657" s="185">
        <f>Q657*H657</f>
        <v>0</v>
      </c>
      <c r="S657" s="185">
        <v>0</v>
      </c>
      <c r="T657" s="186">
        <f>S657*H657</f>
        <v>0</v>
      </c>
      <c r="AR657" s="24" t="s">
        <v>151</v>
      </c>
      <c r="AT657" s="24" t="s">
        <v>146</v>
      </c>
      <c r="AU657" s="24" t="s">
        <v>86</v>
      </c>
      <c r="AY657" s="24" t="s">
        <v>144</v>
      </c>
      <c r="BE657" s="187">
        <f>IF(N657="základní",J657,0)</f>
        <v>0</v>
      </c>
      <c r="BF657" s="187">
        <f>IF(N657="snížená",J657,0)</f>
        <v>0</v>
      </c>
      <c r="BG657" s="187">
        <f>IF(N657="zákl. přenesená",J657,0)</f>
        <v>0</v>
      </c>
      <c r="BH657" s="187">
        <f>IF(N657="sníž. přenesená",J657,0)</f>
        <v>0</v>
      </c>
      <c r="BI657" s="187">
        <f>IF(N657="nulová",J657,0)</f>
        <v>0</v>
      </c>
      <c r="BJ657" s="24" t="s">
        <v>25</v>
      </c>
      <c r="BK657" s="187">
        <f>ROUND(I657*H657,2)</f>
        <v>0</v>
      </c>
      <c r="BL657" s="24" t="s">
        <v>151</v>
      </c>
      <c r="BM657" s="24" t="s">
        <v>1165</v>
      </c>
    </row>
    <row r="658" spans="2:51" s="11" customFormat="1" ht="13.5">
      <c r="B658" s="188"/>
      <c r="D658" s="189" t="s">
        <v>153</v>
      </c>
      <c r="E658" s="190" t="s">
        <v>5</v>
      </c>
      <c r="F658" s="191" t="s">
        <v>1166</v>
      </c>
      <c r="H658" s="192" t="s">
        <v>5</v>
      </c>
      <c r="I658" s="193"/>
      <c r="L658" s="188"/>
      <c r="M658" s="194"/>
      <c r="N658" s="195"/>
      <c r="O658" s="195"/>
      <c r="P658" s="195"/>
      <c r="Q658" s="195"/>
      <c r="R658" s="195"/>
      <c r="S658" s="195"/>
      <c r="T658" s="196"/>
      <c r="AT658" s="192" t="s">
        <v>153</v>
      </c>
      <c r="AU658" s="192" t="s">
        <v>86</v>
      </c>
      <c r="AV658" s="11" t="s">
        <v>25</v>
      </c>
      <c r="AW658" s="11" t="s">
        <v>40</v>
      </c>
      <c r="AX658" s="11" t="s">
        <v>77</v>
      </c>
      <c r="AY658" s="192" t="s">
        <v>144</v>
      </c>
    </row>
    <row r="659" spans="2:51" s="12" customFormat="1" ht="13.5">
      <c r="B659" s="197"/>
      <c r="D659" s="189" t="s">
        <v>153</v>
      </c>
      <c r="E659" s="198" t="s">
        <v>5</v>
      </c>
      <c r="F659" s="199" t="s">
        <v>1167</v>
      </c>
      <c r="H659" s="200">
        <v>1.298</v>
      </c>
      <c r="I659" s="201"/>
      <c r="L659" s="197"/>
      <c r="M659" s="202"/>
      <c r="N659" s="203"/>
      <c r="O659" s="203"/>
      <c r="P659" s="203"/>
      <c r="Q659" s="203"/>
      <c r="R659" s="203"/>
      <c r="S659" s="203"/>
      <c r="T659" s="204"/>
      <c r="AT659" s="198" t="s">
        <v>153</v>
      </c>
      <c r="AU659" s="198" t="s">
        <v>86</v>
      </c>
      <c r="AV659" s="12" t="s">
        <v>86</v>
      </c>
      <c r="AW659" s="12" t="s">
        <v>40</v>
      </c>
      <c r="AX659" s="12" t="s">
        <v>77</v>
      </c>
      <c r="AY659" s="198" t="s">
        <v>144</v>
      </c>
    </row>
    <row r="660" spans="2:51" s="13" customFormat="1" ht="13.5">
      <c r="B660" s="205"/>
      <c r="D660" s="206" t="s">
        <v>153</v>
      </c>
      <c r="E660" s="207" t="s">
        <v>5</v>
      </c>
      <c r="F660" s="208" t="s">
        <v>174</v>
      </c>
      <c r="H660" s="209">
        <v>1.298</v>
      </c>
      <c r="I660" s="210"/>
      <c r="L660" s="205"/>
      <c r="M660" s="211"/>
      <c r="N660" s="212"/>
      <c r="O660" s="212"/>
      <c r="P660" s="212"/>
      <c r="Q660" s="212"/>
      <c r="R660" s="212"/>
      <c r="S660" s="212"/>
      <c r="T660" s="213"/>
      <c r="AT660" s="214" t="s">
        <v>153</v>
      </c>
      <c r="AU660" s="214" t="s">
        <v>86</v>
      </c>
      <c r="AV660" s="13" t="s">
        <v>151</v>
      </c>
      <c r="AW660" s="13" t="s">
        <v>40</v>
      </c>
      <c r="AX660" s="13" t="s">
        <v>25</v>
      </c>
      <c r="AY660" s="214" t="s">
        <v>144</v>
      </c>
    </row>
    <row r="661" spans="2:65" s="1" customFormat="1" ht="22.5" customHeight="1">
      <c r="B661" s="175"/>
      <c r="C661" s="176" t="s">
        <v>775</v>
      </c>
      <c r="D661" s="176" t="s">
        <v>146</v>
      </c>
      <c r="E661" s="177" t="s">
        <v>557</v>
      </c>
      <c r="F661" s="178" t="s">
        <v>558</v>
      </c>
      <c r="G661" s="179" t="s">
        <v>198</v>
      </c>
      <c r="H661" s="180">
        <v>3.245</v>
      </c>
      <c r="I661" s="181"/>
      <c r="J661" s="182">
        <f>ROUND(I661*H661,2)</f>
        <v>0</v>
      </c>
      <c r="K661" s="178" t="s">
        <v>4753</v>
      </c>
      <c r="L661" s="42"/>
      <c r="M661" s="183" t="s">
        <v>5</v>
      </c>
      <c r="N661" s="184" t="s">
        <v>48</v>
      </c>
      <c r="O661" s="43"/>
      <c r="P661" s="185">
        <f>O661*H661</f>
        <v>0</v>
      </c>
      <c r="Q661" s="185">
        <v>0</v>
      </c>
      <c r="R661" s="185">
        <f>Q661*H661</f>
        <v>0</v>
      </c>
      <c r="S661" s="185">
        <v>0</v>
      </c>
      <c r="T661" s="186">
        <f>S661*H661</f>
        <v>0</v>
      </c>
      <c r="AR661" s="24" t="s">
        <v>151</v>
      </c>
      <c r="AT661" s="24" t="s">
        <v>146</v>
      </c>
      <c r="AU661" s="24" t="s">
        <v>86</v>
      </c>
      <c r="AY661" s="24" t="s">
        <v>144</v>
      </c>
      <c r="BE661" s="187">
        <f>IF(N661="základní",J661,0)</f>
        <v>0</v>
      </c>
      <c r="BF661" s="187">
        <f>IF(N661="snížená",J661,0)</f>
        <v>0</v>
      </c>
      <c r="BG661" s="187">
        <f>IF(N661="zákl. přenesená",J661,0)</f>
        <v>0</v>
      </c>
      <c r="BH661" s="187">
        <f>IF(N661="sníž. přenesená",J661,0)</f>
        <v>0</v>
      </c>
      <c r="BI661" s="187">
        <f>IF(N661="nulová",J661,0)</f>
        <v>0</v>
      </c>
      <c r="BJ661" s="24" t="s">
        <v>25</v>
      </c>
      <c r="BK661" s="187">
        <f>ROUND(I661*H661,2)</f>
        <v>0</v>
      </c>
      <c r="BL661" s="24" t="s">
        <v>151</v>
      </c>
      <c r="BM661" s="24" t="s">
        <v>1168</v>
      </c>
    </row>
    <row r="662" spans="2:51" s="11" customFormat="1" ht="13.5">
      <c r="B662" s="188"/>
      <c r="D662" s="189" t="s">
        <v>153</v>
      </c>
      <c r="E662" s="190" t="s">
        <v>5</v>
      </c>
      <c r="F662" s="191" t="s">
        <v>554</v>
      </c>
      <c r="H662" s="192" t="s">
        <v>5</v>
      </c>
      <c r="I662" s="193"/>
      <c r="L662" s="188"/>
      <c r="M662" s="194"/>
      <c r="N662" s="195"/>
      <c r="O662" s="195"/>
      <c r="P662" s="195"/>
      <c r="Q662" s="195"/>
      <c r="R662" s="195"/>
      <c r="S662" s="195"/>
      <c r="T662" s="196"/>
      <c r="AT662" s="192" t="s">
        <v>153</v>
      </c>
      <c r="AU662" s="192" t="s">
        <v>86</v>
      </c>
      <c r="AV662" s="11" t="s">
        <v>25</v>
      </c>
      <c r="AW662" s="11" t="s">
        <v>40</v>
      </c>
      <c r="AX662" s="11" t="s">
        <v>77</v>
      </c>
      <c r="AY662" s="192" t="s">
        <v>144</v>
      </c>
    </row>
    <row r="663" spans="2:51" s="12" customFormat="1" ht="13.5">
      <c r="B663" s="197"/>
      <c r="D663" s="189" t="s">
        <v>153</v>
      </c>
      <c r="E663" s="198" t="s">
        <v>5</v>
      </c>
      <c r="F663" s="199" t="s">
        <v>1169</v>
      </c>
      <c r="H663" s="200">
        <v>3.245</v>
      </c>
      <c r="I663" s="201"/>
      <c r="L663" s="197"/>
      <c r="M663" s="202"/>
      <c r="N663" s="203"/>
      <c r="O663" s="203"/>
      <c r="P663" s="203"/>
      <c r="Q663" s="203"/>
      <c r="R663" s="203"/>
      <c r="S663" s="203"/>
      <c r="T663" s="204"/>
      <c r="AT663" s="198" t="s">
        <v>153</v>
      </c>
      <c r="AU663" s="198" t="s">
        <v>86</v>
      </c>
      <c r="AV663" s="12" t="s">
        <v>86</v>
      </c>
      <c r="AW663" s="12" t="s">
        <v>40</v>
      </c>
      <c r="AX663" s="12" t="s">
        <v>77</v>
      </c>
      <c r="AY663" s="198" t="s">
        <v>144</v>
      </c>
    </row>
    <row r="664" spans="2:51" s="13" customFormat="1" ht="13.5">
      <c r="B664" s="205"/>
      <c r="D664" s="206" t="s">
        <v>153</v>
      </c>
      <c r="E664" s="207" t="s">
        <v>5</v>
      </c>
      <c r="F664" s="208" t="s">
        <v>174</v>
      </c>
      <c r="H664" s="209">
        <v>3.245</v>
      </c>
      <c r="I664" s="210"/>
      <c r="L664" s="205"/>
      <c r="M664" s="211"/>
      <c r="N664" s="212"/>
      <c r="O664" s="212"/>
      <c r="P664" s="212"/>
      <c r="Q664" s="212"/>
      <c r="R664" s="212"/>
      <c r="S664" s="212"/>
      <c r="T664" s="213"/>
      <c r="AT664" s="214" t="s">
        <v>153</v>
      </c>
      <c r="AU664" s="214" t="s">
        <v>86</v>
      </c>
      <c r="AV664" s="13" t="s">
        <v>151</v>
      </c>
      <c r="AW664" s="13" t="s">
        <v>40</v>
      </c>
      <c r="AX664" s="13" t="s">
        <v>25</v>
      </c>
      <c r="AY664" s="214" t="s">
        <v>144</v>
      </c>
    </row>
    <row r="665" spans="2:65" s="1" customFormat="1" ht="22.5" customHeight="1">
      <c r="B665" s="175"/>
      <c r="C665" s="176" t="s">
        <v>781</v>
      </c>
      <c r="D665" s="176" t="s">
        <v>146</v>
      </c>
      <c r="E665" s="177" t="s">
        <v>562</v>
      </c>
      <c r="F665" s="178" t="s">
        <v>563</v>
      </c>
      <c r="G665" s="179" t="s">
        <v>198</v>
      </c>
      <c r="H665" s="180">
        <v>8.438</v>
      </c>
      <c r="I665" s="181"/>
      <c r="J665" s="182">
        <f>ROUND(I665*H665,2)</f>
        <v>0</v>
      </c>
      <c r="K665" s="178" t="s">
        <v>4753</v>
      </c>
      <c r="L665" s="42"/>
      <c r="M665" s="183" t="s">
        <v>5</v>
      </c>
      <c r="N665" s="184" t="s">
        <v>48</v>
      </c>
      <c r="O665" s="43"/>
      <c r="P665" s="185">
        <f>O665*H665</f>
        <v>0</v>
      </c>
      <c r="Q665" s="185">
        <v>0</v>
      </c>
      <c r="R665" s="185">
        <f>Q665*H665</f>
        <v>0</v>
      </c>
      <c r="S665" s="185">
        <v>0</v>
      </c>
      <c r="T665" s="186">
        <f>S665*H665</f>
        <v>0</v>
      </c>
      <c r="AR665" s="24" t="s">
        <v>151</v>
      </c>
      <c r="AT665" s="24" t="s">
        <v>146</v>
      </c>
      <c r="AU665" s="24" t="s">
        <v>86</v>
      </c>
      <c r="AY665" s="24" t="s">
        <v>144</v>
      </c>
      <c r="BE665" s="187">
        <f>IF(N665="základní",J665,0)</f>
        <v>0</v>
      </c>
      <c r="BF665" s="187">
        <f>IF(N665="snížená",J665,0)</f>
        <v>0</v>
      </c>
      <c r="BG665" s="187">
        <f>IF(N665="zákl. přenesená",J665,0)</f>
        <v>0</v>
      </c>
      <c r="BH665" s="187">
        <f>IF(N665="sníž. přenesená",J665,0)</f>
        <v>0</v>
      </c>
      <c r="BI665" s="187">
        <f>IF(N665="nulová",J665,0)</f>
        <v>0</v>
      </c>
      <c r="BJ665" s="24" t="s">
        <v>25</v>
      </c>
      <c r="BK665" s="187">
        <f>ROUND(I665*H665,2)</f>
        <v>0</v>
      </c>
      <c r="BL665" s="24" t="s">
        <v>151</v>
      </c>
      <c r="BM665" s="24" t="s">
        <v>1170</v>
      </c>
    </row>
    <row r="666" spans="2:51" s="11" customFormat="1" ht="13.5">
      <c r="B666" s="188"/>
      <c r="D666" s="189" t="s">
        <v>153</v>
      </c>
      <c r="E666" s="190" t="s">
        <v>5</v>
      </c>
      <c r="F666" s="191" t="s">
        <v>554</v>
      </c>
      <c r="H666" s="192" t="s">
        <v>5</v>
      </c>
      <c r="I666" s="193"/>
      <c r="L666" s="188"/>
      <c r="M666" s="194"/>
      <c r="N666" s="195"/>
      <c r="O666" s="195"/>
      <c r="P666" s="195"/>
      <c r="Q666" s="195"/>
      <c r="R666" s="195"/>
      <c r="S666" s="195"/>
      <c r="T666" s="196"/>
      <c r="AT666" s="192" t="s">
        <v>153</v>
      </c>
      <c r="AU666" s="192" t="s">
        <v>86</v>
      </c>
      <c r="AV666" s="11" t="s">
        <v>25</v>
      </c>
      <c r="AW666" s="11" t="s">
        <v>40</v>
      </c>
      <c r="AX666" s="11" t="s">
        <v>77</v>
      </c>
      <c r="AY666" s="192" t="s">
        <v>144</v>
      </c>
    </row>
    <row r="667" spans="2:51" s="12" customFormat="1" ht="13.5">
      <c r="B667" s="197"/>
      <c r="D667" s="189" t="s">
        <v>153</v>
      </c>
      <c r="E667" s="198" t="s">
        <v>5</v>
      </c>
      <c r="F667" s="199" t="s">
        <v>1171</v>
      </c>
      <c r="H667" s="200">
        <v>8.438</v>
      </c>
      <c r="I667" s="201"/>
      <c r="L667" s="197"/>
      <c r="M667" s="202"/>
      <c r="N667" s="203"/>
      <c r="O667" s="203"/>
      <c r="P667" s="203"/>
      <c r="Q667" s="203"/>
      <c r="R667" s="203"/>
      <c r="S667" s="203"/>
      <c r="T667" s="204"/>
      <c r="AT667" s="198" t="s">
        <v>153</v>
      </c>
      <c r="AU667" s="198" t="s">
        <v>86</v>
      </c>
      <c r="AV667" s="12" t="s">
        <v>86</v>
      </c>
      <c r="AW667" s="12" t="s">
        <v>40</v>
      </c>
      <c r="AX667" s="12" t="s">
        <v>77</v>
      </c>
      <c r="AY667" s="198" t="s">
        <v>144</v>
      </c>
    </row>
    <row r="668" spans="2:51" s="13" customFormat="1" ht="13.5">
      <c r="B668" s="205"/>
      <c r="D668" s="189" t="s">
        <v>153</v>
      </c>
      <c r="E668" s="215" t="s">
        <v>5</v>
      </c>
      <c r="F668" s="216" t="s">
        <v>174</v>
      </c>
      <c r="H668" s="217">
        <v>8.438</v>
      </c>
      <c r="I668" s="210"/>
      <c r="L668" s="205"/>
      <c r="M668" s="211"/>
      <c r="N668" s="212"/>
      <c r="O668" s="212"/>
      <c r="P668" s="212"/>
      <c r="Q668" s="212"/>
      <c r="R668" s="212"/>
      <c r="S668" s="212"/>
      <c r="T668" s="213"/>
      <c r="AT668" s="214" t="s">
        <v>153</v>
      </c>
      <c r="AU668" s="214" t="s">
        <v>86</v>
      </c>
      <c r="AV668" s="13" t="s">
        <v>151</v>
      </c>
      <c r="AW668" s="13" t="s">
        <v>40</v>
      </c>
      <c r="AX668" s="13" t="s">
        <v>25</v>
      </c>
      <c r="AY668" s="214" t="s">
        <v>144</v>
      </c>
    </row>
    <row r="669" spans="2:63" s="10" customFormat="1" ht="29.85" customHeight="1">
      <c r="B669" s="161"/>
      <c r="D669" s="172" t="s">
        <v>76</v>
      </c>
      <c r="E669" s="173" t="s">
        <v>566</v>
      </c>
      <c r="F669" s="173" t="s">
        <v>567</v>
      </c>
      <c r="I669" s="164"/>
      <c r="J669" s="174">
        <f>BK669</f>
        <v>0</v>
      </c>
      <c r="L669" s="161"/>
      <c r="M669" s="166"/>
      <c r="N669" s="167"/>
      <c r="O669" s="167"/>
      <c r="P669" s="168">
        <f>P670</f>
        <v>0</v>
      </c>
      <c r="Q669" s="167"/>
      <c r="R669" s="168">
        <f>R670</f>
        <v>0</v>
      </c>
      <c r="S669" s="167"/>
      <c r="T669" s="169">
        <f>T670</f>
        <v>0</v>
      </c>
      <c r="AR669" s="162" t="s">
        <v>25</v>
      </c>
      <c r="AT669" s="170" t="s">
        <v>76</v>
      </c>
      <c r="AU669" s="170" t="s">
        <v>25</v>
      </c>
      <c r="AY669" s="162" t="s">
        <v>144</v>
      </c>
      <c r="BK669" s="171">
        <f>BK670</f>
        <v>0</v>
      </c>
    </row>
    <row r="670" spans="2:65" s="1" customFormat="1" ht="44.25" customHeight="1">
      <c r="B670" s="175"/>
      <c r="C670" s="176" t="s">
        <v>1172</v>
      </c>
      <c r="D670" s="176" t="s">
        <v>146</v>
      </c>
      <c r="E670" s="177" t="s">
        <v>569</v>
      </c>
      <c r="F670" s="178" t="s">
        <v>570</v>
      </c>
      <c r="G670" s="179" t="s">
        <v>198</v>
      </c>
      <c r="H670" s="180">
        <v>147.741</v>
      </c>
      <c r="I670" s="181"/>
      <c r="J670" s="182">
        <f>ROUND(I670*H670,2)</f>
        <v>0</v>
      </c>
      <c r="K670" s="178" t="s">
        <v>4753</v>
      </c>
      <c r="L670" s="42"/>
      <c r="M670" s="183" t="s">
        <v>5</v>
      </c>
      <c r="N670" s="184" t="s">
        <v>48</v>
      </c>
      <c r="O670" s="43"/>
      <c r="P670" s="185">
        <f>O670*H670</f>
        <v>0</v>
      </c>
      <c r="Q670" s="185">
        <v>0</v>
      </c>
      <c r="R670" s="185">
        <f>Q670*H670</f>
        <v>0</v>
      </c>
      <c r="S670" s="185">
        <v>0</v>
      </c>
      <c r="T670" s="186">
        <f>S670*H670</f>
        <v>0</v>
      </c>
      <c r="AR670" s="24" t="s">
        <v>151</v>
      </c>
      <c r="AT670" s="24" t="s">
        <v>146</v>
      </c>
      <c r="AU670" s="24" t="s">
        <v>86</v>
      </c>
      <c r="AY670" s="24" t="s">
        <v>144</v>
      </c>
      <c r="BE670" s="187">
        <f>IF(N670="základní",J670,0)</f>
        <v>0</v>
      </c>
      <c r="BF670" s="187">
        <f>IF(N670="snížená",J670,0)</f>
        <v>0</v>
      </c>
      <c r="BG670" s="187">
        <f>IF(N670="zákl. přenesená",J670,0)</f>
        <v>0</v>
      </c>
      <c r="BH670" s="187">
        <f>IF(N670="sníž. přenesená",J670,0)</f>
        <v>0</v>
      </c>
      <c r="BI670" s="187">
        <f>IF(N670="nulová",J670,0)</f>
        <v>0</v>
      </c>
      <c r="BJ670" s="24" t="s">
        <v>25</v>
      </c>
      <c r="BK670" s="187">
        <f>ROUND(I670*H670,2)</f>
        <v>0</v>
      </c>
      <c r="BL670" s="24" t="s">
        <v>151</v>
      </c>
      <c r="BM670" s="24" t="s">
        <v>1173</v>
      </c>
    </row>
    <row r="671" spans="2:63" s="10" customFormat="1" ht="37.35" customHeight="1">
      <c r="B671" s="161"/>
      <c r="D671" s="162" t="s">
        <v>76</v>
      </c>
      <c r="E671" s="163" t="s">
        <v>572</v>
      </c>
      <c r="F671" s="163" t="s">
        <v>573</v>
      </c>
      <c r="I671" s="164"/>
      <c r="J671" s="165">
        <f>BK671</f>
        <v>0</v>
      </c>
      <c r="L671" s="161"/>
      <c r="M671" s="166"/>
      <c r="N671" s="167"/>
      <c r="O671" s="167"/>
      <c r="P671" s="168">
        <f>P672+P716</f>
        <v>0</v>
      </c>
      <c r="Q671" s="167"/>
      <c r="R671" s="168">
        <f>R672+R716</f>
        <v>2.08525502</v>
      </c>
      <c r="S671" s="167"/>
      <c r="T671" s="169">
        <f>T672+T716</f>
        <v>0</v>
      </c>
      <c r="AR671" s="162" t="s">
        <v>86</v>
      </c>
      <c r="AT671" s="170" t="s">
        <v>76</v>
      </c>
      <c r="AU671" s="170" t="s">
        <v>77</v>
      </c>
      <c r="AY671" s="162" t="s">
        <v>144</v>
      </c>
      <c r="BK671" s="171">
        <f>BK672+BK716</f>
        <v>0</v>
      </c>
    </row>
    <row r="672" spans="2:63" s="10" customFormat="1" ht="19.9" customHeight="1">
      <c r="B672" s="161"/>
      <c r="D672" s="172" t="s">
        <v>76</v>
      </c>
      <c r="E672" s="173" t="s">
        <v>689</v>
      </c>
      <c r="F672" s="173" t="s">
        <v>690</v>
      </c>
      <c r="I672" s="164"/>
      <c r="J672" s="174">
        <f>BK672</f>
        <v>0</v>
      </c>
      <c r="L672" s="161"/>
      <c r="M672" s="166"/>
      <c r="N672" s="167"/>
      <c r="O672" s="167"/>
      <c r="P672" s="168">
        <f>SUM(P673:P715)</f>
        <v>0</v>
      </c>
      <c r="Q672" s="167"/>
      <c r="R672" s="168">
        <f>SUM(R673:R715)</f>
        <v>2.07444965</v>
      </c>
      <c r="S672" s="167"/>
      <c r="T672" s="169">
        <f>SUM(T673:T715)</f>
        <v>0</v>
      </c>
      <c r="AR672" s="162" t="s">
        <v>86</v>
      </c>
      <c r="AT672" s="170" t="s">
        <v>76</v>
      </c>
      <c r="AU672" s="170" t="s">
        <v>25</v>
      </c>
      <c r="AY672" s="162" t="s">
        <v>144</v>
      </c>
      <c r="BK672" s="171">
        <f>SUM(BK673:BK715)</f>
        <v>0</v>
      </c>
    </row>
    <row r="673" spans="2:65" s="1" customFormat="1" ht="22.5" customHeight="1">
      <c r="B673" s="175"/>
      <c r="C673" s="176" t="s">
        <v>1174</v>
      </c>
      <c r="D673" s="176" t="s">
        <v>146</v>
      </c>
      <c r="E673" s="177" t="s">
        <v>1175</v>
      </c>
      <c r="F673" s="178" t="s">
        <v>1176</v>
      </c>
      <c r="G673" s="179" t="s">
        <v>1177</v>
      </c>
      <c r="H673" s="180">
        <v>242.047</v>
      </c>
      <c r="I673" s="181"/>
      <c r="J673" s="182">
        <f>ROUND(I673*H673,2)</f>
        <v>0</v>
      </c>
      <c r="K673" s="178" t="s">
        <v>4753</v>
      </c>
      <c r="L673" s="42"/>
      <c r="M673" s="183" t="s">
        <v>5</v>
      </c>
      <c r="N673" s="184" t="s">
        <v>48</v>
      </c>
      <c r="O673" s="43"/>
      <c r="P673" s="185">
        <f>O673*H673</f>
        <v>0</v>
      </c>
      <c r="Q673" s="185">
        <v>5E-05</v>
      </c>
      <c r="R673" s="185">
        <f>Q673*H673</f>
        <v>0.01210235</v>
      </c>
      <c r="S673" s="185">
        <v>0</v>
      </c>
      <c r="T673" s="186">
        <f>S673*H673</f>
        <v>0</v>
      </c>
      <c r="AR673" s="24" t="s">
        <v>339</v>
      </c>
      <c r="AT673" s="24" t="s">
        <v>146</v>
      </c>
      <c r="AU673" s="24" t="s">
        <v>86</v>
      </c>
      <c r="AY673" s="24" t="s">
        <v>144</v>
      </c>
      <c r="BE673" s="187">
        <f>IF(N673="základní",J673,0)</f>
        <v>0</v>
      </c>
      <c r="BF673" s="187">
        <f>IF(N673="snížená",J673,0)</f>
        <v>0</v>
      </c>
      <c r="BG673" s="187">
        <f>IF(N673="zákl. přenesená",J673,0)</f>
        <v>0</v>
      </c>
      <c r="BH673" s="187">
        <f>IF(N673="sníž. přenesená",J673,0)</f>
        <v>0</v>
      </c>
      <c r="BI673" s="187">
        <f>IF(N673="nulová",J673,0)</f>
        <v>0</v>
      </c>
      <c r="BJ673" s="24" t="s">
        <v>25</v>
      </c>
      <c r="BK673" s="187">
        <f>ROUND(I673*H673,2)</f>
        <v>0</v>
      </c>
      <c r="BL673" s="24" t="s">
        <v>339</v>
      </c>
      <c r="BM673" s="24" t="s">
        <v>1178</v>
      </c>
    </row>
    <row r="674" spans="2:51" s="11" customFormat="1" ht="13.5">
      <c r="B674" s="188"/>
      <c r="D674" s="189" t="s">
        <v>153</v>
      </c>
      <c r="E674" s="190" t="s">
        <v>5</v>
      </c>
      <c r="F674" s="191" t="s">
        <v>1019</v>
      </c>
      <c r="H674" s="192" t="s">
        <v>5</v>
      </c>
      <c r="I674" s="193"/>
      <c r="L674" s="188"/>
      <c r="M674" s="194"/>
      <c r="N674" s="195"/>
      <c r="O674" s="195"/>
      <c r="P674" s="195"/>
      <c r="Q674" s="195"/>
      <c r="R674" s="195"/>
      <c r="S674" s="195"/>
      <c r="T674" s="196"/>
      <c r="AT674" s="192" t="s">
        <v>153</v>
      </c>
      <c r="AU674" s="192" t="s">
        <v>86</v>
      </c>
      <c r="AV674" s="11" t="s">
        <v>25</v>
      </c>
      <c r="AW674" s="11" t="s">
        <v>40</v>
      </c>
      <c r="AX674" s="11" t="s">
        <v>77</v>
      </c>
      <c r="AY674" s="192" t="s">
        <v>144</v>
      </c>
    </row>
    <row r="675" spans="2:51" s="11" customFormat="1" ht="13.5">
      <c r="B675" s="188"/>
      <c r="D675" s="189" t="s">
        <v>153</v>
      </c>
      <c r="E675" s="190" t="s">
        <v>5</v>
      </c>
      <c r="F675" s="191" t="s">
        <v>1179</v>
      </c>
      <c r="H675" s="192" t="s">
        <v>5</v>
      </c>
      <c r="I675" s="193"/>
      <c r="L675" s="188"/>
      <c r="M675" s="194"/>
      <c r="N675" s="195"/>
      <c r="O675" s="195"/>
      <c r="P675" s="195"/>
      <c r="Q675" s="195"/>
      <c r="R675" s="195"/>
      <c r="S675" s="195"/>
      <c r="T675" s="196"/>
      <c r="AT675" s="192" t="s">
        <v>153</v>
      </c>
      <c r="AU675" s="192" t="s">
        <v>86</v>
      </c>
      <c r="AV675" s="11" t="s">
        <v>25</v>
      </c>
      <c r="AW675" s="11" t="s">
        <v>40</v>
      </c>
      <c r="AX675" s="11" t="s">
        <v>77</v>
      </c>
      <c r="AY675" s="192" t="s">
        <v>144</v>
      </c>
    </row>
    <row r="676" spans="2:51" s="12" customFormat="1" ht="13.5">
      <c r="B676" s="197"/>
      <c r="D676" s="189" t="s">
        <v>153</v>
      </c>
      <c r="E676" s="198" t="s">
        <v>5</v>
      </c>
      <c r="F676" s="199" t="s">
        <v>1180</v>
      </c>
      <c r="H676" s="200">
        <v>138.417</v>
      </c>
      <c r="I676" s="201"/>
      <c r="L676" s="197"/>
      <c r="M676" s="202"/>
      <c r="N676" s="203"/>
      <c r="O676" s="203"/>
      <c r="P676" s="203"/>
      <c r="Q676" s="203"/>
      <c r="R676" s="203"/>
      <c r="S676" s="203"/>
      <c r="T676" s="204"/>
      <c r="AT676" s="198" t="s">
        <v>153</v>
      </c>
      <c r="AU676" s="198" t="s">
        <v>86</v>
      </c>
      <c r="AV676" s="12" t="s">
        <v>86</v>
      </c>
      <c r="AW676" s="12" t="s">
        <v>40</v>
      </c>
      <c r="AX676" s="12" t="s">
        <v>77</v>
      </c>
      <c r="AY676" s="198" t="s">
        <v>144</v>
      </c>
    </row>
    <row r="677" spans="2:51" s="11" customFormat="1" ht="13.5">
      <c r="B677" s="188"/>
      <c r="D677" s="189" t="s">
        <v>153</v>
      </c>
      <c r="E677" s="190" t="s">
        <v>5</v>
      </c>
      <c r="F677" s="191" t="s">
        <v>1181</v>
      </c>
      <c r="H677" s="192" t="s">
        <v>5</v>
      </c>
      <c r="I677" s="193"/>
      <c r="L677" s="188"/>
      <c r="M677" s="194"/>
      <c r="N677" s="195"/>
      <c r="O677" s="195"/>
      <c r="P677" s="195"/>
      <c r="Q677" s="195"/>
      <c r="R677" s="195"/>
      <c r="S677" s="195"/>
      <c r="T677" s="196"/>
      <c r="AT677" s="192" t="s">
        <v>153</v>
      </c>
      <c r="AU677" s="192" t="s">
        <v>86</v>
      </c>
      <c r="AV677" s="11" t="s">
        <v>25</v>
      </c>
      <c r="AW677" s="11" t="s">
        <v>40</v>
      </c>
      <c r="AX677" s="11" t="s">
        <v>77</v>
      </c>
      <c r="AY677" s="192" t="s">
        <v>144</v>
      </c>
    </row>
    <row r="678" spans="2:51" s="12" customFormat="1" ht="13.5">
      <c r="B678" s="197"/>
      <c r="D678" s="189" t="s">
        <v>153</v>
      </c>
      <c r="E678" s="198" t="s">
        <v>5</v>
      </c>
      <c r="F678" s="199" t="s">
        <v>1182</v>
      </c>
      <c r="H678" s="200">
        <v>29.43</v>
      </c>
      <c r="I678" s="201"/>
      <c r="L678" s="197"/>
      <c r="M678" s="202"/>
      <c r="N678" s="203"/>
      <c r="O678" s="203"/>
      <c r="P678" s="203"/>
      <c r="Q678" s="203"/>
      <c r="R678" s="203"/>
      <c r="S678" s="203"/>
      <c r="T678" s="204"/>
      <c r="AT678" s="198" t="s">
        <v>153</v>
      </c>
      <c r="AU678" s="198" t="s">
        <v>86</v>
      </c>
      <c r="AV678" s="12" t="s">
        <v>86</v>
      </c>
      <c r="AW678" s="12" t="s">
        <v>40</v>
      </c>
      <c r="AX678" s="12" t="s">
        <v>77</v>
      </c>
      <c r="AY678" s="198" t="s">
        <v>144</v>
      </c>
    </row>
    <row r="679" spans="2:51" s="11" customFormat="1" ht="13.5">
      <c r="B679" s="188"/>
      <c r="D679" s="189" t="s">
        <v>153</v>
      </c>
      <c r="E679" s="190" t="s">
        <v>5</v>
      </c>
      <c r="F679" s="191" t="s">
        <v>1183</v>
      </c>
      <c r="H679" s="192" t="s">
        <v>5</v>
      </c>
      <c r="I679" s="193"/>
      <c r="L679" s="188"/>
      <c r="M679" s="194"/>
      <c r="N679" s="195"/>
      <c r="O679" s="195"/>
      <c r="P679" s="195"/>
      <c r="Q679" s="195"/>
      <c r="R679" s="195"/>
      <c r="S679" s="195"/>
      <c r="T679" s="196"/>
      <c r="AT679" s="192" t="s">
        <v>153</v>
      </c>
      <c r="AU679" s="192" t="s">
        <v>86</v>
      </c>
      <c r="AV679" s="11" t="s">
        <v>25</v>
      </c>
      <c r="AW679" s="11" t="s">
        <v>40</v>
      </c>
      <c r="AX679" s="11" t="s">
        <v>77</v>
      </c>
      <c r="AY679" s="192" t="s">
        <v>144</v>
      </c>
    </row>
    <row r="680" spans="2:51" s="12" customFormat="1" ht="13.5">
      <c r="B680" s="197"/>
      <c r="D680" s="189" t="s">
        <v>153</v>
      </c>
      <c r="E680" s="198" t="s">
        <v>5</v>
      </c>
      <c r="F680" s="199" t="s">
        <v>1184</v>
      </c>
      <c r="H680" s="200">
        <v>74.2</v>
      </c>
      <c r="I680" s="201"/>
      <c r="L680" s="197"/>
      <c r="M680" s="202"/>
      <c r="N680" s="203"/>
      <c r="O680" s="203"/>
      <c r="P680" s="203"/>
      <c r="Q680" s="203"/>
      <c r="R680" s="203"/>
      <c r="S680" s="203"/>
      <c r="T680" s="204"/>
      <c r="AT680" s="198" t="s">
        <v>153</v>
      </c>
      <c r="AU680" s="198" t="s">
        <v>86</v>
      </c>
      <c r="AV680" s="12" t="s">
        <v>86</v>
      </c>
      <c r="AW680" s="12" t="s">
        <v>40</v>
      </c>
      <c r="AX680" s="12" t="s">
        <v>77</v>
      </c>
      <c r="AY680" s="198" t="s">
        <v>144</v>
      </c>
    </row>
    <row r="681" spans="2:51" s="13" customFormat="1" ht="13.5">
      <c r="B681" s="205"/>
      <c r="D681" s="206" t="s">
        <v>153</v>
      </c>
      <c r="E681" s="207" t="s">
        <v>5</v>
      </c>
      <c r="F681" s="208" t="s">
        <v>174</v>
      </c>
      <c r="H681" s="209">
        <v>242.047</v>
      </c>
      <c r="I681" s="210"/>
      <c r="L681" s="205"/>
      <c r="M681" s="211"/>
      <c r="N681" s="212"/>
      <c r="O681" s="212"/>
      <c r="P681" s="212"/>
      <c r="Q681" s="212"/>
      <c r="R681" s="212"/>
      <c r="S681" s="212"/>
      <c r="T681" s="213"/>
      <c r="AT681" s="214" t="s">
        <v>153</v>
      </c>
      <c r="AU681" s="214" t="s">
        <v>86</v>
      </c>
      <c r="AV681" s="13" t="s">
        <v>151</v>
      </c>
      <c r="AW681" s="13" t="s">
        <v>40</v>
      </c>
      <c r="AX681" s="13" t="s">
        <v>25</v>
      </c>
      <c r="AY681" s="214" t="s">
        <v>144</v>
      </c>
    </row>
    <row r="682" spans="2:65" s="1" customFormat="1" ht="22.5" customHeight="1">
      <c r="B682" s="175"/>
      <c r="C682" s="223" t="s">
        <v>1185</v>
      </c>
      <c r="D682" s="223" t="s">
        <v>782</v>
      </c>
      <c r="E682" s="224" t="s">
        <v>1186</v>
      </c>
      <c r="F682" s="225" t="s">
        <v>1187</v>
      </c>
      <c r="G682" s="226" t="s">
        <v>198</v>
      </c>
      <c r="H682" s="227">
        <v>0.278</v>
      </c>
      <c r="I682" s="228"/>
      <c r="J682" s="229">
        <f>ROUND(I682*H682,2)</f>
        <v>0</v>
      </c>
      <c r="K682" s="353" t="s">
        <v>4753</v>
      </c>
      <c r="L682" s="230"/>
      <c r="M682" s="231" t="s">
        <v>5</v>
      </c>
      <c r="N682" s="232" t="s">
        <v>48</v>
      </c>
      <c r="O682" s="43"/>
      <c r="P682" s="185">
        <f>O682*H682</f>
        <v>0</v>
      </c>
      <c r="Q682" s="185">
        <v>1</v>
      </c>
      <c r="R682" s="185">
        <f>Q682*H682</f>
        <v>0.278</v>
      </c>
      <c r="S682" s="185">
        <v>0</v>
      </c>
      <c r="T682" s="186">
        <f>S682*H682</f>
        <v>0</v>
      </c>
      <c r="AR682" s="24" t="s">
        <v>497</v>
      </c>
      <c r="AT682" s="24" t="s">
        <v>782</v>
      </c>
      <c r="AU682" s="24" t="s">
        <v>86</v>
      </c>
      <c r="AY682" s="24" t="s">
        <v>144</v>
      </c>
      <c r="BE682" s="187">
        <f>IF(N682="základní",J682,0)</f>
        <v>0</v>
      </c>
      <c r="BF682" s="187">
        <f>IF(N682="snížená",J682,0)</f>
        <v>0</v>
      </c>
      <c r="BG682" s="187">
        <f>IF(N682="zákl. přenesená",J682,0)</f>
        <v>0</v>
      </c>
      <c r="BH682" s="187">
        <f>IF(N682="sníž. přenesená",J682,0)</f>
        <v>0</v>
      </c>
      <c r="BI682" s="187">
        <f>IF(N682="nulová",J682,0)</f>
        <v>0</v>
      </c>
      <c r="BJ682" s="24" t="s">
        <v>25</v>
      </c>
      <c r="BK682" s="187">
        <f>ROUND(I682*H682,2)</f>
        <v>0</v>
      </c>
      <c r="BL682" s="24" t="s">
        <v>339</v>
      </c>
      <c r="BM682" s="24" t="s">
        <v>1188</v>
      </c>
    </row>
    <row r="683" spans="2:47" s="1" customFormat="1" ht="27">
      <c r="B683" s="42"/>
      <c r="D683" s="189" t="s">
        <v>852</v>
      </c>
      <c r="F683" s="236" t="s">
        <v>1189</v>
      </c>
      <c r="I683" s="237"/>
      <c r="L683" s="42"/>
      <c r="M683" s="238"/>
      <c r="N683" s="43"/>
      <c r="O683" s="43"/>
      <c r="P683" s="43"/>
      <c r="Q683" s="43"/>
      <c r="R683" s="43"/>
      <c r="S683" s="43"/>
      <c r="T683" s="71"/>
      <c r="AT683" s="24" t="s">
        <v>852</v>
      </c>
      <c r="AU683" s="24" t="s">
        <v>86</v>
      </c>
    </row>
    <row r="684" spans="2:51" s="11" customFormat="1" ht="13.5">
      <c r="B684" s="188"/>
      <c r="D684" s="189" t="s">
        <v>153</v>
      </c>
      <c r="E684" s="190" t="s">
        <v>5</v>
      </c>
      <c r="F684" s="191" t="s">
        <v>1019</v>
      </c>
      <c r="H684" s="192" t="s">
        <v>5</v>
      </c>
      <c r="I684" s="193"/>
      <c r="L684" s="188"/>
      <c r="M684" s="194"/>
      <c r="N684" s="195"/>
      <c r="O684" s="195"/>
      <c r="P684" s="195"/>
      <c r="Q684" s="195"/>
      <c r="R684" s="195"/>
      <c r="S684" s="195"/>
      <c r="T684" s="196"/>
      <c r="AT684" s="192" t="s">
        <v>153</v>
      </c>
      <c r="AU684" s="192" t="s">
        <v>86</v>
      </c>
      <c r="AV684" s="11" t="s">
        <v>25</v>
      </c>
      <c r="AW684" s="11" t="s">
        <v>40</v>
      </c>
      <c r="AX684" s="11" t="s">
        <v>77</v>
      </c>
      <c r="AY684" s="192" t="s">
        <v>144</v>
      </c>
    </row>
    <row r="685" spans="2:51" s="11" customFormat="1" ht="13.5">
      <c r="B685" s="188"/>
      <c r="D685" s="189" t="s">
        <v>153</v>
      </c>
      <c r="E685" s="190" t="s">
        <v>5</v>
      </c>
      <c r="F685" s="191" t="s">
        <v>1179</v>
      </c>
      <c r="H685" s="192" t="s">
        <v>5</v>
      </c>
      <c r="I685" s="193"/>
      <c r="L685" s="188"/>
      <c r="M685" s="194"/>
      <c r="N685" s="195"/>
      <c r="O685" s="195"/>
      <c r="P685" s="195"/>
      <c r="Q685" s="195"/>
      <c r="R685" s="195"/>
      <c r="S685" s="195"/>
      <c r="T685" s="196"/>
      <c r="AT685" s="192" t="s">
        <v>153</v>
      </c>
      <c r="AU685" s="192" t="s">
        <v>86</v>
      </c>
      <c r="AV685" s="11" t="s">
        <v>25</v>
      </c>
      <c r="AW685" s="11" t="s">
        <v>40</v>
      </c>
      <c r="AX685" s="11" t="s">
        <v>77</v>
      </c>
      <c r="AY685" s="192" t="s">
        <v>144</v>
      </c>
    </row>
    <row r="686" spans="2:51" s="12" customFormat="1" ht="13.5">
      <c r="B686" s="197"/>
      <c r="D686" s="189" t="s">
        <v>153</v>
      </c>
      <c r="E686" s="198" t="s">
        <v>5</v>
      </c>
      <c r="F686" s="199" t="s">
        <v>1180</v>
      </c>
      <c r="H686" s="200">
        <v>138.417</v>
      </c>
      <c r="I686" s="201"/>
      <c r="L686" s="197"/>
      <c r="M686" s="202"/>
      <c r="N686" s="203"/>
      <c r="O686" s="203"/>
      <c r="P686" s="203"/>
      <c r="Q686" s="203"/>
      <c r="R686" s="203"/>
      <c r="S686" s="203"/>
      <c r="T686" s="204"/>
      <c r="AT686" s="198" t="s">
        <v>153</v>
      </c>
      <c r="AU686" s="198" t="s">
        <v>86</v>
      </c>
      <c r="AV686" s="12" t="s">
        <v>86</v>
      </c>
      <c r="AW686" s="12" t="s">
        <v>40</v>
      </c>
      <c r="AX686" s="12" t="s">
        <v>77</v>
      </c>
      <c r="AY686" s="198" t="s">
        <v>144</v>
      </c>
    </row>
    <row r="687" spans="2:51" s="11" customFormat="1" ht="13.5">
      <c r="B687" s="188"/>
      <c r="D687" s="189" t="s">
        <v>153</v>
      </c>
      <c r="E687" s="190" t="s">
        <v>5</v>
      </c>
      <c r="F687" s="191" t="s">
        <v>1181</v>
      </c>
      <c r="H687" s="192" t="s">
        <v>5</v>
      </c>
      <c r="I687" s="193"/>
      <c r="L687" s="188"/>
      <c r="M687" s="194"/>
      <c r="N687" s="195"/>
      <c r="O687" s="195"/>
      <c r="P687" s="195"/>
      <c r="Q687" s="195"/>
      <c r="R687" s="195"/>
      <c r="S687" s="195"/>
      <c r="T687" s="196"/>
      <c r="AT687" s="192" t="s">
        <v>153</v>
      </c>
      <c r="AU687" s="192" t="s">
        <v>86</v>
      </c>
      <c r="AV687" s="11" t="s">
        <v>25</v>
      </c>
      <c r="AW687" s="11" t="s">
        <v>40</v>
      </c>
      <c r="AX687" s="11" t="s">
        <v>77</v>
      </c>
      <c r="AY687" s="192" t="s">
        <v>144</v>
      </c>
    </row>
    <row r="688" spans="2:51" s="12" customFormat="1" ht="13.5">
      <c r="B688" s="197"/>
      <c r="D688" s="189" t="s">
        <v>153</v>
      </c>
      <c r="E688" s="198" t="s">
        <v>5</v>
      </c>
      <c r="F688" s="199" t="s">
        <v>1182</v>
      </c>
      <c r="H688" s="200">
        <v>29.43</v>
      </c>
      <c r="I688" s="201"/>
      <c r="L688" s="197"/>
      <c r="M688" s="202"/>
      <c r="N688" s="203"/>
      <c r="O688" s="203"/>
      <c r="P688" s="203"/>
      <c r="Q688" s="203"/>
      <c r="R688" s="203"/>
      <c r="S688" s="203"/>
      <c r="T688" s="204"/>
      <c r="AT688" s="198" t="s">
        <v>153</v>
      </c>
      <c r="AU688" s="198" t="s">
        <v>86</v>
      </c>
      <c r="AV688" s="12" t="s">
        <v>86</v>
      </c>
      <c r="AW688" s="12" t="s">
        <v>40</v>
      </c>
      <c r="AX688" s="12" t="s">
        <v>77</v>
      </c>
      <c r="AY688" s="198" t="s">
        <v>144</v>
      </c>
    </row>
    <row r="689" spans="2:51" s="11" customFormat="1" ht="13.5">
      <c r="B689" s="188"/>
      <c r="D689" s="189" t="s">
        <v>153</v>
      </c>
      <c r="E689" s="190" t="s">
        <v>5</v>
      </c>
      <c r="F689" s="191" t="s">
        <v>1183</v>
      </c>
      <c r="H689" s="192" t="s">
        <v>5</v>
      </c>
      <c r="I689" s="193"/>
      <c r="L689" s="188"/>
      <c r="M689" s="194"/>
      <c r="N689" s="195"/>
      <c r="O689" s="195"/>
      <c r="P689" s="195"/>
      <c r="Q689" s="195"/>
      <c r="R689" s="195"/>
      <c r="S689" s="195"/>
      <c r="T689" s="196"/>
      <c r="AT689" s="192" t="s">
        <v>153</v>
      </c>
      <c r="AU689" s="192" t="s">
        <v>86</v>
      </c>
      <c r="AV689" s="11" t="s">
        <v>25</v>
      </c>
      <c r="AW689" s="11" t="s">
        <v>40</v>
      </c>
      <c r="AX689" s="11" t="s">
        <v>77</v>
      </c>
      <c r="AY689" s="192" t="s">
        <v>144</v>
      </c>
    </row>
    <row r="690" spans="2:51" s="12" customFormat="1" ht="13.5">
      <c r="B690" s="197"/>
      <c r="D690" s="189" t="s">
        <v>153</v>
      </c>
      <c r="E690" s="198" t="s">
        <v>5</v>
      </c>
      <c r="F690" s="199" t="s">
        <v>1184</v>
      </c>
      <c r="H690" s="200">
        <v>74.2</v>
      </c>
      <c r="I690" s="201"/>
      <c r="L690" s="197"/>
      <c r="M690" s="202"/>
      <c r="N690" s="203"/>
      <c r="O690" s="203"/>
      <c r="P690" s="203"/>
      <c r="Q690" s="203"/>
      <c r="R690" s="203"/>
      <c r="S690" s="203"/>
      <c r="T690" s="204"/>
      <c r="AT690" s="198" t="s">
        <v>153</v>
      </c>
      <c r="AU690" s="198" t="s">
        <v>86</v>
      </c>
      <c r="AV690" s="12" t="s">
        <v>86</v>
      </c>
      <c r="AW690" s="12" t="s">
        <v>40</v>
      </c>
      <c r="AX690" s="12" t="s">
        <v>77</v>
      </c>
      <c r="AY690" s="198" t="s">
        <v>144</v>
      </c>
    </row>
    <row r="691" spans="2:51" s="13" customFormat="1" ht="13.5">
      <c r="B691" s="205"/>
      <c r="D691" s="189" t="s">
        <v>153</v>
      </c>
      <c r="E691" s="215" t="s">
        <v>5</v>
      </c>
      <c r="F691" s="216" t="s">
        <v>174</v>
      </c>
      <c r="H691" s="217">
        <v>242.047</v>
      </c>
      <c r="I691" s="210"/>
      <c r="L691" s="205"/>
      <c r="M691" s="211"/>
      <c r="N691" s="212"/>
      <c r="O691" s="212"/>
      <c r="P691" s="212"/>
      <c r="Q691" s="212"/>
      <c r="R691" s="212"/>
      <c r="S691" s="212"/>
      <c r="T691" s="213"/>
      <c r="AT691" s="214" t="s">
        <v>153</v>
      </c>
      <c r="AU691" s="214" t="s">
        <v>86</v>
      </c>
      <c r="AV691" s="13" t="s">
        <v>151</v>
      </c>
      <c r="AW691" s="13" t="s">
        <v>40</v>
      </c>
      <c r="AX691" s="13" t="s">
        <v>77</v>
      </c>
      <c r="AY691" s="214" t="s">
        <v>144</v>
      </c>
    </row>
    <row r="692" spans="2:51" s="12" customFormat="1" ht="13.5">
      <c r="B692" s="197"/>
      <c r="D692" s="189" t="s">
        <v>153</v>
      </c>
      <c r="E692" s="198" t="s">
        <v>5</v>
      </c>
      <c r="F692" s="199" t="s">
        <v>1190</v>
      </c>
      <c r="H692" s="200">
        <v>0.278</v>
      </c>
      <c r="I692" s="201"/>
      <c r="L692" s="197"/>
      <c r="M692" s="202"/>
      <c r="N692" s="203"/>
      <c r="O692" s="203"/>
      <c r="P692" s="203"/>
      <c r="Q692" s="203"/>
      <c r="R692" s="203"/>
      <c r="S692" s="203"/>
      <c r="T692" s="204"/>
      <c r="AT692" s="198" t="s">
        <v>153</v>
      </c>
      <c r="AU692" s="198" t="s">
        <v>86</v>
      </c>
      <c r="AV692" s="12" t="s">
        <v>86</v>
      </c>
      <c r="AW692" s="12" t="s">
        <v>40</v>
      </c>
      <c r="AX692" s="12" t="s">
        <v>77</v>
      </c>
      <c r="AY692" s="198" t="s">
        <v>144</v>
      </c>
    </row>
    <row r="693" spans="2:51" s="13" customFormat="1" ht="13.5">
      <c r="B693" s="205"/>
      <c r="D693" s="206" t="s">
        <v>153</v>
      </c>
      <c r="E693" s="207" t="s">
        <v>5</v>
      </c>
      <c r="F693" s="208" t="s">
        <v>174</v>
      </c>
      <c r="H693" s="209">
        <v>0.278</v>
      </c>
      <c r="I693" s="210"/>
      <c r="L693" s="205"/>
      <c r="M693" s="211"/>
      <c r="N693" s="212"/>
      <c r="O693" s="212"/>
      <c r="P693" s="212"/>
      <c r="Q693" s="212"/>
      <c r="R693" s="212"/>
      <c r="S693" s="212"/>
      <c r="T693" s="213"/>
      <c r="AT693" s="214" t="s">
        <v>153</v>
      </c>
      <c r="AU693" s="214" t="s">
        <v>86</v>
      </c>
      <c r="AV693" s="13" t="s">
        <v>151</v>
      </c>
      <c r="AW693" s="13" t="s">
        <v>40</v>
      </c>
      <c r="AX693" s="13" t="s">
        <v>25</v>
      </c>
      <c r="AY693" s="214" t="s">
        <v>144</v>
      </c>
    </row>
    <row r="694" spans="2:65" s="1" customFormat="1" ht="22.5" customHeight="1">
      <c r="B694" s="175"/>
      <c r="C694" s="176" t="s">
        <v>1191</v>
      </c>
      <c r="D694" s="176" t="s">
        <v>146</v>
      </c>
      <c r="E694" s="177" t="s">
        <v>1192</v>
      </c>
      <c r="F694" s="178" t="s">
        <v>1193</v>
      </c>
      <c r="G694" s="179" t="s">
        <v>1177</v>
      </c>
      <c r="H694" s="180">
        <v>1486.946</v>
      </c>
      <c r="I694" s="181"/>
      <c r="J694" s="182">
        <f>ROUND(I694*H694,2)</f>
        <v>0</v>
      </c>
      <c r="K694" s="178" t="s">
        <v>4753</v>
      </c>
      <c r="L694" s="42"/>
      <c r="M694" s="183" t="s">
        <v>5</v>
      </c>
      <c r="N694" s="184" t="s">
        <v>48</v>
      </c>
      <c r="O694" s="43"/>
      <c r="P694" s="185">
        <f>O694*H694</f>
        <v>0</v>
      </c>
      <c r="Q694" s="185">
        <v>5E-05</v>
      </c>
      <c r="R694" s="185">
        <f>Q694*H694</f>
        <v>0.0743473</v>
      </c>
      <c r="S694" s="185">
        <v>0</v>
      </c>
      <c r="T694" s="186">
        <f>S694*H694</f>
        <v>0</v>
      </c>
      <c r="AR694" s="24" t="s">
        <v>339</v>
      </c>
      <c r="AT694" s="24" t="s">
        <v>146</v>
      </c>
      <c r="AU694" s="24" t="s">
        <v>86</v>
      </c>
      <c r="AY694" s="24" t="s">
        <v>144</v>
      </c>
      <c r="BE694" s="187">
        <f>IF(N694="základní",J694,0)</f>
        <v>0</v>
      </c>
      <c r="BF694" s="187">
        <f>IF(N694="snížená",J694,0)</f>
        <v>0</v>
      </c>
      <c r="BG694" s="187">
        <f>IF(N694="zákl. přenesená",J694,0)</f>
        <v>0</v>
      </c>
      <c r="BH694" s="187">
        <f>IF(N694="sníž. přenesená",J694,0)</f>
        <v>0</v>
      </c>
      <c r="BI694" s="187">
        <f>IF(N694="nulová",J694,0)</f>
        <v>0</v>
      </c>
      <c r="BJ694" s="24" t="s">
        <v>25</v>
      </c>
      <c r="BK694" s="187">
        <f>ROUND(I694*H694,2)</f>
        <v>0</v>
      </c>
      <c r="BL694" s="24" t="s">
        <v>339</v>
      </c>
      <c r="BM694" s="24" t="s">
        <v>1194</v>
      </c>
    </row>
    <row r="695" spans="2:51" s="11" customFormat="1" ht="13.5">
      <c r="B695" s="188"/>
      <c r="D695" s="189" t="s">
        <v>153</v>
      </c>
      <c r="E695" s="190" t="s">
        <v>5</v>
      </c>
      <c r="F695" s="191" t="s">
        <v>1019</v>
      </c>
      <c r="H695" s="192" t="s">
        <v>5</v>
      </c>
      <c r="I695" s="193"/>
      <c r="L695" s="188"/>
      <c r="M695" s="194"/>
      <c r="N695" s="195"/>
      <c r="O695" s="195"/>
      <c r="P695" s="195"/>
      <c r="Q695" s="195"/>
      <c r="R695" s="195"/>
      <c r="S695" s="195"/>
      <c r="T695" s="196"/>
      <c r="AT695" s="192" t="s">
        <v>153</v>
      </c>
      <c r="AU695" s="192" t="s">
        <v>86</v>
      </c>
      <c r="AV695" s="11" t="s">
        <v>25</v>
      </c>
      <c r="AW695" s="11" t="s">
        <v>40</v>
      </c>
      <c r="AX695" s="11" t="s">
        <v>77</v>
      </c>
      <c r="AY695" s="192" t="s">
        <v>144</v>
      </c>
    </row>
    <row r="696" spans="2:51" s="11" customFormat="1" ht="13.5">
      <c r="B696" s="188"/>
      <c r="D696" s="189" t="s">
        <v>153</v>
      </c>
      <c r="E696" s="190" t="s">
        <v>5</v>
      </c>
      <c r="F696" s="191" t="s">
        <v>1195</v>
      </c>
      <c r="H696" s="192" t="s">
        <v>5</v>
      </c>
      <c r="I696" s="193"/>
      <c r="L696" s="188"/>
      <c r="M696" s="194"/>
      <c r="N696" s="195"/>
      <c r="O696" s="195"/>
      <c r="P696" s="195"/>
      <c r="Q696" s="195"/>
      <c r="R696" s="195"/>
      <c r="S696" s="195"/>
      <c r="T696" s="196"/>
      <c r="AT696" s="192" t="s">
        <v>153</v>
      </c>
      <c r="AU696" s="192" t="s">
        <v>86</v>
      </c>
      <c r="AV696" s="11" t="s">
        <v>25</v>
      </c>
      <c r="AW696" s="11" t="s">
        <v>40</v>
      </c>
      <c r="AX696" s="11" t="s">
        <v>77</v>
      </c>
      <c r="AY696" s="192" t="s">
        <v>144</v>
      </c>
    </row>
    <row r="697" spans="2:51" s="12" customFormat="1" ht="13.5">
      <c r="B697" s="197"/>
      <c r="D697" s="189" t="s">
        <v>153</v>
      </c>
      <c r="E697" s="198" t="s">
        <v>5</v>
      </c>
      <c r="F697" s="199" t="s">
        <v>1196</v>
      </c>
      <c r="H697" s="200">
        <v>1181.376</v>
      </c>
      <c r="I697" s="201"/>
      <c r="L697" s="197"/>
      <c r="M697" s="202"/>
      <c r="N697" s="203"/>
      <c r="O697" s="203"/>
      <c r="P697" s="203"/>
      <c r="Q697" s="203"/>
      <c r="R697" s="203"/>
      <c r="S697" s="203"/>
      <c r="T697" s="204"/>
      <c r="AT697" s="198" t="s">
        <v>153</v>
      </c>
      <c r="AU697" s="198" t="s">
        <v>86</v>
      </c>
      <c r="AV697" s="12" t="s">
        <v>86</v>
      </c>
      <c r="AW697" s="12" t="s">
        <v>40</v>
      </c>
      <c r="AX697" s="12" t="s">
        <v>77</v>
      </c>
      <c r="AY697" s="198" t="s">
        <v>144</v>
      </c>
    </row>
    <row r="698" spans="2:51" s="11" customFormat="1" ht="13.5">
      <c r="B698" s="188"/>
      <c r="D698" s="189" t="s">
        <v>153</v>
      </c>
      <c r="E698" s="190" t="s">
        <v>5</v>
      </c>
      <c r="F698" s="191" t="s">
        <v>1181</v>
      </c>
      <c r="H698" s="192" t="s">
        <v>5</v>
      </c>
      <c r="I698" s="193"/>
      <c r="L698" s="188"/>
      <c r="M698" s="194"/>
      <c r="N698" s="195"/>
      <c r="O698" s="195"/>
      <c r="P698" s="195"/>
      <c r="Q698" s="195"/>
      <c r="R698" s="195"/>
      <c r="S698" s="195"/>
      <c r="T698" s="196"/>
      <c r="AT698" s="192" t="s">
        <v>153</v>
      </c>
      <c r="AU698" s="192" t="s">
        <v>86</v>
      </c>
      <c r="AV698" s="11" t="s">
        <v>25</v>
      </c>
      <c r="AW698" s="11" t="s">
        <v>40</v>
      </c>
      <c r="AX698" s="11" t="s">
        <v>77</v>
      </c>
      <c r="AY698" s="192" t="s">
        <v>144</v>
      </c>
    </row>
    <row r="699" spans="2:51" s="12" customFormat="1" ht="13.5">
      <c r="B699" s="197"/>
      <c r="D699" s="189" t="s">
        <v>153</v>
      </c>
      <c r="E699" s="198" t="s">
        <v>5</v>
      </c>
      <c r="F699" s="199" t="s">
        <v>1197</v>
      </c>
      <c r="H699" s="200">
        <v>49.05</v>
      </c>
      <c r="I699" s="201"/>
      <c r="L699" s="197"/>
      <c r="M699" s="202"/>
      <c r="N699" s="203"/>
      <c r="O699" s="203"/>
      <c r="P699" s="203"/>
      <c r="Q699" s="203"/>
      <c r="R699" s="203"/>
      <c r="S699" s="203"/>
      <c r="T699" s="204"/>
      <c r="AT699" s="198" t="s">
        <v>153</v>
      </c>
      <c r="AU699" s="198" t="s">
        <v>86</v>
      </c>
      <c r="AV699" s="12" t="s">
        <v>86</v>
      </c>
      <c r="AW699" s="12" t="s">
        <v>40</v>
      </c>
      <c r="AX699" s="12" t="s">
        <v>77</v>
      </c>
      <c r="AY699" s="198" t="s">
        <v>144</v>
      </c>
    </row>
    <row r="700" spans="2:51" s="11" customFormat="1" ht="13.5">
      <c r="B700" s="188"/>
      <c r="D700" s="189" t="s">
        <v>153</v>
      </c>
      <c r="E700" s="190" t="s">
        <v>5</v>
      </c>
      <c r="F700" s="191" t="s">
        <v>1183</v>
      </c>
      <c r="H700" s="192" t="s">
        <v>5</v>
      </c>
      <c r="I700" s="193"/>
      <c r="L700" s="188"/>
      <c r="M700" s="194"/>
      <c r="N700" s="195"/>
      <c r="O700" s="195"/>
      <c r="P700" s="195"/>
      <c r="Q700" s="195"/>
      <c r="R700" s="195"/>
      <c r="S700" s="195"/>
      <c r="T700" s="196"/>
      <c r="AT700" s="192" t="s">
        <v>153</v>
      </c>
      <c r="AU700" s="192" t="s">
        <v>86</v>
      </c>
      <c r="AV700" s="11" t="s">
        <v>25</v>
      </c>
      <c r="AW700" s="11" t="s">
        <v>40</v>
      </c>
      <c r="AX700" s="11" t="s">
        <v>77</v>
      </c>
      <c r="AY700" s="192" t="s">
        <v>144</v>
      </c>
    </row>
    <row r="701" spans="2:51" s="12" customFormat="1" ht="13.5">
      <c r="B701" s="197"/>
      <c r="D701" s="189" t="s">
        <v>153</v>
      </c>
      <c r="E701" s="198" t="s">
        <v>5</v>
      </c>
      <c r="F701" s="199" t="s">
        <v>1198</v>
      </c>
      <c r="H701" s="200">
        <v>256.52</v>
      </c>
      <c r="I701" s="201"/>
      <c r="L701" s="197"/>
      <c r="M701" s="202"/>
      <c r="N701" s="203"/>
      <c r="O701" s="203"/>
      <c r="P701" s="203"/>
      <c r="Q701" s="203"/>
      <c r="R701" s="203"/>
      <c r="S701" s="203"/>
      <c r="T701" s="204"/>
      <c r="AT701" s="198" t="s">
        <v>153</v>
      </c>
      <c r="AU701" s="198" t="s">
        <v>86</v>
      </c>
      <c r="AV701" s="12" t="s">
        <v>86</v>
      </c>
      <c r="AW701" s="12" t="s">
        <v>40</v>
      </c>
      <c r="AX701" s="12" t="s">
        <v>77</v>
      </c>
      <c r="AY701" s="198" t="s">
        <v>144</v>
      </c>
    </row>
    <row r="702" spans="2:51" s="13" customFormat="1" ht="13.5">
      <c r="B702" s="205"/>
      <c r="D702" s="206" t="s">
        <v>153</v>
      </c>
      <c r="E702" s="207" t="s">
        <v>5</v>
      </c>
      <c r="F702" s="208" t="s">
        <v>174</v>
      </c>
      <c r="H702" s="209">
        <v>1486.946</v>
      </c>
      <c r="I702" s="210"/>
      <c r="L702" s="205"/>
      <c r="M702" s="211"/>
      <c r="N702" s="212"/>
      <c r="O702" s="212"/>
      <c r="P702" s="212"/>
      <c r="Q702" s="212"/>
      <c r="R702" s="212"/>
      <c r="S702" s="212"/>
      <c r="T702" s="213"/>
      <c r="AT702" s="214" t="s">
        <v>153</v>
      </c>
      <c r="AU702" s="214" t="s">
        <v>86</v>
      </c>
      <c r="AV702" s="13" t="s">
        <v>151</v>
      </c>
      <c r="AW702" s="13" t="s">
        <v>40</v>
      </c>
      <c r="AX702" s="13" t="s">
        <v>25</v>
      </c>
      <c r="AY702" s="214" t="s">
        <v>144</v>
      </c>
    </row>
    <row r="703" spans="2:65" s="1" customFormat="1" ht="22.5" customHeight="1">
      <c r="B703" s="175"/>
      <c r="C703" s="223" t="s">
        <v>1199</v>
      </c>
      <c r="D703" s="223" t="s">
        <v>782</v>
      </c>
      <c r="E703" s="224" t="s">
        <v>1200</v>
      </c>
      <c r="F703" s="225" t="s">
        <v>1201</v>
      </c>
      <c r="G703" s="226" t="s">
        <v>198</v>
      </c>
      <c r="H703" s="227">
        <v>1.71</v>
      </c>
      <c r="I703" s="228"/>
      <c r="J703" s="229">
        <f>ROUND(I703*H703,2)</f>
        <v>0</v>
      </c>
      <c r="K703" s="353" t="s">
        <v>4753</v>
      </c>
      <c r="L703" s="230"/>
      <c r="M703" s="231" t="s">
        <v>5</v>
      </c>
      <c r="N703" s="232" t="s">
        <v>48</v>
      </c>
      <c r="O703" s="43"/>
      <c r="P703" s="185">
        <f>O703*H703</f>
        <v>0</v>
      </c>
      <c r="Q703" s="185">
        <v>1</v>
      </c>
      <c r="R703" s="185">
        <f>Q703*H703</f>
        <v>1.71</v>
      </c>
      <c r="S703" s="185">
        <v>0</v>
      </c>
      <c r="T703" s="186">
        <f>S703*H703</f>
        <v>0</v>
      </c>
      <c r="AR703" s="24" t="s">
        <v>497</v>
      </c>
      <c r="AT703" s="24" t="s">
        <v>782</v>
      </c>
      <c r="AU703" s="24" t="s">
        <v>86</v>
      </c>
      <c r="AY703" s="24" t="s">
        <v>144</v>
      </c>
      <c r="BE703" s="187">
        <f>IF(N703="základní",J703,0)</f>
        <v>0</v>
      </c>
      <c r="BF703" s="187">
        <f>IF(N703="snížená",J703,0)</f>
        <v>0</v>
      </c>
      <c r="BG703" s="187">
        <f>IF(N703="zákl. přenesená",J703,0)</f>
        <v>0</v>
      </c>
      <c r="BH703" s="187">
        <f>IF(N703="sníž. přenesená",J703,0)</f>
        <v>0</v>
      </c>
      <c r="BI703" s="187">
        <f>IF(N703="nulová",J703,0)</f>
        <v>0</v>
      </c>
      <c r="BJ703" s="24" t="s">
        <v>25</v>
      </c>
      <c r="BK703" s="187">
        <f>ROUND(I703*H703,2)</f>
        <v>0</v>
      </c>
      <c r="BL703" s="24" t="s">
        <v>339</v>
      </c>
      <c r="BM703" s="24" t="s">
        <v>1202</v>
      </c>
    </row>
    <row r="704" spans="2:47" s="1" customFormat="1" ht="27">
      <c r="B704" s="42"/>
      <c r="D704" s="189" t="s">
        <v>852</v>
      </c>
      <c r="F704" s="236" t="s">
        <v>1203</v>
      </c>
      <c r="I704" s="237"/>
      <c r="L704" s="42"/>
      <c r="M704" s="238"/>
      <c r="N704" s="43"/>
      <c r="O704" s="43"/>
      <c r="P704" s="43"/>
      <c r="Q704" s="43"/>
      <c r="R704" s="43"/>
      <c r="S704" s="43"/>
      <c r="T704" s="71"/>
      <c r="AT704" s="24" t="s">
        <v>852</v>
      </c>
      <c r="AU704" s="24" t="s">
        <v>86</v>
      </c>
    </row>
    <row r="705" spans="2:51" s="11" customFormat="1" ht="13.5">
      <c r="B705" s="188"/>
      <c r="D705" s="189" t="s">
        <v>153</v>
      </c>
      <c r="E705" s="190" t="s">
        <v>5</v>
      </c>
      <c r="F705" s="191" t="s">
        <v>1019</v>
      </c>
      <c r="H705" s="192" t="s">
        <v>5</v>
      </c>
      <c r="I705" s="193"/>
      <c r="L705" s="188"/>
      <c r="M705" s="194"/>
      <c r="N705" s="195"/>
      <c r="O705" s="195"/>
      <c r="P705" s="195"/>
      <c r="Q705" s="195"/>
      <c r="R705" s="195"/>
      <c r="S705" s="195"/>
      <c r="T705" s="196"/>
      <c r="AT705" s="192" t="s">
        <v>153</v>
      </c>
      <c r="AU705" s="192" t="s">
        <v>86</v>
      </c>
      <c r="AV705" s="11" t="s">
        <v>25</v>
      </c>
      <c r="AW705" s="11" t="s">
        <v>40</v>
      </c>
      <c r="AX705" s="11" t="s">
        <v>77</v>
      </c>
      <c r="AY705" s="192" t="s">
        <v>144</v>
      </c>
    </row>
    <row r="706" spans="2:51" s="11" customFormat="1" ht="13.5">
      <c r="B706" s="188"/>
      <c r="D706" s="189" t="s">
        <v>153</v>
      </c>
      <c r="E706" s="190" t="s">
        <v>5</v>
      </c>
      <c r="F706" s="191" t="s">
        <v>1195</v>
      </c>
      <c r="H706" s="192" t="s">
        <v>5</v>
      </c>
      <c r="I706" s="193"/>
      <c r="L706" s="188"/>
      <c r="M706" s="194"/>
      <c r="N706" s="195"/>
      <c r="O706" s="195"/>
      <c r="P706" s="195"/>
      <c r="Q706" s="195"/>
      <c r="R706" s="195"/>
      <c r="S706" s="195"/>
      <c r="T706" s="196"/>
      <c r="AT706" s="192" t="s">
        <v>153</v>
      </c>
      <c r="AU706" s="192" t="s">
        <v>86</v>
      </c>
      <c r="AV706" s="11" t="s">
        <v>25</v>
      </c>
      <c r="AW706" s="11" t="s">
        <v>40</v>
      </c>
      <c r="AX706" s="11" t="s">
        <v>77</v>
      </c>
      <c r="AY706" s="192" t="s">
        <v>144</v>
      </c>
    </row>
    <row r="707" spans="2:51" s="12" customFormat="1" ht="13.5">
      <c r="B707" s="197"/>
      <c r="D707" s="189" t="s">
        <v>153</v>
      </c>
      <c r="E707" s="198" t="s">
        <v>5</v>
      </c>
      <c r="F707" s="199" t="s">
        <v>1196</v>
      </c>
      <c r="H707" s="200">
        <v>1181.376</v>
      </c>
      <c r="I707" s="201"/>
      <c r="L707" s="197"/>
      <c r="M707" s="202"/>
      <c r="N707" s="203"/>
      <c r="O707" s="203"/>
      <c r="P707" s="203"/>
      <c r="Q707" s="203"/>
      <c r="R707" s="203"/>
      <c r="S707" s="203"/>
      <c r="T707" s="204"/>
      <c r="AT707" s="198" t="s">
        <v>153</v>
      </c>
      <c r="AU707" s="198" t="s">
        <v>86</v>
      </c>
      <c r="AV707" s="12" t="s">
        <v>86</v>
      </c>
      <c r="AW707" s="12" t="s">
        <v>40</v>
      </c>
      <c r="AX707" s="12" t="s">
        <v>77</v>
      </c>
      <c r="AY707" s="198" t="s">
        <v>144</v>
      </c>
    </row>
    <row r="708" spans="2:51" s="11" customFormat="1" ht="13.5">
      <c r="B708" s="188"/>
      <c r="D708" s="189" t="s">
        <v>153</v>
      </c>
      <c r="E708" s="190" t="s">
        <v>5</v>
      </c>
      <c r="F708" s="191" t="s">
        <v>1181</v>
      </c>
      <c r="H708" s="192" t="s">
        <v>5</v>
      </c>
      <c r="I708" s="193"/>
      <c r="L708" s="188"/>
      <c r="M708" s="194"/>
      <c r="N708" s="195"/>
      <c r="O708" s="195"/>
      <c r="P708" s="195"/>
      <c r="Q708" s="195"/>
      <c r="R708" s="195"/>
      <c r="S708" s="195"/>
      <c r="T708" s="196"/>
      <c r="AT708" s="192" t="s">
        <v>153</v>
      </c>
      <c r="AU708" s="192" t="s">
        <v>86</v>
      </c>
      <c r="AV708" s="11" t="s">
        <v>25</v>
      </c>
      <c r="AW708" s="11" t="s">
        <v>40</v>
      </c>
      <c r="AX708" s="11" t="s">
        <v>77</v>
      </c>
      <c r="AY708" s="192" t="s">
        <v>144</v>
      </c>
    </row>
    <row r="709" spans="2:51" s="12" customFormat="1" ht="13.5">
      <c r="B709" s="197"/>
      <c r="D709" s="189" t="s">
        <v>153</v>
      </c>
      <c r="E709" s="198" t="s">
        <v>5</v>
      </c>
      <c r="F709" s="199" t="s">
        <v>1197</v>
      </c>
      <c r="H709" s="200">
        <v>49.05</v>
      </c>
      <c r="I709" s="201"/>
      <c r="L709" s="197"/>
      <c r="M709" s="202"/>
      <c r="N709" s="203"/>
      <c r="O709" s="203"/>
      <c r="P709" s="203"/>
      <c r="Q709" s="203"/>
      <c r="R709" s="203"/>
      <c r="S709" s="203"/>
      <c r="T709" s="204"/>
      <c r="AT709" s="198" t="s">
        <v>153</v>
      </c>
      <c r="AU709" s="198" t="s">
        <v>86</v>
      </c>
      <c r="AV709" s="12" t="s">
        <v>86</v>
      </c>
      <c r="AW709" s="12" t="s">
        <v>40</v>
      </c>
      <c r="AX709" s="12" t="s">
        <v>77</v>
      </c>
      <c r="AY709" s="198" t="s">
        <v>144</v>
      </c>
    </row>
    <row r="710" spans="2:51" s="11" customFormat="1" ht="13.5">
      <c r="B710" s="188"/>
      <c r="D710" s="189" t="s">
        <v>153</v>
      </c>
      <c r="E710" s="190" t="s">
        <v>5</v>
      </c>
      <c r="F710" s="191" t="s">
        <v>1183</v>
      </c>
      <c r="H710" s="192" t="s">
        <v>5</v>
      </c>
      <c r="I710" s="193"/>
      <c r="L710" s="188"/>
      <c r="M710" s="194"/>
      <c r="N710" s="195"/>
      <c r="O710" s="195"/>
      <c r="P710" s="195"/>
      <c r="Q710" s="195"/>
      <c r="R710" s="195"/>
      <c r="S710" s="195"/>
      <c r="T710" s="196"/>
      <c r="AT710" s="192" t="s">
        <v>153</v>
      </c>
      <c r="AU710" s="192" t="s">
        <v>86</v>
      </c>
      <c r="AV710" s="11" t="s">
        <v>25</v>
      </c>
      <c r="AW710" s="11" t="s">
        <v>40</v>
      </c>
      <c r="AX710" s="11" t="s">
        <v>77</v>
      </c>
      <c r="AY710" s="192" t="s">
        <v>144</v>
      </c>
    </row>
    <row r="711" spans="2:51" s="12" customFormat="1" ht="13.5">
      <c r="B711" s="197"/>
      <c r="D711" s="189" t="s">
        <v>153</v>
      </c>
      <c r="E711" s="198" t="s">
        <v>5</v>
      </c>
      <c r="F711" s="199" t="s">
        <v>1198</v>
      </c>
      <c r="H711" s="200">
        <v>256.52</v>
      </c>
      <c r="I711" s="201"/>
      <c r="L711" s="197"/>
      <c r="M711" s="202"/>
      <c r="N711" s="203"/>
      <c r="O711" s="203"/>
      <c r="P711" s="203"/>
      <c r="Q711" s="203"/>
      <c r="R711" s="203"/>
      <c r="S711" s="203"/>
      <c r="T711" s="204"/>
      <c r="AT711" s="198" t="s">
        <v>153</v>
      </c>
      <c r="AU711" s="198" t="s">
        <v>86</v>
      </c>
      <c r="AV711" s="12" t="s">
        <v>86</v>
      </c>
      <c r="AW711" s="12" t="s">
        <v>40</v>
      </c>
      <c r="AX711" s="12" t="s">
        <v>77</v>
      </c>
      <c r="AY711" s="198" t="s">
        <v>144</v>
      </c>
    </row>
    <row r="712" spans="2:51" s="13" customFormat="1" ht="13.5">
      <c r="B712" s="205"/>
      <c r="D712" s="189" t="s">
        <v>153</v>
      </c>
      <c r="E712" s="215" t="s">
        <v>5</v>
      </c>
      <c r="F712" s="216" t="s">
        <v>174</v>
      </c>
      <c r="H712" s="217">
        <v>1486.946</v>
      </c>
      <c r="I712" s="210"/>
      <c r="L712" s="205"/>
      <c r="M712" s="211"/>
      <c r="N712" s="212"/>
      <c r="O712" s="212"/>
      <c r="P712" s="212"/>
      <c r="Q712" s="212"/>
      <c r="R712" s="212"/>
      <c r="S712" s="212"/>
      <c r="T712" s="213"/>
      <c r="AT712" s="214" t="s">
        <v>153</v>
      </c>
      <c r="AU712" s="214" t="s">
        <v>86</v>
      </c>
      <c r="AV712" s="13" t="s">
        <v>151</v>
      </c>
      <c r="AW712" s="13" t="s">
        <v>40</v>
      </c>
      <c r="AX712" s="13" t="s">
        <v>77</v>
      </c>
      <c r="AY712" s="214" t="s">
        <v>144</v>
      </c>
    </row>
    <row r="713" spans="2:51" s="12" customFormat="1" ht="13.5">
      <c r="B713" s="197"/>
      <c r="D713" s="189" t="s">
        <v>153</v>
      </c>
      <c r="E713" s="198" t="s">
        <v>5</v>
      </c>
      <c r="F713" s="199" t="s">
        <v>1204</v>
      </c>
      <c r="H713" s="200">
        <v>1.71</v>
      </c>
      <c r="I713" s="201"/>
      <c r="L713" s="197"/>
      <c r="M713" s="202"/>
      <c r="N713" s="203"/>
      <c r="O713" s="203"/>
      <c r="P713" s="203"/>
      <c r="Q713" s="203"/>
      <c r="R713" s="203"/>
      <c r="S713" s="203"/>
      <c r="T713" s="204"/>
      <c r="AT713" s="198" t="s">
        <v>153</v>
      </c>
      <c r="AU713" s="198" t="s">
        <v>86</v>
      </c>
      <c r="AV713" s="12" t="s">
        <v>86</v>
      </c>
      <c r="AW713" s="12" t="s">
        <v>40</v>
      </c>
      <c r="AX713" s="12" t="s">
        <v>77</v>
      </c>
      <c r="AY713" s="198" t="s">
        <v>144</v>
      </c>
    </row>
    <row r="714" spans="2:51" s="13" customFormat="1" ht="13.5">
      <c r="B714" s="205"/>
      <c r="D714" s="206" t="s">
        <v>153</v>
      </c>
      <c r="E714" s="207" t="s">
        <v>5</v>
      </c>
      <c r="F714" s="208" t="s">
        <v>174</v>
      </c>
      <c r="H714" s="209">
        <v>1.71</v>
      </c>
      <c r="I714" s="210"/>
      <c r="L714" s="205"/>
      <c r="M714" s="211"/>
      <c r="N714" s="212"/>
      <c r="O714" s="212"/>
      <c r="P714" s="212"/>
      <c r="Q714" s="212"/>
      <c r="R714" s="212"/>
      <c r="S714" s="212"/>
      <c r="T714" s="213"/>
      <c r="AT714" s="214" t="s">
        <v>153</v>
      </c>
      <c r="AU714" s="214" t="s">
        <v>86</v>
      </c>
      <c r="AV714" s="13" t="s">
        <v>151</v>
      </c>
      <c r="AW714" s="13" t="s">
        <v>40</v>
      </c>
      <c r="AX714" s="13" t="s">
        <v>25</v>
      </c>
      <c r="AY714" s="214" t="s">
        <v>144</v>
      </c>
    </row>
    <row r="715" spans="2:65" s="1" customFormat="1" ht="31.5" customHeight="1">
      <c r="B715" s="175"/>
      <c r="C715" s="176" t="s">
        <v>1205</v>
      </c>
      <c r="D715" s="176" t="s">
        <v>146</v>
      </c>
      <c r="E715" s="177" t="s">
        <v>1206</v>
      </c>
      <c r="F715" s="178" t="s">
        <v>1207</v>
      </c>
      <c r="G715" s="179" t="s">
        <v>1208</v>
      </c>
      <c r="H715" s="239"/>
      <c r="I715" s="181"/>
      <c r="J715" s="182">
        <f>ROUND(I715*H715,2)</f>
        <v>0</v>
      </c>
      <c r="K715" s="178" t="s">
        <v>4753</v>
      </c>
      <c r="L715" s="42"/>
      <c r="M715" s="183" t="s">
        <v>5</v>
      </c>
      <c r="N715" s="184" t="s">
        <v>48</v>
      </c>
      <c r="O715" s="43"/>
      <c r="P715" s="185">
        <f>O715*H715</f>
        <v>0</v>
      </c>
      <c r="Q715" s="185">
        <v>0</v>
      </c>
      <c r="R715" s="185">
        <f>Q715*H715</f>
        <v>0</v>
      </c>
      <c r="S715" s="185">
        <v>0</v>
      </c>
      <c r="T715" s="186">
        <f>S715*H715</f>
        <v>0</v>
      </c>
      <c r="AR715" s="24" t="s">
        <v>339</v>
      </c>
      <c r="AT715" s="24" t="s">
        <v>146</v>
      </c>
      <c r="AU715" s="24" t="s">
        <v>86</v>
      </c>
      <c r="AY715" s="24" t="s">
        <v>144</v>
      </c>
      <c r="BE715" s="187">
        <f>IF(N715="základní",J715,0)</f>
        <v>0</v>
      </c>
      <c r="BF715" s="187">
        <f>IF(N715="snížená",J715,0)</f>
        <v>0</v>
      </c>
      <c r="BG715" s="187">
        <f>IF(N715="zákl. přenesená",J715,0)</f>
        <v>0</v>
      </c>
      <c r="BH715" s="187">
        <f>IF(N715="sníž. přenesená",J715,0)</f>
        <v>0</v>
      </c>
      <c r="BI715" s="187">
        <f>IF(N715="nulová",J715,0)</f>
        <v>0</v>
      </c>
      <c r="BJ715" s="24" t="s">
        <v>25</v>
      </c>
      <c r="BK715" s="187">
        <f>ROUND(I715*H715,2)</f>
        <v>0</v>
      </c>
      <c r="BL715" s="24" t="s">
        <v>339</v>
      </c>
      <c r="BM715" s="24" t="s">
        <v>1209</v>
      </c>
    </row>
    <row r="716" spans="2:63" s="10" customFormat="1" ht="29.85" customHeight="1">
      <c r="B716" s="161"/>
      <c r="D716" s="172" t="s">
        <v>76</v>
      </c>
      <c r="E716" s="173" t="s">
        <v>1210</v>
      </c>
      <c r="F716" s="173" t="s">
        <v>1211</v>
      </c>
      <c r="I716" s="164"/>
      <c r="J716" s="174">
        <f>BK716</f>
        <v>0</v>
      </c>
      <c r="L716" s="161"/>
      <c r="M716" s="166"/>
      <c r="N716" s="167"/>
      <c r="O716" s="167"/>
      <c r="P716" s="168">
        <f>SUM(P717:P726)</f>
        <v>0</v>
      </c>
      <c r="Q716" s="167"/>
      <c r="R716" s="168">
        <f>SUM(R717:R726)</f>
        <v>0.01080537</v>
      </c>
      <c r="S716" s="167"/>
      <c r="T716" s="169">
        <f>SUM(T717:T726)</f>
        <v>0</v>
      </c>
      <c r="AR716" s="162" t="s">
        <v>86</v>
      </c>
      <c r="AT716" s="170" t="s">
        <v>76</v>
      </c>
      <c r="AU716" s="170" t="s">
        <v>25</v>
      </c>
      <c r="AY716" s="162" t="s">
        <v>144</v>
      </c>
      <c r="BK716" s="171">
        <f>SUM(BK717:BK726)</f>
        <v>0</v>
      </c>
    </row>
    <row r="717" spans="2:65" s="1" customFormat="1" ht="31.5" customHeight="1">
      <c r="B717" s="175"/>
      <c r="C717" s="176" t="s">
        <v>1212</v>
      </c>
      <c r="D717" s="176" t="s">
        <v>146</v>
      </c>
      <c r="E717" s="177" t="s">
        <v>1213</v>
      </c>
      <c r="F717" s="178" t="s">
        <v>1214</v>
      </c>
      <c r="G717" s="179" t="s">
        <v>205</v>
      </c>
      <c r="H717" s="180">
        <v>63.561</v>
      </c>
      <c r="I717" s="181"/>
      <c r="J717" s="182">
        <f>ROUND(I717*H717,2)</f>
        <v>0</v>
      </c>
      <c r="K717" s="178" t="s">
        <v>4753</v>
      </c>
      <c r="L717" s="42"/>
      <c r="M717" s="183" t="s">
        <v>5</v>
      </c>
      <c r="N717" s="184" t="s">
        <v>48</v>
      </c>
      <c r="O717" s="43"/>
      <c r="P717" s="185">
        <f>O717*H717</f>
        <v>0</v>
      </c>
      <c r="Q717" s="185">
        <v>0.00017</v>
      </c>
      <c r="R717" s="185">
        <f>Q717*H717</f>
        <v>0.01080537</v>
      </c>
      <c r="S717" s="185">
        <v>0</v>
      </c>
      <c r="T717" s="186">
        <f>S717*H717</f>
        <v>0</v>
      </c>
      <c r="AR717" s="24" t="s">
        <v>339</v>
      </c>
      <c r="AT717" s="24" t="s">
        <v>146</v>
      </c>
      <c r="AU717" s="24" t="s">
        <v>86</v>
      </c>
      <c r="AY717" s="24" t="s">
        <v>144</v>
      </c>
      <c r="BE717" s="187">
        <f>IF(N717="základní",J717,0)</f>
        <v>0</v>
      </c>
      <c r="BF717" s="187">
        <f>IF(N717="snížená",J717,0)</f>
        <v>0</v>
      </c>
      <c r="BG717" s="187">
        <f>IF(N717="zákl. přenesená",J717,0)</f>
        <v>0</v>
      </c>
      <c r="BH717" s="187">
        <f>IF(N717="sníž. přenesená",J717,0)</f>
        <v>0</v>
      </c>
      <c r="BI717" s="187">
        <f>IF(N717="nulová",J717,0)</f>
        <v>0</v>
      </c>
      <c r="BJ717" s="24" t="s">
        <v>25</v>
      </c>
      <c r="BK717" s="187">
        <f>ROUND(I717*H717,2)</f>
        <v>0</v>
      </c>
      <c r="BL717" s="24" t="s">
        <v>339</v>
      </c>
      <c r="BM717" s="24" t="s">
        <v>1215</v>
      </c>
    </row>
    <row r="718" spans="2:51" s="11" customFormat="1" ht="13.5">
      <c r="B718" s="188"/>
      <c r="D718" s="189" t="s">
        <v>153</v>
      </c>
      <c r="E718" s="190" t="s">
        <v>5</v>
      </c>
      <c r="F718" s="191" t="s">
        <v>1216</v>
      </c>
      <c r="H718" s="192" t="s">
        <v>5</v>
      </c>
      <c r="I718" s="193"/>
      <c r="L718" s="188"/>
      <c r="M718" s="194"/>
      <c r="N718" s="195"/>
      <c r="O718" s="195"/>
      <c r="P718" s="195"/>
      <c r="Q718" s="195"/>
      <c r="R718" s="195"/>
      <c r="S718" s="195"/>
      <c r="T718" s="196"/>
      <c r="AT718" s="192" t="s">
        <v>153</v>
      </c>
      <c r="AU718" s="192" t="s">
        <v>86</v>
      </c>
      <c r="AV718" s="11" t="s">
        <v>25</v>
      </c>
      <c r="AW718" s="11" t="s">
        <v>40</v>
      </c>
      <c r="AX718" s="11" t="s">
        <v>77</v>
      </c>
      <c r="AY718" s="192" t="s">
        <v>144</v>
      </c>
    </row>
    <row r="719" spans="2:51" s="12" customFormat="1" ht="13.5">
      <c r="B719" s="197"/>
      <c r="D719" s="189" t="s">
        <v>153</v>
      </c>
      <c r="E719" s="198" t="s">
        <v>5</v>
      </c>
      <c r="F719" s="199" t="s">
        <v>1217</v>
      </c>
      <c r="H719" s="200">
        <v>6.009</v>
      </c>
      <c r="I719" s="201"/>
      <c r="L719" s="197"/>
      <c r="M719" s="202"/>
      <c r="N719" s="203"/>
      <c r="O719" s="203"/>
      <c r="P719" s="203"/>
      <c r="Q719" s="203"/>
      <c r="R719" s="203"/>
      <c r="S719" s="203"/>
      <c r="T719" s="204"/>
      <c r="AT719" s="198" t="s">
        <v>153</v>
      </c>
      <c r="AU719" s="198" t="s">
        <v>86</v>
      </c>
      <c r="AV719" s="12" t="s">
        <v>86</v>
      </c>
      <c r="AW719" s="12" t="s">
        <v>40</v>
      </c>
      <c r="AX719" s="12" t="s">
        <v>77</v>
      </c>
      <c r="AY719" s="198" t="s">
        <v>144</v>
      </c>
    </row>
    <row r="720" spans="2:51" s="12" customFormat="1" ht="13.5">
      <c r="B720" s="197"/>
      <c r="D720" s="189" t="s">
        <v>153</v>
      </c>
      <c r="E720" s="198" t="s">
        <v>5</v>
      </c>
      <c r="F720" s="199" t="s">
        <v>1218</v>
      </c>
      <c r="H720" s="200">
        <v>1.08</v>
      </c>
      <c r="I720" s="201"/>
      <c r="L720" s="197"/>
      <c r="M720" s="202"/>
      <c r="N720" s="203"/>
      <c r="O720" s="203"/>
      <c r="P720" s="203"/>
      <c r="Q720" s="203"/>
      <c r="R720" s="203"/>
      <c r="S720" s="203"/>
      <c r="T720" s="204"/>
      <c r="AT720" s="198" t="s">
        <v>153</v>
      </c>
      <c r="AU720" s="198" t="s">
        <v>86</v>
      </c>
      <c r="AV720" s="12" t="s">
        <v>86</v>
      </c>
      <c r="AW720" s="12" t="s">
        <v>40</v>
      </c>
      <c r="AX720" s="12" t="s">
        <v>77</v>
      </c>
      <c r="AY720" s="198" t="s">
        <v>144</v>
      </c>
    </row>
    <row r="721" spans="2:51" s="12" customFormat="1" ht="13.5">
      <c r="B721" s="197"/>
      <c r="D721" s="189" t="s">
        <v>153</v>
      </c>
      <c r="E721" s="198" t="s">
        <v>5</v>
      </c>
      <c r="F721" s="199" t="s">
        <v>1219</v>
      </c>
      <c r="H721" s="200">
        <v>2.8</v>
      </c>
      <c r="I721" s="201"/>
      <c r="L721" s="197"/>
      <c r="M721" s="202"/>
      <c r="N721" s="203"/>
      <c r="O721" s="203"/>
      <c r="P721" s="203"/>
      <c r="Q721" s="203"/>
      <c r="R721" s="203"/>
      <c r="S721" s="203"/>
      <c r="T721" s="204"/>
      <c r="AT721" s="198" t="s">
        <v>153</v>
      </c>
      <c r="AU721" s="198" t="s">
        <v>86</v>
      </c>
      <c r="AV721" s="12" t="s">
        <v>86</v>
      </c>
      <c r="AW721" s="12" t="s">
        <v>40</v>
      </c>
      <c r="AX721" s="12" t="s">
        <v>77</v>
      </c>
      <c r="AY721" s="198" t="s">
        <v>144</v>
      </c>
    </row>
    <row r="722" spans="2:51" s="11" customFormat="1" ht="13.5">
      <c r="B722" s="188"/>
      <c r="D722" s="189" t="s">
        <v>153</v>
      </c>
      <c r="E722" s="190" t="s">
        <v>5</v>
      </c>
      <c r="F722" s="191" t="s">
        <v>1220</v>
      </c>
      <c r="H722" s="192" t="s">
        <v>5</v>
      </c>
      <c r="I722" s="193"/>
      <c r="L722" s="188"/>
      <c r="M722" s="194"/>
      <c r="N722" s="195"/>
      <c r="O722" s="195"/>
      <c r="P722" s="195"/>
      <c r="Q722" s="195"/>
      <c r="R722" s="195"/>
      <c r="S722" s="195"/>
      <c r="T722" s="196"/>
      <c r="AT722" s="192" t="s">
        <v>153</v>
      </c>
      <c r="AU722" s="192" t="s">
        <v>86</v>
      </c>
      <c r="AV722" s="11" t="s">
        <v>25</v>
      </c>
      <c r="AW722" s="11" t="s">
        <v>40</v>
      </c>
      <c r="AX722" s="11" t="s">
        <v>77</v>
      </c>
      <c r="AY722" s="192" t="s">
        <v>144</v>
      </c>
    </row>
    <row r="723" spans="2:51" s="12" customFormat="1" ht="13.5">
      <c r="B723" s="197"/>
      <c r="D723" s="189" t="s">
        <v>153</v>
      </c>
      <c r="E723" s="198" t="s">
        <v>5</v>
      </c>
      <c r="F723" s="199" t="s">
        <v>1221</v>
      </c>
      <c r="H723" s="200">
        <v>42.192</v>
      </c>
      <c r="I723" s="201"/>
      <c r="L723" s="197"/>
      <c r="M723" s="202"/>
      <c r="N723" s="203"/>
      <c r="O723" s="203"/>
      <c r="P723" s="203"/>
      <c r="Q723" s="203"/>
      <c r="R723" s="203"/>
      <c r="S723" s="203"/>
      <c r="T723" s="204"/>
      <c r="AT723" s="198" t="s">
        <v>153</v>
      </c>
      <c r="AU723" s="198" t="s">
        <v>86</v>
      </c>
      <c r="AV723" s="12" t="s">
        <v>86</v>
      </c>
      <c r="AW723" s="12" t="s">
        <v>40</v>
      </c>
      <c r="AX723" s="12" t="s">
        <v>77</v>
      </c>
      <c r="AY723" s="198" t="s">
        <v>144</v>
      </c>
    </row>
    <row r="724" spans="2:51" s="12" customFormat="1" ht="13.5">
      <c r="B724" s="197"/>
      <c r="D724" s="189" t="s">
        <v>153</v>
      </c>
      <c r="E724" s="198" t="s">
        <v>5</v>
      </c>
      <c r="F724" s="199" t="s">
        <v>1222</v>
      </c>
      <c r="H724" s="200">
        <v>1.8</v>
      </c>
      <c r="I724" s="201"/>
      <c r="L724" s="197"/>
      <c r="M724" s="202"/>
      <c r="N724" s="203"/>
      <c r="O724" s="203"/>
      <c r="P724" s="203"/>
      <c r="Q724" s="203"/>
      <c r="R724" s="203"/>
      <c r="S724" s="203"/>
      <c r="T724" s="204"/>
      <c r="AT724" s="198" t="s">
        <v>153</v>
      </c>
      <c r="AU724" s="198" t="s">
        <v>86</v>
      </c>
      <c r="AV724" s="12" t="s">
        <v>86</v>
      </c>
      <c r="AW724" s="12" t="s">
        <v>40</v>
      </c>
      <c r="AX724" s="12" t="s">
        <v>77</v>
      </c>
      <c r="AY724" s="198" t="s">
        <v>144</v>
      </c>
    </row>
    <row r="725" spans="2:51" s="12" customFormat="1" ht="13.5">
      <c r="B725" s="197"/>
      <c r="D725" s="189" t="s">
        <v>153</v>
      </c>
      <c r="E725" s="198" t="s">
        <v>5</v>
      </c>
      <c r="F725" s="199" t="s">
        <v>1223</v>
      </c>
      <c r="H725" s="200">
        <v>9.68</v>
      </c>
      <c r="I725" s="201"/>
      <c r="L725" s="197"/>
      <c r="M725" s="202"/>
      <c r="N725" s="203"/>
      <c r="O725" s="203"/>
      <c r="P725" s="203"/>
      <c r="Q725" s="203"/>
      <c r="R725" s="203"/>
      <c r="S725" s="203"/>
      <c r="T725" s="204"/>
      <c r="AT725" s="198" t="s">
        <v>153</v>
      </c>
      <c r="AU725" s="198" t="s">
        <v>86</v>
      </c>
      <c r="AV725" s="12" t="s">
        <v>86</v>
      </c>
      <c r="AW725" s="12" t="s">
        <v>40</v>
      </c>
      <c r="AX725" s="12" t="s">
        <v>77</v>
      </c>
      <c r="AY725" s="198" t="s">
        <v>144</v>
      </c>
    </row>
    <row r="726" spans="2:51" s="13" customFormat="1" ht="13.5">
      <c r="B726" s="205"/>
      <c r="D726" s="189" t="s">
        <v>153</v>
      </c>
      <c r="E726" s="215" t="s">
        <v>5</v>
      </c>
      <c r="F726" s="216" t="s">
        <v>174</v>
      </c>
      <c r="H726" s="217">
        <v>63.561</v>
      </c>
      <c r="I726" s="210"/>
      <c r="L726" s="205"/>
      <c r="M726" s="233"/>
      <c r="N726" s="234"/>
      <c r="O726" s="234"/>
      <c r="P726" s="234"/>
      <c r="Q726" s="234"/>
      <c r="R726" s="234"/>
      <c r="S726" s="234"/>
      <c r="T726" s="235"/>
      <c r="AT726" s="214" t="s">
        <v>153</v>
      </c>
      <c r="AU726" s="214" t="s">
        <v>86</v>
      </c>
      <c r="AV726" s="13" t="s">
        <v>151</v>
      </c>
      <c r="AW726" s="13" t="s">
        <v>40</v>
      </c>
      <c r="AX726" s="13" t="s">
        <v>25</v>
      </c>
      <c r="AY726" s="214" t="s">
        <v>144</v>
      </c>
    </row>
    <row r="727" spans="2:12" s="1" customFormat="1" ht="6.95" customHeight="1">
      <c r="B727" s="57"/>
      <c r="C727" s="58"/>
      <c r="D727" s="58"/>
      <c r="E727" s="58"/>
      <c r="F727" s="58"/>
      <c r="G727" s="58"/>
      <c r="H727" s="58"/>
      <c r="I727" s="128"/>
      <c r="J727" s="58"/>
      <c r="K727" s="58"/>
      <c r="L727" s="42"/>
    </row>
  </sheetData>
  <autoFilter ref="C86:K726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44"/>
  <sheetViews>
    <sheetView showGridLines="0" workbookViewId="0" topLeftCell="A1">
      <pane ySplit="1" topLeftCell="A4294" activePane="bottomLeft" state="frozen"/>
      <selection pane="bottomLeft" activeCell="H2550" sqref="H255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1"/>
      <c r="C1" s="101"/>
      <c r="D1" s="102" t="s">
        <v>1</v>
      </c>
      <c r="E1" s="101"/>
      <c r="F1" s="103" t="s">
        <v>99</v>
      </c>
      <c r="G1" s="402" t="s">
        <v>100</v>
      </c>
      <c r="H1" s="402"/>
      <c r="I1" s="104"/>
      <c r="J1" s="103" t="s">
        <v>101</v>
      </c>
      <c r="K1" s="102" t="s">
        <v>102</v>
      </c>
      <c r="L1" s="103" t="s">
        <v>103</v>
      </c>
      <c r="M1" s="103"/>
      <c r="N1" s="103"/>
      <c r="O1" s="103"/>
      <c r="P1" s="103"/>
      <c r="Q1" s="103"/>
      <c r="R1" s="103"/>
      <c r="S1" s="103"/>
      <c r="T1" s="10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2" t="s">
        <v>8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05"/>
      <c r="J3" s="26"/>
      <c r="K3" s="27"/>
      <c r="AT3" s="24" t="s">
        <v>86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06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6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06"/>
      <c r="J6" s="29"/>
      <c r="K6" s="31"/>
    </row>
    <row r="7" spans="2:11" ht="22.5" customHeight="1">
      <c r="B7" s="28"/>
      <c r="C7" s="29"/>
      <c r="D7" s="29"/>
      <c r="E7" s="403" t="str">
        <f>'Rekapitulace stavby'!K6</f>
        <v>UK - SBZ - Kompletní rekonstrukce Celetná 13</v>
      </c>
      <c r="F7" s="404"/>
      <c r="G7" s="404"/>
      <c r="H7" s="404"/>
      <c r="I7" s="106"/>
      <c r="J7" s="29"/>
      <c r="K7" s="31"/>
    </row>
    <row r="8" spans="2:11" s="1" customFormat="1" ht="15">
      <c r="B8" s="42"/>
      <c r="C8" s="43"/>
      <c r="D8" s="37" t="s">
        <v>105</v>
      </c>
      <c r="E8" s="43"/>
      <c r="F8" s="43"/>
      <c r="G8" s="43"/>
      <c r="H8" s="43"/>
      <c r="I8" s="107"/>
      <c r="J8" s="43"/>
      <c r="K8" s="46"/>
    </row>
    <row r="9" spans="2:11" s="1" customFormat="1" ht="36.95" customHeight="1">
      <c r="B9" s="42"/>
      <c r="C9" s="43"/>
      <c r="D9" s="43"/>
      <c r="E9" s="405" t="s">
        <v>1224</v>
      </c>
      <c r="F9" s="406"/>
      <c r="G9" s="406"/>
      <c r="H9" s="406"/>
      <c r="I9" s="107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07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08" t="s">
        <v>23</v>
      </c>
      <c r="J11" s="35" t="s">
        <v>5</v>
      </c>
      <c r="K11" s="46"/>
    </row>
    <row r="12" spans="2:11" s="1" customFormat="1" ht="14.45" customHeight="1">
      <c r="B12" s="42"/>
      <c r="C12" s="43"/>
      <c r="D12" s="37" t="s">
        <v>26</v>
      </c>
      <c r="E12" s="43"/>
      <c r="F12" s="35" t="s">
        <v>27</v>
      </c>
      <c r="G12" s="43"/>
      <c r="H12" s="43"/>
      <c r="I12" s="108" t="s">
        <v>28</v>
      </c>
      <c r="J12" s="109"/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07"/>
      <c r="J13" s="43"/>
      <c r="K13" s="46"/>
    </row>
    <row r="14" spans="2:11" s="1" customFormat="1" ht="14.45" customHeight="1">
      <c r="B14" s="42"/>
      <c r="C14" s="43"/>
      <c r="D14" s="37" t="s">
        <v>33</v>
      </c>
      <c r="E14" s="43"/>
      <c r="F14" s="43"/>
      <c r="G14" s="43"/>
      <c r="H14" s="43"/>
      <c r="I14" s="108" t="s">
        <v>34</v>
      </c>
      <c r="J14" s="35" t="s">
        <v>5</v>
      </c>
      <c r="K14" s="46"/>
    </row>
    <row r="15" spans="2:11" s="1" customFormat="1" ht="18" customHeight="1">
      <c r="B15" s="42"/>
      <c r="C15" s="43"/>
      <c r="D15" s="43"/>
      <c r="E15" s="35" t="s">
        <v>4757</v>
      </c>
      <c r="F15" s="43"/>
      <c r="G15" s="43"/>
      <c r="H15" s="43"/>
      <c r="I15" s="108" t="s">
        <v>36</v>
      </c>
      <c r="J15" s="35" t="s">
        <v>5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07"/>
      <c r="J16" s="43"/>
      <c r="K16" s="46"/>
    </row>
    <row r="17" spans="2:11" s="1" customFormat="1" ht="14.45" customHeight="1">
      <c r="B17" s="42"/>
      <c r="C17" s="43"/>
      <c r="D17" s="37" t="s">
        <v>37</v>
      </c>
      <c r="E17" s="43"/>
      <c r="F17" s="43"/>
      <c r="G17" s="43"/>
      <c r="H17" s="43"/>
      <c r="I17" s="108" t="s">
        <v>34</v>
      </c>
      <c r="J17" s="35" t="str">
        <f>IF('Rekapitulace stavby'!AN13="Vyplň údaj","",IF('Rekapitulace stavby'!AN13="","",'Rekapitulace stavby'!AN13))</f>
        <v>Vyplnit</v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>Vyplnit</v>
      </c>
      <c r="F18" s="43"/>
      <c r="G18" s="43"/>
      <c r="H18" s="43"/>
      <c r="I18" s="108" t="s">
        <v>36</v>
      </c>
      <c r="J18" s="35" t="str">
        <f>IF('Rekapitulace stavby'!AN14="Vyplň údaj","",IF('Rekapitulace stavby'!AN14="","",'Rekapitulace stavby'!AN14))</f>
        <v>Vyplnit</v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07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08" t="s">
        <v>34</v>
      </c>
      <c r="J20" s="35" t="s">
        <v>5</v>
      </c>
      <c r="K20" s="46"/>
    </row>
    <row r="21" spans="2:11" s="1" customFormat="1" ht="18" customHeight="1">
      <c r="B21" s="42"/>
      <c r="C21" s="43"/>
      <c r="D21" s="43"/>
      <c r="E21" s="35" t="s">
        <v>4758</v>
      </c>
      <c r="F21" s="43"/>
      <c r="G21" s="43"/>
      <c r="H21" s="43"/>
      <c r="I21" s="108" t="s">
        <v>36</v>
      </c>
      <c r="J21" s="35" t="s">
        <v>5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07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07"/>
      <c r="J23" s="43"/>
      <c r="K23" s="46"/>
    </row>
    <row r="24" spans="2:11" s="6" customFormat="1" ht="22.5" customHeight="1">
      <c r="B24" s="110"/>
      <c r="C24" s="111"/>
      <c r="D24" s="111"/>
      <c r="E24" s="395" t="s">
        <v>5</v>
      </c>
      <c r="F24" s="395"/>
      <c r="G24" s="395"/>
      <c r="H24" s="395"/>
      <c r="I24" s="112"/>
      <c r="J24" s="111"/>
      <c r="K24" s="113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07"/>
      <c r="J25" s="43"/>
      <c r="K25" s="46"/>
    </row>
    <row r="26" spans="2:11" s="1" customFormat="1" ht="6.95" customHeight="1">
      <c r="B26" s="42"/>
      <c r="C26" s="43"/>
      <c r="D26" s="69"/>
      <c r="E26" s="69"/>
      <c r="F26" s="69"/>
      <c r="G26" s="69"/>
      <c r="H26" s="69"/>
      <c r="I26" s="114"/>
      <c r="J26" s="69"/>
      <c r="K26" s="115"/>
    </row>
    <row r="27" spans="2:11" s="1" customFormat="1" ht="25.35" customHeight="1">
      <c r="B27" s="42"/>
      <c r="C27" s="43"/>
      <c r="D27" s="116" t="s">
        <v>43</v>
      </c>
      <c r="E27" s="43"/>
      <c r="F27" s="43"/>
      <c r="G27" s="43"/>
      <c r="H27" s="43"/>
      <c r="I27" s="107"/>
      <c r="J27" s="117">
        <f>ROUND(J111,2)</f>
        <v>0</v>
      </c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14"/>
      <c r="J28" s="69"/>
      <c r="K28" s="115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18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19">
        <f>ROUND(SUM(BE111:BE4343),2)</f>
        <v>0</v>
      </c>
      <c r="G30" s="43"/>
      <c r="H30" s="43"/>
      <c r="I30" s="120">
        <v>0.21</v>
      </c>
      <c r="J30" s="119">
        <f>ROUND(ROUND((SUM(BE111:BE4343)),2)*I30,2)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19">
        <f>ROUND(SUM(BF111:BF4343),2)</f>
        <v>0</v>
      </c>
      <c r="G31" s="43"/>
      <c r="H31" s="43"/>
      <c r="I31" s="120">
        <v>0.15</v>
      </c>
      <c r="J31" s="119">
        <f>ROUND(ROUND((SUM(BF111:BF4343)),2)*I31,2)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19">
        <f>ROUND(SUM(BG111:BG4343),2)</f>
        <v>0</v>
      </c>
      <c r="G32" s="43"/>
      <c r="H32" s="43"/>
      <c r="I32" s="120">
        <v>0.21</v>
      </c>
      <c r="J32" s="119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19">
        <f>ROUND(SUM(BH111:BH4343),2)</f>
        <v>0</v>
      </c>
      <c r="G33" s="43"/>
      <c r="H33" s="43"/>
      <c r="I33" s="120">
        <v>0.15</v>
      </c>
      <c r="J33" s="119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19">
        <f>ROUND(SUM(BI111:BI4343),2)</f>
        <v>0</v>
      </c>
      <c r="G34" s="43"/>
      <c r="H34" s="43"/>
      <c r="I34" s="120">
        <v>0</v>
      </c>
      <c r="J34" s="119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07"/>
      <c r="J35" s="43"/>
      <c r="K35" s="46"/>
    </row>
    <row r="36" spans="2:11" s="1" customFormat="1" ht="25.35" customHeight="1">
      <c r="B36" s="42"/>
      <c r="C36" s="121"/>
      <c r="D36" s="122" t="s">
        <v>53</v>
      </c>
      <c r="E36" s="72"/>
      <c r="F36" s="72"/>
      <c r="G36" s="123" t="s">
        <v>54</v>
      </c>
      <c r="H36" s="124" t="s">
        <v>55</v>
      </c>
      <c r="I36" s="125"/>
      <c r="J36" s="126">
        <f>SUM(J27:J34)</f>
        <v>0</v>
      </c>
      <c r="K36" s="127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28"/>
      <c r="J37" s="58"/>
      <c r="K37" s="59"/>
    </row>
    <row r="41" spans="2:11" s="1" customFormat="1" ht="6.95" customHeight="1">
      <c r="B41" s="60"/>
      <c r="C41" s="61"/>
      <c r="D41" s="61"/>
      <c r="E41" s="61"/>
      <c r="F41" s="61"/>
      <c r="G41" s="61"/>
      <c r="H41" s="61"/>
      <c r="I41" s="129"/>
      <c r="J41" s="61"/>
      <c r="K41" s="130"/>
    </row>
    <row r="42" spans="2:11" s="1" customFormat="1" ht="36.95" customHeight="1">
      <c r="B42" s="42"/>
      <c r="C42" s="30" t="s">
        <v>107</v>
      </c>
      <c r="D42" s="43"/>
      <c r="E42" s="43"/>
      <c r="F42" s="43"/>
      <c r="G42" s="43"/>
      <c r="H42" s="43"/>
      <c r="I42" s="107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07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07"/>
      <c r="J44" s="43"/>
      <c r="K44" s="46"/>
    </row>
    <row r="45" spans="2:11" s="1" customFormat="1" ht="22.5" customHeight="1">
      <c r="B45" s="42"/>
      <c r="C45" s="43"/>
      <c r="D45" s="43"/>
      <c r="E45" s="403" t="str">
        <f>E7</f>
        <v>UK - SBZ - Kompletní rekonstrukce Celetná 13</v>
      </c>
      <c r="F45" s="404"/>
      <c r="G45" s="404"/>
      <c r="H45" s="404"/>
      <c r="I45" s="107"/>
      <c r="J45" s="43"/>
      <c r="K45" s="46"/>
    </row>
    <row r="46" spans="2:11" s="1" customFormat="1" ht="14.45" customHeight="1">
      <c r="B46" s="42"/>
      <c r="C46" s="37" t="s">
        <v>105</v>
      </c>
      <c r="D46" s="43"/>
      <c r="E46" s="43"/>
      <c r="F46" s="43"/>
      <c r="G46" s="43"/>
      <c r="H46" s="43"/>
      <c r="I46" s="107"/>
      <c r="J46" s="43"/>
      <c r="K46" s="46"/>
    </row>
    <row r="47" spans="2:11" s="1" customFormat="1" ht="23.25" customHeight="1">
      <c r="B47" s="42"/>
      <c r="C47" s="43"/>
      <c r="D47" s="43"/>
      <c r="E47" s="405" t="str">
        <f>E9</f>
        <v>03 - Architektonicko stavební část</v>
      </c>
      <c r="F47" s="406"/>
      <c r="G47" s="406"/>
      <c r="H47" s="406"/>
      <c r="I47" s="107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07"/>
      <c r="J48" s="43"/>
      <c r="K48" s="46"/>
    </row>
    <row r="49" spans="2:11" s="1" customFormat="1" ht="18" customHeight="1">
      <c r="B49" s="42"/>
      <c r="C49" s="37" t="s">
        <v>26</v>
      </c>
      <c r="D49" s="43"/>
      <c r="E49" s="43"/>
      <c r="F49" s="35" t="str">
        <f>F12</f>
        <v>Praha 1</v>
      </c>
      <c r="G49" s="43"/>
      <c r="H49" s="43"/>
      <c r="I49" s="108" t="s">
        <v>28</v>
      </c>
      <c r="J49" s="109" t="str">
        <f>IF(J12="","",J12)</f>
        <v/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07"/>
      <c r="J50" s="43"/>
      <c r="K50" s="46"/>
    </row>
    <row r="51" spans="2:11" s="1" customFormat="1" ht="15">
      <c r="B51" s="42"/>
      <c r="C51" s="37" t="s">
        <v>33</v>
      </c>
      <c r="D51" s="43"/>
      <c r="E51" s="43"/>
      <c r="F51" s="35" t="str">
        <f>E15</f>
        <v xml:space="preserve">Univerzita Karlova </v>
      </c>
      <c r="G51" s="43"/>
      <c r="H51" s="43"/>
      <c r="I51" s="108" t="s">
        <v>38</v>
      </c>
      <c r="J51" s="35" t="str">
        <f>E21</f>
        <v>Projektový atelier pro architekturu a pozemní stavby s.r.o.</v>
      </c>
      <c r="K51" s="46"/>
    </row>
    <row r="52" spans="2:11" s="1" customFormat="1" ht="14.45" customHeight="1">
      <c r="B52" s="42"/>
      <c r="C52" s="37" t="s">
        <v>37</v>
      </c>
      <c r="D52" s="43"/>
      <c r="E52" s="43"/>
      <c r="F52" s="35" t="str">
        <f>IF(E18="","",E18)</f>
        <v>Vyplnit</v>
      </c>
      <c r="G52" s="43"/>
      <c r="H52" s="43"/>
      <c r="I52" s="107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07"/>
      <c r="J53" s="43"/>
      <c r="K53" s="46"/>
    </row>
    <row r="54" spans="2:11" s="1" customFormat="1" ht="29.25" customHeight="1">
      <c r="B54" s="42"/>
      <c r="C54" s="131" t="s">
        <v>108</v>
      </c>
      <c r="D54" s="121"/>
      <c r="E54" s="121"/>
      <c r="F54" s="121"/>
      <c r="G54" s="121"/>
      <c r="H54" s="121"/>
      <c r="I54" s="132"/>
      <c r="J54" s="133" t="s">
        <v>109</v>
      </c>
      <c r="K54" s="134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07"/>
      <c r="J55" s="43"/>
      <c r="K55" s="46"/>
    </row>
    <row r="56" spans="2:47" s="1" customFormat="1" ht="29.25" customHeight="1">
      <c r="B56" s="42"/>
      <c r="C56" s="135" t="s">
        <v>110</v>
      </c>
      <c r="D56" s="43"/>
      <c r="E56" s="43"/>
      <c r="F56" s="43"/>
      <c r="G56" s="43"/>
      <c r="H56" s="43"/>
      <c r="I56" s="107"/>
      <c r="J56" s="117">
        <f>J111</f>
        <v>0</v>
      </c>
      <c r="K56" s="46"/>
      <c r="AU56" s="24" t="s">
        <v>111</v>
      </c>
    </row>
    <row r="57" spans="2:11" s="7" customFormat="1" ht="24.95" customHeight="1">
      <c r="B57" s="136"/>
      <c r="C57" s="137"/>
      <c r="D57" s="138" t="s">
        <v>112</v>
      </c>
      <c r="E57" s="139"/>
      <c r="F57" s="139"/>
      <c r="G57" s="139"/>
      <c r="H57" s="139"/>
      <c r="I57" s="140"/>
      <c r="J57" s="141">
        <f>J112</f>
        <v>0</v>
      </c>
      <c r="K57" s="142"/>
    </row>
    <row r="58" spans="2:11" s="8" customFormat="1" ht="19.9" customHeight="1">
      <c r="B58" s="143"/>
      <c r="C58" s="144"/>
      <c r="D58" s="145" t="s">
        <v>113</v>
      </c>
      <c r="E58" s="146"/>
      <c r="F58" s="146"/>
      <c r="G58" s="146"/>
      <c r="H58" s="146"/>
      <c r="I58" s="147"/>
      <c r="J58" s="148">
        <f>J113</f>
        <v>0</v>
      </c>
      <c r="K58" s="149"/>
    </row>
    <row r="59" spans="2:11" s="8" customFormat="1" ht="19.9" customHeight="1">
      <c r="B59" s="143"/>
      <c r="C59" s="144"/>
      <c r="D59" s="145" t="s">
        <v>787</v>
      </c>
      <c r="E59" s="146"/>
      <c r="F59" s="146"/>
      <c r="G59" s="146"/>
      <c r="H59" s="146"/>
      <c r="I59" s="147"/>
      <c r="J59" s="148">
        <f>J143</f>
        <v>0</v>
      </c>
      <c r="K59" s="149"/>
    </row>
    <row r="60" spans="2:11" s="8" customFormat="1" ht="19.9" customHeight="1">
      <c r="B60" s="143"/>
      <c r="C60" s="144"/>
      <c r="D60" s="145" t="s">
        <v>788</v>
      </c>
      <c r="E60" s="146"/>
      <c r="F60" s="146"/>
      <c r="G60" s="146"/>
      <c r="H60" s="146"/>
      <c r="I60" s="147"/>
      <c r="J60" s="148">
        <f>J179</f>
        <v>0</v>
      </c>
      <c r="K60" s="149"/>
    </row>
    <row r="61" spans="2:11" s="8" customFormat="1" ht="19.9" customHeight="1">
      <c r="B61" s="143"/>
      <c r="C61" s="144"/>
      <c r="D61" s="145" t="s">
        <v>789</v>
      </c>
      <c r="E61" s="146"/>
      <c r="F61" s="146"/>
      <c r="G61" s="146"/>
      <c r="H61" s="146"/>
      <c r="I61" s="147"/>
      <c r="J61" s="148">
        <f>J390</f>
        <v>0</v>
      </c>
      <c r="K61" s="149"/>
    </row>
    <row r="62" spans="2:11" s="8" customFormat="1" ht="19.9" customHeight="1">
      <c r="B62" s="143"/>
      <c r="C62" s="144"/>
      <c r="D62" s="145" t="s">
        <v>114</v>
      </c>
      <c r="E62" s="146"/>
      <c r="F62" s="146"/>
      <c r="G62" s="146"/>
      <c r="H62" s="146"/>
      <c r="I62" s="147"/>
      <c r="J62" s="148">
        <f>J437</f>
        <v>0</v>
      </c>
      <c r="K62" s="149"/>
    </row>
    <row r="63" spans="2:11" s="8" customFormat="1" ht="19.9" customHeight="1">
      <c r="B63" s="143"/>
      <c r="C63" s="144"/>
      <c r="D63" s="145" t="s">
        <v>115</v>
      </c>
      <c r="E63" s="146"/>
      <c r="F63" s="146"/>
      <c r="G63" s="146"/>
      <c r="H63" s="146"/>
      <c r="I63" s="147"/>
      <c r="J63" s="148">
        <f>J1417</f>
        <v>0</v>
      </c>
      <c r="K63" s="149"/>
    </row>
    <row r="64" spans="2:11" s="8" customFormat="1" ht="19.9" customHeight="1">
      <c r="B64" s="143"/>
      <c r="C64" s="144"/>
      <c r="D64" s="145" t="s">
        <v>117</v>
      </c>
      <c r="E64" s="146"/>
      <c r="F64" s="146"/>
      <c r="G64" s="146"/>
      <c r="H64" s="146"/>
      <c r="I64" s="147"/>
      <c r="J64" s="148">
        <f>J1572</f>
        <v>0</v>
      </c>
      <c r="K64" s="149"/>
    </row>
    <row r="65" spans="2:11" s="7" customFormat="1" ht="24.95" customHeight="1">
      <c r="B65" s="136"/>
      <c r="C65" s="137"/>
      <c r="D65" s="138" t="s">
        <v>1225</v>
      </c>
      <c r="E65" s="139"/>
      <c r="F65" s="139"/>
      <c r="G65" s="139"/>
      <c r="H65" s="139"/>
      <c r="I65" s="140"/>
      <c r="J65" s="141">
        <f>J1574</f>
        <v>0</v>
      </c>
      <c r="K65" s="142"/>
    </row>
    <row r="66" spans="2:11" s="8" customFormat="1" ht="19.9" customHeight="1">
      <c r="B66" s="143"/>
      <c r="C66" s="144"/>
      <c r="D66" s="145" t="s">
        <v>119</v>
      </c>
      <c r="E66" s="146"/>
      <c r="F66" s="146"/>
      <c r="G66" s="146"/>
      <c r="H66" s="146"/>
      <c r="I66" s="147"/>
      <c r="J66" s="148">
        <f>J1575</f>
        <v>0</v>
      </c>
      <c r="K66" s="149"/>
    </row>
    <row r="67" spans="2:11" s="8" customFormat="1" ht="19.9" customHeight="1">
      <c r="B67" s="143"/>
      <c r="C67" s="144"/>
      <c r="D67" s="145" t="s">
        <v>121</v>
      </c>
      <c r="E67" s="146"/>
      <c r="F67" s="146"/>
      <c r="G67" s="146"/>
      <c r="H67" s="146"/>
      <c r="I67" s="147"/>
      <c r="J67" s="148">
        <f>J1814</f>
        <v>0</v>
      </c>
      <c r="K67" s="149"/>
    </row>
    <row r="68" spans="2:11" s="8" customFormat="1" ht="19.9" customHeight="1">
      <c r="B68" s="143"/>
      <c r="C68" s="144"/>
      <c r="D68" s="145" t="s">
        <v>1226</v>
      </c>
      <c r="E68" s="146"/>
      <c r="F68" s="146"/>
      <c r="G68" s="146"/>
      <c r="H68" s="146"/>
      <c r="I68" s="147"/>
      <c r="J68" s="148">
        <f>J1950</f>
        <v>0</v>
      </c>
      <c r="K68" s="149"/>
    </row>
    <row r="69" spans="2:11" s="8" customFormat="1" ht="19.9" customHeight="1">
      <c r="B69" s="143"/>
      <c r="C69" s="144"/>
      <c r="D69" s="145" t="s">
        <v>1227</v>
      </c>
      <c r="E69" s="146"/>
      <c r="F69" s="146"/>
      <c r="G69" s="146"/>
      <c r="H69" s="146"/>
      <c r="I69" s="147"/>
      <c r="J69" s="148">
        <f>J2021</f>
        <v>0</v>
      </c>
      <c r="K69" s="149"/>
    </row>
    <row r="70" spans="2:11" s="8" customFormat="1" ht="19.9" customHeight="1">
      <c r="B70" s="143"/>
      <c r="C70" s="144"/>
      <c r="D70" s="145" t="s">
        <v>1228</v>
      </c>
      <c r="E70" s="146"/>
      <c r="F70" s="146"/>
      <c r="G70" s="146"/>
      <c r="H70" s="146"/>
      <c r="I70" s="147"/>
      <c r="J70" s="148">
        <f>J2024</f>
        <v>0</v>
      </c>
      <c r="K70" s="149"/>
    </row>
    <row r="71" spans="2:11" s="8" customFormat="1" ht="19.9" customHeight="1">
      <c r="B71" s="143"/>
      <c r="C71" s="144"/>
      <c r="D71" s="145" t="s">
        <v>122</v>
      </c>
      <c r="E71" s="146"/>
      <c r="F71" s="146"/>
      <c r="G71" s="146"/>
      <c r="H71" s="146"/>
      <c r="I71" s="147"/>
      <c r="J71" s="148">
        <f>J2027</f>
        <v>0</v>
      </c>
      <c r="K71" s="149"/>
    </row>
    <row r="72" spans="2:11" s="8" customFormat="1" ht="19.9" customHeight="1">
      <c r="B72" s="143"/>
      <c r="C72" s="144"/>
      <c r="D72" s="145" t="s">
        <v>1229</v>
      </c>
      <c r="E72" s="146"/>
      <c r="F72" s="146"/>
      <c r="G72" s="146"/>
      <c r="H72" s="146"/>
      <c r="I72" s="147"/>
      <c r="J72" s="148">
        <f>J2218</f>
        <v>0</v>
      </c>
      <c r="K72" s="149"/>
    </row>
    <row r="73" spans="2:11" s="8" customFormat="1" ht="19.9" customHeight="1">
      <c r="B73" s="143"/>
      <c r="C73" s="144"/>
      <c r="D73" s="145" t="s">
        <v>1230</v>
      </c>
      <c r="E73" s="146"/>
      <c r="F73" s="146"/>
      <c r="G73" s="146"/>
      <c r="H73" s="146"/>
      <c r="I73" s="147"/>
      <c r="J73" s="148">
        <f>J2337</f>
        <v>0</v>
      </c>
      <c r="K73" s="149"/>
    </row>
    <row r="74" spans="2:11" s="8" customFormat="1" ht="19.9" customHeight="1">
      <c r="B74" s="143"/>
      <c r="C74" s="144"/>
      <c r="D74" s="145" t="s">
        <v>1231</v>
      </c>
      <c r="E74" s="146"/>
      <c r="F74" s="146"/>
      <c r="G74" s="146"/>
      <c r="H74" s="146"/>
      <c r="I74" s="147"/>
      <c r="J74" s="148">
        <f>J2435</f>
        <v>0</v>
      </c>
      <c r="K74" s="149"/>
    </row>
    <row r="75" spans="2:11" s="8" customFormat="1" ht="19.9" customHeight="1">
      <c r="B75" s="143"/>
      <c r="C75" s="144"/>
      <c r="D75" s="145" t="s">
        <v>123</v>
      </c>
      <c r="E75" s="146"/>
      <c r="F75" s="146"/>
      <c r="G75" s="146"/>
      <c r="H75" s="146"/>
      <c r="I75" s="147"/>
      <c r="J75" s="148">
        <f>J2471</f>
        <v>0</v>
      </c>
      <c r="K75" s="149"/>
    </row>
    <row r="76" spans="2:11" s="8" customFormat="1" ht="19.9" customHeight="1">
      <c r="B76" s="143"/>
      <c r="C76" s="144"/>
      <c r="D76" s="145" t="s">
        <v>124</v>
      </c>
      <c r="E76" s="146"/>
      <c r="F76" s="146"/>
      <c r="G76" s="146"/>
      <c r="H76" s="146"/>
      <c r="I76" s="147"/>
      <c r="J76" s="148">
        <f>J2680</f>
        <v>0</v>
      </c>
      <c r="K76" s="149"/>
    </row>
    <row r="77" spans="2:11" s="8" customFormat="1" ht="19.9" customHeight="1">
      <c r="B77" s="143"/>
      <c r="C77" s="144"/>
      <c r="D77" s="145" t="s">
        <v>125</v>
      </c>
      <c r="E77" s="146"/>
      <c r="F77" s="146"/>
      <c r="G77" s="146"/>
      <c r="H77" s="146"/>
      <c r="I77" s="147"/>
      <c r="J77" s="148">
        <f>J2967</f>
        <v>0</v>
      </c>
      <c r="K77" s="149"/>
    </row>
    <row r="78" spans="2:11" s="8" customFormat="1" ht="19.9" customHeight="1">
      <c r="B78" s="143"/>
      <c r="C78" s="144"/>
      <c r="D78" s="145" t="s">
        <v>1232</v>
      </c>
      <c r="E78" s="146"/>
      <c r="F78" s="146"/>
      <c r="G78" s="146"/>
      <c r="H78" s="146"/>
      <c r="I78" s="147"/>
      <c r="J78" s="148">
        <f>J3188</f>
        <v>0</v>
      </c>
      <c r="K78" s="149"/>
    </row>
    <row r="79" spans="2:11" s="8" customFormat="1" ht="19.9" customHeight="1">
      <c r="B79" s="143"/>
      <c r="C79" s="144"/>
      <c r="D79" s="145" t="s">
        <v>1233</v>
      </c>
      <c r="E79" s="146"/>
      <c r="F79" s="146"/>
      <c r="G79" s="146"/>
      <c r="H79" s="146"/>
      <c r="I79" s="147"/>
      <c r="J79" s="148">
        <f>J3236</f>
        <v>0</v>
      </c>
      <c r="K79" s="149"/>
    </row>
    <row r="80" spans="2:11" s="8" customFormat="1" ht="19.9" customHeight="1">
      <c r="B80" s="143"/>
      <c r="C80" s="144"/>
      <c r="D80" s="145" t="s">
        <v>126</v>
      </c>
      <c r="E80" s="146"/>
      <c r="F80" s="146"/>
      <c r="G80" s="146"/>
      <c r="H80" s="146"/>
      <c r="I80" s="147"/>
      <c r="J80" s="148">
        <f>J3327</f>
        <v>0</v>
      </c>
      <c r="K80" s="149"/>
    </row>
    <row r="81" spans="2:11" s="8" customFormat="1" ht="19.9" customHeight="1">
      <c r="B81" s="143"/>
      <c r="C81" s="144"/>
      <c r="D81" s="145" t="s">
        <v>1234</v>
      </c>
      <c r="E81" s="146"/>
      <c r="F81" s="146"/>
      <c r="G81" s="146"/>
      <c r="H81" s="146"/>
      <c r="I81" s="147"/>
      <c r="J81" s="148">
        <f>J3446</f>
        <v>0</v>
      </c>
      <c r="K81" s="149"/>
    </row>
    <row r="82" spans="2:11" s="8" customFormat="1" ht="19.9" customHeight="1">
      <c r="B82" s="143"/>
      <c r="C82" s="144"/>
      <c r="D82" s="145" t="s">
        <v>1235</v>
      </c>
      <c r="E82" s="146"/>
      <c r="F82" s="146"/>
      <c r="G82" s="146"/>
      <c r="H82" s="146"/>
      <c r="I82" s="147"/>
      <c r="J82" s="148">
        <f>J3453</f>
        <v>0</v>
      </c>
      <c r="K82" s="149"/>
    </row>
    <row r="83" spans="2:11" s="8" customFormat="1" ht="19.9" customHeight="1">
      <c r="B83" s="143"/>
      <c r="C83" s="144"/>
      <c r="D83" s="145" t="s">
        <v>790</v>
      </c>
      <c r="E83" s="146"/>
      <c r="F83" s="146"/>
      <c r="G83" s="146"/>
      <c r="H83" s="146"/>
      <c r="I83" s="147"/>
      <c r="J83" s="148">
        <f>J3537</f>
        <v>0</v>
      </c>
      <c r="K83" s="149"/>
    </row>
    <row r="84" spans="2:11" s="8" customFormat="1" ht="19.9" customHeight="1">
      <c r="B84" s="143"/>
      <c r="C84" s="144"/>
      <c r="D84" s="145" t="s">
        <v>1236</v>
      </c>
      <c r="E84" s="146"/>
      <c r="F84" s="146"/>
      <c r="G84" s="146"/>
      <c r="H84" s="146"/>
      <c r="I84" s="147"/>
      <c r="J84" s="148">
        <f>J3616</f>
        <v>0</v>
      </c>
      <c r="K84" s="149"/>
    </row>
    <row r="85" spans="2:11" s="8" customFormat="1" ht="19.9" customHeight="1">
      <c r="B85" s="143"/>
      <c r="C85" s="144"/>
      <c r="D85" s="145" t="s">
        <v>1237</v>
      </c>
      <c r="E85" s="146"/>
      <c r="F85" s="146"/>
      <c r="G85" s="146"/>
      <c r="H85" s="146"/>
      <c r="I85" s="147"/>
      <c r="J85" s="148">
        <f>J3871</f>
        <v>0</v>
      </c>
      <c r="K85" s="149"/>
    </row>
    <row r="86" spans="2:11" s="8" customFormat="1" ht="19.9" customHeight="1">
      <c r="B86" s="143"/>
      <c r="C86" s="144"/>
      <c r="D86" s="145" t="s">
        <v>1238</v>
      </c>
      <c r="E86" s="146"/>
      <c r="F86" s="146"/>
      <c r="G86" s="146"/>
      <c r="H86" s="146"/>
      <c r="I86" s="147"/>
      <c r="J86" s="148">
        <f>J3877</f>
        <v>0</v>
      </c>
      <c r="K86" s="149"/>
    </row>
    <row r="87" spans="2:11" s="8" customFormat="1" ht="19.9" customHeight="1">
      <c r="B87" s="143"/>
      <c r="C87" s="144"/>
      <c r="D87" s="145" t="s">
        <v>1239</v>
      </c>
      <c r="E87" s="146"/>
      <c r="F87" s="146"/>
      <c r="G87" s="146"/>
      <c r="H87" s="146"/>
      <c r="I87" s="147"/>
      <c r="J87" s="148">
        <f>J3906</f>
        <v>0</v>
      </c>
      <c r="K87" s="149"/>
    </row>
    <row r="88" spans="2:11" s="8" customFormat="1" ht="19.9" customHeight="1">
      <c r="B88" s="143"/>
      <c r="C88" s="144"/>
      <c r="D88" s="145" t="s">
        <v>1240</v>
      </c>
      <c r="E88" s="146"/>
      <c r="F88" s="146"/>
      <c r="G88" s="146"/>
      <c r="H88" s="146"/>
      <c r="I88" s="147"/>
      <c r="J88" s="148">
        <f>J4094</f>
        <v>0</v>
      </c>
      <c r="K88" s="149"/>
    </row>
    <row r="89" spans="2:11" s="8" customFormat="1" ht="14.85" customHeight="1">
      <c r="B89" s="143"/>
      <c r="C89" s="144"/>
      <c r="D89" s="145" t="s">
        <v>1241</v>
      </c>
      <c r="E89" s="146"/>
      <c r="F89" s="146"/>
      <c r="G89" s="146"/>
      <c r="H89" s="146"/>
      <c r="I89" s="147"/>
      <c r="J89" s="148">
        <f>J4095</f>
        <v>0</v>
      </c>
      <c r="K89" s="149"/>
    </row>
    <row r="90" spans="2:11" s="8" customFormat="1" ht="14.85" customHeight="1">
      <c r="B90" s="143"/>
      <c r="C90" s="144"/>
      <c r="D90" s="145" t="s">
        <v>1242</v>
      </c>
      <c r="E90" s="146"/>
      <c r="F90" s="146"/>
      <c r="G90" s="146"/>
      <c r="H90" s="146"/>
      <c r="I90" s="147"/>
      <c r="J90" s="148">
        <f>J4114</f>
        <v>0</v>
      </c>
      <c r="K90" s="149"/>
    </row>
    <row r="91" spans="2:11" s="7" customFormat="1" ht="24.95" customHeight="1">
      <c r="B91" s="136"/>
      <c r="C91" s="137"/>
      <c r="D91" s="138" t="s">
        <v>127</v>
      </c>
      <c r="E91" s="139"/>
      <c r="F91" s="139"/>
      <c r="G91" s="139"/>
      <c r="H91" s="139"/>
      <c r="I91" s="140"/>
      <c r="J91" s="141">
        <f>J4300</f>
        <v>0</v>
      </c>
      <c r="K91" s="142"/>
    </row>
    <row r="92" spans="2:11" s="1" customFormat="1" ht="21.75" customHeight="1">
      <c r="B92" s="42"/>
      <c r="C92" s="43"/>
      <c r="D92" s="43"/>
      <c r="E92" s="43"/>
      <c r="F92" s="43"/>
      <c r="G92" s="43"/>
      <c r="H92" s="43"/>
      <c r="I92" s="107"/>
      <c r="J92" s="43"/>
      <c r="K92" s="46"/>
    </row>
    <row r="93" spans="2:11" s="1" customFormat="1" ht="6.95" customHeight="1">
      <c r="B93" s="57"/>
      <c r="C93" s="58"/>
      <c r="D93" s="58"/>
      <c r="E93" s="58"/>
      <c r="F93" s="58"/>
      <c r="G93" s="58"/>
      <c r="H93" s="58"/>
      <c r="I93" s="128"/>
      <c r="J93" s="58"/>
      <c r="K93" s="59"/>
    </row>
    <row r="97" spans="2:12" s="1" customFormat="1" ht="6.95" customHeight="1">
      <c r="B97" s="60"/>
      <c r="C97" s="61"/>
      <c r="D97" s="61"/>
      <c r="E97" s="61"/>
      <c r="F97" s="61"/>
      <c r="G97" s="61"/>
      <c r="H97" s="61"/>
      <c r="I97" s="129"/>
      <c r="J97" s="61"/>
      <c r="K97" s="61"/>
      <c r="L97" s="42"/>
    </row>
    <row r="98" spans="2:12" s="1" customFormat="1" ht="36.95" customHeight="1">
      <c r="B98" s="42"/>
      <c r="C98" s="62" t="s">
        <v>128</v>
      </c>
      <c r="L98" s="42"/>
    </row>
    <row r="99" spans="2:12" s="1" customFormat="1" ht="6.95" customHeight="1">
      <c r="B99" s="42"/>
      <c r="L99" s="42"/>
    </row>
    <row r="100" spans="2:12" s="1" customFormat="1" ht="14.45" customHeight="1">
      <c r="B100" s="42"/>
      <c r="C100" s="64" t="s">
        <v>19</v>
      </c>
      <c r="L100" s="42"/>
    </row>
    <row r="101" spans="2:12" s="1" customFormat="1" ht="22.5" customHeight="1">
      <c r="B101" s="42"/>
      <c r="E101" s="399" t="str">
        <f>E7</f>
        <v>UK - SBZ - Kompletní rekonstrukce Celetná 13</v>
      </c>
      <c r="F101" s="400"/>
      <c r="G101" s="400"/>
      <c r="H101" s="400"/>
      <c r="L101" s="42"/>
    </row>
    <row r="102" spans="2:12" s="1" customFormat="1" ht="14.45" customHeight="1">
      <c r="B102" s="42"/>
      <c r="C102" s="64" t="s">
        <v>105</v>
      </c>
      <c r="L102" s="42"/>
    </row>
    <row r="103" spans="2:12" s="1" customFormat="1" ht="23.25" customHeight="1">
      <c r="B103" s="42"/>
      <c r="E103" s="369" t="str">
        <f>E9</f>
        <v>03 - Architektonicko stavební část</v>
      </c>
      <c r="F103" s="401"/>
      <c r="G103" s="401"/>
      <c r="H103" s="401"/>
      <c r="L103" s="42"/>
    </row>
    <row r="104" spans="2:12" s="1" customFormat="1" ht="6.95" customHeight="1">
      <c r="B104" s="42"/>
      <c r="L104" s="42"/>
    </row>
    <row r="105" spans="2:12" s="1" customFormat="1" ht="18" customHeight="1">
      <c r="B105" s="42"/>
      <c r="C105" s="64" t="s">
        <v>26</v>
      </c>
      <c r="F105" s="150" t="str">
        <f>F12</f>
        <v>Praha 1</v>
      </c>
      <c r="I105" s="151" t="s">
        <v>28</v>
      </c>
      <c r="J105" s="68" t="str">
        <f>IF(J12="","",J12)</f>
        <v/>
      </c>
      <c r="L105" s="42"/>
    </row>
    <row r="106" spans="2:12" s="1" customFormat="1" ht="6.95" customHeight="1">
      <c r="B106" s="42"/>
      <c r="L106" s="42"/>
    </row>
    <row r="107" spans="2:12" s="1" customFormat="1" ht="15">
      <c r="B107" s="42"/>
      <c r="C107" s="64" t="s">
        <v>33</v>
      </c>
      <c r="F107" s="150" t="str">
        <f>E15</f>
        <v xml:space="preserve">Univerzita Karlova </v>
      </c>
      <c r="I107" s="151" t="s">
        <v>38</v>
      </c>
      <c r="J107" s="150" t="str">
        <f>E21</f>
        <v>Projektový atelier pro architekturu a pozemní stavby s.r.o.</v>
      </c>
      <c r="L107" s="42"/>
    </row>
    <row r="108" spans="2:12" s="1" customFormat="1" ht="14.45" customHeight="1">
      <c r="B108" s="42"/>
      <c r="C108" s="64" t="s">
        <v>37</v>
      </c>
      <c r="F108" s="150" t="str">
        <f>IF(E18="","",E18)</f>
        <v>Vyplnit</v>
      </c>
      <c r="L108" s="42"/>
    </row>
    <row r="109" spans="2:12" s="1" customFormat="1" ht="10.35" customHeight="1">
      <c r="B109" s="42"/>
      <c r="L109" s="42"/>
    </row>
    <row r="110" spans="2:20" s="9" customFormat="1" ht="29.25" customHeight="1">
      <c r="B110" s="152"/>
      <c r="C110" s="153" t="s">
        <v>129</v>
      </c>
      <c r="D110" s="154" t="s">
        <v>62</v>
      </c>
      <c r="E110" s="154" t="s">
        <v>58</v>
      </c>
      <c r="F110" s="154" t="s">
        <v>130</v>
      </c>
      <c r="G110" s="154" t="s">
        <v>131</v>
      </c>
      <c r="H110" s="154" t="s">
        <v>132</v>
      </c>
      <c r="I110" s="155" t="s">
        <v>133</v>
      </c>
      <c r="J110" s="154" t="s">
        <v>109</v>
      </c>
      <c r="K110" s="354" t="s">
        <v>4752</v>
      </c>
      <c r="L110" s="152"/>
      <c r="M110" s="74" t="s">
        <v>135</v>
      </c>
      <c r="N110" s="75" t="s">
        <v>47</v>
      </c>
      <c r="O110" s="75" t="s">
        <v>136</v>
      </c>
      <c r="P110" s="75" t="s">
        <v>137</v>
      </c>
      <c r="Q110" s="75" t="s">
        <v>138</v>
      </c>
      <c r="R110" s="75" t="s">
        <v>139</v>
      </c>
      <c r="S110" s="75" t="s">
        <v>140</v>
      </c>
      <c r="T110" s="76" t="s">
        <v>141</v>
      </c>
    </row>
    <row r="111" spans="2:63" s="1" customFormat="1" ht="29.25" customHeight="1">
      <c r="B111" s="42"/>
      <c r="C111" s="78" t="s">
        <v>110</v>
      </c>
      <c r="J111" s="157">
        <f>BK111</f>
        <v>0</v>
      </c>
      <c r="L111" s="42"/>
      <c r="M111" s="77"/>
      <c r="N111" s="69"/>
      <c r="O111" s="69"/>
      <c r="P111" s="158">
        <f>P112+P1574+P4300</f>
        <v>0</v>
      </c>
      <c r="Q111" s="69"/>
      <c r="R111" s="158">
        <f>R112+R1574+R4300</f>
        <v>2112.07525311588</v>
      </c>
      <c r="S111" s="69"/>
      <c r="T111" s="159">
        <f>T112+T1574+T4300</f>
        <v>61.66749269</v>
      </c>
      <c r="AT111" s="24" t="s">
        <v>76</v>
      </c>
      <c r="AU111" s="24" t="s">
        <v>111</v>
      </c>
      <c r="BK111" s="160">
        <f>BK112+BK1574+BK4300</f>
        <v>0</v>
      </c>
    </row>
    <row r="112" spans="2:63" s="10" customFormat="1" ht="37.35" customHeight="1">
      <c r="B112" s="161"/>
      <c r="D112" s="162" t="s">
        <v>76</v>
      </c>
      <c r="E112" s="163" t="s">
        <v>142</v>
      </c>
      <c r="F112" s="163" t="s">
        <v>143</v>
      </c>
      <c r="I112" s="164"/>
      <c r="J112" s="165">
        <f>BK112</f>
        <v>0</v>
      </c>
      <c r="L112" s="161"/>
      <c r="M112" s="166"/>
      <c r="N112" s="167"/>
      <c r="O112" s="167"/>
      <c r="P112" s="168">
        <f>P113+P143+P179+P390+P437+P1417+P1572</f>
        <v>0</v>
      </c>
      <c r="Q112" s="167"/>
      <c r="R112" s="168">
        <f>R113+R143+R179+R390+R437+R1417+R1572</f>
        <v>1430.3975469799998</v>
      </c>
      <c r="S112" s="167"/>
      <c r="T112" s="169">
        <f>T113+T143+T179+T390+T437+T1417+T1572</f>
        <v>0</v>
      </c>
      <c r="AR112" s="162" t="s">
        <v>25</v>
      </c>
      <c r="AT112" s="170" t="s">
        <v>76</v>
      </c>
      <c r="AU112" s="170" t="s">
        <v>77</v>
      </c>
      <c r="AY112" s="162" t="s">
        <v>144</v>
      </c>
      <c r="BK112" s="171">
        <f>BK113+BK143+BK179+BK390+BK437+BK1417+BK1572</f>
        <v>0</v>
      </c>
    </row>
    <row r="113" spans="2:63" s="10" customFormat="1" ht="19.9" customHeight="1">
      <c r="B113" s="161"/>
      <c r="D113" s="172" t="s">
        <v>76</v>
      </c>
      <c r="E113" s="173" t="s">
        <v>25</v>
      </c>
      <c r="F113" s="173" t="s">
        <v>145</v>
      </c>
      <c r="I113" s="164"/>
      <c r="J113" s="174">
        <f>BK113</f>
        <v>0</v>
      </c>
      <c r="L113" s="161"/>
      <c r="M113" s="166"/>
      <c r="N113" s="167"/>
      <c r="O113" s="167"/>
      <c r="P113" s="168">
        <f>SUM(P114:P142)</f>
        <v>0</v>
      </c>
      <c r="Q113" s="167"/>
      <c r="R113" s="168">
        <f>SUM(R114:R142)</f>
        <v>0</v>
      </c>
      <c r="S113" s="167"/>
      <c r="T113" s="169">
        <f>SUM(T114:T142)</f>
        <v>0</v>
      </c>
      <c r="AR113" s="162" t="s">
        <v>25</v>
      </c>
      <c r="AT113" s="170" t="s">
        <v>76</v>
      </c>
      <c r="AU113" s="170" t="s">
        <v>25</v>
      </c>
      <c r="AY113" s="162" t="s">
        <v>144</v>
      </c>
      <c r="BK113" s="171">
        <f>SUM(BK114:BK142)</f>
        <v>0</v>
      </c>
    </row>
    <row r="114" spans="2:65" s="1" customFormat="1" ht="22.5" customHeight="1">
      <c r="B114" s="175"/>
      <c r="C114" s="176" t="s">
        <v>25</v>
      </c>
      <c r="D114" s="176" t="s">
        <v>146</v>
      </c>
      <c r="E114" s="177" t="s">
        <v>1243</v>
      </c>
      <c r="F114" s="178" t="s">
        <v>1244</v>
      </c>
      <c r="G114" s="179" t="s">
        <v>205</v>
      </c>
      <c r="H114" s="180">
        <v>816.96</v>
      </c>
      <c r="I114" s="181"/>
      <c r="J114" s="182">
        <f>ROUND(I114*H114,2)</f>
        <v>0</v>
      </c>
      <c r="K114" s="178" t="s">
        <v>4753</v>
      </c>
      <c r="L114" s="42"/>
      <c r="M114" s="183" t="s">
        <v>5</v>
      </c>
      <c r="N114" s="184" t="s">
        <v>48</v>
      </c>
      <c r="O114" s="43"/>
      <c r="P114" s="185">
        <f>O114*H114</f>
        <v>0</v>
      </c>
      <c r="Q114" s="185">
        <v>0</v>
      </c>
      <c r="R114" s="185">
        <f>Q114*H114</f>
        <v>0</v>
      </c>
      <c r="S114" s="185">
        <v>0</v>
      </c>
      <c r="T114" s="186">
        <f>S114*H114</f>
        <v>0</v>
      </c>
      <c r="AR114" s="24" t="s">
        <v>151</v>
      </c>
      <c r="AT114" s="24" t="s">
        <v>146</v>
      </c>
      <c r="AU114" s="24" t="s">
        <v>86</v>
      </c>
      <c r="AY114" s="24" t="s">
        <v>144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24" t="s">
        <v>25</v>
      </c>
      <c r="BK114" s="187">
        <f>ROUND(I114*H114,2)</f>
        <v>0</v>
      </c>
      <c r="BL114" s="24" t="s">
        <v>151</v>
      </c>
      <c r="BM114" s="24" t="s">
        <v>1245</v>
      </c>
    </row>
    <row r="115" spans="2:51" s="11" customFormat="1" ht="13.5">
      <c r="B115" s="188"/>
      <c r="D115" s="189" t="s">
        <v>153</v>
      </c>
      <c r="E115" s="190" t="s">
        <v>5</v>
      </c>
      <c r="F115" s="191" t="s">
        <v>154</v>
      </c>
      <c r="H115" s="192" t="s">
        <v>5</v>
      </c>
      <c r="I115" s="193"/>
      <c r="L115" s="188"/>
      <c r="M115" s="194"/>
      <c r="N115" s="195"/>
      <c r="O115" s="195"/>
      <c r="P115" s="195"/>
      <c r="Q115" s="195"/>
      <c r="R115" s="195"/>
      <c r="S115" s="195"/>
      <c r="T115" s="196"/>
      <c r="AT115" s="192" t="s">
        <v>153</v>
      </c>
      <c r="AU115" s="192" t="s">
        <v>86</v>
      </c>
      <c r="AV115" s="11" t="s">
        <v>25</v>
      </c>
      <c r="AW115" s="11" t="s">
        <v>40</v>
      </c>
      <c r="AX115" s="11" t="s">
        <v>77</v>
      </c>
      <c r="AY115" s="192" t="s">
        <v>144</v>
      </c>
    </row>
    <row r="116" spans="2:51" s="11" customFormat="1" ht="13.5">
      <c r="B116" s="188"/>
      <c r="D116" s="189" t="s">
        <v>153</v>
      </c>
      <c r="E116" s="190" t="s">
        <v>5</v>
      </c>
      <c r="F116" s="191" t="s">
        <v>155</v>
      </c>
      <c r="H116" s="192" t="s">
        <v>5</v>
      </c>
      <c r="I116" s="193"/>
      <c r="L116" s="188"/>
      <c r="M116" s="194"/>
      <c r="N116" s="195"/>
      <c r="O116" s="195"/>
      <c r="P116" s="195"/>
      <c r="Q116" s="195"/>
      <c r="R116" s="195"/>
      <c r="S116" s="195"/>
      <c r="T116" s="196"/>
      <c r="AT116" s="192" t="s">
        <v>153</v>
      </c>
      <c r="AU116" s="192" t="s">
        <v>86</v>
      </c>
      <c r="AV116" s="11" t="s">
        <v>25</v>
      </c>
      <c r="AW116" s="11" t="s">
        <v>40</v>
      </c>
      <c r="AX116" s="11" t="s">
        <v>77</v>
      </c>
      <c r="AY116" s="192" t="s">
        <v>144</v>
      </c>
    </row>
    <row r="117" spans="2:51" s="12" customFormat="1" ht="13.5">
      <c r="B117" s="197"/>
      <c r="D117" s="189" t="s">
        <v>153</v>
      </c>
      <c r="E117" s="198" t="s">
        <v>5</v>
      </c>
      <c r="F117" s="199" t="s">
        <v>580</v>
      </c>
      <c r="H117" s="200">
        <v>40.84</v>
      </c>
      <c r="I117" s="201"/>
      <c r="L117" s="197"/>
      <c r="M117" s="202"/>
      <c r="N117" s="203"/>
      <c r="O117" s="203"/>
      <c r="P117" s="203"/>
      <c r="Q117" s="203"/>
      <c r="R117" s="203"/>
      <c r="S117" s="203"/>
      <c r="T117" s="204"/>
      <c r="AT117" s="198" t="s">
        <v>153</v>
      </c>
      <c r="AU117" s="198" t="s">
        <v>86</v>
      </c>
      <c r="AV117" s="12" t="s">
        <v>86</v>
      </c>
      <c r="AW117" s="12" t="s">
        <v>40</v>
      </c>
      <c r="AX117" s="12" t="s">
        <v>77</v>
      </c>
      <c r="AY117" s="198" t="s">
        <v>144</v>
      </c>
    </row>
    <row r="118" spans="2:51" s="11" customFormat="1" ht="13.5">
      <c r="B118" s="188"/>
      <c r="D118" s="189" t="s">
        <v>153</v>
      </c>
      <c r="E118" s="190" t="s">
        <v>5</v>
      </c>
      <c r="F118" s="191" t="s">
        <v>304</v>
      </c>
      <c r="H118" s="192" t="s">
        <v>5</v>
      </c>
      <c r="I118" s="193"/>
      <c r="L118" s="188"/>
      <c r="M118" s="194"/>
      <c r="N118" s="195"/>
      <c r="O118" s="195"/>
      <c r="P118" s="195"/>
      <c r="Q118" s="195"/>
      <c r="R118" s="195"/>
      <c r="S118" s="195"/>
      <c r="T118" s="196"/>
      <c r="AT118" s="192" t="s">
        <v>153</v>
      </c>
      <c r="AU118" s="192" t="s">
        <v>86</v>
      </c>
      <c r="AV118" s="11" t="s">
        <v>25</v>
      </c>
      <c r="AW118" s="11" t="s">
        <v>40</v>
      </c>
      <c r="AX118" s="11" t="s">
        <v>77</v>
      </c>
      <c r="AY118" s="192" t="s">
        <v>144</v>
      </c>
    </row>
    <row r="119" spans="2:51" s="11" customFormat="1" ht="13.5">
      <c r="B119" s="188"/>
      <c r="D119" s="189" t="s">
        <v>153</v>
      </c>
      <c r="E119" s="190" t="s">
        <v>5</v>
      </c>
      <c r="F119" s="191" t="s">
        <v>305</v>
      </c>
      <c r="H119" s="192" t="s">
        <v>5</v>
      </c>
      <c r="I119" s="193"/>
      <c r="L119" s="188"/>
      <c r="M119" s="194"/>
      <c r="N119" s="195"/>
      <c r="O119" s="195"/>
      <c r="P119" s="195"/>
      <c r="Q119" s="195"/>
      <c r="R119" s="195"/>
      <c r="S119" s="195"/>
      <c r="T119" s="196"/>
      <c r="AT119" s="192" t="s">
        <v>153</v>
      </c>
      <c r="AU119" s="192" t="s">
        <v>86</v>
      </c>
      <c r="AV119" s="11" t="s">
        <v>25</v>
      </c>
      <c r="AW119" s="11" t="s">
        <v>40</v>
      </c>
      <c r="AX119" s="11" t="s">
        <v>77</v>
      </c>
      <c r="AY119" s="192" t="s">
        <v>144</v>
      </c>
    </row>
    <row r="120" spans="2:51" s="12" customFormat="1" ht="13.5">
      <c r="B120" s="197"/>
      <c r="D120" s="189" t="s">
        <v>153</v>
      </c>
      <c r="E120" s="198" t="s">
        <v>5</v>
      </c>
      <c r="F120" s="199" t="s">
        <v>583</v>
      </c>
      <c r="H120" s="200">
        <v>115.11</v>
      </c>
      <c r="I120" s="201"/>
      <c r="L120" s="197"/>
      <c r="M120" s="202"/>
      <c r="N120" s="203"/>
      <c r="O120" s="203"/>
      <c r="P120" s="203"/>
      <c r="Q120" s="203"/>
      <c r="R120" s="203"/>
      <c r="S120" s="203"/>
      <c r="T120" s="204"/>
      <c r="AT120" s="198" t="s">
        <v>153</v>
      </c>
      <c r="AU120" s="198" t="s">
        <v>86</v>
      </c>
      <c r="AV120" s="12" t="s">
        <v>86</v>
      </c>
      <c r="AW120" s="12" t="s">
        <v>40</v>
      </c>
      <c r="AX120" s="12" t="s">
        <v>77</v>
      </c>
      <c r="AY120" s="198" t="s">
        <v>144</v>
      </c>
    </row>
    <row r="121" spans="2:51" s="11" customFormat="1" ht="13.5">
      <c r="B121" s="188"/>
      <c r="D121" s="189" t="s">
        <v>153</v>
      </c>
      <c r="E121" s="190" t="s">
        <v>5</v>
      </c>
      <c r="F121" s="191" t="s">
        <v>311</v>
      </c>
      <c r="H121" s="192" t="s">
        <v>5</v>
      </c>
      <c r="I121" s="193"/>
      <c r="L121" s="188"/>
      <c r="M121" s="194"/>
      <c r="N121" s="195"/>
      <c r="O121" s="195"/>
      <c r="P121" s="195"/>
      <c r="Q121" s="195"/>
      <c r="R121" s="195"/>
      <c r="S121" s="195"/>
      <c r="T121" s="196"/>
      <c r="AT121" s="192" t="s">
        <v>153</v>
      </c>
      <c r="AU121" s="192" t="s">
        <v>86</v>
      </c>
      <c r="AV121" s="11" t="s">
        <v>25</v>
      </c>
      <c r="AW121" s="11" t="s">
        <v>40</v>
      </c>
      <c r="AX121" s="11" t="s">
        <v>77</v>
      </c>
      <c r="AY121" s="192" t="s">
        <v>144</v>
      </c>
    </row>
    <row r="122" spans="2:51" s="11" customFormat="1" ht="13.5">
      <c r="B122" s="188"/>
      <c r="D122" s="189" t="s">
        <v>153</v>
      </c>
      <c r="E122" s="190" t="s">
        <v>5</v>
      </c>
      <c r="F122" s="191" t="s">
        <v>312</v>
      </c>
      <c r="H122" s="192" t="s">
        <v>5</v>
      </c>
      <c r="I122" s="193"/>
      <c r="L122" s="188"/>
      <c r="M122" s="194"/>
      <c r="N122" s="195"/>
      <c r="O122" s="195"/>
      <c r="P122" s="195"/>
      <c r="Q122" s="195"/>
      <c r="R122" s="195"/>
      <c r="S122" s="195"/>
      <c r="T122" s="196"/>
      <c r="AT122" s="192" t="s">
        <v>153</v>
      </c>
      <c r="AU122" s="192" t="s">
        <v>86</v>
      </c>
      <c r="AV122" s="11" t="s">
        <v>25</v>
      </c>
      <c r="AW122" s="11" t="s">
        <v>40</v>
      </c>
      <c r="AX122" s="11" t="s">
        <v>77</v>
      </c>
      <c r="AY122" s="192" t="s">
        <v>144</v>
      </c>
    </row>
    <row r="123" spans="2:51" s="12" customFormat="1" ht="13.5">
      <c r="B123" s="197"/>
      <c r="D123" s="189" t="s">
        <v>153</v>
      </c>
      <c r="E123" s="198" t="s">
        <v>5</v>
      </c>
      <c r="F123" s="199" t="s">
        <v>366</v>
      </c>
      <c r="H123" s="200">
        <v>218.07</v>
      </c>
      <c r="I123" s="201"/>
      <c r="L123" s="197"/>
      <c r="M123" s="202"/>
      <c r="N123" s="203"/>
      <c r="O123" s="203"/>
      <c r="P123" s="203"/>
      <c r="Q123" s="203"/>
      <c r="R123" s="203"/>
      <c r="S123" s="203"/>
      <c r="T123" s="204"/>
      <c r="AT123" s="198" t="s">
        <v>153</v>
      </c>
      <c r="AU123" s="198" t="s">
        <v>86</v>
      </c>
      <c r="AV123" s="12" t="s">
        <v>86</v>
      </c>
      <c r="AW123" s="12" t="s">
        <v>40</v>
      </c>
      <c r="AX123" s="12" t="s">
        <v>77</v>
      </c>
      <c r="AY123" s="198" t="s">
        <v>144</v>
      </c>
    </row>
    <row r="124" spans="2:51" s="11" customFormat="1" ht="13.5">
      <c r="B124" s="188"/>
      <c r="D124" s="189" t="s">
        <v>153</v>
      </c>
      <c r="E124" s="190" t="s">
        <v>5</v>
      </c>
      <c r="F124" s="191" t="s">
        <v>314</v>
      </c>
      <c r="H124" s="192" t="s">
        <v>5</v>
      </c>
      <c r="I124" s="193"/>
      <c r="L124" s="188"/>
      <c r="M124" s="194"/>
      <c r="N124" s="195"/>
      <c r="O124" s="195"/>
      <c r="P124" s="195"/>
      <c r="Q124" s="195"/>
      <c r="R124" s="195"/>
      <c r="S124" s="195"/>
      <c r="T124" s="196"/>
      <c r="AT124" s="192" t="s">
        <v>153</v>
      </c>
      <c r="AU124" s="192" t="s">
        <v>86</v>
      </c>
      <c r="AV124" s="11" t="s">
        <v>25</v>
      </c>
      <c r="AW124" s="11" t="s">
        <v>40</v>
      </c>
      <c r="AX124" s="11" t="s">
        <v>77</v>
      </c>
      <c r="AY124" s="192" t="s">
        <v>144</v>
      </c>
    </row>
    <row r="125" spans="2:51" s="12" customFormat="1" ht="13.5">
      <c r="B125" s="197"/>
      <c r="D125" s="189" t="s">
        <v>153</v>
      </c>
      <c r="E125" s="198" t="s">
        <v>5</v>
      </c>
      <c r="F125" s="199" t="s">
        <v>367</v>
      </c>
      <c r="H125" s="200">
        <v>22.7</v>
      </c>
      <c r="I125" s="201"/>
      <c r="L125" s="197"/>
      <c r="M125" s="202"/>
      <c r="N125" s="203"/>
      <c r="O125" s="203"/>
      <c r="P125" s="203"/>
      <c r="Q125" s="203"/>
      <c r="R125" s="203"/>
      <c r="S125" s="203"/>
      <c r="T125" s="204"/>
      <c r="AT125" s="198" t="s">
        <v>153</v>
      </c>
      <c r="AU125" s="198" t="s">
        <v>86</v>
      </c>
      <c r="AV125" s="12" t="s">
        <v>86</v>
      </c>
      <c r="AW125" s="12" t="s">
        <v>40</v>
      </c>
      <c r="AX125" s="12" t="s">
        <v>77</v>
      </c>
      <c r="AY125" s="198" t="s">
        <v>144</v>
      </c>
    </row>
    <row r="126" spans="2:51" s="11" customFormat="1" ht="13.5">
      <c r="B126" s="188"/>
      <c r="D126" s="189" t="s">
        <v>153</v>
      </c>
      <c r="E126" s="190" t="s">
        <v>5</v>
      </c>
      <c r="F126" s="191" t="s">
        <v>1246</v>
      </c>
      <c r="H126" s="192" t="s">
        <v>5</v>
      </c>
      <c r="I126" s="193"/>
      <c r="L126" s="188"/>
      <c r="M126" s="194"/>
      <c r="N126" s="195"/>
      <c r="O126" s="195"/>
      <c r="P126" s="195"/>
      <c r="Q126" s="195"/>
      <c r="R126" s="195"/>
      <c r="S126" s="195"/>
      <c r="T126" s="196"/>
      <c r="AT126" s="192" t="s">
        <v>153</v>
      </c>
      <c r="AU126" s="192" t="s">
        <v>86</v>
      </c>
      <c r="AV126" s="11" t="s">
        <v>25</v>
      </c>
      <c r="AW126" s="11" t="s">
        <v>40</v>
      </c>
      <c r="AX126" s="11" t="s">
        <v>77</v>
      </c>
      <c r="AY126" s="192" t="s">
        <v>144</v>
      </c>
    </row>
    <row r="127" spans="2:51" s="11" customFormat="1" ht="13.5">
      <c r="B127" s="188"/>
      <c r="D127" s="189" t="s">
        <v>153</v>
      </c>
      <c r="E127" s="190" t="s">
        <v>5</v>
      </c>
      <c r="F127" s="191" t="s">
        <v>1247</v>
      </c>
      <c r="H127" s="192" t="s">
        <v>5</v>
      </c>
      <c r="I127" s="193"/>
      <c r="L127" s="188"/>
      <c r="M127" s="194"/>
      <c r="N127" s="195"/>
      <c r="O127" s="195"/>
      <c r="P127" s="195"/>
      <c r="Q127" s="195"/>
      <c r="R127" s="195"/>
      <c r="S127" s="195"/>
      <c r="T127" s="196"/>
      <c r="AT127" s="192" t="s">
        <v>153</v>
      </c>
      <c r="AU127" s="192" t="s">
        <v>86</v>
      </c>
      <c r="AV127" s="11" t="s">
        <v>25</v>
      </c>
      <c r="AW127" s="11" t="s">
        <v>40</v>
      </c>
      <c r="AX127" s="11" t="s">
        <v>77</v>
      </c>
      <c r="AY127" s="192" t="s">
        <v>144</v>
      </c>
    </row>
    <row r="128" spans="2:51" s="11" customFormat="1" ht="13.5">
      <c r="B128" s="188"/>
      <c r="D128" s="189" t="s">
        <v>153</v>
      </c>
      <c r="E128" s="190" t="s">
        <v>5</v>
      </c>
      <c r="F128" s="191" t="s">
        <v>1248</v>
      </c>
      <c r="H128" s="192" t="s">
        <v>5</v>
      </c>
      <c r="I128" s="193"/>
      <c r="L128" s="188"/>
      <c r="M128" s="194"/>
      <c r="N128" s="195"/>
      <c r="O128" s="195"/>
      <c r="P128" s="195"/>
      <c r="Q128" s="195"/>
      <c r="R128" s="195"/>
      <c r="S128" s="195"/>
      <c r="T128" s="196"/>
      <c r="AT128" s="192" t="s">
        <v>153</v>
      </c>
      <c r="AU128" s="192" t="s">
        <v>86</v>
      </c>
      <c r="AV128" s="11" t="s">
        <v>25</v>
      </c>
      <c r="AW128" s="11" t="s">
        <v>40</v>
      </c>
      <c r="AX128" s="11" t="s">
        <v>77</v>
      </c>
      <c r="AY128" s="192" t="s">
        <v>144</v>
      </c>
    </row>
    <row r="129" spans="2:51" s="12" customFormat="1" ht="13.5">
      <c r="B129" s="197"/>
      <c r="D129" s="189" t="s">
        <v>153</v>
      </c>
      <c r="E129" s="198" t="s">
        <v>5</v>
      </c>
      <c r="F129" s="199" t="s">
        <v>1249</v>
      </c>
      <c r="H129" s="200">
        <v>-10.82</v>
      </c>
      <c r="I129" s="201"/>
      <c r="L129" s="197"/>
      <c r="M129" s="202"/>
      <c r="N129" s="203"/>
      <c r="O129" s="203"/>
      <c r="P129" s="203"/>
      <c r="Q129" s="203"/>
      <c r="R129" s="203"/>
      <c r="S129" s="203"/>
      <c r="T129" s="204"/>
      <c r="AT129" s="198" t="s">
        <v>153</v>
      </c>
      <c r="AU129" s="198" t="s">
        <v>86</v>
      </c>
      <c r="AV129" s="12" t="s">
        <v>86</v>
      </c>
      <c r="AW129" s="12" t="s">
        <v>40</v>
      </c>
      <c r="AX129" s="12" t="s">
        <v>77</v>
      </c>
      <c r="AY129" s="198" t="s">
        <v>144</v>
      </c>
    </row>
    <row r="130" spans="2:51" s="11" customFormat="1" ht="13.5">
      <c r="B130" s="188"/>
      <c r="D130" s="189" t="s">
        <v>153</v>
      </c>
      <c r="E130" s="190" t="s">
        <v>5</v>
      </c>
      <c r="F130" s="191" t="s">
        <v>320</v>
      </c>
      <c r="H130" s="192" t="s">
        <v>5</v>
      </c>
      <c r="I130" s="193"/>
      <c r="L130" s="188"/>
      <c r="M130" s="194"/>
      <c r="N130" s="195"/>
      <c r="O130" s="195"/>
      <c r="P130" s="195"/>
      <c r="Q130" s="195"/>
      <c r="R130" s="195"/>
      <c r="S130" s="195"/>
      <c r="T130" s="196"/>
      <c r="AT130" s="192" t="s">
        <v>153</v>
      </c>
      <c r="AU130" s="192" t="s">
        <v>86</v>
      </c>
      <c r="AV130" s="11" t="s">
        <v>25</v>
      </c>
      <c r="AW130" s="11" t="s">
        <v>40</v>
      </c>
      <c r="AX130" s="11" t="s">
        <v>77</v>
      </c>
      <c r="AY130" s="192" t="s">
        <v>144</v>
      </c>
    </row>
    <row r="131" spans="2:51" s="11" customFormat="1" ht="13.5">
      <c r="B131" s="188"/>
      <c r="D131" s="189" t="s">
        <v>153</v>
      </c>
      <c r="E131" s="190" t="s">
        <v>5</v>
      </c>
      <c r="F131" s="191" t="s">
        <v>322</v>
      </c>
      <c r="H131" s="192" t="s">
        <v>5</v>
      </c>
      <c r="I131" s="193"/>
      <c r="L131" s="188"/>
      <c r="M131" s="194"/>
      <c r="N131" s="195"/>
      <c r="O131" s="195"/>
      <c r="P131" s="195"/>
      <c r="Q131" s="195"/>
      <c r="R131" s="195"/>
      <c r="S131" s="195"/>
      <c r="T131" s="196"/>
      <c r="AT131" s="192" t="s">
        <v>153</v>
      </c>
      <c r="AU131" s="192" t="s">
        <v>86</v>
      </c>
      <c r="AV131" s="11" t="s">
        <v>25</v>
      </c>
      <c r="AW131" s="11" t="s">
        <v>40</v>
      </c>
      <c r="AX131" s="11" t="s">
        <v>77</v>
      </c>
      <c r="AY131" s="192" t="s">
        <v>144</v>
      </c>
    </row>
    <row r="132" spans="2:51" s="12" customFormat="1" ht="13.5">
      <c r="B132" s="197"/>
      <c r="D132" s="189" t="s">
        <v>153</v>
      </c>
      <c r="E132" s="198" t="s">
        <v>5</v>
      </c>
      <c r="F132" s="199" t="s">
        <v>369</v>
      </c>
      <c r="H132" s="200">
        <v>40</v>
      </c>
      <c r="I132" s="201"/>
      <c r="L132" s="197"/>
      <c r="M132" s="202"/>
      <c r="N132" s="203"/>
      <c r="O132" s="203"/>
      <c r="P132" s="203"/>
      <c r="Q132" s="203"/>
      <c r="R132" s="203"/>
      <c r="S132" s="203"/>
      <c r="T132" s="204"/>
      <c r="AT132" s="198" t="s">
        <v>153</v>
      </c>
      <c r="AU132" s="198" t="s">
        <v>86</v>
      </c>
      <c r="AV132" s="12" t="s">
        <v>86</v>
      </c>
      <c r="AW132" s="12" t="s">
        <v>40</v>
      </c>
      <c r="AX132" s="12" t="s">
        <v>77</v>
      </c>
      <c r="AY132" s="198" t="s">
        <v>144</v>
      </c>
    </row>
    <row r="133" spans="2:51" s="11" customFormat="1" ht="13.5">
      <c r="B133" s="188"/>
      <c r="D133" s="189" t="s">
        <v>153</v>
      </c>
      <c r="E133" s="190" t="s">
        <v>5</v>
      </c>
      <c r="F133" s="191" t="s">
        <v>163</v>
      </c>
      <c r="H133" s="192" t="s">
        <v>5</v>
      </c>
      <c r="I133" s="193"/>
      <c r="L133" s="188"/>
      <c r="M133" s="194"/>
      <c r="N133" s="195"/>
      <c r="O133" s="195"/>
      <c r="P133" s="195"/>
      <c r="Q133" s="195"/>
      <c r="R133" s="195"/>
      <c r="S133" s="195"/>
      <c r="T133" s="196"/>
      <c r="AT133" s="192" t="s">
        <v>153</v>
      </c>
      <c r="AU133" s="192" t="s">
        <v>86</v>
      </c>
      <c r="AV133" s="11" t="s">
        <v>25</v>
      </c>
      <c r="AW133" s="11" t="s">
        <v>40</v>
      </c>
      <c r="AX133" s="11" t="s">
        <v>77</v>
      </c>
      <c r="AY133" s="192" t="s">
        <v>144</v>
      </c>
    </row>
    <row r="134" spans="2:51" s="11" customFormat="1" ht="13.5">
      <c r="B134" s="188"/>
      <c r="D134" s="189" t="s">
        <v>153</v>
      </c>
      <c r="E134" s="190" t="s">
        <v>5</v>
      </c>
      <c r="F134" s="191" t="s">
        <v>164</v>
      </c>
      <c r="H134" s="192" t="s">
        <v>5</v>
      </c>
      <c r="I134" s="193"/>
      <c r="L134" s="188"/>
      <c r="M134" s="194"/>
      <c r="N134" s="195"/>
      <c r="O134" s="195"/>
      <c r="P134" s="195"/>
      <c r="Q134" s="195"/>
      <c r="R134" s="195"/>
      <c r="S134" s="195"/>
      <c r="T134" s="196"/>
      <c r="AT134" s="192" t="s">
        <v>153</v>
      </c>
      <c r="AU134" s="192" t="s">
        <v>86</v>
      </c>
      <c r="AV134" s="11" t="s">
        <v>25</v>
      </c>
      <c r="AW134" s="11" t="s">
        <v>40</v>
      </c>
      <c r="AX134" s="11" t="s">
        <v>77</v>
      </c>
      <c r="AY134" s="192" t="s">
        <v>144</v>
      </c>
    </row>
    <row r="135" spans="2:51" s="12" customFormat="1" ht="13.5">
      <c r="B135" s="197"/>
      <c r="D135" s="189" t="s">
        <v>153</v>
      </c>
      <c r="E135" s="198" t="s">
        <v>5</v>
      </c>
      <c r="F135" s="199" t="s">
        <v>585</v>
      </c>
      <c r="H135" s="200">
        <v>349.3</v>
      </c>
      <c r="I135" s="201"/>
      <c r="L135" s="197"/>
      <c r="M135" s="202"/>
      <c r="N135" s="203"/>
      <c r="O135" s="203"/>
      <c r="P135" s="203"/>
      <c r="Q135" s="203"/>
      <c r="R135" s="203"/>
      <c r="S135" s="203"/>
      <c r="T135" s="204"/>
      <c r="AT135" s="198" t="s">
        <v>153</v>
      </c>
      <c r="AU135" s="198" t="s">
        <v>86</v>
      </c>
      <c r="AV135" s="12" t="s">
        <v>86</v>
      </c>
      <c r="AW135" s="12" t="s">
        <v>40</v>
      </c>
      <c r="AX135" s="12" t="s">
        <v>77</v>
      </c>
      <c r="AY135" s="198" t="s">
        <v>144</v>
      </c>
    </row>
    <row r="136" spans="2:51" s="11" customFormat="1" ht="13.5">
      <c r="B136" s="188"/>
      <c r="D136" s="189" t="s">
        <v>153</v>
      </c>
      <c r="E136" s="190" t="s">
        <v>5</v>
      </c>
      <c r="F136" s="191" t="s">
        <v>333</v>
      </c>
      <c r="H136" s="192" t="s">
        <v>5</v>
      </c>
      <c r="I136" s="193"/>
      <c r="L136" s="188"/>
      <c r="M136" s="194"/>
      <c r="N136" s="195"/>
      <c r="O136" s="195"/>
      <c r="P136" s="195"/>
      <c r="Q136" s="195"/>
      <c r="R136" s="195"/>
      <c r="S136" s="195"/>
      <c r="T136" s="196"/>
      <c r="AT136" s="192" t="s">
        <v>153</v>
      </c>
      <c r="AU136" s="192" t="s">
        <v>86</v>
      </c>
      <c r="AV136" s="11" t="s">
        <v>25</v>
      </c>
      <c r="AW136" s="11" t="s">
        <v>40</v>
      </c>
      <c r="AX136" s="11" t="s">
        <v>77</v>
      </c>
      <c r="AY136" s="192" t="s">
        <v>144</v>
      </c>
    </row>
    <row r="137" spans="2:51" s="11" customFormat="1" ht="13.5">
      <c r="B137" s="188"/>
      <c r="D137" s="189" t="s">
        <v>153</v>
      </c>
      <c r="E137" s="190" t="s">
        <v>5</v>
      </c>
      <c r="F137" s="191" t="s">
        <v>334</v>
      </c>
      <c r="H137" s="192" t="s">
        <v>5</v>
      </c>
      <c r="I137" s="193"/>
      <c r="L137" s="188"/>
      <c r="M137" s="194"/>
      <c r="N137" s="195"/>
      <c r="O137" s="195"/>
      <c r="P137" s="195"/>
      <c r="Q137" s="195"/>
      <c r="R137" s="195"/>
      <c r="S137" s="195"/>
      <c r="T137" s="196"/>
      <c r="AT137" s="192" t="s">
        <v>153</v>
      </c>
      <c r="AU137" s="192" t="s">
        <v>86</v>
      </c>
      <c r="AV137" s="11" t="s">
        <v>25</v>
      </c>
      <c r="AW137" s="11" t="s">
        <v>40</v>
      </c>
      <c r="AX137" s="11" t="s">
        <v>77</v>
      </c>
      <c r="AY137" s="192" t="s">
        <v>144</v>
      </c>
    </row>
    <row r="138" spans="2:51" s="12" customFormat="1" ht="13.5">
      <c r="B138" s="197"/>
      <c r="D138" s="189" t="s">
        <v>153</v>
      </c>
      <c r="E138" s="198" t="s">
        <v>5</v>
      </c>
      <c r="F138" s="199" t="s">
        <v>371</v>
      </c>
      <c r="H138" s="200">
        <v>33.24</v>
      </c>
      <c r="I138" s="201"/>
      <c r="L138" s="197"/>
      <c r="M138" s="202"/>
      <c r="N138" s="203"/>
      <c r="O138" s="203"/>
      <c r="P138" s="203"/>
      <c r="Q138" s="203"/>
      <c r="R138" s="203"/>
      <c r="S138" s="203"/>
      <c r="T138" s="204"/>
      <c r="AT138" s="198" t="s">
        <v>153</v>
      </c>
      <c r="AU138" s="198" t="s">
        <v>86</v>
      </c>
      <c r="AV138" s="12" t="s">
        <v>86</v>
      </c>
      <c r="AW138" s="12" t="s">
        <v>40</v>
      </c>
      <c r="AX138" s="12" t="s">
        <v>77</v>
      </c>
      <c r="AY138" s="198" t="s">
        <v>144</v>
      </c>
    </row>
    <row r="139" spans="2:51" s="11" customFormat="1" ht="13.5">
      <c r="B139" s="188"/>
      <c r="D139" s="189" t="s">
        <v>153</v>
      </c>
      <c r="E139" s="190" t="s">
        <v>5</v>
      </c>
      <c r="F139" s="191" t="s">
        <v>1250</v>
      </c>
      <c r="H139" s="192" t="s">
        <v>5</v>
      </c>
      <c r="I139" s="193"/>
      <c r="L139" s="188"/>
      <c r="M139" s="194"/>
      <c r="N139" s="195"/>
      <c r="O139" s="195"/>
      <c r="P139" s="195"/>
      <c r="Q139" s="195"/>
      <c r="R139" s="195"/>
      <c r="S139" s="195"/>
      <c r="T139" s="196"/>
      <c r="AT139" s="192" t="s">
        <v>153</v>
      </c>
      <c r="AU139" s="192" t="s">
        <v>86</v>
      </c>
      <c r="AV139" s="11" t="s">
        <v>25</v>
      </c>
      <c r="AW139" s="11" t="s">
        <v>40</v>
      </c>
      <c r="AX139" s="11" t="s">
        <v>77</v>
      </c>
      <c r="AY139" s="192" t="s">
        <v>144</v>
      </c>
    </row>
    <row r="140" spans="2:51" s="11" customFormat="1" ht="13.5">
      <c r="B140" s="188"/>
      <c r="D140" s="189" t="s">
        <v>153</v>
      </c>
      <c r="E140" s="190" t="s">
        <v>5</v>
      </c>
      <c r="F140" s="191" t="s">
        <v>1251</v>
      </c>
      <c r="H140" s="192" t="s">
        <v>5</v>
      </c>
      <c r="I140" s="193"/>
      <c r="L140" s="188"/>
      <c r="M140" s="194"/>
      <c r="N140" s="195"/>
      <c r="O140" s="195"/>
      <c r="P140" s="195"/>
      <c r="Q140" s="195"/>
      <c r="R140" s="195"/>
      <c r="S140" s="195"/>
      <c r="T140" s="196"/>
      <c r="AT140" s="192" t="s">
        <v>153</v>
      </c>
      <c r="AU140" s="192" t="s">
        <v>86</v>
      </c>
      <c r="AV140" s="11" t="s">
        <v>25</v>
      </c>
      <c r="AW140" s="11" t="s">
        <v>40</v>
      </c>
      <c r="AX140" s="11" t="s">
        <v>77</v>
      </c>
      <c r="AY140" s="192" t="s">
        <v>144</v>
      </c>
    </row>
    <row r="141" spans="2:51" s="12" customFormat="1" ht="13.5">
      <c r="B141" s="197"/>
      <c r="D141" s="189" t="s">
        <v>153</v>
      </c>
      <c r="E141" s="198" t="s">
        <v>5</v>
      </c>
      <c r="F141" s="199" t="s">
        <v>1252</v>
      </c>
      <c r="H141" s="200">
        <v>8.52</v>
      </c>
      <c r="I141" s="201"/>
      <c r="L141" s="197"/>
      <c r="M141" s="202"/>
      <c r="N141" s="203"/>
      <c r="O141" s="203"/>
      <c r="P141" s="203"/>
      <c r="Q141" s="203"/>
      <c r="R141" s="203"/>
      <c r="S141" s="203"/>
      <c r="T141" s="204"/>
      <c r="AT141" s="198" t="s">
        <v>153</v>
      </c>
      <c r="AU141" s="198" t="s">
        <v>86</v>
      </c>
      <c r="AV141" s="12" t="s">
        <v>86</v>
      </c>
      <c r="AW141" s="12" t="s">
        <v>40</v>
      </c>
      <c r="AX141" s="12" t="s">
        <v>77</v>
      </c>
      <c r="AY141" s="198" t="s">
        <v>144</v>
      </c>
    </row>
    <row r="142" spans="2:51" s="13" customFormat="1" ht="13.5">
      <c r="B142" s="205"/>
      <c r="D142" s="189" t="s">
        <v>153</v>
      </c>
      <c r="E142" s="215" t="s">
        <v>5</v>
      </c>
      <c r="F142" s="216" t="s">
        <v>174</v>
      </c>
      <c r="H142" s="217">
        <v>816.96</v>
      </c>
      <c r="I142" s="210"/>
      <c r="L142" s="205"/>
      <c r="M142" s="211"/>
      <c r="N142" s="212"/>
      <c r="O142" s="212"/>
      <c r="P142" s="212"/>
      <c r="Q142" s="212"/>
      <c r="R142" s="212"/>
      <c r="S142" s="212"/>
      <c r="T142" s="213"/>
      <c r="AT142" s="214" t="s">
        <v>153</v>
      </c>
      <c r="AU142" s="214" t="s">
        <v>86</v>
      </c>
      <c r="AV142" s="13" t="s">
        <v>151</v>
      </c>
      <c r="AW142" s="13" t="s">
        <v>40</v>
      </c>
      <c r="AX142" s="13" t="s">
        <v>25</v>
      </c>
      <c r="AY142" s="214" t="s">
        <v>144</v>
      </c>
    </row>
    <row r="143" spans="2:63" s="10" customFormat="1" ht="29.85" customHeight="1">
      <c r="B143" s="161"/>
      <c r="D143" s="172" t="s">
        <v>76</v>
      </c>
      <c r="E143" s="173" t="s">
        <v>86</v>
      </c>
      <c r="F143" s="173" t="s">
        <v>828</v>
      </c>
      <c r="I143" s="164"/>
      <c r="J143" s="174">
        <f>BK143</f>
        <v>0</v>
      </c>
      <c r="L143" s="161"/>
      <c r="M143" s="166"/>
      <c r="N143" s="167"/>
      <c r="O143" s="167"/>
      <c r="P143" s="168">
        <f>SUM(P144:P178)</f>
        <v>0</v>
      </c>
      <c r="Q143" s="167"/>
      <c r="R143" s="168">
        <f>SUM(R144:R178)</f>
        <v>60.354592159999996</v>
      </c>
      <c r="S143" s="167"/>
      <c r="T143" s="169">
        <f>SUM(T144:T178)</f>
        <v>0</v>
      </c>
      <c r="AR143" s="162" t="s">
        <v>25</v>
      </c>
      <c r="AT143" s="170" t="s">
        <v>76</v>
      </c>
      <c r="AU143" s="170" t="s">
        <v>25</v>
      </c>
      <c r="AY143" s="162" t="s">
        <v>144</v>
      </c>
      <c r="BK143" s="171">
        <f>SUM(BK144:BK178)</f>
        <v>0</v>
      </c>
    </row>
    <row r="144" spans="2:65" s="1" customFormat="1" ht="22.5" customHeight="1">
      <c r="B144" s="175"/>
      <c r="C144" s="176" t="s">
        <v>86</v>
      </c>
      <c r="D144" s="176" t="s">
        <v>146</v>
      </c>
      <c r="E144" s="177" t="s">
        <v>1253</v>
      </c>
      <c r="F144" s="178" t="s">
        <v>1254</v>
      </c>
      <c r="G144" s="179" t="s">
        <v>149</v>
      </c>
      <c r="H144" s="180">
        <v>22.33</v>
      </c>
      <c r="I144" s="181"/>
      <c r="J144" s="182">
        <f>ROUND(I144*H144,2)</f>
        <v>0</v>
      </c>
      <c r="K144" s="178" t="s">
        <v>4753</v>
      </c>
      <c r="L144" s="42"/>
      <c r="M144" s="183" t="s">
        <v>5</v>
      </c>
      <c r="N144" s="184" t="s">
        <v>48</v>
      </c>
      <c r="O144" s="43"/>
      <c r="P144" s="185">
        <f>O144*H144</f>
        <v>0</v>
      </c>
      <c r="Q144" s="185">
        <v>2.48756</v>
      </c>
      <c r="R144" s="185">
        <f>Q144*H144</f>
        <v>55.5472148</v>
      </c>
      <c r="S144" s="185">
        <v>0</v>
      </c>
      <c r="T144" s="186">
        <f>S144*H144</f>
        <v>0</v>
      </c>
      <c r="AR144" s="24" t="s">
        <v>151</v>
      </c>
      <c r="AT144" s="24" t="s">
        <v>146</v>
      </c>
      <c r="AU144" s="24" t="s">
        <v>86</v>
      </c>
      <c r="AY144" s="24" t="s">
        <v>144</v>
      </c>
      <c r="BE144" s="187">
        <f>IF(N144="základní",J144,0)</f>
        <v>0</v>
      </c>
      <c r="BF144" s="187">
        <f>IF(N144="snížená",J144,0)</f>
        <v>0</v>
      </c>
      <c r="BG144" s="187">
        <f>IF(N144="zákl. přenesená",J144,0)</f>
        <v>0</v>
      </c>
      <c r="BH144" s="187">
        <f>IF(N144="sníž. přenesená",J144,0)</f>
        <v>0</v>
      </c>
      <c r="BI144" s="187">
        <f>IF(N144="nulová",J144,0)</f>
        <v>0</v>
      </c>
      <c r="BJ144" s="24" t="s">
        <v>25</v>
      </c>
      <c r="BK144" s="187">
        <f>ROUND(I144*H144,2)</f>
        <v>0</v>
      </c>
      <c r="BL144" s="24" t="s">
        <v>151</v>
      </c>
      <c r="BM144" s="24" t="s">
        <v>1255</v>
      </c>
    </row>
    <row r="145" spans="2:51" s="11" customFormat="1" ht="13.5">
      <c r="B145" s="188"/>
      <c r="D145" s="189" t="s">
        <v>153</v>
      </c>
      <c r="E145" s="190" t="s">
        <v>5</v>
      </c>
      <c r="F145" s="191" t="s">
        <v>1256</v>
      </c>
      <c r="H145" s="192" t="s">
        <v>5</v>
      </c>
      <c r="I145" s="193"/>
      <c r="L145" s="188"/>
      <c r="M145" s="194"/>
      <c r="N145" s="195"/>
      <c r="O145" s="195"/>
      <c r="P145" s="195"/>
      <c r="Q145" s="195"/>
      <c r="R145" s="195"/>
      <c r="S145" s="195"/>
      <c r="T145" s="196"/>
      <c r="AT145" s="192" t="s">
        <v>153</v>
      </c>
      <c r="AU145" s="192" t="s">
        <v>86</v>
      </c>
      <c r="AV145" s="11" t="s">
        <v>25</v>
      </c>
      <c r="AW145" s="11" t="s">
        <v>40</v>
      </c>
      <c r="AX145" s="11" t="s">
        <v>77</v>
      </c>
      <c r="AY145" s="192" t="s">
        <v>144</v>
      </c>
    </row>
    <row r="146" spans="2:51" s="11" customFormat="1" ht="13.5">
      <c r="B146" s="188"/>
      <c r="D146" s="189" t="s">
        <v>153</v>
      </c>
      <c r="E146" s="190" t="s">
        <v>5</v>
      </c>
      <c r="F146" s="191" t="s">
        <v>1257</v>
      </c>
      <c r="H146" s="192" t="s">
        <v>5</v>
      </c>
      <c r="I146" s="193"/>
      <c r="L146" s="188"/>
      <c r="M146" s="194"/>
      <c r="N146" s="195"/>
      <c r="O146" s="195"/>
      <c r="P146" s="195"/>
      <c r="Q146" s="195"/>
      <c r="R146" s="195"/>
      <c r="S146" s="195"/>
      <c r="T146" s="196"/>
      <c r="AT146" s="192" t="s">
        <v>153</v>
      </c>
      <c r="AU146" s="192" t="s">
        <v>86</v>
      </c>
      <c r="AV146" s="11" t="s">
        <v>25</v>
      </c>
      <c r="AW146" s="11" t="s">
        <v>40</v>
      </c>
      <c r="AX146" s="11" t="s">
        <v>77</v>
      </c>
      <c r="AY146" s="192" t="s">
        <v>144</v>
      </c>
    </row>
    <row r="147" spans="2:51" s="12" customFormat="1" ht="13.5">
      <c r="B147" s="197"/>
      <c r="D147" s="189" t="s">
        <v>153</v>
      </c>
      <c r="E147" s="198" t="s">
        <v>5</v>
      </c>
      <c r="F147" s="199" t="s">
        <v>1258</v>
      </c>
      <c r="H147" s="200">
        <v>131.06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153</v>
      </c>
      <c r="AU147" s="198" t="s">
        <v>86</v>
      </c>
      <c r="AV147" s="12" t="s">
        <v>86</v>
      </c>
      <c r="AW147" s="12" t="s">
        <v>40</v>
      </c>
      <c r="AX147" s="12" t="s">
        <v>77</v>
      </c>
      <c r="AY147" s="198" t="s">
        <v>144</v>
      </c>
    </row>
    <row r="148" spans="2:51" s="11" customFormat="1" ht="13.5">
      <c r="B148" s="188"/>
      <c r="D148" s="189" t="s">
        <v>153</v>
      </c>
      <c r="E148" s="190" t="s">
        <v>5</v>
      </c>
      <c r="F148" s="191" t="s">
        <v>1259</v>
      </c>
      <c r="H148" s="192" t="s">
        <v>5</v>
      </c>
      <c r="I148" s="193"/>
      <c r="L148" s="188"/>
      <c r="M148" s="194"/>
      <c r="N148" s="195"/>
      <c r="O148" s="195"/>
      <c r="P148" s="195"/>
      <c r="Q148" s="195"/>
      <c r="R148" s="195"/>
      <c r="S148" s="195"/>
      <c r="T148" s="196"/>
      <c r="AT148" s="192" t="s">
        <v>153</v>
      </c>
      <c r="AU148" s="192" t="s">
        <v>86</v>
      </c>
      <c r="AV148" s="11" t="s">
        <v>25</v>
      </c>
      <c r="AW148" s="11" t="s">
        <v>40</v>
      </c>
      <c r="AX148" s="11" t="s">
        <v>77</v>
      </c>
      <c r="AY148" s="192" t="s">
        <v>144</v>
      </c>
    </row>
    <row r="149" spans="2:51" s="11" customFormat="1" ht="13.5">
      <c r="B149" s="188"/>
      <c r="D149" s="189" t="s">
        <v>153</v>
      </c>
      <c r="E149" s="190" t="s">
        <v>5</v>
      </c>
      <c r="F149" s="191" t="s">
        <v>1260</v>
      </c>
      <c r="H149" s="192" t="s">
        <v>5</v>
      </c>
      <c r="I149" s="193"/>
      <c r="L149" s="188"/>
      <c r="M149" s="194"/>
      <c r="N149" s="195"/>
      <c r="O149" s="195"/>
      <c r="P149" s="195"/>
      <c r="Q149" s="195"/>
      <c r="R149" s="195"/>
      <c r="S149" s="195"/>
      <c r="T149" s="196"/>
      <c r="AT149" s="192" t="s">
        <v>153</v>
      </c>
      <c r="AU149" s="192" t="s">
        <v>86</v>
      </c>
      <c r="AV149" s="11" t="s">
        <v>25</v>
      </c>
      <c r="AW149" s="11" t="s">
        <v>40</v>
      </c>
      <c r="AX149" s="11" t="s">
        <v>77</v>
      </c>
      <c r="AY149" s="192" t="s">
        <v>144</v>
      </c>
    </row>
    <row r="150" spans="2:51" s="12" customFormat="1" ht="13.5">
      <c r="B150" s="197"/>
      <c r="D150" s="189" t="s">
        <v>153</v>
      </c>
      <c r="E150" s="198" t="s">
        <v>5</v>
      </c>
      <c r="F150" s="199" t="s">
        <v>1261</v>
      </c>
      <c r="H150" s="200">
        <v>30.33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153</v>
      </c>
      <c r="AU150" s="198" t="s">
        <v>86</v>
      </c>
      <c r="AV150" s="12" t="s">
        <v>86</v>
      </c>
      <c r="AW150" s="12" t="s">
        <v>40</v>
      </c>
      <c r="AX150" s="12" t="s">
        <v>77</v>
      </c>
      <c r="AY150" s="198" t="s">
        <v>144</v>
      </c>
    </row>
    <row r="151" spans="2:51" s="13" customFormat="1" ht="13.5">
      <c r="B151" s="205"/>
      <c r="D151" s="189" t="s">
        <v>153</v>
      </c>
      <c r="E151" s="215" t="s">
        <v>5</v>
      </c>
      <c r="F151" s="216" t="s">
        <v>174</v>
      </c>
      <c r="H151" s="217">
        <v>161.39</v>
      </c>
      <c r="I151" s="210"/>
      <c r="L151" s="205"/>
      <c r="M151" s="211"/>
      <c r="N151" s="212"/>
      <c r="O151" s="212"/>
      <c r="P151" s="212"/>
      <c r="Q151" s="212"/>
      <c r="R151" s="212"/>
      <c r="S151" s="212"/>
      <c r="T151" s="213"/>
      <c r="AT151" s="214" t="s">
        <v>153</v>
      </c>
      <c r="AU151" s="214" t="s">
        <v>86</v>
      </c>
      <c r="AV151" s="13" t="s">
        <v>151</v>
      </c>
      <c r="AW151" s="13" t="s">
        <v>40</v>
      </c>
      <c r="AX151" s="13" t="s">
        <v>77</v>
      </c>
      <c r="AY151" s="214" t="s">
        <v>144</v>
      </c>
    </row>
    <row r="152" spans="2:51" s="12" customFormat="1" ht="13.5">
      <c r="B152" s="197"/>
      <c r="D152" s="189" t="s">
        <v>153</v>
      </c>
      <c r="E152" s="198" t="s">
        <v>5</v>
      </c>
      <c r="F152" s="199" t="s">
        <v>1262</v>
      </c>
      <c r="H152" s="200">
        <v>18.156</v>
      </c>
      <c r="I152" s="201"/>
      <c r="L152" s="197"/>
      <c r="M152" s="202"/>
      <c r="N152" s="203"/>
      <c r="O152" s="203"/>
      <c r="P152" s="203"/>
      <c r="Q152" s="203"/>
      <c r="R152" s="203"/>
      <c r="S152" s="203"/>
      <c r="T152" s="204"/>
      <c r="AT152" s="198" t="s">
        <v>153</v>
      </c>
      <c r="AU152" s="198" t="s">
        <v>86</v>
      </c>
      <c r="AV152" s="12" t="s">
        <v>86</v>
      </c>
      <c r="AW152" s="12" t="s">
        <v>40</v>
      </c>
      <c r="AX152" s="12" t="s">
        <v>77</v>
      </c>
      <c r="AY152" s="198" t="s">
        <v>144</v>
      </c>
    </row>
    <row r="153" spans="2:51" s="13" customFormat="1" ht="13.5">
      <c r="B153" s="205"/>
      <c r="D153" s="189" t="s">
        <v>153</v>
      </c>
      <c r="E153" s="215" t="s">
        <v>5</v>
      </c>
      <c r="F153" s="216" t="s">
        <v>1263</v>
      </c>
      <c r="H153" s="217">
        <v>18.156</v>
      </c>
      <c r="I153" s="210"/>
      <c r="L153" s="205"/>
      <c r="M153" s="211"/>
      <c r="N153" s="212"/>
      <c r="O153" s="212"/>
      <c r="P153" s="212"/>
      <c r="Q153" s="212"/>
      <c r="R153" s="212"/>
      <c r="S153" s="212"/>
      <c r="T153" s="213"/>
      <c r="AT153" s="214" t="s">
        <v>153</v>
      </c>
      <c r="AU153" s="214" t="s">
        <v>86</v>
      </c>
      <c r="AV153" s="13" t="s">
        <v>151</v>
      </c>
      <c r="AW153" s="13" t="s">
        <v>40</v>
      </c>
      <c r="AX153" s="13" t="s">
        <v>77</v>
      </c>
      <c r="AY153" s="214" t="s">
        <v>144</v>
      </c>
    </row>
    <row r="154" spans="2:51" s="11" customFormat="1" ht="13.5">
      <c r="B154" s="188"/>
      <c r="D154" s="189" t="s">
        <v>153</v>
      </c>
      <c r="E154" s="190" t="s">
        <v>5</v>
      </c>
      <c r="F154" s="191" t="s">
        <v>157</v>
      </c>
      <c r="H154" s="192" t="s">
        <v>5</v>
      </c>
      <c r="I154" s="193"/>
      <c r="L154" s="188"/>
      <c r="M154" s="194"/>
      <c r="N154" s="195"/>
      <c r="O154" s="195"/>
      <c r="P154" s="195"/>
      <c r="Q154" s="195"/>
      <c r="R154" s="195"/>
      <c r="S154" s="195"/>
      <c r="T154" s="196"/>
      <c r="AT154" s="192" t="s">
        <v>153</v>
      </c>
      <c r="AU154" s="192" t="s">
        <v>86</v>
      </c>
      <c r="AV154" s="11" t="s">
        <v>25</v>
      </c>
      <c r="AW154" s="11" t="s">
        <v>40</v>
      </c>
      <c r="AX154" s="11" t="s">
        <v>77</v>
      </c>
      <c r="AY154" s="192" t="s">
        <v>144</v>
      </c>
    </row>
    <row r="155" spans="2:51" s="11" customFormat="1" ht="13.5">
      <c r="B155" s="188"/>
      <c r="D155" s="189" t="s">
        <v>153</v>
      </c>
      <c r="E155" s="190" t="s">
        <v>5</v>
      </c>
      <c r="F155" s="191" t="s">
        <v>158</v>
      </c>
      <c r="H155" s="192" t="s">
        <v>5</v>
      </c>
      <c r="I155" s="193"/>
      <c r="L155" s="188"/>
      <c r="M155" s="194"/>
      <c r="N155" s="195"/>
      <c r="O155" s="195"/>
      <c r="P155" s="195"/>
      <c r="Q155" s="195"/>
      <c r="R155" s="195"/>
      <c r="S155" s="195"/>
      <c r="T155" s="196"/>
      <c r="AT155" s="192" t="s">
        <v>153</v>
      </c>
      <c r="AU155" s="192" t="s">
        <v>86</v>
      </c>
      <c r="AV155" s="11" t="s">
        <v>25</v>
      </c>
      <c r="AW155" s="11" t="s">
        <v>40</v>
      </c>
      <c r="AX155" s="11" t="s">
        <v>77</v>
      </c>
      <c r="AY155" s="192" t="s">
        <v>144</v>
      </c>
    </row>
    <row r="156" spans="2:51" s="12" customFormat="1" ht="13.5">
      <c r="B156" s="197"/>
      <c r="D156" s="189" t="s">
        <v>153</v>
      </c>
      <c r="E156" s="198" t="s">
        <v>5</v>
      </c>
      <c r="F156" s="199" t="s">
        <v>581</v>
      </c>
      <c r="H156" s="200">
        <v>55.65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153</v>
      </c>
      <c r="AU156" s="198" t="s">
        <v>86</v>
      </c>
      <c r="AV156" s="12" t="s">
        <v>86</v>
      </c>
      <c r="AW156" s="12" t="s">
        <v>40</v>
      </c>
      <c r="AX156" s="12" t="s">
        <v>77</v>
      </c>
      <c r="AY156" s="198" t="s">
        <v>144</v>
      </c>
    </row>
    <row r="157" spans="2:51" s="13" customFormat="1" ht="13.5">
      <c r="B157" s="205"/>
      <c r="D157" s="189" t="s">
        <v>153</v>
      </c>
      <c r="E157" s="215" t="s">
        <v>5</v>
      </c>
      <c r="F157" s="216" t="s">
        <v>174</v>
      </c>
      <c r="H157" s="217">
        <v>55.65</v>
      </c>
      <c r="I157" s="210"/>
      <c r="L157" s="205"/>
      <c r="M157" s="211"/>
      <c r="N157" s="212"/>
      <c r="O157" s="212"/>
      <c r="P157" s="212"/>
      <c r="Q157" s="212"/>
      <c r="R157" s="212"/>
      <c r="S157" s="212"/>
      <c r="T157" s="213"/>
      <c r="AT157" s="214" t="s">
        <v>153</v>
      </c>
      <c r="AU157" s="214" t="s">
        <v>86</v>
      </c>
      <c r="AV157" s="13" t="s">
        <v>151</v>
      </c>
      <c r="AW157" s="13" t="s">
        <v>40</v>
      </c>
      <c r="AX157" s="13" t="s">
        <v>77</v>
      </c>
      <c r="AY157" s="214" t="s">
        <v>144</v>
      </c>
    </row>
    <row r="158" spans="2:51" s="12" customFormat="1" ht="13.5">
      <c r="B158" s="197"/>
      <c r="D158" s="189" t="s">
        <v>153</v>
      </c>
      <c r="E158" s="198" t="s">
        <v>5</v>
      </c>
      <c r="F158" s="199" t="s">
        <v>1264</v>
      </c>
      <c r="H158" s="200">
        <v>4.174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153</v>
      </c>
      <c r="AU158" s="198" t="s">
        <v>86</v>
      </c>
      <c r="AV158" s="12" t="s">
        <v>86</v>
      </c>
      <c r="AW158" s="12" t="s">
        <v>40</v>
      </c>
      <c r="AX158" s="12" t="s">
        <v>77</v>
      </c>
      <c r="AY158" s="198" t="s">
        <v>144</v>
      </c>
    </row>
    <row r="159" spans="2:51" s="13" customFormat="1" ht="13.5">
      <c r="B159" s="205"/>
      <c r="D159" s="189" t="s">
        <v>153</v>
      </c>
      <c r="E159" s="215" t="s">
        <v>5</v>
      </c>
      <c r="F159" s="216" t="s">
        <v>1263</v>
      </c>
      <c r="H159" s="217">
        <v>4.174</v>
      </c>
      <c r="I159" s="210"/>
      <c r="L159" s="205"/>
      <c r="M159" s="211"/>
      <c r="N159" s="212"/>
      <c r="O159" s="212"/>
      <c r="P159" s="212"/>
      <c r="Q159" s="212"/>
      <c r="R159" s="212"/>
      <c r="S159" s="212"/>
      <c r="T159" s="213"/>
      <c r="AT159" s="214" t="s">
        <v>153</v>
      </c>
      <c r="AU159" s="214" t="s">
        <v>86</v>
      </c>
      <c r="AV159" s="13" t="s">
        <v>151</v>
      </c>
      <c r="AW159" s="13" t="s">
        <v>40</v>
      </c>
      <c r="AX159" s="13" t="s">
        <v>77</v>
      </c>
      <c r="AY159" s="214" t="s">
        <v>144</v>
      </c>
    </row>
    <row r="160" spans="2:51" s="12" customFormat="1" ht="13.5">
      <c r="B160" s="197"/>
      <c r="D160" s="189" t="s">
        <v>153</v>
      </c>
      <c r="E160" s="198" t="s">
        <v>5</v>
      </c>
      <c r="F160" s="199" t="s">
        <v>1265</v>
      </c>
      <c r="H160" s="200">
        <v>22.33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153</v>
      </c>
      <c r="AU160" s="198" t="s">
        <v>86</v>
      </c>
      <c r="AV160" s="12" t="s">
        <v>86</v>
      </c>
      <c r="AW160" s="12" t="s">
        <v>40</v>
      </c>
      <c r="AX160" s="12" t="s">
        <v>77</v>
      </c>
      <c r="AY160" s="198" t="s">
        <v>144</v>
      </c>
    </row>
    <row r="161" spans="2:51" s="13" customFormat="1" ht="13.5">
      <c r="B161" s="205"/>
      <c r="D161" s="206" t="s">
        <v>153</v>
      </c>
      <c r="E161" s="207" t="s">
        <v>5</v>
      </c>
      <c r="F161" s="208" t="s">
        <v>1266</v>
      </c>
      <c r="H161" s="209">
        <v>22.33</v>
      </c>
      <c r="I161" s="210"/>
      <c r="L161" s="205"/>
      <c r="M161" s="211"/>
      <c r="N161" s="212"/>
      <c r="O161" s="212"/>
      <c r="P161" s="212"/>
      <c r="Q161" s="212"/>
      <c r="R161" s="212"/>
      <c r="S161" s="212"/>
      <c r="T161" s="213"/>
      <c r="AT161" s="214" t="s">
        <v>153</v>
      </c>
      <c r="AU161" s="214" t="s">
        <v>86</v>
      </c>
      <c r="AV161" s="13" t="s">
        <v>151</v>
      </c>
      <c r="AW161" s="13" t="s">
        <v>40</v>
      </c>
      <c r="AX161" s="13" t="s">
        <v>25</v>
      </c>
      <c r="AY161" s="214" t="s">
        <v>144</v>
      </c>
    </row>
    <row r="162" spans="2:65" s="1" customFormat="1" ht="31.5" customHeight="1">
      <c r="B162" s="175"/>
      <c r="C162" s="176" t="s">
        <v>178</v>
      </c>
      <c r="D162" s="176" t="s">
        <v>146</v>
      </c>
      <c r="E162" s="177" t="s">
        <v>1267</v>
      </c>
      <c r="F162" s="178" t="s">
        <v>1268</v>
      </c>
      <c r="G162" s="179" t="s">
        <v>149</v>
      </c>
      <c r="H162" s="180">
        <v>2.124</v>
      </c>
      <c r="I162" s="181"/>
      <c r="J162" s="182">
        <f>ROUND(I162*H162,2)</f>
        <v>0</v>
      </c>
      <c r="K162" s="178" t="s">
        <v>4753</v>
      </c>
      <c r="L162" s="42"/>
      <c r="M162" s="183" t="s">
        <v>5</v>
      </c>
      <c r="N162" s="184" t="s">
        <v>48</v>
      </c>
      <c r="O162" s="43"/>
      <c r="P162" s="185">
        <f>O162*H162</f>
        <v>0</v>
      </c>
      <c r="Q162" s="185">
        <v>2.25634</v>
      </c>
      <c r="R162" s="185">
        <f>Q162*H162</f>
        <v>4.79246616</v>
      </c>
      <c r="S162" s="185">
        <v>0</v>
      </c>
      <c r="T162" s="186">
        <f>S162*H162</f>
        <v>0</v>
      </c>
      <c r="AR162" s="24" t="s">
        <v>151</v>
      </c>
      <c r="AT162" s="24" t="s">
        <v>146</v>
      </c>
      <c r="AU162" s="24" t="s">
        <v>86</v>
      </c>
      <c r="AY162" s="24" t="s">
        <v>144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24" t="s">
        <v>25</v>
      </c>
      <c r="BK162" s="187">
        <f>ROUND(I162*H162,2)</f>
        <v>0</v>
      </c>
      <c r="BL162" s="24" t="s">
        <v>151</v>
      </c>
      <c r="BM162" s="24" t="s">
        <v>1269</v>
      </c>
    </row>
    <row r="163" spans="2:51" s="11" customFormat="1" ht="13.5">
      <c r="B163" s="188"/>
      <c r="D163" s="189" t="s">
        <v>153</v>
      </c>
      <c r="E163" s="190" t="s">
        <v>5</v>
      </c>
      <c r="F163" s="191" t="s">
        <v>1270</v>
      </c>
      <c r="H163" s="192" t="s">
        <v>5</v>
      </c>
      <c r="I163" s="193"/>
      <c r="L163" s="188"/>
      <c r="M163" s="194"/>
      <c r="N163" s="195"/>
      <c r="O163" s="195"/>
      <c r="P163" s="195"/>
      <c r="Q163" s="195"/>
      <c r="R163" s="195"/>
      <c r="S163" s="195"/>
      <c r="T163" s="196"/>
      <c r="AT163" s="192" t="s">
        <v>153</v>
      </c>
      <c r="AU163" s="192" t="s">
        <v>86</v>
      </c>
      <c r="AV163" s="11" t="s">
        <v>25</v>
      </c>
      <c r="AW163" s="11" t="s">
        <v>40</v>
      </c>
      <c r="AX163" s="11" t="s">
        <v>77</v>
      </c>
      <c r="AY163" s="192" t="s">
        <v>144</v>
      </c>
    </row>
    <row r="164" spans="2:51" s="11" customFormat="1" ht="13.5">
      <c r="B164" s="188"/>
      <c r="D164" s="189" t="s">
        <v>153</v>
      </c>
      <c r="E164" s="190" t="s">
        <v>5</v>
      </c>
      <c r="F164" s="191" t="s">
        <v>1271</v>
      </c>
      <c r="H164" s="192" t="s">
        <v>5</v>
      </c>
      <c r="I164" s="193"/>
      <c r="L164" s="188"/>
      <c r="M164" s="194"/>
      <c r="N164" s="195"/>
      <c r="O164" s="195"/>
      <c r="P164" s="195"/>
      <c r="Q164" s="195"/>
      <c r="R164" s="195"/>
      <c r="S164" s="195"/>
      <c r="T164" s="196"/>
      <c r="AT164" s="192" t="s">
        <v>153</v>
      </c>
      <c r="AU164" s="192" t="s">
        <v>86</v>
      </c>
      <c r="AV164" s="11" t="s">
        <v>25</v>
      </c>
      <c r="AW164" s="11" t="s">
        <v>40</v>
      </c>
      <c r="AX164" s="11" t="s">
        <v>77</v>
      </c>
      <c r="AY164" s="192" t="s">
        <v>144</v>
      </c>
    </row>
    <row r="165" spans="2:51" s="12" customFormat="1" ht="13.5">
      <c r="B165" s="197"/>
      <c r="D165" s="189" t="s">
        <v>153</v>
      </c>
      <c r="E165" s="198" t="s">
        <v>5</v>
      </c>
      <c r="F165" s="199" t="s">
        <v>1272</v>
      </c>
      <c r="H165" s="200">
        <v>13.68</v>
      </c>
      <c r="I165" s="201"/>
      <c r="L165" s="197"/>
      <c r="M165" s="202"/>
      <c r="N165" s="203"/>
      <c r="O165" s="203"/>
      <c r="P165" s="203"/>
      <c r="Q165" s="203"/>
      <c r="R165" s="203"/>
      <c r="S165" s="203"/>
      <c r="T165" s="204"/>
      <c r="AT165" s="198" t="s">
        <v>153</v>
      </c>
      <c r="AU165" s="198" t="s">
        <v>86</v>
      </c>
      <c r="AV165" s="12" t="s">
        <v>86</v>
      </c>
      <c r="AW165" s="12" t="s">
        <v>40</v>
      </c>
      <c r="AX165" s="12" t="s">
        <v>77</v>
      </c>
      <c r="AY165" s="198" t="s">
        <v>144</v>
      </c>
    </row>
    <row r="166" spans="2:51" s="13" customFormat="1" ht="13.5">
      <c r="B166" s="205"/>
      <c r="D166" s="189" t="s">
        <v>153</v>
      </c>
      <c r="E166" s="215" t="s">
        <v>5</v>
      </c>
      <c r="F166" s="216" t="s">
        <v>174</v>
      </c>
      <c r="H166" s="217">
        <v>13.68</v>
      </c>
      <c r="I166" s="210"/>
      <c r="L166" s="205"/>
      <c r="M166" s="211"/>
      <c r="N166" s="212"/>
      <c r="O166" s="212"/>
      <c r="P166" s="212"/>
      <c r="Q166" s="212"/>
      <c r="R166" s="212"/>
      <c r="S166" s="212"/>
      <c r="T166" s="213"/>
      <c r="AT166" s="214" t="s">
        <v>153</v>
      </c>
      <c r="AU166" s="214" t="s">
        <v>86</v>
      </c>
      <c r="AV166" s="13" t="s">
        <v>151</v>
      </c>
      <c r="AW166" s="13" t="s">
        <v>40</v>
      </c>
      <c r="AX166" s="13" t="s">
        <v>77</v>
      </c>
      <c r="AY166" s="214" t="s">
        <v>144</v>
      </c>
    </row>
    <row r="167" spans="2:51" s="12" customFormat="1" ht="13.5">
      <c r="B167" s="197"/>
      <c r="D167" s="189" t="s">
        <v>153</v>
      </c>
      <c r="E167" s="198" t="s">
        <v>5</v>
      </c>
      <c r="F167" s="199" t="s">
        <v>1273</v>
      </c>
      <c r="H167" s="200">
        <v>2.124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153</v>
      </c>
      <c r="AU167" s="198" t="s">
        <v>86</v>
      </c>
      <c r="AV167" s="12" t="s">
        <v>86</v>
      </c>
      <c r="AW167" s="12" t="s">
        <v>40</v>
      </c>
      <c r="AX167" s="12" t="s">
        <v>77</v>
      </c>
      <c r="AY167" s="198" t="s">
        <v>144</v>
      </c>
    </row>
    <row r="168" spans="2:51" s="13" customFormat="1" ht="13.5">
      <c r="B168" s="205"/>
      <c r="D168" s="206" t="s">
        <v>153</v>
      </c>
      <c r="E168" s="207" t="s">
        <v>5</v>
      </c>
      <c r="F168" s="208" t="s">
        <v>174</v>
      </c>
      <c r="H168" s="209">
        <v>2.124</v>
      </c>
      <c r="I168" s="210"/>
      <c r="L168" s="205"/>
      <c r="M168" s="211"/>
      <c r="N168" s="212"/>
      <c r="O168" s="212"/>
      <c r="P168" s="212"/>
      <c r="Q168" s="212"/>
      <c r="R168" s="212"/>
      <c r="S168" s="212"/>
      <c r="T168" s="213"/>
      <c r="AT168" s="214" t="s">
        <v>153</v>
      </c>
      <c r="AU168" s="214" t="s">
        <v>86</v>
      </c>
      <c r="AV168" s="13" t="s">
        <v>151</v>
      </c>
      <c r="AW168" s="13" t="s">
        <v>40</v>
      </c>
      <c r="AX168" s="13" t="s">
        <v>25</v>
      </c>
      <c r="AY168" s="214" t="s">
        <v>144</v>
      </c>
    </row>
    <row r="169" spans="2:65" s="1" customFormat="1" ht="44.25" customHeight="1">
      <c r="B169" s="175"/>
      <c r="C169" s="176" t="s">
        <v>151</v>
      </c>
      <c r="D169" s="176" t="s">
        <v>146</v>
      </c>
      <c r="E169" s="177" t="s">
        <v>1274</v>
      </c>
      <c r="F169" s="178" t="s">
        <v>1275</v>
      </c>
      <c r="G169" s="179" t="s">
        <v>205</v>
      </c>
      <c r="H169" s="180">
        <v>13.68</v>
      </c>
      <c r="I169" s="181"/>
      <c r="J169" s="182">
        <f>ROUND(I169*H169,2)</f>
        <v>0</v>
      </c>
      <c r="K169" s="178" t="s">
        <v>4753</v>
      </c>
      <c r="L169" s="42"/>
      <c r="M169" s="183" t="s">
        <v>5</v>
      </c>
      <c r="N169" s="184" t="s">
        <v>48</v>
      </c>
      <c r="O169" s="43"/>
      <c r="P169" s="185">
        <f>O169*H169</f>
        <v>0</v>
      </c>
      <c r="Q169" s="185">
        <v>0.00109</v>
      </c>
      <c r="R169" s="185">
        <f>Q169*H169</f>
        <v>0.0149112</v>
      </c>
      <c r="S169" s="185">
        <v>0</v>
      </c>
      <c r="T169" s="186">
        <f>S169*H169</f>
        <v>0</v>
      </c>
      <c r="AR169" s="24" t="s">
        <v>151</v>
      </c>
      <c r="AT169" s="24" t="s">
        <v>146</v>
      </c>
      <c r="AU169" s="24" t="s">
        <v>86</v>
      </c>
      <c r="AY169" s="24" t="s">
        <v>144</v>
      </c>
      <c r="BE169" s="187">
        <f>IF(N169="základní",J169,0)</f>
        <v>0</v>
      </c>
      <c r="BF169" s="187">
        <f>IF(N169="snížená",J169,0)</f>
        <v>0</v>
      </c>
      <c r="BG169" s="187">
        <f>IF(N169="zákl. přenesená",J169,0)</f>
        <v>0</v>
      </c>
      <c r="BH169" s="187">
        <f>IF(N169="sníž. přenesená",J169,0)</f>
        <v>0</v>
      </c>
      <c r="BI169" s="187">
        <f>IF(N169="nulová",J169,0)</f>
        <v>0</v>
      </c>
      <c r="BJ169" s="24" t="s">
        <v>25</v>
      </c>
      <c r="BK169" s="187">
        <f>ROUND(I169*H169,2)</f>
        <v>0</v>
      </c>
      <c r="BL169" s="24" t="s">
        <v>151</v>
      </c>
      <c r="BM169" s="24" t="s">
        <v>1276</v>
      </c>
    </row>
    <row r="170" spans="2:51" s="11" customFormat="1" ht="13.5">
      <c r="B170" s="188"/>
      <c r="D170" s="189" t="s">
        <v>153</v>
      </c>
      <c r="E170" s="190" t="s">
        <v>5</v>
      </c>
      <c r="F170" s="191" t="s">
        <v>1250</v>
      </c>
      <c r="H170" s="192" t="s">
        <v>5</v>
      </c>
      <c r="I170" s="193"/>
      <c r="L170" s="188"/>
      <c r="M170" s="194"/>
      <c r="N170" s="195"/>
      <c r="O170" s="195"/>
      <c r="P170" s="195"/>
      <c r="Q170" s="195"/>
      <c r="R170" s="195"/>
      <c r="S170" s="195"/>
      <c r="T170" s="196"/>
      <c r="AT170" s="192" t="s">
        <v>153</v>
      </c>
      <c r="AU170" s="192" t="s">
        <v>86</v>
      </c>
      <c r="AV170" s="11" t="s">
        <v>25</v>
      </c>
      <c r="AW170" s="11" t="s">
        <v>40</v>
      </c>
      <c r="AX170" s="11" t="s">
        <v>77</v>
      </c>
      <c r="AY170" s="192" t="s">
        <v>144</v>
      </c>
    </row>
    <row r="171" spans="2:51" s="11" customFormat="1" ht="13.5">
      <c r="B171" s="188"/>
      <c r="D171" s="189" t="s">
        <v>153</v>
      </c>
      <c r="E171" s="190" t="s">
        <v>5</v>
      </c>
      <c r="F171" s="191" t="s">
        <v>1271</v>
      </c>
      <c r="H171" s="192" t="s">
        <v>5</v>
      </c>
      <c r="I171" s="193"/>
      <c r="L171" s="188"/>
      <c r="M171" s="194"/>
      <c r="N171" s="195"/>
      <c r="O171" s="195"/>
      <c r="P171" s="195"/>
      <c r="Q171" s="195"/>
      <c r="R171" s="195"/>
      <c r="S171" s="195"/>
      <c r="T171" s="196"/>
      <c r="AT171" s="192" t="s">
        <v>153</v>
      </c>
      <c r="AU171" s="192" t="s">
        <v>86</v>
      </c>
      <c r="AV171" s="11" t="s">
        <v>25</v>
      </c>
      <c r="AW171" s="11" t="s">
        <v>40</v>
      </c>
      <c r="AX171" s="11" t="s">
        <v>77</v>
      </c>
      <c r="AY171" s="192" t="s">
        <v>144</v>
      </c>
    </row>
    <row r="172" spans="2:51" s="12" customFormat="1" ht="13.5">
      <c r="B172" s="197"/>
      <c r="D172" s="189" t="s">
        <v>153</v>
      </c>
      <c r="E172" s="198" t="s">
        <v>5</v>
      </c>
      <c r="F172" s="199" t="s">
        <v>1272</v>
      </c>
      <c r="H172" s="200">
        <v>13.68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153</v>
      </c>
      <c r="AU172" s="198" t="s">
        <v>86</v>
      </c>
      <c r="AV172" s="12" t="s">
        <v>86</v>
      </c>
      <c r="AW172" s="12" t="s">
        <v>40</v>
      </c>
      <c r="AX172" s="12" t="s">
        <v>77</v>
      </c>
      <c r="AY172" s="198" t="s">
        <v>144</v>
      </c>
    </row>
    <row r="173" spans="2:51" s="13" customFormat="1" ht="13.5">
      <c r="B173" s="205"/>
      <c r="D173" s="206" t="s">
        <v>153</v>
      </c>
      <c r="E173" s="207" t="s">
        <v>5</v>
      </c>
      <c r="F173" s="208" t="s">
        <v>174</v>
      </c>
      <c r="H173" s="209">
        <v>13.68</v>
      </c>
      <c r="I173" s="210"/>
      <c r="L173" s="205"/>
      <c r="M173" s="211"/>
      <c r="N173" s="212"/>
      <c r="O173" s="212"/>
      <c r="P173" s="212"/>
      <c r="Q173" s="212"/>
      <c r="R173" s="212"/>
      <c r="S173" s="212"/>
      <c r="T173" s="213"/>
      <c r="AT173" s="214" t="s">
        <v>153</v>
      </c>
      <c r="AU173" s="214" t="s">
        <v>86</v>
      </c>
      <c r="AV173" s="13" t="s">
        <v>151</v>
      </c>
      <c r="AW173" s="13" t="s">
        <v>40</v>
      </c>
      <c r="AX173" s="13" t="s">
        <v>25</v>
      </c>
      <c r="AY173" s="214" t="s">
        <v>144</v>
      </c>
    </row>
    <row r="174" spans="2:65" s="1" customFormat="1" ht="44.25" customHeight="1">
      <c r="B174" s="175"/>
      <c r="C174" s="176" t="s">
        <v>186</v>
      </c>
      <c r="D174" s="176" t="s">
        <v>146</v>
      </c>
      <c r="E174" s="177" t="s">
        <v>1277</v>
      </c>
      <c r="F174" s="178" t="s">
        <v>1278</v>
      </c>
      <c r="G174" s="179" t="s">
        <v>205</v>
      </c>
      <c r="H174" s="180">
        <v>13.68</v>
      </c>
      <c r="I174" s="181"/>
      <c r="J174" s="182">
        <f>ROUND(I174*H174,2)</f>
        <v>0</v>
      </c>
      <c r="K174" s="178" t="s">
        <v>4753</v>
      </c>
      <c r="L174" s="42"/>
      <c r="M174" s="183" t="s">
        <v>5</v>
      </c>
      <c r="N174" s="184" t="s">
        <v>48</v>
      </c>
      <c r="O174" s="43"/>
      <c r="P174" s="185">
        <f>O174*H174</f>
        <v>0</v>
      </c>
      <c r="Q174" s="185">
        <v>0</v>
      </c>
      <c r="R174" s="185">
        <f>Q174*H174</f>
        <v>0</v>
      </c>
      <c r="S174" s="185">
        <v>0</v>
      </c>
      <c r="T174" s="186">
        <f>S174*H174</f>
        <v>0</v>
      </c>
      <c r="AR174" s="24" t="s">
        <v>151</v>
      </c>
      <c r="AT174" s="24" t="s">
        <v>146</v>
      </c>
      <c r="AU174" s="24" t="s">
        <v>86</v>
      </c>
      <c r="AY174" s="24" t="s">
        <v>144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24" t="s">
        <v>25</v>
      </c>
      <c r="BK174" s="187">
        <f>ROUND(I174*H174,2)</f>
        <v>0</v>
      </c>
      <c r="BL174" s="24" t="s">
        <v>151</v>
      </c>
      <c r="BM174" s="24" t="s">
        <v>1279</v>
      </c>
    </row>
    <row r="175" spans="2:51" s="11" customFormat="1" ht="13.5">
      <c r="B175" s="188"/>
      <c r="D175" s="189" t="s">
        <v>153</v>
      </c>
      <c r="E175" s="190" t="s">
        <v>5</v>
      </c>
      <c r="F175" s="191" t="s">
        <v>1250</v>
      </c>
      <c r="H175" s="192" t="s">
        <v>5</v>
      </c>
      <c r="I175" s="193"/>
      <c r="L175" s="188"/>
      <c r="M175" s="194"/>
      <c r="N175" s="195"/>
      <c r="O175" s="195"/>
      <c r="P175" s="195"/>
      <c r="Q175" s="195"/>
      <c r="R175" s="195"/>
      <c r="S175" s="195"/>
      <c r="T175" s="196"/>
      <c r="AT175" s="192" t="s">
        <v>153</v>
      </c>
      <c r="AU175" s="192" t="s">
        <v>86</v>
      </c>
      <c r="AV175" s="11" t="s">
        <v>25</v>
      </c>
      <c r="AW175" s="11" t="s">
        <v>40</v>
      </c>
      <c r="AX175" s="11" t="s">
        <v>77</v>
      </c>
      <c r="AY175" s="192" t="s">
        <v>144</v>
      </c>
    </row>
    <row r="176" spans="2:51" s="11" customFormat="1" ht="13.5">
      <c r="B176" s="188"/>
      <c r="D176" s="189" t="s">
        <v>153</v>
      </c>
      <c r="E176" s="190" t="s">
        <v>5</v>
      </c>
      <c r="F176" s="191" t="s">
        <v>1271</v>
      </c>
      <c r="H176" s="192" t="s">
        <v>5</v>
      </c>
      <c r="I176" s="193"/>
      <c r="L176" s="188"/>
      <c r="M176" s="194"/>
      <c r="N176" s="195"/>
      <c r="O176" s="195"/>
      <c r="P176" s="195"/>
      <c r="Q176" s="195"/>
      <c r="R176" s="195"/>
      <c r="S176" s="195"/>
      <c r="T176" s="196"/>
      <c r="AT176" s="192" t="s">
        <v>153</v>
      </c>
      <c r="AU176" s="192" t="s">
        <v>86</v>
      </c>
      <c r="AV176" s="11" t="s">
        <v>25</v>
      </c>
      <c r="AW176" s="11" t="s">
        <v>40</v>
      </c>
      <c r="AX176" s="11" t="s">
        <v>77</v>
      </c>
      <c r="AY176" s="192" t="s">
        <v>144</v>
      </c>
    </row>
    <row r="177" spans="2:51" s="12" customFormat="1" ht="13.5">
      <c r="B177" s="197"/>
      <c r="D177" s="189" t="s">
        <v>153</v>
      </c>
      <c r="E177" s="198" t="s">
        <v>5</v>
      </c>
      <c r="F177" s="199" t="s">
        <v>1272</v>
      </c>
      <c r="H177" s="200">
        <v>13.68</v>
      </c>
      <c r="I177" s="201"/>
      <c r="L177" s="197"/>
      <c r="M177" s="202"/>
      <c r="N177" s="203"/>
      <c r="O177" s="203"/>
      <c r="P177" s="203"/>
      <c r="Q177" s="203"/>
      <c r="R177" s="203"/>
      <c r="S177" s="203"/>
      <c r="T177" s="204"/>
      <c r="AT177" s="198" t="s">
        <v>153</v>
      </c>
      <c r="AU177" s="198" t="s">
        <v>86</v>
      </c>
      <c r="AV177" s="12" t="s">
        <v>86</v>
      </c>
      <c r="AW177" s="12" t="s">
        <v>40</v>
      </c>
      <c r="AX177" s="12" t="s">
        <v>77</v>
      </c>
      <c r="AY177" s="198" t="s">
        <v>144</v>
      </c>
    </row>
    <row r="178" spans="2:51" s="13" customFormat="1" ht="13.5">
      <c r="B178" s="205"/>
      <c r="D178" s="189" t="s">
        <v>153</v>
      </c>
      <c r="E178" s="215" t="s">
        <v>5</v>
      </c>
      <c r="F178" s="216" t="s">
        <v>174</v>
      </c>
      <c r="H178" s="217">
        <v>13.68</v>
      </c>
      <c r="I178" s="210"/>
      <c r="L178" s="205"/>
      <c r="M178" s="211"/>
      <c r="N178" s="212"/>
      <c r="O178" s="212"/>
      <c r="P178" s="212"/>
      <c r="Q178" s="212"/>
      <c r="R178" s="212"/>
      <c r="S178" s="212"/>
      <c r="T178" s="213"/>
      <c r="AT178" s="214" t="s">
        <v>153</v>
      </c>
      <c r="AU178" s="214" t="s">
        <v>86</v>
      </c>
      <c r="AV178" s="13" t="s">
        <v>151</v>
      </c>
      <c r="AW178" s="13" t="s">
        <v>40</v>
      </c>
      <c r="AX178" s="13" t="s">
        <v>25</v>
      </c>
      <c r="AY178" s="214" t="s">
        <v>144</v>
      </c>
    </row>
    <row r="179" spans="2:63" s="10" customFormat="1" ht="29.85" customHeight="1">
      <c r="B179" s="161"/>
      <c r="D179" s="172" t="s">
        <v>76</v>
      </c>
      <c r="E179" s="173" t="s">
        <v>178</v>
      </c>
      <c r="F179" s="173" t="s">
        <v>885</v>
      </c>
      <c r="I179" s="164"/>
      <c r="J179" s="174">
        <f>BK179</f>
        <v>0</v>
      </c>
      <c r="L179" s="161"/>
      <c r="M179" s="166"/>
      <c r="N179" s="167"/>
      <c r="O179" s="167"/>
      <c r="P179" s="168">
        <f>SUM(P180:P389)</f>
        <v>0</v>
      </c>
      <c r="Q179" s="167"/>
      <c r="R179" s="168">
        <f>SUM(R180:R389)</f>
        <v>167.25065032</v>
      </c>
      <c r="S179" s="167"/>
      <c r="T179" s="169">
        <f>SUM(T180:T389)</f>
        <v>0</v>
      </c>
      <c r="AR179" s="162" t="s">
        <v>25</v>
      </c>
      <c r="AT179" s="170" t="s">
        <v>76</v>
      </c>
      <c r="AU179" s="170" t="s">
        <v>25</v>
      </c>
      <c r="AY179" s="162" t="s">
        <v>144</v>
      </c>
      <c r="BK179" s="171">
        <f>SUM(BK180:BK389)</f>
        <v>0</v>
      </c>
    </row>
    <row r="180" spans="2:65" s="1" customFormat="1" ht="31.5" customHeight="1">
      <c r="B180" s="175"/>
      <c r="C180" s="176" t="s">
        <v>190</v>
      </c>
      <c r="D180" s="176" t="s">
        <v>146</v>
      </c>
      <c r="E180" s="177" t="s">
        <v>1280</v>
      </c>
      <c r="F180" s="178" t="s">
        <v>1281</v>
      </c>
      <c r="G180" s="179" t="s">
        <v>149</v>
      </c>
      <c r="H180" s="180">
        <v>41.162</v>
      </c>
      <c r="I180" s="181"/>
      <c r="J180" s="182">
        <f>ROUND(I180*H180,2)</f>
        <v>0</v>
      </c>
      <c r="K180" s="178" t="s">
        <v>4753</v>
      </c>
      <c r="L180" s="42"/>
      <c r="M180" s="183" t="s">
        <v>5</v>
      </c>
      <c r="N180" s="184" t="s">
        <v>48</v>
      </c>
      <c r="O180" s="43"/>
      <c r="P180" s="185">
        <f>O180*H180</f>
        <v>0</v>
      </c>
      <c r="Q180" s="185">
        <v>1.6627</v>
      </c>
      <c r="R180" s="185">
        <f>Q180*H180</f>
        <v>68.4400574</v>
      </c>
      <c r="S180" s="185">
        <v>0</v>
      </c>
      <c r="T180" s="186">
        <f>S180*H180</f>
        <v>0</v>
      </c>
      <c r="AR180" s="24" t="s">
        <v>151</v>
      </c>
      <c r="AT180" s="24" t="s">
        <v>146</v>
      </c>
      <c r="AU180" s="24" t="s">
        <v>86</v>
      </c>
      <c r="AY180" s="24" t="s">
        <v>144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24" t="s">
        <v>25</v>
      </c>
      <c r="BK180" s="187">
        <f>ROUND(I180*H180,2)</f>
        <v>0</v>
      </c>
      <c r="BL180" s="24" t="s">
        <v>151</v>
      </c>
      <c r="BM180" s="24" t="s">
        <v>1282</v>
      </c>
    </row>
    <row r="181" spans="2:51" s="11" customFormat="1" ht="13.5">
      <c r="B181" s="188"/>
      <c r="D181" s="189" t="s">
        <v>153</v>
      </c>
      <c r="E181" s="190" t="s">
        <v>5</v>
      </c>
      <c r="F181" s="191" t="s">
        <v>1283</v>
      </c>
      <c r="H181" s="192" t="s">
        <v>5</v>
      </c>
      <c r="I181" s="193"/>
      <c r="L181" s="188"/>
      <c r="M181" s="194"/>
      <c r="N181" s="195"/>
      <c r="O181" s="195"/>
      <c r="P181" s="195"/>
      <c r="Q181" s="195"/>
      <c r="R181" s="195"/>
      <c r="S181" s="195"/>
      <c r="T181" s="196"/>
      <c r="AT181" s="192" t="s">
        <v>153</v>
      </c>
      <c r="AU181" s="192" t="s">
        <v>86</v>
      </c>
      <c r="AV181" s="11" t="s">
        <v>25</v>
      </c>
      <c r="AW181" s="11" t="s">
        <v>40</v>
      </c>
      <c r="AX181" s="11" t="s">
        <v>77</v>
      </c>
      <c r="AY181" s="192" t="s">
        <v>144</v>
      </c>
    </row>
    <row r="182" spans="2:51" s="11" customFormat="1" ht="13.5">
      <c r="B182" s="188"/>
      <c r="D182" s="189" t="s">
        <v>153</v>
      </c>
      <c r="E182" s="190" t="s">
        <v>5</v>
      </c>
      <c r="F182" s="191" t="s">
        <v>215</v>
      </c>
      <c r="H182" s="192" t="s">
        <v>5</v>
      </c>
      <c r="I182" s="193"/>
      <c r="L182" s="188"/>
      <c r="M182" s="194"/>
      <c r="N182" s="195"/>
      <c r="O182" s="195"/>
      <c r="P182" s="195"/>
      <c r="Q182" s="195"/>
      <c r="R182" s="195"/>
      <c r="S182" s="195"/>
      <c r="T182" s="196"/>
      <c r="AT182" s="192" t="s">
        <v>153</v>
      </c>
      <c r="AU182" s="192" t="s">
        <v>86</v>
      </c>
      <c r="AV182" s="11" t="s">
        <v>25</v>
      </c>
      <c r="AW182" s="11" t="s">
        <v>40</v>
      </c>
      <c r="AX182" s="11" t="s">
        <v>77</v>
      </c>
      <c r="AY182" s="192" t="s">
        <v>144</v>
      </c>
    </row>
    <row r="183" spans="2:51" s="12" customFormat="1" ht="27">
      <c r="B183" s="197"/>
      <c r="D183" s="189" t="s">
        <v>153</v>
      </c>
      <c r="E183" s="198" t="s">
        <v>5</v>
      </c>
      <c r="F183" s="199" t="s">
        <v>1284</v>
      </c>
      <c r="H183" s="200">
        <v>2.748</v>
      </c>
      <c r="I183" s="201"/>
      <c r="L183" s="197"/>
      <c r="M183" s="202"/>
      <c r="N183" s="203"/>
      <c r="O183" s="203"/>
      <c r="P183" s="203"/>
      <c r="Q183" s="203"/>
      <c r="R183" s="203"/>
      <c r="S183" s="203"/>
      <c r="T183" s="204"/>
      <c r="AT183" s="198" t="s">
        <v>153</v>
      </c>
      <c r="AU183" s="198" t="s">
        <v>86</v>
      </c>
      <c r="AV183" s="12" t="s">
        <v>86</v>
      </c>
      <c r="AW183" s="12" t="s">
        <v>40</v>
      </c>
      <c r="AX183" s="12" t="s">
        <v>77</v>
      </c>
      <c r="AY183" s="198" t="s">
        <v>144</v>
      </c>
    </row>
    <row r="184" spans="2:51" s="12" customFormat="1" ht="13.5">
      <c r="B184" s="197"/>
      <c r="D184" s="189" t="s">
        <v>153</v>
      </c>
      <c r="E184" s="198" t="s">
        <v>5</v>
      </c>
      <c r="F184" s="199" t="s">
        <v>1285</v>
      </c>
      <c r="H184" s="200">
        <v>1.575</v>
      </c>
      <c r="I184" s="201"/>
      <c r="L184" s="197"/>
      <c r="M184" s="202"/>
      <c r="N184" s="203"/>
      <c r="O184" s="203"/>
      <c r="P184" s="203"/>
      <c r="Q184" s="203"/>
      <c r="R184" s="203"/>
      <c r="S184" s="203"/>
      <c r="T184" s="204"/>
      <c r="AT184" s="198" t="s">
        <v>153</v>
      </c>
      <c r="AU184" s="198" t="s">
        <v>86</v>
      </c>
      <c r="AV184" s="12" t="s">
        <v>86</v>
      </c>
      <c r="AW184" s="12" t="s">
        <v>40</v>
      </c>
      <c r="AX184" s="12" t="s">
        <v>77</v>
      </c>
      <c r="AY184" s="198" t="s">
        <v>144</v>
      </c>
    </row>
    <row r="185" spans="2:51" s="12" customFormat="1" ht="13.5">
      <c r="B185" s="197"/>
      <c r="D185" s="189" t="s">
        <v>153</v>
      </c>
      <c r="E185" s="198" t="s">
        <v>5</v>
      </c>
      <c r="F185" s="199" t="s">
        <v>1286</v>
      </c>
      <c r="H185" s="200">
        <v>0.105</v>
      </c>
      <c r="I185" s="201"/>
      <c r="L185" s="197"/>
      <c r="M185" s="202"/>
      <c r="N185" s="203"/>
      <c r="O185" s="203"/>
      <c r="P185" s="203"/>
      <c r="Q185" s="203"/>
      <c r="R185" s="203"/>
      <c r="S185" s="203"/>
      <c r="T185" s="204"/>
      <c r="AT185" s="198" t="s">
        <v>153</v>
      </c>
      <c r="AU185" s="198" t="s">
        <v>86</v>
      </c>
      <c r="AV185" s="12" t="s">
        <v>86</v>
      </c>
      <c r="AW185" s="12" t="s">
        <v>40</v>
      </c>
      <c r="AX185" s="12" t="s">
        <v>77</v>
      </c>
      <c r="AY185" s="198" t="s">
        <v>144</v>
      </c>
    </row>
    <row r="186" spans="2:51" s="11" customFormat="1" ht="13.5">
      <c r="B186" s="188"/>
      <c r="D186" s="189" t="s">
        <v>153</v>
      </c>
      <c r="E186" s="190" t="s">
        <v>5</v>
      </c>
      <c r="F186" s="191" t="s">
        <v>222</v>
      </c>
      <c r="H186" s="192" t="s">
        <v>5</v>
      </c>
      <c r="I186" s="193"/>
      <c r="L186" s="188"/>
      <c r="M186" s="194"/>
      <c r="N186" s="195"/>
      <c r="O186" s="195"/>
      <c r="P186" s="195"/>
      <c r="Q186" s="195"/>
      <c r="R186" s="195"/>
      <c r="S186" s="195"/>
      <c r="T186" s="196"/>
      <c r="AT186" s="192" t="s">
        <v>153</v>
      </c>
      <c r="AU186" s="192" t="s">
        <v>86</v>
      </c>
      <c r="AV186" s="11" t="s">
        <v>25</v>
      </c>
      <c r="AW186" s="11" t="s">
        <v>40</v>
      </c>
      <c r="AX186" s="11" t="s">
        <v>77</v>
      </c>
      <c r="AY186" s="192" t="s">
        <v>144</v>
      </c>
    </row>
    <row r="187" spans="2:51" s="12" customFormat="1" ht="13.5">
      <c r="B187" s="197"/>
      <c r="D187" s="189" t="s">
        <v>153</v>
      </c>
      <c r="E187" s="198" t="s">
        <v>5</v>
      </c>
      <c r="F187" s="199" t="s">
        <v>1287</v>
      </c>
      <c r="H187" s="200">
        <v>2.822</v>
      </c>
      <c r="I187" s="201"/>
      <c r="L187" s="197"/>
      <c r="M187" s="202"/>
      <c r="N187" s="203"/>
      <c r="O187" s="203"/>
      <c r="P187" s="203"/>
      <c r="Q187" s="203"/>
      <c r="R187" s="203"/>
      <c r="S187" s="203"/>
      <c r="T187" s="204"/>
      <c r="AT187" s="198" t="s">
        <v>153</v>
      </c>
      <c r="AU187" s="198" t="s">
        <v>86</v>
      </c>
      <c r="AV187" s="12" t="s">
        <v>86</v>
      </c>
      <c r="AW187" s="12" t="s">
        <v>40</v>
      </c>
      <c r="AX187" s="12" t="s">
        <v>77</v>
      </c>
      <c r="AY187" s="198" t="s">
        <v>144</v>
      </c>
    </row>
    <row r="188" spans="2:51" s="12" customFormat="1" ht="13.5">
      <c r="B188" s="197"/>
      <c r="D188" s="189" t="s">
        <v>153</v>
      </c>
      <c r="E188" s="198" t="s">
        <v>5</v>
      </c>
      <c r="F188" s="199" t="s">
        <v>1288</v>
      </c>
      <c r="H188" s="200">
        <v>1.436</v>
      </c>
      <c r="I188" s="201"/>
      <c r="L188" s="197"/>
      <c r="M188" s="202"/>
      <c r="N188" s="203"/>
      <c r="O188" s="203"/>
      <c r="P188" s="203"/>
      <c r="Q188" s="203"/>
      <c r="R188" s="203"/>
      <c r="S188" s="203"/>
      <c r="T188" s="204"/>
      <c r="AT188" s="198" t="s">
        <v>153</v>
      </c>
      <c r="AU188" s="198" t="s">
        <v>86</v>
      </c>
      <c r="AV188" s="12" t="s">
        <v>86</v>
      </c>
      <c r="AW188" s="12" t="s">
        <v>40</v>
      </c>
      <c r="AX188" s="12" t="s">
        <v>77</v>
      </c>
      <c r="AY188" s="198" t="s">
        <v>144</v>
      </c>
    </row>
    <row r="189" spans="2:51" s="12" customFormat="1" ht="27">
      <c r="B189" s="197"/>
      <c r="D189" s="189" t="s">
        <v>153</v>
      </c>
      <c r="E189" s="198" t="s">
        <v>5</v>
      </c>
      <c r="F189" s="199" t="s">
        <v>1289</v>
      </c>
      <c r="H189" s="200">
        <v>1.684</v>
      </c>
      <c r="I189" s="201"/>
      <c r="L189" s="197"/>
      <c r="M189" s="202"/>
      <c r="N189" s="203"/>
      <c r="O189" s="203"/>
      <c r="P189" s="203"/>
      <c r="Q189" s="203"/>
      <c r="R189" s="203"/>
      <c r="S189" s="203"/>
      <c r="T189" s="204"/>
      <c r="AT189" s="198" t="s">
        <v>153</v>
      </c>
      <c r="AU189" s="198" t="s">
        <v>86</v>
      </c>
      <c r="AV189" s="12" t="s">
        <v>86</v>
      </c>
      <c r="AW189" s="12" t="s">
        <v>40</v>
      </c>
      <c r="AX189" s="12" t="s">
        <v>77</v>
      </c>
      <c r="AY189" s="198" t="s">
        <v>144</v>
      </c>
    </row>
    <row r="190" spans="2:51" s="12" customFormat="1" ht="13.5">
      <c r="B190" s="197"/>
      <c r="D190" s="189" t="s">
        <v>153</v>
      </c>
      <c r="E190" s="198" t="s">
        <v>5</v>
      </c>
      <c r="F190" s="199" t="s">
        <v>1290</v>
      </c>
      <c r="H190" s="200">
        <v>0.056</v>
      </c>
      <c r="I190" s="201"/>
      <c r="L190" s="197"/>
      <c r="M190" s="202"/>
      <c r="N190" s="203"/>
      <c r="O190" s="203"/>
      <c r="P190" s="203"/>
      <c r="Q190" s="203"/>
      <c r="R190" s="203"/>
      <c r="S190" s="203"/>
      <c r="T190" s="204"/>
      <c r="AT190" s="198" t="s">
        <v>153</v>
      </c>
      <c r="AU190" s="198" t="s">
        <v>86</v>
      </c>
      <c r="AV190" s="12" t="s">
        <v>86</v>
      </c>
      <c r="AW190" s="12" t="s">
        <v>40</v>
      </c>
      <c r="AX190" s="12" t="s">
        <v>77</v>
      </c>
      <c r="AY190" s="198" t="s">
        <v>144</v>
      </c>
    </row>
    <row r="191" spans="2:51" s="12" customFormat="1" ht="13.5">
      <c r="B191" s="197"/>
      <c r="D191" s="189" t="s">
        <v>153</v>
      </c>
      <c r="E191" s="198" t="s">
        <v>5</v>
      </c>
      <c r="F191" s="199" t="s">
        <v>1291</v>
      </c>
      <c r="H191" s="200">
        <v>0.287</v>
      </c>
      <c r="I191" s="201"/>
      <c r="L191" s="197"/>
      <c r="M191" s="202"/>
      <c r="N191" s="203"/>
      <c r="O191" s="203"/>
      <c r="P191" s="203"/>
      <c r="Q191" s="203"/>
      <c r="R191" s="203"/>
      <c r="S191" s="203"/>
      <c r="T191" s="204"/>
      <c r="AT191" s="198" t="s">
        <v>153</v>
      </c>
      <c r="AU191" s="198" t="s">
        <v>86</v>
      </c>
      <c r="AV191" s="12" t="s">
        <v>86</v>
      </c>
      <c r="AW191" s="12" t="s">
        <v>40</v>
      </c>
      <c r="AX191" s="12" t="s">
        <v>77</v>
      </c>
      <c r="AY191" s="198" t="s">
        <v>144</v>
      </c>
    </row>
    <row r="192" spans="2:51" s="12" customFormat="1" ht="13.5">
      <c r="B192" s="197"/>
      <c r="D192" s="189" t="s">
        <v>153</v>
      </c>
      <c r="E192" s="198" t="s">
        <v>5</v>
      </c>
      <c r="F192" s="199" t="s">
        <v>1292</v>
      </c>
      <c r="H192" s="200">
        <v>0.72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153</v>
      </c>
      <c r="AU192" s="198" t="s">
        <v>86</v>
      </c>
      <c r="AV192" s="12" t="s">
        <v>86</v>
      </c>
      <c r="AW192" s="12" t="s">
        <v>40</v>
      </c>
      <c r="AX192" s="12" t="s">
        <v>77</v>
      </c>
      <c r="AY192" s="198" t="s">
        <v>144</v>
      </c>
    </row>
    <row r="193" spans="2:51" s="12" customFormat="1" ht="13.5">
      <c r="B193" s="197"/>
      <c r="D193" s="189" t="s">
        <v>153</v>
      </c>
      <c r="E193" s="198" t="s">
        <v>5</v>
      </c>
      <c r="F193" s="199" t="s">
        <v>1293</v>
      </c>
      <c r="H193" s="200">
        <v>0.48</v>
      </c>
      <c r="I193" s="201"/>
      <c r="L193" s="197"/>
      <c r="M193" s="202"/>
      <c r="N193" s="203"/>
      <c r="O193" s="203"/>
      <c r="P193" s="203"/>
      <c r="Q193" s="203"/>
      <c r="R193" s="203"/>
      <c r="S193" s="203"/>
      <c r="T193" s="204"/>
      <c r="AT193" s="198" t="s">
        <v>153</v>
      </c>
      <c r="AU193" s="198" t="s">
        <v>86</v>
      </c>
      <c r="AV193" s="12" t="s">
        <v>86</v>
      </c>
      <c r="AW193" s="12" t="s">
        <v>40</v>
      </c>
      <c r="AX193" s="12" t="s">
        <v>77</v>
      </c>
      <c r="AY193" s="198" t="s">
        <v>144</v>
      </c>
    </row>
    <row r="194" spans="2:51" s="12" customFormat="1" ht="13.5">
      <c r="B194" s="197"/>
      <c r="D194" s="189" t="s">
        <v>153</v>
      </c>
      <c r="E194" s="198" t="s">
        <v>5</v>
      </c>
      <c r="F194" s="199" t="s">
        <v>1294</v>
      </c>
      <c r="H194" s="200">
        <v>1.69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153</v>
      </c>
      <c r="AU194" s="198" t="s">
        <v>86</v>
      </c>
      <c r="AV194" s="12" t="s">
        <v>86</v>
      </c>
      <c r="AW194" s="12" t="s">
        <v>40</v>
      </c>
      <c r="AX194" s="12" t="s">
        <v>77</v>
      </c>
      <c r="AY194" s="198" t="s">
        <v>144</v>
      </c>
    </row>
    <row r="195" spans="2:51" s="12" customFormat="1" ht="13.5">
      <c r="B195" s="197"/>
      <c r="D195" s="189" t="s">
        <v>153</v>
      </c>
      <c r="E195" s="198" t="s">
        <v>5</v>
      </c>
      <c r="F195" s="199" t="s">
        <v>1295</v>
      </c>
      <c r="H195" s="200">
        <v>0.944</v>
      </c>
      <c r="I195" s="201"/>
      <c r="L195" s="197"/>
      <c r="M195" s="202"/>
      <c r="N195" s="203"/>
      <c r="O195" s="203"/>
      <c r="P195" s="203"/>
      <c r="Q195" s="203"/>
      <c r="R195" s="203"/>
      <c r="S195" s="203"/>
      <c r="T195" s="204"/>
      <c r="AT195" s="198" t="s">
        <v>153</v>
      </c>
      <c r="AU195" s="198" t="s">
        <v>86</v>
      </c>
      <c r="AV195" s="12" t="s">
        <v>86</v>
      </c>
      <c r="AW195" s="12" t="s">
        <v>40</v>
      </c>
      <c r="AX195" s="12" t="s">
        <v>77</v>
      </c>
      <c r="AY195" s="198" t="s">
        <v>144</v>
      </c>
    </row>
    <row r="196" spans="2:51" s="14" customFormat="1" ht="13.5">
      <c r="B196" s="240"/>
      <c r="D196" s="189" t="s">
        <v>153</v>
      </c>
      <c r="E196" s="241" t="s">
        <v>5</v>
      </c>
      <c r="F196" s="242" t="s">
        <v>1296</v>
      </c>
      <c r="H196" s="243">
        <v>14.547</v>
      </c>
      <c r="I196" s="244"/>
      <c r="L196" s="240"/>
      <c r="M196" s="245"/>
      <c r="N196" s="246"/>
      <c r="O196" s="246"/>
      <c r="P196" s="246"/>
      <c r="Q196" s="246"/>
      <c r="R196" s="246"/>
      <c r="S196" s="246"/>
      <c r="T196" s="247"/>
      <c r="AT196" s="241" t="s">
        <v>153</v>
      </c>
      <c r="AU196" s="241" t="s">
        <v>86</v>
      </c>
      <c r="AV196" s="14" t="s">
        <v>178</v>
      </c>
      <c r="AW196" s="14" t="s">
        <v>40</v>
      </c>
      <c r="AX196" s="14" t="s">
        <v>77</v>
      </c>
      <c r="AY196" s="241" t="s">
        <v>144</v>
      </c>
    </row>
    <row r="197" spans="2:51" s="11" customFormat="1" ht="13.5">
      <c r="B197" s="188"/>
      <c r="D197" s="189" t="s">
        <v>153</v>
      </c>
      <c r="E197" s="190" t="s">
        <v>5</v>
      </c>
      <c r="F197" s="191" t="s">
        <v>227</v>
      </c>
      <c r="H197" s="192" t="s">
        <v>5</v>
      </c>
      <c r="I197" s="193"/>
      <c r="L197" s="188"/>
      <c r="M197" s="194"/>
      <c r="N197" s="195"/>
      <c r="O197" s="195"/>
      <c r="P197" s="195"/>
      <c r="Q197" s="195"/>
      <c r="R197" s="195"/>
      <c r="S197" s="195"/>
      <c r="T197" s="196"/>
      <c r="AT197" s="192" t="s">
        <v>153</v>
      </c>
      <c r="AU197" s="192" t="s">
        <v>86</v>
      </c>
      <c r="AV197" s="11" t="s">
        <v>25</v>
      </c>
      <c r="AW197" s="11" t="s">
        <v>40</v>
      </c>
      <c r="AX197" s="11" t="s">
        <v>77</v>
      </c>
      <c r="AY197" s="192" t="s">
        <v>144</v>
      </c>
    </row>
    <row r="198" spans="2:51" s="12" customFormat="1" ht="13.5">
      <c r="B198" s="197"/>
      <c r="D198" s="189" t="s">
        <v>153</v>
      </c>
      <c r="E198" s="198" t="s">
        <v>5</v>
      </c>
      <c r="F198" s="199" t="s">
        <v>1297</v>
      </c>
      <c r="H198" s="200">
        <v>1.441</v>
      </c>
      <c r="I198" s="201"/>
      <c r="L198" s="197"/>
      <c r="M198" s="202"/>
      <c r="N198" s="203"/>
      <c r="O198" s="203"/>
      <c r="P198" s="203"/>
      <c r="Q198" s="203"/>
      <c r="R198" s="203"/>
      <c r="S198" s="203"/>
      <c r="T198" s="204"/>
      <c r="AT198" s="198" t="s">
        <v>153</v>
      </c>
      <c r="AU198" s="198" t="s">
        <v>86</v>
      </c>
      <c r="AV198" s="12" t="s">
        <v>86</v>
      </c>
      <c r="AW198" s="12" t="s">
        <v>40</v>
      </c>
      <c r="AX198" s="12" t="s">
        <v>77</v>
      </c>
      <c r="AY198" s="198" t="s">
        <v>144</v>
      </c>
    </row>
    <row r="199" spans="2:51" s="12" customFormat="1" ht="13.5">
      <c r="B199" s="197"/>
      <c r="D199" s="189" t="s">
        <v>153</v>
      </c>
      <c r="E199" s="198" t="s">
        <v>5</v>
      </c>
      <c r="F199" s="199" t="s">
        <v>1298</v>
      </c>
      <c r="H199" s="200">
        <v>1.514</v>
      </c>
      <c r="I199" s="201"/>
      <c r="L199" s="197"/>
      <c r="M199" s="202"/>
      <c r="N199" s="203"/>
      <c r="O199" s="203"/>
      <c r="P199" s="203"/>
      <c r="Q199" s="203"/>
      <c r="R199" s="203"/>
      <c r="S199" s="203"/>
      <c r="T199" s="204"/>
      <c r="AT199" s="198" t="s">
        <v>153</v>
      </c>
      <c r="AU199" s="198" t="s">
        <v>86</v>
      </c>
      <c r="AV199" s="12" t="s">
        <v>86</v>
      </c>
      <c r="AW199" s="12" t="s">
        <v>40</v>
      </c>
      <c r="AX199" s="12" t="s">
        <v>77</v>
      </c>
      <c r="AY199" s="198" t="s">
        <v>144</v>
      </c>
    </row>
    <row r="200" spans="2:51" s="12" customFormat="1" ht="13.5">
      <c r="B200" s="197"/>
      <c r="D200" s="189" t="s">
        <v>153</v>
      </c>
      <c r="E200" s="198" t="s">
        <v>5</v>
      </c>
      <c r="F200" s="199" t="s">
        <v>1299</v>
      </c>
      <c r="H200" s="200">
        <v>0.641</v>
      </c>
      <c r="I200" s="201"/>
      <c r="L200" s="197"/>
      <c r="M200" s="202"/>
      <c r="N200" s="203"/>
      <c r="O200" s="203"/>
      <c r="P200" s="203"/>
      <c r="Q200" s="203"/>
      <c r="R200" s="203"/>
      <c r="S200" s="203"/>
      <c r="T200" s="204"/>
      <c r="AT200" s="198" t="s">
        <v>153</v>
      </c>
      <c r="AU200" s="198" t="s">
        <v>86</v>
      </c>
      <c r="AV200" s="12" t="s">
        <v>86</v>
      </c>
      <c r="AW200" s="12" t="s">
        <v>40</v>
      </c>
      <c r="AX200" s="12" t="s">
        <v>77</v>
      </c>
      <c r="AY200" s="198" t="s">
        <v>144</v>
      </c>
    </row>
    <row r="201" spans="2:51" s="12" customFormat="1" ht="13.5">
      <c r="B201" s="197"/>
      <c r="D201" s="189" t="s">
        <v>153</v>
      </c>
      <c r="E201" s="198" t="s">
        <v>5</v>
      </c>
      <c r="F201" s="199" t="s">
        <v>1300</v>
      </c>
      <c r="H201" s="200">
        <v>2.688</v>
      </c>
      <c r="I201" s="201"/>
      <c r="L201" s="197"/>
      <c r="M201" s="202"/>
      <c r="N201" s="203"/>
      <c r="O201" s="203"/>
      <c r="P201" s="203"/>
      <c r="Q201" s="203"/>
      <c r="R201" s="203"/>
      <c r="S201" s="203"/>
      <c r="T201" s="204"/>
      <c r="AT201" s="198" t="s">
        <v>153</v>
      </c>
      <c r="AU201" s="198" t="s">
        <v>86</v>
      </c>
      <c r="AV201" s="12" t="s">
        <v>86</v>
      </c>
      <c r="AW201" s="12" t="s">
        <v>40</v>
      </c>
      <c r="AX201" s="12" t="s">
        <v>77</v>
      </c>
      <c r="AY201" s="198" t="s">
        <v>144</v>
      </c>
    </row>
    <row r="202" spans="2:51" s="12" customFormat="1" ht="13.5">
      <c r="B202" s="197"/>
      <c r="D202" s="189" t="s">
        <v>153</v>
      </c>
      <c r="E202" s="198" t="s">
        <v>5</v>
      </c>
      <c r="F202" s="199" t="s">
        <v>1301</v>
      </c>
      <c r="H202" s="200">
        <v>3.374</v>
      </c>
      <c r="I202" s="201"/>
      <c r="L202" s="197"/>
      <c r="M202" s="202"/>
      <c r="N202" s="203"/>
      <c r="O202" s="203"/>
      <c r="P202" s="203"/>
      <c r="Q202" s="203"/>
      <c r="R202" s="203"/>
      <c r="S202" s="203"/>
      <c r="T202" s="204"/>
      <c r="AT202" s="198" t="s">
        <v>153</v>
      </c>
      <c r="AU202" s="198" t="s">
        <v>86</v>
      </c>
      <c r="AV202" s="12" t="s">
        <v>86</v>
      </c>
      <c r="AW202" s="12" t="s">
        <v>40</v>
      </c>
      <c r="AX202" s="12" t="s">
        <v>77</v>
      </c>
      <c r="AY202" s="198" t="s">
        <v>144</v>
      </c>
    </row>
    <row r="203" spans="2:51" s="12" customFormat="1" ht="13.5">
      <c r="B203" s="197"/>
      <c r="D203" s="189" t="s">
        <v>153</v>
      </c>
      <c r="E203" s="198" t="s">
        <v>5</v>
      </c>
      <c r="F203" s="199" t="s">
        <v>1302</v>
      </c>
      <c r="H203" s="200">
        <v>6.424</v>
      </c>
      <c r="I203" s="201"/>
      <c r="L203" s="197"/>
      <c r="M203" s="202"/>
      <c r="N203" s="203"/>
      <c r="O203" s="203"/>
      <c r="P203" s="203"/>
      <c r="Q203" s="203"/>
      <c r="R203" s="203"/>
      <c r="S203" s="203"/>
      <c r="T203" s="204"/>
      <c r="AT203" s="198" t="s">
        <v>153</v>
      </c>
      <c r="AU203" s="198" t="s">
        <v>86</v>
      </c>
      <c r="AV203" s="12" t="s">
        <v>86</v>
      </c>
      <c r="AW203" s="12" t="s">
        <v>40</v>
      </c>
      <c r="AX203" s="12" t="s">
        <v>77</v>
      </c>
      <c r="AY203" s="198" t="s">
        <v>144</v>
      </c>
    </row>
    <row r="204" spans="2:51" s="12" customFormat="1" ht="13.5">
      <c r="B204" s="197"/>
      <c r="D204" s="189" t="s">
        <v>153</v>
      </c>
      <c r="E204" s="198" t="s">
        <v>5</v>
      </c>
      <c r="F204" s="199" t="s">
        <v>1303</v>
      </c>
      <c r="H204" s="200">
        <v>2.183</v>
      </c>
      <c r="I204" s="201"/>
      <c r="L204" s="197"/>
      <c r="M204" s="202"/>
      <c r="N204" s="203"/>
      <c r="O204" s="203"/>
      <c r="P204" s="203"/>
      <c r="Q204" s="203"/>
      <c r="R204" s="203"/>
      <c r="S204" s="203"/>
      <c r="T204" s="204"/>
      <c r="AT204" s="198" t="s">
        <v>153</v>
      </c>
      <c r="AU204" s="198" t="s">
        <v>86</v>
      </c>
      <c r="AV204" s="12" t="s">
        <v>86</v>
      </c>
      <c r="AW204" s="12" t="s">
        <v>40</v>
      </c>
      <c r="AX204" s="12" t="s">
        <v>77</v>
      </c>
      <c r="AY204" s="198" t="s">
        <v>144</v>
      </c>
    </row>
    <row r="205" spans="2:51" s="14" customFormat="1" ht="13.5">
      <c r="B205" s="240"/>
      <c r="D205" s="189" t="s">
        <v>153</v>
      </c>
      <c r="E205" s="241" t="s">
        <v>5</v>
      </c>
      <c r="F205" s="242" t="s">
        <v>1296</v>
      </c>
      <c r="H205" s="243">
        <v>18.265</v>
      </c>
      <c r="I205" s="244"/>
      <c r="L205" s="240"/>
      <c r="M205" s="245"/>
      <c r="N205" s="246"/>
      <c r="O205" s="246"/>
      <c r="P205" s="246"/>
      <c r="Q205" s="246"/>
      <c r="R205" s="246"/>
      <c r="S205" s="246"/>
      <c r="T205" s="247"/>
      <c r="AT205" s="241" t="s">
        <v>153</v>
      </c>
      <c r="AU205" s="241" t="s">
        <v>86</v>
      </c>
      <c r="AV205" s="14" t="s">
        <v>178</v>
      </c>
      <c r="AW205" s="14" t="s">
        <v>40</v>
      </c>
      <c r="AX205" s="14" t="s">
        <v>77</v>
      </c>
      <c r="AY205" s="241" t="s">
        <v>144</v>
      </c>
    </row>
    <row r="206" spans="2:51" s="11" customFormat="1" ht="13.5">
      <c r="B206" s="188"/>
      <c r="D206" s="189" t="s">
        <v>153</v>
      </c>
      <c r="E206" s="190" t="s">
        <v>5</v>
      </c>
      <c r="F206" s="191" t="s">
        <v>229</v>
      </c>
      <c r="H206" s="192" t="s">
        <v>5</v>
      </c>
      <c r="I206" s="193"/>
      <c r="L206" s="188"/>
      <c r="M206" s="194"/>
      <c r="N206" s="195"/>
      <c r="O206" s="195"/>
      <c r="P206" s="195"/>
      <c r="Q206" s="195"/>
      <c r="R206" s="195"/>
      <c r="S206" s="195"/>
      <c r="T206" s="196"/>
      <c r="AT206" s="192" t="s">
        <v>153</v>
      </c>
      <c r="AU206" s="192" t="s">
        <v>86</v>
      </c>
      <c r="AV206" s="11" t="s">
        <v>25</v>
      </c>
      <c r="AW206" s="11" t="s">
        <v>40</v>
      </c>
      <c r="AX206" s="11" t="s">
        <v>77</v>
      </c>
      <c r="AY206" s="192" t="s">
        <v>144</v>
      </c>
    </row>
    <row r="207" spans="2:51" s="12" customFormat="1" ht="27">
      <c r="B207" s="197"/>
      <c r="D207" s="189" t="s">
        <v>153</v>
      </c>
      <c r="E207" s="198" t="s">
        <v>5</v>
      </c>
      <c r="F207" s="199" t="s">
        <v>1304</v>
      </c>
      <c r="H207" s="200">
        <v>3.679</v>
      </c>
      <c r="I207" s="201"/>
      <c r="L207" s="197"/>
      <c r="M207" s="202"/>
      <c r="N207" s="203"/>
      <c r="O207" s="203"/>
      <c r="P207" s="203"/>
      <c r="Q207" s="203"/>
      <c r="R207" s="203"/>
      <c r="S207" s="203"/>
      <c r="T207" s="204"/>
      <c r="AT207" s="198" t="s">
        <v>153</v>
      </c>
      <c r="AU207" s="198" t="s">
        <v>86</v>
      </c>
      <c r="AV207" s="12" t="s">
        <v>86</v>
      </c>
      <c r="AW207" s="12" t="s">
        <v>40</v>
      </c>
      <c r="AX207" s="12" t="s">
        <v>77</v>
      </c>
      <c r="AY207" s="198" t="s">
        <v>144</v>
      </c>
    </row>
    <row r="208" spans="2:51" s="12" customFormat="1" ht="13.5">
      <c r="B208" s="197"/>
      <c r="D208" s="189" t="s">
        <v>153</v>
      </c>
      <c r="E208" s="198" t="s">
        <v>5</v>
      </c>
      <c r="F208" s="199" t="s">
        <v>1305</v>
      </c>
      <c r="H208" s="200">
        <v>0.737</v>
      </c>
      <c r="I208" s="201"/>
      <c r="L208" s="197"/>
      <c r="M208" s="202"/>
      <c r="N208" s="203"/>
      <c r="O208" s="203"/>
      <c r="P208" s="203"/>
      <c r="Q208" s="203"/>
      <c r="R208" s="203"/>
      <c r="S208" s="203"/>
      <c r="T208" s="204"/>
      <c r="AT208" s="198" t="s">
        <v>153</v>
      </c>
      <c r="AU208" s="198" t="s">
        <v>86</v>
      </c>
      <c r="AV208" s="12" t="s">
        <v>86</v>
      </c>
      <c r="AW208" s="12" t="s">
        <v>40</v>
      </c>
      <c r="AX208" s="12" t="s">
        <v>77</v>
      </c>
      <c r="AY208" s="198" t="s">
        <v>144</v>
      </c>
    </row>
    <row r="209" spans="2:51" s="12" customFormat="1" ht="13.5">
      <c r="B209" s="197"/>
      <c r="D209" s="189" t="s">
        <v>153</v>
      </c>
      <c r="E209" s="198" t="s">
        <v>5</v>
      </c>
      <c r="F209" s="199" t="s">
        <v>1306</v>
      </c>
      <c r="H209" s="200">
        <v>1.013</v>
      </c>
      <c r="I209" s="201"/>
      <c r="L209" s="197"/>
      <c r="M209" s="202"/>
      <c r="N209" s="203"/>
      <c r="O209" s="203"/>
      <c r="P209" s="203"/>
      <c r="Q209" s="203"/>
      <c r="R209" s="203"/>
      <c r="S209" s="203"/>
      <c r="T209" s="204"/>
      <c r="AT209" s="198" t="s">
        <v>153</v>
      </c>
      <c r="AU209" s="198" t="s">
        <v>86</v>
      </c>
      <c r="AV209" s="12" t="s">
        <v>86</v>
      </c>
      <c r="AW209" s="12" t="s">
        <v>40</v>
      </c>
      <c r="AX209" s="12" t="s">
        <v>77</v>
      </c>
      <c r="AY209" s="198" t="s">
        <v>144</v>
      </c>
    </row>
    <row r="210" spans="2:51" s="12" customFormat="1" ht="13.5">
      <c r="B210" s="197"/>
      <c r="D210" s="189" t="s">
        <v>153</v>
      </c>
      <c r="E210" s="198" t="s">
        <v>5</v>
      </c>
      <c r="F210" s="199" t="s">
        <v>1307</v>
      </c>
      <c r="H210" s="200">
        <v>0.081</v>
      </c>
      <c r="I210" s="201"/>
      <c r="L210" s="197"/>
      <c r="M210" s="202"/>
      <c r="N210" s="203"/>
      <c r="O210" s="203"/>
      <c r="P210" s="203"/>
      <c r="Q210" s="203"/>
      <c r="R210" s="203"/>
      <c r="S210" s="203"/>
      <c r="T210" s="204"/>
      <c r="AT210" s="198" t="s">
        <v>153</v>
      </c>
      <c r="AU210" s="198" t="s">
        <v>86</v>
      </c>
      <c r="AV210" s="12" t="s">
        <v>86</v>
      </c>
      <c r="AW210" s="12" t="s">
        <v>40</v>
      </c>
      <c r="AX210" s="12" t="s">
        <v>77</v>
      </c>
      <c r="AY210" s="198" t="s">
        <v>144</v>
      </c>
    </row>
    <row r="211" spans="2:51" s="12" customFormat="1" ht="13.5">
      <c r="B211" s="197"/>
      <c r="D211" s="189" t="s">
        <v>153</v>
      </c>
      <c r="E211" s="198" t="s">
        <v>5</v>
      </c>
      <c r="F211" s="199" t="s">
        <v>1308</v>
      </c>
      <c r="H211" s="200">
        <v>2.098</v>
      </c>
      <c r="I211" s="201"/>
      <c r="L211" s="197"/>
      <c r="M211" s="202"/>
      <c r="N211" s="203"/>
      <c r="O211" s="203"/>
      <c r="P211" s="203"/>
      <c r="Q211" s="203"/>
      <c r="R211" s="203"/>
      <c r="S211" s="203"/>
      <c r="T211" s="204"/>
      <c r="AT211" s="198" t="s">
        <v>153</v>
      </c>
      <c r="AU211" s="198" t="s">
        <v>86</v>
      </c>
      <c r="AV211" s="12" t="s">
        <v>86</v>
      </c>
      <c r="AW211" s="12" t="s">
        <v>40</v>
      </c>
      <c r="AX211" s="12" t="s">
        <v>77</v>
      </c>
      <c r="AY211" s="198" t="s">
        <v>144</v>
      </c>
    </row>
    <row r="212" spans="2:51" s="14" customFormat="1" ht="13.5">
      <c r="B212" s="240"/>
      <c r="D212" s="189" t="s">
        <v>153</v>
      </c>
      <c r="E212" s="241" t="s">
        <v>5</v>
      </c>
      <c r="F212" s="242" t="s">
        <v>1296</v>
      </c>
      <c r="H212" s="243">
        <v>7.608</v>
      </c>
      <c r="I212" s="244"/>
      <c r="L212" s="240"/>
      <c r="M212" s="245"/>
      <c r="N212" s="246"/>
      <c r="O212" s="246"/>
      <c r="P212" s="246"/>
      <c r="Q212" s="246"/>
      <c r="R212" s="246"/>
      <c r="S212" s="246"/>
      <c r="T212" s="247"/>
      <c r="AT212" s="241" t="s">
        <v>153</v>
      </c>
      <c r="AU212" s="241" t="s">
        <v>86</v>
      </c>
      <c r="AV212" s="14" t="s">
        <v>178</v>
      </c>
      <c r="AW212" s="14" t="s">
        <v>40</v>
      </c>
      <c r="AX212" s="14" t="s">
        <v>77</v>
      </c>
      <c r="AY212" s="241" t="s">
        <v>144</v>
      </c>
    </row>
    <row r="213" spans="2:51" s="11" customFormat="1" ht="13.5">
      <c r="B213" s="188"/>
      <c r="D213" s="189" t="s">
        <v>153</v>
      </c>
      <c r="E213" s="190" t="s">
        <v>5</v>
      </c>
      <c r="F213" s="191" t="s">
        <v>231</v>
      </c>
      <c r="H213" s="192" t="s">
        <v>5</v>
      </c>
      <c r="I213" s="193"/>
      <c r="L213" s="188"/>
      <c r="M213" s="194"/>
      <c r="N213" s="195"/>
      <c r="O213" s="195"/>
      <c r="P213" s="195"/>
      <c r="Q213" s="195"/>
      <c r="R213" s="195"/>
      <c r="S213" s="195"/>
      <c r="T213" s="196"/>
      <c r="AT213" s="192" t="s">
        <v>153</v>
      </c>
      <c r="AU213" s="192" t="s">
        <v>86</v>
      </c>
      <c r="AV213" s="11" t="s">
        <v>25</v>
      </c>
      <c r="AW213" s="11" t="s">
        <v>40</v>
      </c>
      <c r="AX213" s="11" t="s">
        <v>77</v>
      </c>
      <c r="AY213" s="192" t="s">
        <v>144</v>
      </c>
    </row>
    <row r="214" spans="2:51" s="12" customFormat="1" ht="13.5">
      <c r="B214" s="197"/>
      <c r="D214" s="189" t="s">
        <v>153</v>
      </c>
      <c r="E214" s="198" t="s">
        <v>5</v>
      </c>
      <c r="F214" s="199" t="s">
        <v>1309</v>
      </c>
      <c r="H214" s="200">
        <v>0.742</v>
      </c>
      <c r="I214" s="201"/>
      <c r="L214" s="197"/>
      <c r="M214" s="202"/>
      <c r="N214" s="203"/>
      <c r="O214" s="203"/>
      <c r="P214" s="203"/>
      <c r="Q214" s="203"/>
      <c r="R214" s="203"/>
      <c r="S214" s="203"/>
      <c r="T214" s="204"/>
      <c r="AT214" s="198" t="s">
        <v>153</v>
      </c>
      <c r="AU214" s="198" t="s">
        <v>86</v>
      </c>
      <c r="AV214" s="12" t="s">
        <v>86</v>
      </c>
      <c r="AW214" s="12" t="s">
        <v>40</v>
      </c>
      <c r="AX214" s="12" t="s">
        <v>77</v>
      </c>
      <c r="AY214" s="198" t="s">
        <v>144</v>
      </c>
    </row>
    <row r="215" spans="2:51" s="14" customFormat="1" ht="13.5">
      <c r="B215" s="240"/>
      <c r="D215" s="189" t="s">
        <v>153</v>
      </c>
      <c r="E215" s="241" t="s">
        <v>5</v>
      </c>
      <c r="F215" s="242" t="s">
        <v>1296</v>
      </c>
      <c r="H215" s="243">
        <v>0.742</v>
      </c>
      <c r="I215" s="244"/>
      <c r="L215" s="240"/>
      <c r="M215" s="245"/>
      <c r="N215" s="246"/>
      <c r="O215" s="246"/>
      <c r="P215" s="246"/>
      <c r="Q215" s="246"/>
      <c r="R215" s="246"/>
      <c r="S215" s="246"/>
      <c r="T215" s="247"/>
      <c r="AT215" s="241" t="s">
        <v>153</v>
      </c>
      <c r="AU215" s="241" t="s">
        <v>86</v>
      </c>
      <c r="AV215" s="14" t="s">
        <v>178</v>
      </c>
      <c r="AW215" s="14" t="s">
        <v>40</v>
      </c>
      <c r="AX215" s="14" t="s">
        <v>77</v>
      </c>
      <c r="AY215" s="241" t="s">
        <v>144</v>
      </c>
    </row>
    <row r="216" spans="2:51" s="13" customFormat="1" ht="13.5">
      <c r="B216" s="205"/>
      <c r="D216" s="206" t="s">
        <v>153</v>
      </c>
      <c r="E216" s="207" t="s">
        <v>5</v>
      </c>
      <c r="F216" s="208" t="s">
        <v>174</v>
      </c>
      <c r="H216" s="209">
        <v>41.162</v>
      </c>
      <c r="I216" s="210"/>
      <c r="L216" s="205"/>
      <c r="M216" s="211"/>
      <c r="N216" s="212"/>
      <c r="O216" s="212"/>
      <c r="P216" s="212"/>
      <c r="Q216" s="212"/>
      <c r="R216" s="212"/>
      <c r="S216" s="212"/>
      <c r="T216" s="213"/>
      <c r="AT216" s="214" t="s">
        <v>153</v>
      </c>
      <c r="AU216" s="214" t="s">
        <v>86</v>
      </c>
      <c r="AV216" s="13" t="s">
        <v>151</v>
      </c>
      <c r="AW216" s="13" t="s">
        <v>40</v>
      </c>
      <c r="AX216" s="13" t="s">
        <v>25</v>
      </c>
      <c r="AY216" s="214" t="s">
        <v>144</v>
      </c>
    </row>
    <row r="217" spans="2:65" s="1" customFormat="1" ht="31.5" customHeight="1">
      <c r="B217" s="175"/>
      <c r="C217" s="176" t="s">
        <v>195</v>
      </c>
      <c r="D217" s="176" t="s">
        <v>146</v>
      </c>
      <c r="E217" s="177" t="s">
        <v>1310</v>
      </c>
      <c r="F217" s="178" t="s">
        <v>1311</v>
      </c>
      <c r="G217" s="179" t="s">
        <v>205</v>
      </c>
      <c r="H217" s="180">
        <v>93.986</v>
      </c>
      <c r="I217" s="181"/>
      <c r="J217" s="182">
        <f>ROUND(I217*H217,2)</f>
        <v>0</v>
      </c>
      <c r="K217" s="178" t="s">
        <v>4753</v>
      </c>
      <c r="L217" s="42"/>
      <c r="M217" s="183" t="s">
        <v>5</v>
      </c>
      <c r="N217" s="184" t="s">
        <v>48</v>
      </c>
      <c r="O217" s="43"/>
      <c r="P217" s="185">
        <f>O217*H217</f>
        <v>0</v>
      </c>
      <c r="Q217" s="185">
        <v>0.20674</v>
      </c>
      <c r="R217" s="185">
        <f>Q217*H217</f>
        <v>19.43066564</v>
      </c>
      <c r="S217" s="185">
        <v>0</v>
      </c>
      <c r="T217" s="186">
        <f>S217*H217</f>
        <v>0</v>
      </c>
      <c r="AR217" s="24" t="s">
        <v>151</v>
      </c>
      <c r="AT217" s="24" t="s">
        <v>146</v>
      </c>
      <c r="AU217" s="24" t="s">
        <v>86</v>
      </c>
      <c r="AY217" s="24" t="s">
        <v>144</v>
      </c>
      <c r="BE217" s="187">
        <f>IF(N217="základní",J217,0)</f>
        <v>0</v>
      </c>
      <c r="BF217" s="187">
        <f>IF(N217="snížená",J217,0)</f>
        <v>0</v>
      </c>
      <c r="BG217" s="187">
        <f>IF(N217="zákl. přenesená",J217,0)</f>
        <v>0</v>
      </c>
      <c r="BH217" s="187">
        <f>IF(N217="sníž. přenesená",J217,0)</f>
        <v>0</v>
      </c>
      <c r="BI217" s="187">
        <f>IF(N217="nulová",J217,0)</f>
        <v>0</v>
      </c>
      <c r="BJ217" s="24" t="s">
        <v>25</v>
      </c>
      <c r="BK217" s="187">
        <f>ROUND(I217*H217,2)</f>
        <v>0</v>
      </c>
      <c r="BL217" s="24" t="s">
        <v>151</v>
      </c>
      <c r="BM217" s="24" t="s">
        <v>1312</v>
      </c>
    </row>
    <row r="218" spans="2:51" s="11" customFormat="1" ht="13.5">
      <c r="B218" s="188"/>
      <c r="D218" s="189" t="s">
        <v>153</v>
      </c>
      <c r="E218" s="190" t="s">
        <v>5</v>
      </c>
      <c r="F218" s="191" t="s">
        <v>1313</v>
      </c>
      <c r="H218" s="192" t="s">
        <v>5</v>
      </c>
      <c r="I218" s="193"/>
      <c r="L218" s="188"/>
      <c r="M218" s="194"/>
      <c r="N218" s="195"/>
      <c r="O218" s="195"/>
      <c r="P218" s="195"/>
      <c r="Q218" s="195"/>
      <c r="R218" s="195"/>
      <c r="S218" s="195"/>
      <c r="T218" s="196"/>
      <c r="AT218" s="192" t="s">
        <v>153</v>
      </c>
      <c r="AU218" s="192" t="s">
        <v>86</v>
      </c>
      <c r="AV218" s="11" t="s">
        <v>25</v>
      </c>
      <c r="AW218" s="11" t="s">
        <v>40</v>
      </c>
      <c r="AX218" s="11" t="s">
        <v>77</v>
      </c>
      <c r="AY218" s="192" t="s">
        <v>144</v>
      </c>
    </row>
    <row r="219" spans="2:51" s="11" customFormat="1" ht="13.5">
      <c r="B219" s="188"/>
      <c r="D219" s="189" t="s">
        <v>153</v>
      </c>
      <c r="E219" s="190" t="s">
        <v>5</v>
      </c>
      <c r="F219" s="191" t="s">
        <v>227</v>
      </c>
      <c r="H219" s="192" t="s">
        <v>5</v>
      </c>
      <c r="I219" s="193"/>
      <c r="L219" s="188"/>
      <c r="M219" s="194"/>
      <c r="N219" s="195"/>
      <c r="O219" s="195"/>
      <c r="P219" s="195"/>
      <c r="Q219" s="195"/>
      <c r="R219" s="195"/>
      <c r="S219" s="195"/>
      <c r="T219" s="196"/>
      <c r="AT219" s="192" t="s">
        <v>153</v>
      </c>
      <c r="AU219" s="192" t="s">
        <v>86</v>
      </c>
      <c r="AV219" s="11" t="s">
        <v>25</v>
      </c>
      <c r="AW219" s="11" t="s">
        <v>40</v>
      </c>
      <c r="AX219" s="11" t="s">
        <v>77</v>
      </c>
      <c r="AY219" s="192" t="s">
        <v>144</v>
      </c>
    </row>
    <row r="220" spans="2:51" s="12" customFormat="1" ht="13.5">
      <c r="B220" s="197"/>
      <c r="D220" s="189" t="s">
        <v>153</v>
      </c>
      <c r="E220" s="198" t="s">
        <v>5</v>
      </c>
      <c r="F220" s="199" t="s">
        <v>1314</v>
      </c>
      <c r="H220" s="200">
        <v>16.515</v>
      </c>
      <c r="I220" s="201"/>
      <c r="L220" s="197"/>
      <c r="M220" s="202"/>
      <c r="N220" s="203"/>
      <c r="O220" s="203"/>
      <c r="P220" s="203"/>
      <c r="Q220" s="203"/>
      <c r="R220" s="203"/>
      <c r="S220" s="203"/>
      <c r="T220" s="204"/>
      <c r="AT220" s="198" t="s">
        <v>153</v>
      </c>
      <c r="AU220" s="198" t="s">
        <v>86</v>
      </c>
      <c r="AV220" s="12" t="s">
        <v>86</v>
      </c>
      <c r="AW220" s="12" t="s">
        <v>40</v>
      </c>
      <c r="AX220" s="12" t="s">
        <v>77</v>
      </c>
      <c r="AY220" s="198" t="s">
        <v>144</v>
      </c>
    </row>
    <row r="221" spans="2:51" s="11" customFormat="1" ht="13.5">
      <c r="B221" s="188"/>
      <c r="D221" s="189" t="s">
        <v>153</v>
      </c>
      <c r="E221" s="190" t="s">
        <v>5</v>
      </c>
      <c r="F221" s="191" t="s">
        <v>229</v>
      </c>
      <c r="H221" s="192" t="s">
        <v>5</v>
      </c>
      <c r="I221" s="193"/>
      <c r="L221" s="188"/>
      <c r="M221" s="194"/>
      <c r="N221" s="195"/>
      <c r="O221" s="195"/>
      <c r="P221" s="195"/>
      <c r="Q221" s="195"/>
      <c r="R221" s="195"/>
      <c r="S221" s="195"/>
      <c r="T221" s="196"/>
      <c r="AT221" s="192" t="s">
        <v>153</v>
      </c>
      <c r="AU221" s="192" t="s">
        <v>86</v>
      </c>
      <c r="AV221" s="11" t="s">
        <v>25</v>
      </c>
      <c r="AW221" s="11" t="s">
        <v>40</v>
      </c>
      <c r="AX221" s="11" t="s">
        <v>77</v>
      </c>
      <c r="AY221" s="192" t="s">
        <v>144</v>
      </c>
    </row>
    <row r="222" spans="2:51" s="12" customFormat="1" ht="13.5">
      <c r="B222" s="197"/>
      <c r="D222" s="189" t="s">
        <v>153</v>
      </c>
      <c r="E222" s="198" t="s">
        <v>5</v>
      </c>
      <c r="F222" s="199" t="s">
        <v>1315</v>
      </c>
      <c r="H222" s="200">
        <v>14.043</v>
      </c>
      <c r="I222" s="201"/>
      <c r="L222" s="197"/>
      <c r="M222" s="202"/>
      <c r="N222" s="203"/>
      <c r="O222" s="203"/>
      <c r="P222" s="203"/>
      <c r="Q222" s="203"/>
      <c r="R222" s="203"/>
      <c r="S222" s="203"/>
      <c r="T222" s="204"/>
      <c r="AT222" s="198" t="s">
        <v>153</v>
      </c>
      <c r="AU222" s="198" t="s">
        <v>86</v>
      </c>
      <c r="AV222" s="12" t="s">
        <v>86</v>
      </c>
      <c r="AW222" s="12" t="s">
        <v>40</v>
      </c>
      <c r="AX222" s="12" t="s">
        <v>77</v>
      </c>
      <c r="AY222" s="198" t="s">
        <v>144</v>
      </c>
    </row>
    <row r="223" spans="2:51" s="12" customFormat="1" ht="13.5">
      <c r="B223" s="197"/>
      <c r="D223" s="189" t="s">
        <v>153</v>
      </c>
      <c r="E223" s="198" t="s">
        <v>5</v>
      </c>
      <c r="F223" s="199" t="s">
        <v>1316</v>
      </c>
      <c r="H223" s="200">
        <v>25.961</v>
      </c>
      <c r="I223" s="201"/>
      <c r="L223" s="197"/>
      <c r="M223" s="202"/>
      <c r="N223" s="203"/>
      <c r="O223" s="203"/>
      <c r="P223" s="203"/>
      <c r="Q223" s="203"/>
      <c r="R223" s="203"/>
      <c r="S223" s="203"/>
      <c r="T223" s="204"/>
      <c r="AT223" s="198" t="s">
        <v>153</v>
      </c>
      <c r="AU223" s="198" t="s">
        <v>86</v>
      </c>
      <c r="AV223" s="12" t="s">
        <v>86</v>
      </c>
      <c r="AW223" s="12" t="s">
        <v>40</v>
      </c>
      <c r="AX223" s="12" t="s">
        <v>77</v>
      </c>
      <c r="AY223" s="198" t="s">
        <v>144</v>
      </c>
    </row>
    <row r="224" spans="2:51" s="12" customFormat="1" ht="13.5">
      <c r="B224" s="197"/>
      <c r="D224" s="189" t="s">
        <v>153</v>
      </c>
      <c r="E224" s="198" t="s">
        <v>5</v>
      </c>
      <c r="F224" s="199" t="s">
        <v>1317</v>
      </c>
      <c r="H224" s="200">
        <v>30.788</v>
      </c>
      <c r="I224" s="201"/>
      <c r="L224" s="197"/>
      <c r="M224" s="202"/>
      <c r="N224" s="203"/>
      <c r="O224" s="203"/>
      <c r="P224" s="203"/>
      <c r="Q224" s="203"/>
      <c r="R224" s="203"/>
      <c r="S224" s="203"/>
      <c r="T224" s="204"/>
      <c r="AT224" s="198" t="s">
        <v>153</v>
      </c>
      <c r="AU224" s="198" t="s">
        <v>86</v>
      </c>
      <c r="AV224" s="12" t="s">
        <v>86</v>
      </c>
      <c r="AW224" s="12" t="s">
        <v>40</v>
      </c>
      <c r="AX224" s="12" t="s">
        <v>77</v>
      </c>
      <c r="AY224" s="198" t="s">
        <v>144</v>
      </c>
    </row>
    <row r="225" spans="2:51" s="14" customFormat="1" ht="13.5">
      <c r="B225" s="240"/>
      <c r="D225" s="189" t="s">
        <v>153</v>
      </c>
      <c r="E225" s="241" t="s">
        <v>5</v>
      </c>
      <c r="F225" s="242" t="s">
        <v>1296</v>
      </c>
      <c r="H225" s="243">
        <v>87.307</v>
      </c>
      <c r="I225" s="244"/>
      <c r="L225" s="240"/>
      <c r="M225" s="245"/>
      <c r="N225" s="246"/>
      <c r="O225" s="246"/>
      <c r="P225" s="246"/>
      <c r="Q225" s="246"/>
      <c r="R225" s="246"/>
      <c r="S225" s="246"/>
      <c r="T225" s="247"/>
      <c r="AT225" s="241" t="s">
        <v>153</v>
      </c>
      <c r="AU225" s="241" t="s">
        <v>86</v>
      </c>
      <c r="AV225" s="14" t="s">
        <v>178</v>
      </c>
      <c r="AW225" s="14" t="s">
        <v>40</v>
      </c>
      <c r="AX225" s="14" t="s">
        <v>77</v>
      </c>
      <c r="AY225" s="241" t="s">
        <v>144</v>
      </c>
    </row>
    <row r="226" spans="2:51" s="11" customFormat="1" ht="13.5">
      <c r="B226" s="188"/>
      <c r="D226" s="189" t="s">
        <v>153</v>
      </c>
      <c r="E226" s="190" t="s">
        <v>5</v>
      </c>
      <c r="F226" s="191" t="s">
        <v>1318</v>
      </c>
      <c r="H226" s="192" t="s">
        <v>5</v>
      </c>
      <c r="I226" s="193"/>
      <c r="L226" s="188"/>
      <c r="M226" s="194"/>
      <c r="N226" s="195"/>
      <c r="O226" s="195"/>
      <c r="P226" s="195"/>
      <c r="Q226" s="195"/>
      <c r="R226" s="195"/>
      <c r="S226" s="195"/>
      <c r="T226" s="196"/>
      <c r="AT226" s="192" t="s">
        <v>153</v>
      </c>
      <c r="AU226" s="192" t="s">
        <v>86</v>
      </c>
      <c r="AV226" s="11" t="s">
        <v>25</v>
      </c>
      <c r="AW226" s="11" t="s">
        <v>40</v>
      </c>
      <c r="AX226" s="11" t="s">
        <v>77</v>
      </c>
      <c r="AY226" s="192" t="s">
        <v>144</v>
      </c>
    </row>
    <row r="227" spans="2:51" s="12" customFormat="1" ht="13.5">
      <c r="B227" s="197"/>
      <c r="D227" s="189" t="s">
        <v>153</v>
      </c>
      <c r="E227" s="198" t="s">
        <v>5</v>
      </c>
      <c r="F227" s="199" t="s">
        <v>1319</v>
      </c>
      <c r="H227" s="200">
        <v>6.679</v>
      </c>
      <c r="I227" s="201"/>
      <c r="L227" s="197"/>
      <c r="M227" s="202"/>
      <c r="N227" s="203"/>
      <c r="O227" s="203"/>
      <c r="P227" s="203"/>
      <c r="Q227" s="203"/>
      <c r="R227" s="203"/>
      <c r="S227" s="203"/>
      <c r="T227" s="204"/>
      <c r="AT227" s="198" t="s">
        <v>153</v>
      </c>
      <c r="AU227" s="198" t="s">
        <v>86</v>
      </c>
      <c r="AV227" s="12" t="s">
        <v>86</v>
      </c>
      <c r="AW227" s="12" t="s">
        <v>40</v>
      </c>
      <c r="AX227" s="12" t="s">
        <v>77</v>
      </c>
      <c r="AY227" s="198" t="s">
        <v>144</v>
      </c>
    </row>
    <row r="228" spans="2:51" s="13" customFormat="1" ht="13.5">
      <c r="B228" s="205"/>
      <c r="D228" s="206" t="s">
        <v>153</v>
      </c>
      <c r="E228" s="207" t="s">
        <v>5</v>
      </c>
      <c r="F228" s="208" t="s">
        <v>174</v>
      </c>
      <c r="H228" s="209">
        <v>93.986</v>
      </c>
      <c r="I228" s="210"/>
      <c r="L228" s="205"/>
      <c r="M228" s="211"/>
      <c r="N228" s="212"/>
      <c r="O228" s="212"/>
      <c r="P228" s="212"/>
      <c r="Q228" s="212"/>
      <c r="R228" s="212"/>
      <c r="S228" s="212"/>
      <c r="T228" s="213"/>
      <c r="AT228" s="214" t="s">
        <v>153</v>
      </c>
      <c r="AU228" s="214" t="s">
        <v>86</v>
      </c>
      <c r="AV228" s="13" t="s">
        <v>151</v>
      </c>
      <c r="AW228" s="13" t="s">
        <v>40</v>
      </c>
      <c r="AX228" s="13" t="s">
        <v>25</v>
      </c>
      <c r="AY228" s="214" t="s">
        <v>144</v>
      </c>
    </row>
    <row r="229" spans="2:65" s="1" customFormat="1" ht="31.5" customHeight="1">
      <c r="B229" s="175"/>
      <c r="C229" s="176" t="s">
        <v>202</v>
      </c>
      <c r="D229" s="176" t="s">
        <v>146</v>
      </c>
      <c r="E229" s="177" t="s">
        <v>1320</v>
      </c>
      <c r="F229" s="178" t="s">
        <v>1321</v>
      </c>
      <c r="G229" s="179" t="s">
        <v>205</v>
      </c>
      <c r="H229" s="180">
        <v>69.521</v>
      </c>
      <c r="I229" s="181"/>
      <c r="J229" s="182">
        <f>ROUND(I229*H229,2)</f>
        <v>0</v>
      </c>
      <c r="K229" s="178" t="s">
        <v>4753</v>
      </c>
      <c r="L229" s="42"/>
      <c r="M229" s="183" t="s">
        <v>5</v>
      </c>
      <c r="N229" s="184" t="s">
        <v>48</v>
      </c>
      <c r="O229" s="43"/>
      <c r="P229" s="185">
        <f>O229*H229</f>
        <v>0</v>
      </c>
      <c r="Q229" s="185">
        <v>0.15254</v>
      </c>
      <c r="R229" s="185">
        <f>Q229*H229</f>
        <v>10.604733340000001</v>
      </c>
      <c r="S229" s="185">
        <v>0</v>
      </c>
      <c r="T229" s="186">
        <f>S229*H229</f>
        <v>0</v>
      </c>
      <c r="AR229" s="24" t="s">
        <v>151</v>
      </c>
      <c r="AT229" s="24" t="s">
        <v>146</v>
      </c>
      <c r="AU229" s="24" t="s">
        <v>86</v>
      </c>
      <c r="AY229" s="24" t="s">
        <v>144</v>
      </c>
      <c r="BE229" s="187">
        <f>IF(N229="základní",J229,0)</f>
        <v>0</v>
      </c>
      <c r="BF229" s="187">
        <f>IF(N229="snížená",J229,0)</f>
        <v>0</v>
      </c>
      <c r="BG229" s="187">
        <f>IF(N229="zákl. přenesená",J229,0)</f>
        <v>0</v>
      </c>
      <c r="BH229" s="187">
        <f>IF(N229="sníž. přenesená",J229,0)</f>
        <v>0</v>
      </c>
      <c r="BI229" s="187">
        <f>IF(N229="nulová",J229,0)</f>
        <v>0</v>
      </c>
      <c r="BJ229" s="24" t="s">
        <v>25</v>
      </c>
      <c r="BK229" s="187">
        <f>ROUND(I229*H229,2)</f>
        <v>0</v>
      </c>
      <c r="BL229" s="24" t="s">
        <v>151</v>
      </c>
      <c r="BM229" s="24" t="s">
        <v>1322</v>
      </c>
    </row>
    <row r="230" spans="2:51" s="11" customFormat="1" ht="13.5">
      <c r="B230" s="188"/>
      <c r="D230" s="189" t="s">
        <v>153</v>
      </c>
      <c r="E230" s="190" t="s">
        <v>5</v>
      </c>
      <c r="F230" s="191" t="s">
        <v>1323</v>
      </c>
      <c r="H230" s="192" t="s">
        <v>5</v>
      </c>
      <c r="I230" s="193"/>
      <c r="L230" s="188"/>
      <c r="M230" s="194"/>
      <c r="N230" s="195"/>
      <c r="O230" s="195"/>
      <c r="P230" s="195"/>
      <c r="Q230" s="195"/>
      <c r="R230" s="195"/>
      <c r="S230" s="195"/>
      <c r="T230" s="196"/>
      <c r="AT230" s="192" t="s">
        <v>153</v>
      </c>
      <c r="AU230" s="192" t="s">
        <v>86</v>
      </c>
      <c r="AV230" s="11" t="s">
        <v>25</v>
      </c>
      <c r="AW230" s="11" t="s">
        <v>40</v>
      </c>
      <c r="AX230" s="11" t="s">
        <v>77</v>
      </c>
      <c r="AY230" s="192" t="s">
        <v>144</v>
      </c>
    </row>
    <row r="231" spans="2:51" s="11" customFormat="1" ht="13.5">
      <c r="B231" s="188"/>
      <c r="D231" s="189" t="s">
        <v>153</v>
      </c>
      <c r="E231" s="190" t="s">
        <v>5</v>
      </c>
      <c r="F231" s="191" t="s">
        <v>215</v>
      </c>
      <c r="H231" s="192" t="s">
        <v>5</v>
      </c>
      <c r="I231" s="193"/>
      <c r="L231" s="188"/>
      <c r="M231" s="194"/>
      <c r="N231" s="195"/>
      <c r="O231" s="195"/>
      <c r="P231" s="195"/>
      <c r="Q231" s="195"/>
      <c r="R231" s="195"/>
      <c r="S231" s="195"/>
      <c r="T231" s="196"/>
      <c r="AT231" s="192" t="s">
        <v>153</v>
      </c>
      <c r="AU231" s="192" t="s">
        <v>86</v>
      </c>
      <c r="AV231" s="11" t="s">
        <v>25</v>
      </c>
      <c r="AW231" s="11" t="s">
        <v>40</v>
      </c>
      <c r="AX231" s="11" t="s">
        <v>77</v>
      </c>
      <c r="AY231" s="192" t="s">
        <v>144</v>
      </c>
    </row>
    <row r="232" spans="2:51" s="12" customFormat="1" ht="13.5">
      <c r="B232" s="197"/>
      <c r="D232" s="189" t="s">
        <v>153</v>
      </c>
      <c r="E232" s="198" t="s">
        <v>5</v>
      </c>
      <c r="F232" s="199" t="s">
        <v>1324</v>
      </c>
      <c r="H232" s="200">
        <v>11.986</v>
      </c>
      <c r="I232" s="201"/>
      <c r="L232" s="197"/>
      <c r="M232" s="202"/>
      <c r="N232" s="203"/>
      <c r="O232" s="203"/>
      <c r="P232" s="203"/>
      <c r="Q232" s="203"/>
      <c r="R232" s="203"/>
      <c r="S232" s="203"/>
      <c r="T232" s="204"/>
      <c r="AT232" s="198" t="s">
        <v>153</v>
      </c>
      <c r="AU232" s="198" t="s">
        <v>86</v>
      </c>
      <c r="AV232" s="12" t="s">
        <v>86</v>
      </c>
      <c r="AW232" s="12" t="s">
        <v>40</v>
      </c>
      <c r="AX232" s="12" t="s">
        <v>77</v>
      </c>
      <c r="AY232" s="198" t="s">
        <v>144</v>
      </c>
    </row>
    <row r="233" spans="2:51" s="11" customFormat="1" ht="13.5">
      <c r="B233" s="188"/>
      <c r="D233" s="189" t="s">
        <v>153</v>
      </c>
      <c r="E233" s="190" t="s">
        <v>5</v>
      </c>
      <c r="F233" s="191" t="s">
        <v>222</v>
      </c>
      <c r="H233" s="192" t="s">
        <v>5</v>
      </c>
      <c r="I233" s="193"/>
      <c r="L233" s="188"/>
      <c r="M233" s="194"/>
      <c r="N233" s="195"/>
      <c r="O233" s="195"/>
      <c r="P233" s="195"/>
      <c r="Q233" s="195"/>
      <c r="R233" s="195"/>
      <c r="S233" s="195"/>
      <c r="T233" s="196"/>
      <c r="AT233" s="192" t="s">
        <v>153</v>
      </c>
      <c r="AU233" s="192" t="s">
        <v>86</v>
      </c>
      <c r="AV233" s="11" t="s">
        <v>25</v>
      </c>
      <c r="AW233" s="11" t="s">
        <v>40</v>
      </c>
      <c r="AX233" s="11" t="s">
        <v>77</v>
      </c>
      <c r="AY233" s="192" t="s">
        <v>144</v>
      </c>
    </row>
    <row r="234" spans="2:51" s="12" customFormat="1" ht="13.5">
      <c r="B234" s="197"/>
      <c r="D234" s="189" t="s">
        <v>153</v>
      </c>
      <c r="E234" s="198" t="s">
        <v>5</v>
      </c>
      <c r="F234" s="199" t="s">
        <v>1325</v>
      </c>
      <c r="H234" s="200">
        <v>9.411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153</v>
      </c>
      <c r="AU234" s="198" t="s">
        <v>86</v>
      </c>
      <c r="AV234" s="12" t="s">
        <v>86</v>
      </c>
      <c r="AW234" s="12" t="s">
        <v>40</v>
      </c>
      <c r="AX234" s="12" t="s">
        <v>77</v>
      </c>
      <c r="AY234" s="198" t="s">
        <v>144</v>
      </c>
    </row>
    <row r="235" spans="2:51" s="12" customFormat="1" ht="13.5">
      <c r="B235" s="197"/>
      <c r="D235" s="189" t="s">
        <v>153</v>
      </c>
      <c r="E235" s="198" t="s">
        <v>5</v>
      </c>
      <c r="F235" s="199" t="s">
        <v>1326</v>
      </c>
      <c r="H235" s="200">
        <v>0.901</v>
      </c>
      <c r="I235" s="201"/>
      <c r="L235" s="197"/>
      <c r="M235" s="202"/>
      <c r="N235" s="203"/>
      <c r="O235" s="203"/>
      <c r="P235" s="203"/>
      <c r="Q235" s="203"/>
      <c r="R235" s="203"/>
      <c r="S235" s="203"/>
      <c r="T235" s="204"/>
      <c r="AT235" s="198" t="s">
        <v>153</v>
      </c>
      <c r="AU235" s="198" t="s">
        <v>86</v>
      </c>
      <c r="AV235" s="12" t="s">
        <v>86</v>
      </c>
      <c r="AW235" s="12" t="s">
        <v>40</v>
      </c>
      <c r="AX235" s="12" t="s">
        <v>77</v>
      </c>
      <c r="AY235" s="198" t="s">
        <v>144</v>
      </c>
    </row>
    <row r="236" spans="2:51" s="12" customFormat="1" ht="13.5">
      <c r="B236" s="197"/>
      <c r="D236" s="189" t="s">
        <v>153</v>
      </c>
      <c r="E236" s="198" t="s">
        <v>5</v>
      </c>
      <c r="F236" s="199" t="s">
        <v>1327</v>
      </c>
      <c r="H236" s="200">
        <v>6.106</v>
      </c>
      <c r="I236" s="201"/>
      <c r="L236" s="197"/>
      <c r="M236" s="202"/>
      <c r="N236" s="203"/>
      <c r="O236" s="203"/>
      <c r="P236" s="203"/>
      <c r="Q236" s="203"/>
      <c r="R236" s="203"/>
      <c r="S236" s="203"/>
      <c r="T236" s="204"/>
      <c r="AT236" s="198" t="s">
        <v>153</v>
      </c>
      <c r="AU236" s="198" t="s">
        <v>86</v>
      </c>
      <c r="AV236" s="12" t="s">
        <v>86</v>
      </c>
      <c r="AW236" s="12" t="s">
        <v>40</v>
      </c>
      <c r="AX236" s="12" t="s">
        <v>77</v>
      </c>
      <c r="AY236" s="198" t="s">
        <v>144</v>
      </c>
    </row>
    <row r="237" spans="2:51" s="12" customFormat="1" ht="13.5">
      <c r="B237" s="197"/>
      <c r="D237" s="189" t="s">
        <v>153</v>
      </c>
      <c r="E237" s="198" t="s">
        <v>5</v>
      </c>
      <c r="F237" s="199" t="s">
        <v>1328</v>
      </c>
      <c r="H237" s="200">
        <v>5.679</v>
      </c>
      <c r="I237" s="201"/>
      <c r="L237" s="197"/>
      <c r="M237" s="202"/>
      <c r="N237" s="203"/>
      <c r="O237" s="203"/>
      <c r="P237" s="203"/>
      <c r="Q237" s="203"/>
      <c r="R237" s="203"/>
      <c r="S237" s="203"/>
      <c r="T237" s="204"/>
      <c r="AT237" s="198" t="s">
        <v>153</v>
      </c>
      <c r="AU237" s="198" t="s">
        <v>86</v>
      </c>
      <c r="AV237" s="12" t="s">
        <v>86</v>
      </c>
      <c r="AW237" s="12" t="s">
        <v>40</v>
      </c>
      <c r="AX237" s="12" t="s">
        <v>77</v>
      </c>
      <c r="AY237" s="198" t="s">
        <v>144</v>
      </c>
    </row>
    <row r="238" spans="2:51" s="11" customFormat="1" ht="13.5">
      <c r="B238" s="188"/>
      <c r="D238" s="189" t="s">
        <v>153</v>
      </c>
      <c r="E238" s="190" t="s">
        <v>5</v>
      </c>
      <c r="F238" s="191" t="s">
        <v>227</v>
      </c>
      <c r="H238" s="192" t="s">
        <v>5</v>
      </c>
      <c r="I238" s="193"/>
      <c r="L238" s="188"/>
      <c r="M238" s="194"/>
      <c r="N238" s="195"/>
      <c r="O238" s="195"/>
      <c r="P238" s="195"/>
      <c r="Q238" s="195"/>
      <c r="R238" s="195"/>
      <c r="S238" s="195"/>
      <c r="T238" s="196"/>
      <c r="AT238" s="192" t="s">
        <v>153</v>
      </c>
      <c r="AU238" s="192" t="s">
        <v>86</v>
      </c>
      <c r="AV238" s="11" t="s">
        <v>25</v>
      </c>
      <c r="AW238" s="11" t="s">
        <v>40</v>
      </c>
      <c r="AX238" s="11" t="s">
        <v>77</v>
      </c>
      <c r="AY238" s="192" t="s">
        <v>144</v>
      </c>
    </row>
    <row r="239" spans="2:51" s="12" customFormat="1" ht="13.5">
      <c r="B239" s="197"/>
      <c r="D239" s="189" t="s">
        <v>153</v>
      </c>
      <c r="E239" s="198" t="s">
        <v>5</v>
      </c>
      <c r="F239" s="199" t="s">
        <v>1329</v>
      </c>
      <c r="H239" s="200">
        <v>11.768</v>
      </c>
      <c r="I239" s="201"/>
      <c r="L239" s="197"/>
      <c r="M239" s="202"/>
      <c r="N239" s="203"/>
      <c r="O239" s="203"/>
      <c r="P239" s="203"/>
      <c r="Q239" s="203"/>
      <c r="R239" s="203"/>
      <c r="S239" s="203"/>
      <c r="T239" s="204"/>
      <c r="AT239" s="198" t="s">
        <v>153</v>
      </c>
      <c r="AU239" s="198" t="s">
        <v>86</v>
      </c>
      <c r="AV239" s="12" t="s">
        <v>86</v>
      </c>
      <c r="AW239" s="12" t="s">
        <v>40</v>
      </c>
      <c r="AX239" s="12" t="s">
        <v>77</v>
      </c>
      <c r="AY239" s="198" t="s">
        <v>144</v>
      </c>
    </row>
    <row r="240" spans="2:51" s="12" customFormat="1" ht="13.5">
      <c r="B240" s="197"/>
      <c r="D240" s="189" t="s">
        <v>153</v>
      </c>
      <c r="E240" s="198" t="s">
        <v>5</v>
      </c>
      <c r="F240" s="199" t="s">
        <v>1330</v>
      </c>
      <c r="H240" s="200">
        <v>11.585</v>
      </c>
      <c r="I240" s="201"/>
      <c r="L240" s="197"/>
      <c r="M240" s="202"/>
      <c r="N240" s="203"/>
      <c r="O240" s="203"/>
      <c r="P240" s="203"/>
      <c r="Q240" s="203"/>
      <c r="R240" s="203"/>
      <c r="S240" s="203"/>
      <c r="T240" s="204"/>
      <c r="AT240" s="198" t="s">
        <v>153</v>
      </c>
      <c r="AU240" s="198" t="s">
        <v>86</v>
      </c>
      <c r="AV240" s="12" t="s">
        <v>86</v>
      </c>
      <c r="AW240" s="12" t="s">
        <v>40</v>
      </c>
      <c r="AX240" s="12" t="s">
        <v>77</v>
      </c>
      <c r="AY240" s="198" t="s">
        <v>144</v>
      </c>
    </row>
    <row r="241" spans="2:51" s="12" customFormat="1" ht="13.5">
      <c r="B241" s="197"/>
      <c r="D241" s="189" t="s">
        <v>153</v>
      </c>
      <c r="E241" s="198" t="s">
        <v>5</v>
      </c>
      <c r="F241" s="199" t="s">
        <v>1331</v>
      </c>
      <c r="H241" s="200">
        <v>4.646</v>
      </c>
      <c r="I241" s="201"/>
      <c r="L241" s="197"/>
      <c r="M241" s="202"/>
      <c r="N241" s="203"/>
      <c r="O241" s="203"/>
      <c r="P241" s="203"/>
      <c r="Q241" s="203"/>
      <c r="R241" s="203"/>
      <c r="S241" s="203"/>
      <c r="T241" s="204"/>
      <c r="AT241" s="198" t="s">
        <v>153</v>
      </c>
      <c r="AU241" s="198" t="s">
        <v>86</v>
      </c>
      <c r="AV241" s="12" t="s">
        <v>86</v>
      </c>
      <c r="AW241" s="12" t="s">
        <v>40</v>
      </c>
      <c r="AX241" s="12" t="s">
        <v>77</v>
      </c>
      <c r="AY241" s="198" t="s">
        <v>144</v>
      </c>
    </row>
    <row r="242" spans="2:51" s="14" customFormat="1" ht="13.5">
      <c r="B242" s="240"/>
      <c r="D242" s="189" t="s">
        <v>153</v>
      </c>
      <c r="E242" s="241" t="s">
        <v>5</v>
      </c>
      <c r="F242" s="242" t="s">
        <v>1296</v>
      </c>
      <c r="H242" s="243">
        <v>62.082</v>
      </c>
      <c r="I242" s="244"/>
      <c r="L242" s="240"/>
      <c r="M242" s="245"/>
      <c r="N242" s="246"/>
      <c r="O242" s="246"/>
      <c r="P242" s="246"/>
      <c r="Q242" s="246"/>
      <c r="R242" s="246"/>
      <c r="S242" s="246"/>
      <c r="T242" s="247"/>
      <c r="AT242" s="241" t="s">
        <v>153</v>
      </c>
      <c r="AU242" s="241" t="s">
        <v>86</v>
      </c>
      <c r="AV242" s="14" t="s">
        <v>178</v>
      </c>
      <c r="AW242" s="14" t="s">
        <v>40</v>
      </c>
      <c r="AX242" s="14" t="s">
        <v>77</v>
      </c>
      <c r="AY242" s="241" t="s">
        <v>144</v>
      </c>
    </row>
    <row r="243" spans="2:51" s="11" customFormat="1" ht="13.5">
      <c r="B243" s="188"/>
      <c r="D243" s="189" t="s">
        <v>153</v>
      </c>
      <c r="E243" s="190" t="s">
        <v>5</v>
      </c>
      <c r="F243" s="191" t="s">
        <v>229</v>
      </c>
      <c r="H243" s="192" t="s">
        <v>5</v>
      </c>
      <c r="I243" s="193"/>
      <c r="L243" s="188"/>
      <c r="M243" s="194"/>
      <c r="N243" s="195"/>
      <c r="O243" s="195"/>
      <c r="P243" s="195"/>
      <c r="Q243" s="195"/>
      <c r="R243" s="195"/>
      <c r="S243" s="195"/>
      <c r="T243" s="196"/>
      <c r="AT243" s="192" t="s">
        <v>153</v>
      </c>
      <c r="AU243" s="192" t="s">
        <v>86</v>
      </c>
      <c r="AV243" s="11" t="s">
        <v>25</v>
      </c>
      <c r="AW243" s="11" t="s">
        <v>40</v>
      </c>
      <c r="AX243" s="11" t="s">
        <v>77</v>
      </c>
      <c r="AY243" s="192" t="s">
        <v>144</v>
      </c>
    </row>
    <row r="244" spans="2:51" s="12" customFormat="1" ht="13.5">
      <c r="B244" s="197"/>
      <c r="D244" s="189" t="s">
        <v>153</v>
      </c>
      <c r="E244" s="198" t="s">
        <v>5</v>
      </c>
      <c r="F244" s="199" t="s">
        <v>1332</v>
      </c>
      <c r="H244" s="200">
        <v>7.439</v>
      </c>
      <c r="I244" s="201"/>
      <c r="L244" s="197"/>
      <c r="M244" s="202"/>
      <c r="N244" s="203"/>
      <c r="O244" s="203"/>
      <c r="P244" s="203"/>
      <c r="Q244" s="203"/>
      <c r="R244" s="203"/>
      <c r="S244" s="203"/>
      <c r="T244" s="204"/>
      <c r="AT244" s="198" t="s">
        <v>153</v>
      </c>
      <c r="AU244" s="198" t="s">
        <v>86</v>
      </c>
      <c r="AV244" s="12" t="s">
        <v>86</v>
      </c>
      <c r="AW244" s="12" t="s">
        <v>40</v>
      </c>
      <c r="AX244" s="12" t="s">
        <v>77</v>
      </c>
      <c r="AY244" s="198" t="s">
        <v>144</v>
      </c>
    </row>
    <row r="245" spans="2:51" s="13" customFormat="1" ht="13.5">
      <c r="B245" s="205"/>
      <c r="D245" s="206" t="s">
        <v>153</v>
      </c>
      <c r="E245" s="207" t="s">
        <v>5</v>
      </c>
      <c r="F245" s="208" t="s">
        <v>174</v>
      </c>
      <c r="H245" s="209">
        <v>69.521</v>
      </c>
      <c r="I245" s="210"/>
      <c r="L245" s="205"/>
      <c r="M245" s="211"/>
      <c r="N245" s="212"/>
      <c r="O245" s="212"/>
      <c r="P245" s="212"/>
      <c r="Q245" s="212"/>
      <c r="R245" s="212"/>
      <c r="S245" s="212"/>
      <c r="T245" s="213"/>
      <c r="AT245" s="214" t="s">
        <v>153</v>
      </c>
      <c r="AU245" s="214" t="s">
        <v>86</v>
      </c>
      <c r="AV245" s="13" t="s">
        <v>151</v>
      </c>
      <c r="AW245" s="13" t="s">
        <v>40</v>
      </c>
      <c r="AX245" s="13" t="s">
        <v>25</v>
      </c>
      <c r="AY245" s="214" t="s">
        <v>144</v>
      </c>
    </row>
    <row r="246" spans="2:65" s="1" customFormat="1" ht="31.5" customHeight="1">
      <c r="B246" s="175"/>
      <c r="C246" s="176" t="s">
        <v>210</v>
      </c>
      <c r="D246" s="176" t="s">
        <v>146</v>
      </c>
      <c r="E246" s="177" t="s">
        <v>1333</v>
      </c>
      <c r="F246" s="178" t="s">
        <v>1334</v>
      </c>
      <c r="G246" s="179" t="s">
        <v>393</v>
      </c>
      <c r="H246" s="180">
        <v>18</v>
      </c>
      <c r="I246" s="181"/>
      <c r="J246" s="182">
        <f>ROUND(I246*H246,2)</f>
        <v>0</v>
      </c>
      <c r="K246" s="178" t="s">
        <v>4753</v>
      </c>
      <c r="L246" s="42"/>
      <c r="M246" s="183" t="s">
        <v>5</v>
      </c>
      <c r="N246" s="184" t="s">
        <v>48</v>
      </c>
      <c r="O246" s="43"/>
      <c r="P246" s="185">
        <f>O246*H246</f>
        <v>0</v>
      </c>
      <c r="Q246" s="185">
        <v>0.02743</v>
      </c>
      <c r="R246" s="185">
        <f>Q246*H246</f>
        <v>0.49374</v>
      </c>
      <c r="S246" s="185">
        <v>0</v>
      </c>
      <c r="T246" s="186">
        <f>S246*H246</f>
        <v>0</v>
      </c>
      <c r="AR246" s="24" t="s">
        <v>151</v>
      </c>
      <c r="AT246" s="24" t="s">
        <v>146</v>
      </c>
      <c r="AU246" s="24" t="s">
        <v>86</v>
      </c>
      <c r="AY246" s="24" t="s">
        <v>144</v>
      </c>
      <c r="BE246" s="187">
        <f>IF(N246="základní",J246,0)</f>
        <v>0</v>
      </c>
      <c r="BF246" s="187">
        <f>IF(N246="snížená",J246,0)</f>
        <v>0</v>
      </c>
      <c r="BG246" s="187">
        <f>IF(N246="zákl. přenesená",J246,0)</f>
        <v>0</v>
      </c>
      <c r="BH246" s="187">
        <f>IF(N246="sníž. přenesená",J246,0)</f>
        <v>0</v>
      </c>
      <c r="BI246" s="187">
        <f>IF(N246="nulová",J246,0)</f>
        <v>0</v>
      </c>
      <c r="BJ246" s="24" t="s">
        <v>25</v>
      </c>
      <c r="BK246" s="187">
        <f>ROUND(I246*H246,2)</f>
        <v>0</v>
      </c>
      <c r="BL246" s="24" t="s">
        <v>151</v>
      </c>
      <c r="BM246" s="24" t="s">
        <v>1335</v>
      </c>
    </row>
    <row r="247" spans="2:51" s="11" customFormat="1" ht="13.5">
      <c r="B247" s="188"/>
      <c r="D247" s="189" t="s">
        <v>153</v>
      </c>
      <c r="E247" s="190" t="s">
        <v>5</v>
      </c>
      <c r="F247" s="191" t="s">
        <v>1336</v>
      </c>
      <c r="H247" s="192" t="s">
        <v>5</v>
      </c>
      <c r="I247" s="193"/>
      <c r="L247" s="188"/>
      <c r="M247" s="194"/>
      <c r="N247" s="195"/>
      <c r="O247" s="195"/>
      <c r="P247" s="195"/>
      <c r="Q247" s="195"/>
      <c r="R247" s="195"/>
      <c r="S247" s="195"/>
      <c r="T247" s="196"/>
      <c r="AT247" s="192" t="s">
        <v>153</v>
      </c>
      <c r="AU247" s="192" t="s">
        <v>86</v>
      </c>
      <c r="AV247" s="11" t="s">
        <v>25</v>
      </c>
      <c r="AW247" s="11" t="s">
        <v>40</v>
      </c>
      <c r="AX247" s="11" t="s">
        <v>77</v>
      </c>
      <c r="AY247" s="192" t="s">
        <v>144</v>
      </c>
    </row>
    <row r="248" spans="2:51" s="12" customFormat="1" ht="13.5">
      <c r="B248" s="197"/>
      <c r="D248" s="189" t="s">
        <v>153</v>
      </c>
      <c r="E248" s="198" t="s">
        <v>5</v>
      </c>
      <c r="F248" s="199" t="s">
        <v>195</v>
      </c>
      <c r="H248" s="200">
        <v>7</v>
      </c>
      <c r="I248" s="201"/>
      <c r="L248" s="197"/>
      <c r="M248" s="202"/>
      <c r="N248" s="203"/>
      <c r="O248" s="203"/>
      <c r="P248" s="203"/>
      <c r="Q248" s="203"/>
      <c r="R248" s="203"/>
      <c r="S248" s="203"/>
      <c r="T248" s="204"/>
      <c r="AT248" s="198" t="s">
        <v>153</v>
      </c>
      <c r="AU248" s="198" t="s">
        <v>86</v>
      </c>
      <c r="AV248" s="12" t="s">
        <v>86</v>
      </c>
      <c r="AW248" s="12" t="s">
        <v>40</v>
      </c>
      <c r="AX248" s="12" t="s">
        <v>77</v>
      </c>
      <c r="AY248" s="198" t="s">
        <v>144</v>
      </c>
    </row>
    <row r="249" spans="2:51" s="11" customFormat="1" ht="13.5">
      <c r="B249" s="188"/>
      <c r="D249" s="189" t="s">
        <v>153</v>
      </c>
      <c r="E249" s="190" t="s">
        <v>5</v>
      </c>
      <c r="F249" s="191" t="s">
        <v>1337</v>
      </c>
      <c r="H249" s="192" t="s">
        <v>5</v>
      </c>
      <c r="I249" s="193"/>
      <c r="L249" s="188"/>
      <c r="M249" s="194"/>
      <c r="N249" s="195"/>
      <c r="O249" s="195"/>
      <c r="P249" s="195"/>
      <c r="Q249" s="195"/>
      <c r="R249" s="195"/>
      <c r="S249" s="195"/>
      <c r="T249" s="196"/>
      <c r="AT249" s="192" t="s">
        <v>153</v>
      </c>
      <c r="AU249" s="192" t="s">
        <v>86</v>
      </c>
      <c r="AV249" s="11" t="s">
        <v>25</v>
      </c>
      <c r="AW249" s="11" t="s">
        <v>40</v>
      </c>
      <c r="AX249" s="11" t="s">
        <v>77</v>
      </c>
      <c r="AY249" s="192" t="s">
        <v>144</v>
      </c>
    </row>
    <row r="250" spans="2:51" s="12" customFormat="1" ht="13.5">
      <c r="B250" s="197"/>
      <c r="D250" s="189" t="s">
        <v>153</v>
      </c>
      <c r="E250" s="198" t="s">
        <v>5</v>
      </c>
      <c r="F250" s="199" t="s">
        <v>25</v>
      </c>
      <c r="H250" s="200">
        <v>1</v>
      </c>
      <c r="I250" s="201"/>
      <c r="L250" s="197"/>
      <c r="M250" s="202"/>
      <c r="N250" s="203"/>
      <c r="O250" s="203"/>
      <c r="P250" s="203"/>
      <c r="Q250" s="203"/>
      <c r="R250" s="203"/>
      <c r="S250" s="203"/>
      <c r="T250" s="204"/>
      <c r="AT250" s="198" t="s">
        <v>153</v>
      </c>
      <c r="AU250" s="198" t="s">
        <v>86</v>
      </c>
      <c r="AV250" s="12" t="s">
        <v>86</v>
      </c>
      <c r="AW250" s="12" t="s">
        <v>40</v>
      </c>
      <c r="AX250" s="12" t="s">
        <v>77</v>
      </c>
      <c r="AY250" s="198" t="s">
        <v>144</v>
      </c>
    </row>
    <row r="251" spans="2:51" s="11" customFormat="1" ht="13.5">
      <c r="B251" s="188"/>
      <c r="D251" s="189" t="s">
        <v>153</v>
      </c>
      <c r="E251" s="190" t="s">
        <v>5</v>
      </c>
      <c r="F251" s="191" t="s">
        <v>1338</v>
      </c>
      <c r="H251" s="192" t="s">
        <v>5</v>
      </c>
      <c r="I251" s="193"/>
      <c r="L251" s="188"/>
      <c r="M251" s="194"/>
      <c r="N251" s="195"/>
      <c r="O251" s="195"/>
      <c r="P251" s="195"/>
      <c r="Q251" s="195"/>
      <c r="R251" s="195"/>
      <c r="S251" s="195"/>
      <c r="T251" s="196"/>
      <c r="AT251" s="192" t="s">
        <v>153</v>
      </c>
      <c r="AU251" s="192" t="s">
        <v>86</v>
      </c>
      <c r="AV251" s="11" t="s">
        <v>25</v>
      </c>
      <c r="AW251" s="11" t="s">
        <v>40</v>
      </c>
      <c r="AX251" s="11" t="s">
        <v>77</v>
      </c>
      <c r="AY251" s="192" t="s">
        <v>144</v>
      </c>
    </row>
    <row r="252" spans="2:51" s="12" customFormat="1" ht="13.5">
      <c r="B252" s="197"/>
      <c r="D252" s="189" t="s">
        <v>153</v>
      </c>
      <c r="E252" s="198" t="s">
        <v>5</v>
      </c>
      <c r="F252" s="199" t="s">
        <v>178</v>
      </c>
      <c r="H252" s="200">
        <v>3</v>
      </c>
      <c r="I252" s="201"/>
      <c r="L252" s="197"/>
      <c r="M252" s="202"/>
      <c r="N252" s="203"/>
      <c r="O252" s="203"/>
      <c r="P252" s="203"/>
      <c r="Q252" s="203"/>
      <c r="R252" s="203"/>
      <c r="S252" s="203"/>
      <c r="T252" s="204"/>
      <c r="AT252" s="198" t="s">
        <v>153</v>
      </c>
      <c r="AU252" s="198" t="s">
        <v>86</v>
      </c>
      <c r="AV252" s="12" t="s">
        <v>86</v>
      </c>
      <c r="AW252" s="12" t="s">
        <v>40</v>
      </c>
      <c r="AX252" s="12" t="s">
        <v>77</v>
      </c>
      <c r="AY252" s="198" t="s">
        <v>144</v>
      </c>
    </row>
    <row r="253" spans="2:51" s="11" customFormat="1" ht="13.5">
      <c r="B253" s="188"/>
      <c r="D253" s="189" t="s">
        <v>153</v>
      </c>
      <c r="E253" s="190" t="s">
        <v>5</v>
      </c>
      <c r="F253" s="191" t="s">
        <v>1339</v>
      </c>
      <c r="H253" s="192" t="s">
        <v>5</v>
      </c>
      <c r="I253" s="193"/>
      <c r="L253" s="188"/>
      <c r="M253" s="194"/>
      <c r="N253" s="195"/>
      <c r="O253" s="195"/>
      <c r="P253" s="195"/>
      <c r="Q253" s="195"/>
      <c r="R253" s="195"/>
      <c r="S253" s="195"/>
      <c r="T253" s="196"/>
      <c r="AT253" s="192" t="s">
        <v>153</v>
      </c>
      <c r="AU253" s="192" t="s">
        <v>86</v>
      </c>
      <c r="AV253" s="11" t="s">
        <v>25</v>
      </c>
      <c r="AW253" s="11" t="s">
        <v>40</v>
      </c>
      <c r="AX253" s="11" t="s">
        <v>77</v>
      </c>
      <c r="AY253" s="192" t="s">
        <v>144</v>
      </c>
    </row>
    <row r="254" spans="2:51" s="12" customFormat="1" ht="13.5">
      <c r="B254" s="197"/>
      <c r="D254" s="189" t="s">
        <v>153</v>
      </c>
      <c r="E254" s="198" t="s">
        <v>5</v>
      </c>
      <c r="F254" s="199" t="s">
        <v>178</v>
      </c>
      <c r="H254" s="200">
        <v>3</v>
      </c>
      <c r="I254" s="201"/>
      <c r="L254" s="197"/>
      <c r="M254" s="202"/>
      <c r="N254" s="203"/>
      <c r="O254" s="203"/>
      <c r="P254" s="203"/>
      <c r="Q254" s="203"/>
      <c r="R254" s="203"/>
      <c r="S254" s="203"/>
      <c r="T254" s="204"/>
      <c r="AT254" s="198" t="s">
        <v>153</v>
      </c>
      <c r="AU254" s="198" t="s">
        <v>86</v>
      </c>
      <c r="AV254" s="12" t="s">
        <v>86</v>
      </c>
      <c r="AW254" s="12" t="s">
        <v>40</v>
      </c>
      <c r="AX254" s="12" t="s">
        <v>77</v>
      </c>
      <c r="AY254" s="198" t="s">
        <v>144</v>
      </c>
    </row>
    <row r="255" spans="2:51" s="11" customFormat="1" ht="13.5">
      <c r="B255" s="188"/>
      <c r="D255" s="189" t="s">
        <v>153</v>
      </c>
      <c r="E255" s="190" t="s">
        <v>5</v>
      </c>
      <c r="F255" s="191" t="s">
        <v>1340</v>
      </c>
      <c r="H255" s="192" t="s">
        <v>5</v>
      </c>
      <c r="I255" s="193"/>
      <c r="L255" s="188"/>
      <c r="M255" s="194"/>
      <c r="N255" s="195"/>
      <c r="O255" s="195"/>
      <c r="P255" s="195"/>
      <c r="Q255" s="195"/>
      <c r="R255" s="195"/>
      <c r="S255" s="195"/>
      <c r="T255" s="196"/>
      <c r="AT255" s="192" t="s">
        <v>153</v>
      </c>
      <c r="AU255" s="192" t="s">
        <v>86</v>
      </c>
      <c r="AV255" s="11" t="s">
        <v>25</v>
      </c>
      <c r="AW255" s="11" t="s">
        <v>40</v>
      </c>
      <c r="AX255" s="11" t="s">
        <v>77</v>
      </c>
      <c r="AY255" s="192" t="s">
        <v>144</v>
      </c>
    </row>
    <row r="256" spans="2:51" s="12" customFormat="1" ht="13.5">
      <c r="B256" s="197"/>
      <c r="D256" s="189" t="s">
        <v>153</v>
      </c>
      <c r="E256" s="198" t="s">
        <v>5</v>
      </c>
      <c r="F256" s="199" t="s">
        <v>151</v>
      </c>
      <c r="H256" s="200">
        <v>4</v>
      </c>
      <c r="I256" s="201"/>
      <c r="L256" s="197"/>
      <c r="M256" s="202"/>
      <c r="N256" s="203"/>
      <c r="O256" s="203"/>
      <c r="P256" s="203"/>
      <c r="Q256" s="203"/>
      <c r="R256" s="203"/>
      <c r="S256" s="203"/>
      <c r="T256" s="204"/>
      <c r="AT256" s="198" t="s">
        <v>153</v>
      </c>
      <c r="AU256" s="198" t="s">
        <v>86</v>
      </c>
      <c r="AV256" s="12" t="s">
        <v>86</v>
      </c>
      <c r="AW256" s="12" t="s">
        <v>40</v>
      </c>
      <c r="AX256" s="12" t="s">
        <v>77</v>
      </c>
      <c r="AY256" s="198" t="s">
        <v>144</v>
      </c>
    </row>
    <row r="257" spans="2:51" s="13" customFormat="1" ht="13.5">
      <c r="B257" s="205"/>
      <c r="D257" s="206" t="s">
        <v>153</v>
      </c>
      <c r="E257" s="207" t="s">
        <v>5</v>
      </c>
      <c r="F257" s="208" t="s">
        <v>174</v>
      </c>
      <c r="H257" s="209">
        <v>18</v>
      </c>
      <c r="I257" s="210"/>
      <c r="L257" s="205"/>
      <c r="M257" s="211"/>
      <c r="N257" s="212"/>
      <c r="O257" s="212"/>
      <c r="P257" s="212"/>
      <c r="Q257" s="212"/>
      <c r="R257" s="212"/>
      <c r="S257" s="212"/>
      <c r="T257" s="213"/>
      <c r="AT257" s="214" t="s">
        <v>153</v>
      </c>
      <c r="AU257" s="214" t="s">
        <v>86</v>
      </c>
      <c r="AV257" s="13" t="s">
        <v>151</v>
      </c>
      <c r="AW257" s="13" t="s">
        <v>40</v>
      </c>
      <c r="AX257" s="13" t="s">
        <v>25</v>
      </c>
      <c r="AY257" s="214" t="s">
        <v>144</v>
      </c>
    </row>
    <row r="258" spans="2:65" s="1" customFormat="1" ht="31.5" customHeight="1">
      <c r="B258" s="175"/>
      <c r="C258" s="176" t="s">
        <v>233</v>
      </c>
      <c r="D258" s="176" t="s">
        <v>146</v>
      </c>
      <c r="E258" s="177" t="s">
        <v>1341</v>
      </c>
      <c r="F258" s="178" t="s">
        <v>1342</v>
      </c>
      <c r="G258" s="179" t="s">
        <v>393</v>
      </c>
      <c r="H258" s="180">
        <v>1</v>
      </c>
      <c r="I258" s="181"/>
      <c r="J258" s="182">
        <f>ROUND(I258*H258,2)</f>
        <v>0</v>
      </c>
      <c r="K258" s="178" t="s">
        <v>4753</v>
      </c>
      <c r="L258" s="42"/>
      <c r="M258" s="183" t="s">
        <v>5</v>
      </c>
      <c r="N258" s="184" t="s">
        <v>48</v>
      </c>
      <c r="O258" s="43"/>
      <c r="P258" s="185">
        <f>O258*H258</f>
        <v>0</v>
      </c>
      <c r="Q258" s="185">
        <v>0.03255</v>
      </c>
      <c r="R258" s="185">
        <f>Q258*H258</f>
        <v>0.03255</v>
      </c>
      <c r="S258" s="185">
        <v>0</v>
      </c>
      <c r="T258" s="186">
        <f>S258*H258</f>
        <v>0</v>
      </c>
      <c r="AR258" s="24" t="s">
        <v>151</v>
      </c>
      <c r="AT258" s="24" t="s">
        <v>146</v>
      </c>
      <c r="AU258" s="24" t="s">
        <v>86</v>
      </c>
      <c r="AY258" s="24" t="s">
        <v>144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24" t="s">
        <v>25</v>
      </c>
      <c r="BK258" s="187">
        <f>ROUND(I258*H258,2)</f>
        <v>0</v>
      </c>
      <c r="BL258" s="24" t="s">
        <v>151</v>
      </c>
      <c r="BM258" s="24" t="s">
        <v>1343</v>
      </c>
    </row>
    <row r="259" spans="2:51" s="11" customFormat="1" ht="13.5">
      <c r="B259" s="188"/>
      <c r="D259" s="189" t="s">
        <v>153</v>
      </c>
      <c r="E259" s="190" t="s">
        <v>5</v>
      </c>
      <c r="F259" s="191" t="s">
        <v>1337</v>
      </c>
      <c r="H259" s="192" t="s">
        <v>5</v>
      </c>
      <c r="I259" s="193"/>
      <c r="L259" s="188"/>
      <c r="M259" s="194"/>
      <c r="N259" s="195"/>
      <c r="O259" s="195"/>
      <c r="P259" s="195"/>
      <c r="Q259" s="195"/>
      <c r="R259" s="195"/>
      <c r="S259" s="195"/>
      <c r="T259" s="196"/>
      <c r="AT259" s="192" t="s">
        <v>153</v>
      </c>
      <c r="AU259" s="192" t="s">
        <v>86</v>
      </c>
      <c r="AV259" s="11" t="s">
        <v>25</v>
      </c>
      <c r="AW259" s="11" t="s">
        <v>40</v>
      </c>
      <c r="AX259" s="11" t="s">
        <v>77</v>
      </c>
      <c r="AY259" s="192" t="s">
        <v>144</v>
      </c>
    </row>
    <row r="260" spans="2:51" s="12" customFormat="1" ht="13.5">
      <c r="B260" s="197"/>
      <c r="D260" s="189" t="s">
        <v>153</v>
      </c>
      <c r="E260" s="198" t="s">
        <v>5</v>
      </c>
      <c r="F260" s="199" t="s">
        <v>25</v>
      </c>
      <c r="H260" s="200">
        <v>1</v>
      </c>
      <c r="I260" s="201"/>
      <c r="L260" s="197"/>
      <c r="M260" s="202"/>
      <c r="N260" s="203"/>
      <c r="O260" s="203"/>
      <c r="P260" s="203"/>
      <c r="Q260" s="203"/>
      <c r="R260" s="203"/>
      <c r="S260" s="203"/>
      <c r="T260" s="204"/>
      <c r="AT260" s="198" t="s">
        <v>153</v>
      </c>
      <c r="AU260" s="198" t="s">
        <v>86</v>
      </c>
      <c r="AV260" s="12" t="s">
        <v>86</v>
      </c>
      <c r="AW260" s="12" t="s">
        <v>40</v>
      </c>
      <c r="AX260" s="12" t="s">
        <v>77</v>
      </c>
      <c r="AY260" s="198" t="s">
        <v>144</v>
      </c>
    </row>
    <row r="261" spans="2:51" s="13" customFormat="1" ht="13.5">
      <c r="B261" s="205"/>
      <c r="D261" s="206" t="s">
        <v>153</v>
      </c>
      <c r="E261" s="207" t="s">
        <v>5</v>
      </c>
      <c r="F261" s="208" t="s">
        <v>174</v>
      </c>
      <c r="H261" s="209">
        <v>1</v>
      </c>
      <c r="I261" s="210"/>
      <c r="L261" s="205"/>
      <c r="M261" s="211"/>
      <c r="N261" s="212"/>
      <c r="O261" s="212"/>
      <c r="P261" s="212"/>
      <c r="Q261" s="212"/>
      <c r="R261" s="212"/>
      <c r="S261" s="212"/>
      <c r="T261" s="213"/>
      <c r="AT261" s="214" t="s">
        <v>153</v>
      </c>
      <c r="AU261" s="214" t="s">
        <v>86</v>
      </c>
      <c r="AV261" s="13" t="s">
        <v>151</v>
      </c>
      <c r="AW261" s="13" t="s">
        <v>40</v>
      </c>
      <c r="AX261" s="13" t="s">
        <v>25</v>
      </c>
      <c r="AY261" s="214" t="s">
        <v>144</v>
      </c>
    </row>
    <row r="262" spans="2:65" s="1" customFormat="1" ht="31.5" customHeight="1">
      <c r="B262" s="175"/>
      <c r="C262" s="176" t="s">
        <v>254</v>
      </c>
      <c r="D262" s="176" t="s">
        <v>146</v>
      </c>
      <c r="E262" s="177" t="s">
        <v>1344</v>
      </c>
      <c r="F262" s="178" t="s">
        <v>1345</v>
      </c>
      <c r="G262" s="179" t="s">
        <v>393</v>
      </c>
      <c r="H262" s="180">
        <v>2</v>
      </c>
      <c r="I262" s="181"/>
      <c r="J262" s="182">
        <f>ROUND(I262*H262,2)</f>
        <v>0</v>
      </c>
      <c r="K262" s="178" t="s">
        <v>4753</v>
      </c>
      <c r="L262" s="42"/>
      <c r="M262" s="183" t="s">
        <v>5</v>
      </c>
      <c r="N262" s="184" t="s">
        <v>48</v>
      </c>
      <c r="O262" s="43"/>
      <c r="P262" s="185">
        <f>O262*H262</f>
        <v>0</v>
      </c>
      <c r="Q262" s="185">
        <v>0.03768</v>
      </c>
      <c r="R262" s="185">
        <f>Q262*H262</f>
        <v>0.07536</v>
      </c>
      <c r="S262" s="185">
        <v>0</v>
      </c>
      <c r="T262" s="186">
        <f>S262*H262</f>
        <v>0</v>
      </c>
      <c r="AR262" s="24" t="s">
        <v>151</v>
      </c>
      <c r="AT262" s="24" t="s">
        <v>146</v>
      </c>
      <c r="AU262" s="24" t="s">
        <v>86</v>
      </c>
      <c r="AY262" s="24" t="s">
        <v>144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24" t="s">
        <v>25</v>
      </c>
      <c r="BK262" s="187">
        <f>ROUND(I262*H262,2)</f>
        <v>0</v>
      </c>
      <c r="BL262" s="24" t="s">
        <v>151</v>
      </c>
      <c r="BM262" s="24" t="s">
        <v>1346</v>
      </c>
    </row>
    <row r="263" spans="2:51" s="11" customFormat="1" ht="13.5">
      <c r="B263" s="188"/>
      <c r="D263" s="189" t="s">
        <v>153</v>
      </c>
      <c r="E263" s="190" t="s">
        <v>5</v>
      </c>
      <c r="F263" s="191" t="s">
        <v>1340</v>
      </c>
      <c r="H263" s="192" t="s">
        <v>5</v>
      </c>
      <c r="I263" s="193"/>
      <c r="L263" s="188"/>
      <c r="M263" s="194"/>
      <c r="N263" s="195"/>
      <c r="O263" s="195"/>
      <c r="P263" s="195"/>
      <c r="Q263" s="195"/>
      <c r="R263" s="195"/>
      <c r="S263" s="195"/>
      <c r="T263" s="196"/>
      <c r="AT263" s="192" t="s">
        <v>153</v>
      </c>
      <c r="AU263" s="192" t="s">
        <v>86</v>
      </c>
      <c r="AV263" s="11" t="s">
        <v>25</v>
      </c>
      <c r="AW263" s="11" t="s">
        <v>40</v>
      </c>
      <c r="AX263" s="11" t="s">
        <v>77</v>
      </c>
      <c r="AY263" s="192" t="s">
        <v>144</v>
      </c>
    </row>
    <row r="264" spans="2:51" s="12" customFormat="1" ht="13.5">
      <c r="B264" s="197"/>
      <c r="D264" s="189" t="s">
        <v>153</v>
      </c>
      <c r="E264" s="198" t="s">
        <v>5</v>
      </c>
      <c r="F264" s="199" t="s">
        <v>86</v>
      </c>
      <c r="H264" s="200">
        <v>2</v>
      </c>
      <c r="I264" s="201"/>
      <c r="L264" s="197"/>
      <c r="M264" s="202"/>
      <c r="N264" s="203"/>
      <c r="O264" s="203"/>
      <c r="P264" s="203"/>
      <c r="Q264" s="203"/>
      <c r="R264" s="203"/>
      <c r="S264" s="203"/>
      <c r="T264" s="204"/>
      <c r="AT264" s="198" t="s">
        <v>153</v>
      </c>
      <c r="AU264" s="198" t="s">
        <v>86</v>
      </c>
      <c r="AV264" s="12" t="s">
        <v>86</v>
      </c>
      <c r="AW264" s="12" t="s">
        <v>40</v>
      </c>
      <c r="AX264" s="12" t="s">
        <v>77</v>
      </c>
      <c r="AY264" s="198" t="s">
        <v>144</v>
      </c>
    </row>
    <row r="265" spans="2:51" s="13" customFormat="1" ht="13.5">
      <c r="B265" s="205"/>
      <c r="D265" s="206" t="s">
        <v>153</v>
      </c>
      <c r="E265" s="207" t="s">
        <v>5</v>
      </c>
      <c r="F265" s="208" t="s">
        <v>174</v>
      </c>
      <c r="H265" s="209">
        <v>2</v>
      </c>
      <c r="I265" s="210"/>
      <c r="L265" s="205"/>
      <c r="M265" s="211"/>
      <c r="N265" s="212"/>
      <c r="O265" s="212"/>
      <c r="P265" s="212"/>
      <c r="Q265" s="212"/>
      <c r="R265" s="212"/>
      <c r="S265" s="212"/>
      <c r="T265" s="213"/>
      <c r="AT265" s="214" t="s">
        <v>153</v>
      </c>
      <c r="AU265" s="214" t="s">
        <v>86</v>
      </c>
      <c r="AV265" s="13" t="s">
        <v>151</v>
      </c>
      <c r="AW265" s="13" t="s">
        <v>40</v>
      </c>
      <c r="AX265" s="13" t="s">
        <v>25</v>
      </c>
      <c r="AY265" s="214" t="s">
        <v>144</v>
      </c>
    </row>
    <row r="266" spans="2:65" s="1" customFormat="1" ht="31.5" customHeight="1">
      <c r="B266" s="175"/>
      <c r="C266" s="176" t="s">
        <v>264</v>
      </c>
      <c r="D266" s="176" t="s">
        <v>146</v>
      </c>
      <c r="E266" s="177" t="s">
        <v>1347</v>
      </c>
      <c r="F266" s="178" t="s">
        <v>1348</v>
      </c>
      <c r="G266" s="179" t="s">
        <v>393</v>
      </c>
      <c r="H266" s="180">
        <v>12</v>
      </c>
      <c r="I266" s="181"/>
      <c r="J266" s="182">
        <f>ROUND(I266*H266,2)</f>
        <v>0</v>
      </c>
      <c r="K266" s="178" t="s">
        <v>4753</v>
      </c>
      <c r="L266" s="42"/>
      <c r="M266" s="183" t="s">
        <v>5</v>
      </c>
      <c r="N266" s="184" t="s">
        <v>48</v>
      </c>
      <c r="O266" s="43"/>
      <c r="P266" s="185">
        <f>O266*H266</f>
        <v>0</v>
      </c>
      <c r="Q266" s="185">
        <v>0.04645</v>
      </c>
      <c r="R266" s="185">
        <f>Q266*H266</f>
        <v>0.5574</v>
      </c>
      <c r="S266" s="185">
        <v>0</v>
      </c>
      <c r="T266" s="186">
        <f>S266*H266</f>
        <v>0</v>
      </c>
      <c r="AR266" s="24" t="s">
        <v>151</v>
      </c>
      <c r="AT266" s="24" t="s">
        <v>146</v>
      </c>
      <c r="AU266" s="24" t="s">
        <v>86</v>
      </c>
      <c r="AY266" s="24" t="s">
        <v>144</v>
      </c>
      <c r="BE266" s="187">
        <f>IF(N266="základní",J266,0)</f>
        <v>0</v>
      </c>
      <c r="BF266" s="187">
        <f>IF(N266="snížená",J266,0)</f>
        <v>0</v>
      </c>
      <c r="BG266" s="187">
        <f>IF(N266="zákl. přenesená",J266,0)</f>
        <v>0</v>
      </c>
      <c r="BH266" s="187">
        <f>IF(N266="sníž. přenesená",J266,0)</f>
        <v>0</v>
      </c>
      <c r="BI266" s="187">
        <f>IF(N266="nulová",J266,0)</f>
        <v>0</v>
      </c>
      <c r="BJ266" s="24" t="s">
        <v>25</v>
      </c>
      <c r="BK266" s="187">
        <f>ROUND(I266*H266,2)</f>
        <v>0</v>
      </c>
      <c r="BL266" s="24" t="s">
        <v>151</v>
      </c>
      <c r="BM266" s="24" t="s">
        <v>1349</v>
      </c>
    </row>
    <row r="267" spans="2:51" s="11" customFormat="1" ht="13.5">
      <c r="B267" s="188"/>
      <c r="D267" s="189" t="s">
        <v>153</v>
      </c>
      <c r="E267" s="190" t="s">
        <v>5</v>
      </c>
      <c r="F267" s="191" t="s">
        <v>1337</v>
      </c>
      <c r="H267" s="192" t="s">
        <v>5</v>
      </c>
      <c r="I267" s="193"/>
      <c r="L267" s="188"/>
      <c r="M267" s="194"/>
      <c r="N267" s="195"/>
      <c r="O267" s="195"/>
      <c r="P267" s="195"/>
      <c r="Q267" s="195"/>
      <c r="R267" s="195"/>
      <c r="S267" s="195"/>
      <c r="T267" s="196"/>
      <c r="AT267" s="192" t="s">
        <v>153</v>
      </c>
      <c r="AU267" s="192" t="s">
        <v>86</v>
      </c>
      <c r="AV267" s="11" t="s">
        <v>25</v>
      </c>
      <c r="AW267" s="11" t="s">
        <v>40</v>
      </c>
      <c r="AX267" s="11" t="s">
        <v>77</v>
      </c>
      <c r="AY267" s="192" t="s">
        <v>144</v>
      </c>
    </row>
    <row r="268" spans="2:51" s="12" customFormat="1" ht="13.5">
      <c r="B268" s="197"/>
      <c r="D268" s="189" t="s">
        <v>153</v>
      </c>
      <c r="E268" s="198" t="s">
        <v>5</v>
      </c>
      <c r="F268" s="199" t="s">
        <v>1015</v>
      </c>
      <c r="H268" s="200">
        <v>4</v>
      </c>
      <c r="I268" s="201"/>
      <c r="L268" s="197"/>
      <c r="M268" s="202"/>
      <c r="N268" s="203"/>
      <c r="O268" s="203"/>
      <c r="P268" s="203"/>
      <c r="Q268" s="203"/>
      <c r="R268" s="203"/>
      <c r="S268" s="203"/>
      <c r="T268" s="204"/>
      <c r="AT268" s="198" t="s">
        <v>153</v>
      </c>
      <c r="AU268" s="198" t="s">
        <v>86</v>
      </c>
      <c r="AV268" s="12" t="s">
        <v>86</v>
      </c>
      <c r="AW268" s="12" t="s">
        <v>40</v>
      </c>
      <c r="AX268" s="12" t="s">
        <v>77</v>
      </c>
      <c r="AY268" s="198" t="s">
        <v>144</v>
      </c>
    </row>
    <row r="269" spans="2:51" s="11" customFormat="1" ht="13.5">
      <c r="B269" s="188"/>
      <c r="D269" s="189" t="s">
        <v>153</v>
      </c>
      <c r="E269" s="190" t="s">
        <v>5</v>
      </c>
      <c r="F269" s="191" t="s">
        <v>1338</v>
      </c>
      <c r="H269" s="192" t="s">
        <v>5</v>
      </c>
      <c r="I269" s="193"/>
      <c r="L269" s="188"/>
      <c r="M269" s="194"/>
      <c r="N269" s="195"/>
      <c r="O269" s="195"/>
      <c r="P269" s="195"/>
      <c r="Q269" s="195"/>
      <c r="R269" s="195"/>
      <c r="S269" s="195"/>
      <c r="T269" s="196"/>
      <c r="AT269" s="192" t="s">
        <v>153</v>
      </c>
      <c r="AU269" s="192" t="s">
        <v>86</v>
      </c>
      <c r="AV269" s="11" t="s">
        <v>25</v>
      </c>
      <c r="AW269" s="11" t="s">
        <v>40</v>
      </c>
      <c r="AX269" s="11" t="s">
        <v>77</v>
      </c>
      <c r="AY269" s="192" t="s">
        <v>144</v>
      </c>
    </row>
    <row r="270" spans="2:51" s="12" customFormat="1" ht="13.5">
      <c r="B270" s="197"/>
      <c r="D270" s="189" t="s">
        <v>153</v>
      </c>
      <c r="E270" s="198" t="s">
        <v>5</v>
      </c>
      <c r="F270" s="199" t="s">
        <v>1015</v>
      </c>
      <c r="H270" s="200">
        <v>4</v>
      </c>
      <c r="I270" s="201"/>
      <c r="L270" s="197"/>
      <c r="M270" s="202"/>
      <c r="N270" s="203"/>
      <c r="O270" s="203"/>
      <c r="P270" s="203"/>
      <c r="Q270" s="203"/>
      <c r="R270" s="203"/>
      <c r="S270" s="203"/>
      <c r="T270" s="204"/>
      <c r="AT270" s="198" t="s">
        <v>153</v>
      </c>
      <c r="AU270" s="198" t="s">
        <v>86</v>
      </c>
      <c r="AV270" s="12" t="s">
        <v>86</v>
      </c>
      <c r="AW270" s="12" t="s">
        <v>40</v>
      </c>
      <c r="AX270" s="12" t="s">
        <v>77</v>
      </c>
      <c r="AY270" s="198" t="s">
        <v>144</v>
      </c>
    </row>
    <row r="271" spans="2:51" s="11" customFormat="1" ht="13.5">
      <c r="B271" s="188"/>
      <c r="D271" s="189" t="s">
        <v>153</v>
      </c>
      <c r="E271" s="190" t="s">
        <v>5</v>
      </c>
      <c r="F271" s="191" t="s">
        <v>1339</v>
      </c>
      <c r="H271" s="192" t="s">
        <v>5</v>
      </c>
      <c r="I271" s="193"/>
      <c r="L271" s="188"/>
      <c r="M271" s="194"/>
      <c r="N271" s="195"/>
      <c r="O271" s="195"/>
      <c r="P271" s="195"/>
      <c r="Q271" s="195"/>
      <c r="R271" s="195"/>
      <c r="S271" s="195"/>
      <c r="T271" s="196"/>
      <c r="AT271" s="192" t="s">
        <v>153</v>
      </c>
      <c r="AU271" s="192" t="s">
        <v>86</v>
      </c>
      <c r="AV271" s="11" t="s">
        <v>25</v>
      </c>
      <c r="AW271" s="11" t="s">
        <v>40</v>
      </c>
      <c r="AX271" s="11" t="s">
        <v>77</v>
      </c>
      <c r="AY271" s="192" t="s">
        <v>144</v>
      </c>
    </row>
    <row r="272" spans="2:51" s="12" customFormat="1" ht="13.5">
      <c r="B272" s="197"/>
      <c r="D272" s="189" t="s">
        <v>153</v>
      </c>
      <c r="E272" s="198" t="s">
        <v>5</v>
      </c>
      <c r="F272" s="199" t="s">
        <v>1015</v>
      </c>
      <c r="H272" s="200">
        <v>4</v>
      </c>
      <c r="I272" s="201"/>
      <c r="L272" s="197"/>
      <c r="M272" s="202"/>
      <c r="N272" s="203"/>
      <c r="O272" s="203"/>
      <c r="P272" s="203"/>
      <c r="Q272" s="203"/>
      <c r="R272" s="203"/>
      <c r="S272" s="203"/>
      <c r="T272" s="204"/>
      <c r="AT272" s="198" t="s">
        <v>153</v>
      </c>
      <c r="AU272" s="198" t="s">
        <v>86</v>
      </c>
      <c r="AV272" s="12" t="s">
        <v>86</v>
      </c>
      <c r="AW272" s="12" t="s">
        <v>40</v>
      </c>
      <c r="AX272" s="12" t="s">
        <v>77</v>
      </c>
      <c r="AY272" s="198" t="s">
        <v>144</v>
      </c>
    </row>
    <row r="273" spans="2:51" s="13" customFormat="1" ht="13.5">
      <c r="B273" s="205"/>
      <c r="D273" s="206" t="s">
        <v>153</v>
      </c>
      <c r="E273" s="207" t="s">
        <v>5</v>
      </c>
      <c r="F273" s="208" t="s">
        <v>174</v>
      </c>
      <c r="H273" s="209">
        <v>12</v>
      </c>
      <c r="I273" s="210"/>
      <c r="L273" s="205"/>
      <c r="M273" s="211"/>
      <c r="N273" s="212"/>
      <c r="O273" s="212"/>
      <c r="P273" s="212"/>
      <c r="Q273" s="212"/>
      <c r="R273" s="212"/>
      <c r="S273" s="212"/>
      <c r="T273" s="213"/>
      <c r="AT273" s="214" t="s">
        <v>153</v>
      </c>
      <c r="AU273" s="214" t="s">
        <v>86</v>
      </c>
      <c r="AV273" s="13" t="s">
        <v>151</v>
      </c>
      <c r="AW273" s="13" t="s">
        <v>40</v>
      </c>
      <c r="AX273" s="13" t="s">
        <v>25</v>
      </c>
      <c r="AY273" s="214" t="s">
        <v>144</v>
      </c>
    </row>
    <row r="274" spans="2:65" s="1" customFormat="1" ht="31.5" customHeight="1">
      <c r="B274" s="175"/>
      <c r="C274" s="176" t="s">
        <v>277</v>
      </c>
      <c r="D274" s="176" t="s">
        <v>146</v>
      </c>
      <c r="E274" s="177" t="s">
        <v>1350</v>
      </c>
      <c r="F274" s="178" t="s">
        <v>1351</v>
      </c>
      <c r="G274" s="179" t="s">
        <v>393</v>
      </c>
      <c r="H274" s="180">
        <v>2</v>
      </c>
      <c r="I274" s="181"/>
      <c r="J274" s="182">
        <f>ROUND(I274*H274,2)</f>
        <v>0</v>
      </c>
      <c r="K274" s="178" t="s">
        <v>4753</v>
      </c>
      <c r="L274" s="42"/>
      <c r="M274" s="183" t="s">
        <v>5</v>
      </c>
      <c r="N274" s="184" t="s">
        <v>48</v>
      </c>
      <c r="O274" s="43"/>
      <c r="P274" s="185">
        <f>O274*H274</f>
        <v>0</v>
      </c>
      <c r="Q274" s="185">
        <v>0.06481</v>
      </c>
      <c r="R274" s="185">
        <f>Q274*H274</f>
        <v>0.12962</v>
      </c>
      <c r="S274" s="185">
        <v>0</v>
      </c>
      <c r="T274" s="186">
        <f>S274*H274</f>
        <v>0</v>
      </c>
      <c r="AR274" s="24" t="s">
        <v>151</v>
      </c>
      <c r="AT274" s="24" t="s">
        <v>146</v>
      </c>
      <c r="AU274" s="24" t="s">
        <v>86</v>
      </c>
      <c r="AY274" s="24" t="s">
        <v>144</v>
      </c>
      <c r="BE274" s="187">
        <f>IF(N274="základní",J274,0)</f>
        <v>0</v>
      </c>
      <c r="BF274" s="187">
        <f>IF(N274="snížená",J274,0)</f>
        <v>0</v>
      </c>
      <c r="BG274" s="187">
        <f>IF(N274="zákl. přenesená",J274,0)</f>
        <v>0</v>
      </c>
      <c r="BH274" s="187">
        <f>IF(N274="sníž. přenesená",J274,0)</f>
        <v>0</v>
      </c>
      <c r="BI274" s="187">
        <f>IF(N274="nulová",J274,0)</f>
        <v>0</v>
      </c>
      <c r="BJ274" s="24" t="s">
        <v>25</v>
      </c>
      <c r="BK274" s="187">
        <f>ROUND(I274*H274,2)</f>
        <v>0</v>
      </c>
      <c r="BL274" s="24" t="s">
        <v>151</v>
      </c>
      <c r="BM274" s="24" t="s">
        <v>1352</v>
      </c>
    </row>
    <row r="275" spans="2:51" s="11" customFormat="1" ht="13.5">
      <c r="B275" s="188"/>
      <c r="D275" s="189" t="s">
        <v>153</v>
      </c>
      <c r="E275" s="190" t="s">
        <v>5</v>
      </c>
      <c r="F275" s="191" t="s">
        <v>1339</v>
      </c>
      <c r="H275" s="192" t="s">
        <v>5</v>
      </c>
      <c r="I275" s="193"/>
      <c r="L275" s="188"/>
      <c r="M275" s="194"/>
      <c r="N275" s="195"/>
      <c r="O275" s="195"/>
      <c r="P275" s="195"/>
      <c r="Q275" s="195"/>
      <c r="R275" s="195"/>
      <c r="S275" s="195"/>
      <c r="T275" s="196"/>
      <c r="AT275" s="192" t="s">
        <v>153</v>
      </c>
      <c r="AU275" s="192" t="s">
        <v>86</v>
      </c>
      <c r="AV275" s="11" t="s">
        <v>25</v>
      </c>
      <c r="AW275" s="11" t="s">
        <v>40</v>
      </c>
      <c r="AX275" s="11" t="s">
        <v>77</v>
      </c>
      <c r="AY275" s="192" t="s">
        <v>144</v>
      </c>
    </row>
    <row r="276" spans="2:51" s="12" customFormat="1" ht="13.5">
      <c r="B276" s="197"/>
      <c r="D276" s="189" t="s">
        <v>153</v>
      </c>
      <c r="E276" s="198" t="s">
        <v>5</v>
      </c>
      <c r="F276" s="199" t="s">
        <v>1353</v>
      </c>
      <c r="H276" s="200">
        <v>2</v>
      </c>
      <c r="I276" s="201"/>
      <c r="L276" s="197"/>
      <c r="M276" s="202"/>
      <c r="N276" s="203"/>
      <c r="O276" s="203"/>
      <c r="P276" s="203"/>
      <c r="Q276" s="203"/>
      <c r="R276" s="203"/>
      <c r="S276" s="203"/>
      <c r="T276" s="204"/>
      <c r="AT276" s="198" t="s">
        <v>153</v>
      </c>
      <c r="AU276" s="198" t="s">
        <v>86</v>
      </c>
      <c r="AV276" s="12" t="s">
        <v>86</v>
      </c>
      <c r="AW276" s="12" t="s">
        <v>40</v>
      </c>
      <c r="AX276" s="12" t="s">
        <v>77</v>
      </c>
      <c r="AY276" s="198" t="s">
        <v>144</v>
      </c>
    </row>
    <row r="277" spans="2:51" s="13" customFormat="1" ht="13.5">
      <c r="B277" s="205"/>
      <c r="D277" s="206" t="s">
        <v>153</v>
      </c>
      <c r="E277" s="207" t="s">
        <v>5</v>
      </c>
      <c r="F277" s="208" t="s">
        <v>174</v>
      </c>
      <c r="H277" s="209">
        <v>2</v>
      </c>
      <c r="I277" s="210"/>
      <c r="L277" s="205"/>
      <c r="M277" s="211"/>
      <c r="N277" s="212"/>
      <c r="O277" s="212"/>
      <c r="P277" s="212"/>
      <c r="Q277" s="212"/>
      <c r="R277" s="212"/>
      <c r="S277" s="212"/>
      <c r="T277" s="213"/>
      <c r="AT277" s="214" t="s">
        <v>153</v>
      </c>
      <c r="AU277" s="214" t="s">
        <v>86</v>
      </c>
      <c r="AV277" s="13" t="s">
        <v>151</v>
      </c>
      <c r="AW277" s="13" t="s">
        <v>40</v>
      </c>
      <c r="AX277" s="13" t="s">
        <v>25</v>
      </c>
      <c r="AY277" s="214" t="s">
        <v>144</v>
      </c>
    </row>
    <row r="278" spans="2:65" s="1" customFormat="1" ht="31.5" customHeight="1">
      <c r="B278" s="175"/>
      <c r="C278" s="176" t="s">
        <v>285</v>
      </c>
      <c r="D278" s="176" t="s">
        <v>146</v>
      </c>
      <c r="E278" s="177" t="s">
        <v>1354</v>
      </c>
      <c r="F278" s="178" t="s">
        <v>1355</v>
      </c>
      <c r="G278" s="179" t="s">
        <v>198</v>
      </c>
      <c r="H278" s="180">
        <v>0.884</v>
      </c>
      <c r="I278" s="181"/>
      <c r="J278" s="182">
        <f>ROUND(I278*H278,2)</f>
        <v>0</v>
      </c>
      <c r="K278" s="178" t="s">
        <v>4753</v>
      </c>
      <c r="L278" s="42"/>
      <c r="M278" s="183" t="s">
        <v>5</v>
      </c>
      <c r="N278" s="184" t="s">
        <v>48</v>
      </c>
      <c r="O278" s="43"/>
      <c r="P278" s="185">
        <f>O278*H278</f>
        <v>0</v>
      </c>
      <c r="Q278" s="185">
        <v>0.01954</v>
      </c>
      <c r="R278" s="185">
        <f>Q278*H278</f>
        <v>0.017273359999999998</v>
      </c>
      <c r="S278" s="185">
        <v>0</v>
      </c>
      <c r="T278" s="186">
        <f>S278*H278</f>
        <v>0</v>
      </c>
      <c r="AR278" s="24" t="s">
        <v>151</v>
      </c>
      <c r="AT278" s="24" t="s">
        <v>146</v>
      </c>
      <c r="AU278" s="24" t="s">
        <v>86</v>
      </c>
      <c r="AY278" s="24" t="s">
        <v>144</v>
      </c>
      <c r="BE278" s="187">
        <f>IF(N278="základní",J278,0)</f>
        <v>0</v>
      </c>
      <c r="BF278" s="187">
        <f>IF(N278="snížená",J278,0)</f>
        <v>0</v>
      </c>
      <c r="BG278" s="187">
        <f>IF(N278="zákl. přenesená",J278,0)</f>
        <v>0</v>
      </c>
      <c r="BH278" s="187">
        <f>IF(N278="sníž. přenesená",J278,0)</f>
        <v>0</v>
      </c>
      <c r="BI278" s="187">
        <f>IF(N278="nulová",J278,0)</f>
        <v>0</v>
      </c>
      <c r="BJ278" s="24" t="s">
        <v>25</v>
      </c>
      <c r="BK278" s="187">
        <f>ROUND(I278*H278,2)</f>
        <v>0</v>
      </c>
      <c r="BL278" s="24" t="s">
        <v>151</v>
      </c>
      <c r="BM278" s="24" t="s">
        <v>1356</v>
      </c>
    </row>
    <row r="279" spans="2:51" s="11" customFormat="1" ht="13.5">
      <c r="B279" s="188"/>
      <c r="D279" s="189" t="s">
        <v>153</v>
      </c>
      <c r="E279" s="190" t="s">
        <v>5</v>
      </c>
      <c r="F279" s="191" t="s">
        <v>1357</v>
      </c>
      <c r="H279" s="192" t="s">
        <v>5</v>
      </c>
      <c r="I279" s="193"/>
      <c r="L279" s="188"/>
      <c r="M279" s="194"/>
      <c r="N279" s="195"/>
      <c r="O279" s="195"/>
      <c r="P279" s="195"/>
      <c r="Q279" s="195"/>
      <c r="R279" s="195"/>
      <c r="S279" s="195"/>
      <c r="T279" s="196"/>
      <c r="AT279" s="192" t="s">
        <v>153</v>
      </c>
      <c r="AU279" s="192" t="s">
        <v>86</v>
      </c>
      <c r="AV279" s="11" t="s">
        <v>25</v>
      </c>
      <c r="AW279" s="11" t="s">
        <v>40</v>
      </c>
      <c r="AX279" s="11" t="s">
        <v>77</v>
      </c>
      <c r="AY279" s="192" t="s">
        <v>144</v>
      </c>
    </row>
    <row r="280" spans="2:51" s="12" customFormat="1" ht="13.5">
      <c r="B280" s="197"/>
      <c r="D280" s="189" t="s">
        <v>153</v>
      </c>
      <c r="E280" s="198" t="s">
        <v>5</v>
      </c>
      <c r="F280" s="199" t="s">
        <v>1358</v>
      </c>
      <c r="H280" s="200">
        <v>0.018</v>
      </c>
      <c r="I280" s="201"/>
      <c r="L280" s="197"/>
      <c r="M280" s="202"/>
      <c r="N280" s="203"/>
      <c r="O280" s="203"/>
      <c r="P280" s="203"/>
      <c r="Q280" s="203"/>
      <c r="R280" s="203"/>
      <c r="S280" s="203"/>
      <c r="T280" s="204"/>
      <c r="AT280" s="198" t="s">
        <v>153</v>
      </c>
      <c r="AU280" s="198" t="s">
        <v>86</v>
      </c>
      <c r="AV280" s="12" t="s">
        <v>86</v>
      </c>
      <c r="AW280" s="12" t="s">
        <v>40</v>
      </c>
      <c r="AX280" s="12" t="s">
        <v>77</v>
      </c>
      <c r="AY280" s="198" t="s">
        <v>144</v>
      </c>
    </row>
    <row r="281" spans="2:51" s="11" customFormat="1" ht="13.5">
      <c r="B281" s="188"/>
      <c r="D281" s="189" t="s">
        <v>153</v>
      </c>
      <c r="E281" s="190" t="s">
        <v>5</v>
      </c>
      <c r="F281" s="191" t="s">
        <v>1359</v>
      </c>
      <c r="H281" s="192" t="s">
        <v>5</v>
      </c>
      <c r="I281" s="193"/>
      <c r="L281" s="188"/>
      <c r="M281" s="194"/>
      <c r="N281" s="195"/>
      <c r="O281" s="195"/>
      <c r="P281" s="195"/>
      <c r="Q281" s="195"/>
      <c r="R281" s="195"/>
      <c r="S281" s="195"/>
      <c r="T281" s="196"/>
      <c r="AT281" s="192" t="s">
        <v>153</v>
      </c>
      <c r="AU281" s="192" t="s">
        <v>86</v>
      </c>
      <c r="AV281" s="11" t="s">
        <v>25</v>
      </c>
      <c r="AW281" s="11" t="s">
        <v>40</v>
      </c>
      <c r="AX281" s="11" t="s">
        <v>77</v>
      </c>
      <c r="AY281" s="192" t="s">
        <v>144</v>
      </c>
    </row>
    <row r="282" spans="2:51" s="11" customFormat="1" ht="13.5">
      <c r="B282" s="188"/>
      <c r="D282" s="189" t="s">
        <v>153</v>
      </c>
      <c r="E282" s="190" t="s">
        <v>5</v>
      </c>
      <c r="F282" s="191" t="s">
        <v>1336</v>
      </c>
      <c r="H282" s="192" t="s">
        <v>5</v>
      </c>
      <c r="I282" s="193"/>
      <c r="L282" s="188"/>
      <c r="M282" s="194"/>
      <c r="N282" s="195"/>
      <c r="O282" s="195"/>
      <c r="P282" s="195"/>
      <c r="Q282" s="195"/>
      <c r="R282" s="195"/>
      <c r="S282" s="195"/>
      <c r="T282" s="196"/>
      <c r="AT282" s="192" t="s">
        <v>153</v>
      </c>
      <c r="AU282" s="192" t="s">
        <v>86</v>
      </c>
      <c r="AV282" s="11" t="s">
        <v>25</v>
      </c>
      <c r="AW282" s="11" t="s">
        <v>40</v>
      </c>
      <c r="AX282" s="11" t="s">
        <v>77</v>
      </c>
      <c r="AY282" s="192" t="s">
        <v>144</v>
      </c>
    </row>
    <row r="283" spans="2:51" s="12" customFormat="1" ht="13.5">
      <c r="B283" s="197"/>
      <c r="D283" s="189" t="s">
        <v>153</v>
      </c>
      <c r="E283" s="198" t="s">
        <v>5</v>
      </c>
      <c r="F283" s="199" t="s">
        <v>1360</v>
      </c>
      <c r="H283" s="200">
        <v>0.044</v>
      </c>
      <c r="I283" s="201"/>
      <c r="L283" s="197"/>
      <c r="M283" s="202"/>
      <c r="N283" s="203"/>
      <c r="O283" s="203"/>
      <c r="P283" s="203"/>
      <c r="Q283" s="203"/>
      <c r="R283" s="203"/>
      <c r="S283" s="203"/>
      <c r="T283" s="204"/>
      <c r="AT283" s="198" t="s">
        <v>153</v>
      </c>
      <c r="AU283" s="198" t="s">
        <v>86</v>
      </c>
      <c r="AV283" s="12" t="s">
        <v>86</v>
      </c>
      <c r="AW283" s="12" t="s">
        <v>40</v>
      </c>
      <c r="AX283" s="12" t="s">
        <v>77</v>
      </c>
      <c r="AY283" s="198" t="s">
        <v>144</v>
      </c>
    </row>
    <row r="284" spans="2:51" s="11" customFormat="1" ht="13.5">
      <c r="B284" s="188"/>
      <c r="D284" s="189" t="s">
        <v>153</v>
      </c>
      <c r="E284" s="190" t="s">
        <v>5</v>
      </c>
      <c r="F284" s="191" t="s">
        <v>1337</v>
      </c>
      <c r="H284" s="192" t="s">
        <v>5</v>
      </c>
      <c r="I284" s="193"/>
      <c r="L284" s="188"/>
      <c r="M284" s="194"/>
      <c r="N284" s="195"/>
      <c r="O284" s="195"/>
      <c r="P284" s="195"/>
      <c r="Q284" s="195"/>
      <c r="R284" s="195"/>
      <c r="S284" s="195"/>
      <c r="T284" s="196"/>
      <c r="AT284" s="192" t="s">
        <v>153</v>
      </c>
      <c r="AU284" s="192" t="s">
        <v>86</v>
      </c>
      <c r="AV284" s="11" t="s">
        <v>25</v>
      </c>
      <c r="AW284" s="11" t="s">
        <v>40</v>
      </c>
      <c r="AX284" s="11" t="s">
        <v>77</v>
      </c>
      <c r="AY284" s="192" t="s">
        <v>144</v>
      </c>
    </row>
    <row r="285" spans="2:51" s="12" customFormat="1" ht="13.5">
      <c r="B285" s="197"/>
      <c r="D285" s="189" t="s">
        <v>153</v>
      </c>
      <c r="E285" s="198" t="s">
        <v>5</v>
      </c>
      <c r="F285" s="199" t="s">
        <v>1361</v>
      </c>
      <c r="H285" s="200">
        <v>0.089</v>
      </c>
      <c r="I285" s="201"/>
      <c r="L285" s="197"/>
      <c r="M285" s="202"/>
      <c r="N285" s="203"/>
      <c r="O285" s="203"/>
      <c r="P285" s="203"/>
      <c r="Q285" s="203"/>
      <c r="R285" s="203"/>
      <c r="S285" s="203"/>
      <c r="T285" s="204"/>
      <c r="AT285" s="198" t="s">
        <v>153</v>
      </c>
      <c r="AU285" s="198" t="s">
        <v>86</v>
      </c>
      <c r="AV285" s="12" t="s">
        <v>86</v>
      </c>
      <c r="AW285" s="12" t="s">
        <v>40</v>
      </c>
      <c r="AX285" s="12" t="s">
        <v>77</v>
      </c>
      <c r="AY285" s="198" t="s">
        <v>144</v>
      </c>
    </row>
    <row r="286" spans="2:51" s="12" customFormat="1" ht="13.5">
      <c r="B286" s="197"/>
      <c r="D286" s="189" t="s">
        <v>153</v>
      </c>
      <c r="E286" s="198" t="s">
        <v>5</v>
      </c>
      <c r="F286" s="199" t="s">
        <v>1362</v>
      </c>
      <c r="H286" s="200">
        <v>0.02</v>
      </c>
      <c r="I286" s="201"/>
      <c r="L286" s="197"/>
      <c r="M286" s="202"/>
      <c r="N286" s="203"/>
      <c r="O286" s="203"/>
      <c r="P286" s="203"/>
      <c r="Q286" s="203"/>
      <c r="R286" s="203"/>
      <c r="S286" s="203"/>
      <c r="T286" s="204"/>
      <c r="AT286" s="198" t="s">
        <v>153</v>
      </c>
      <c r="AU286" s="198" t="s">
        <v>86</v>
      </c>
      <c r="AV286" s="12" t="s">
        <v>86</v>
      </c>
      <c r="AW286" s="12" t="s">
        <v>40</v>
      </c>
      <c r="AX286" s="12" t="s">
        <v>77</v>
      </c>
      <c r="AY286" s="198" t="s">
        <v>144</v>
      </c>
    </row>
    <row r="287" spans="2:51" s="12" customFormat="1" ht="13.5">
      <c r="B287" s="197"/>
      <c r="D287" s="189" t="s">
        <v>153</v>
      </c>
      <c r="E287" s="198" t="s">
        <v>5</v>
      </c>
      <c r="F287" s="199" t="s">
        <v>1363</v>
      </c>
      <c r="H287" s="200">
        <v>0.013</v>
      </c>
      <c r="I287" s="201"/>
      <c r="L287" s="197"/>
      <c r="M287" s="202"/>
      <c r="N287" s="203"/>
      <c r="O287" s="203"/>
      <c r="P287" s="203"/>
      <c r="Q287" s="203"/>
      <c r="R287" s="203"/>
      <c r="S287" s="203"/>
      <c r="T287" s="204"/>
      <c r="AT287" s="198" t="s">
        <v>153</v>
      </c>
      <c r="AU287" s="198" t="s">
        <v>86</v>
      </c>
      <c r="AV287" s="12" t="s">
        <v>86</v>
      </c>
      <c r="AW287" s="12" t="s">
        <v>40</v>
      </c>
      <c r="AX287" s="12" t="s">
        <v>77</v>
      </c>
      <c r="AY287" s="198" t="s">
        <v>144</v>
      </c>
    </row>
    <row r="288" spans="2:51" s="12" customFormat="1" ht="13.5">
      <c r="B288" s="197"/>
      <c r="D288" s="189" t="s">
        <v>153</v>
      </c>
      <c r="E288" s="198" t="s">
        <v>5</v>
      </c>
      <c r="F288" s="199" t="s">
        <v>1364</v>
      </c>
      <c r="H288" s="200">
        <v>0.05</v>
      </c>
      <c r="I288" s="201"/>
      <c r="L288" s="197"/>
      <c r="M288" s="202"/>
      <c r="N288" s="203"/>
      <c r="O288" s="203"/>
      <c r="P288" s="203"/>
      <c r="Q288" s="203"/>
      <c r="R288" s="203"/>
      <c r="S288" s="203"/>
      <c r="T288" s="204"/>
      <c r="AT288" s="198" t="s">
        <v>153</v>
      </c>
      <c r="AU288" s="198" t="s">
        <v>86</v>
      </c>
      <c r="AV288" s="12" t="s">
        <v>86</v>
      </c>
      <c r="AW288" s="12" t="s">
        <v>40</v>
      </c>
      <c r="AX288" s="12" t="s">
        <v>77</v>
      </c>
      <c r="AY288" s="198" t="s">
        <v>144</v>
      </c>
    </row>
    <row r="289" spans="2:51" s="12" customFormat="1" ht="13.5">
      <c r="B289" s="197"/>
      <c r="D289" s="189" t="s">
        <v>153</v>
      </c>
      <c r="E289" s="198" t="s">
        <v>5</v>
      </c>
      <c r="F289" s="199" t="s">
        <v>1365</v>
      </c>
      <c r="H289" s="200">
        <v>0.1</v>
      </c>
      <c r="I289" s="201"/>
      <c r="L289" s="197"/>
      <c r="M289" s="202"/>
      <c r="N289" s="203"/>
      <c r="O289" s="203"/>
      <c r="P289" s="203"/>
      <c r="Q289" s="203"/>
      <c r="R289" s="203"/>
      <c r="S289" s="203"/>
      <c r="T289" s="204"/>
      <c r="AT289" s="198" t="s">
        <v>153</v>
      </c>
      <c r="AU289" s="198" t="s">
        <v>86</v>
      </c>
      <c r="AV289" s="12" t="s">
        <v>86</v>
      </c>
      <c r="AW289" s="12" t="s">
        <v>40</v>
      </c>
      <c r="AX289" s="12" t="s">
        <v>77</v>
      </c>
      <c r="AY289" s="198" t="s">
        <v>144</v>
      </c>
    </row>
    <row r="290" spans="2:51" s="11" customFormat="1" ht="13.5">
      <c r="B290" s="188"/>
      <c r="D290" s="189" t="s">
        <v>153</v>
      </c>
      <c r="E290" s="190" t="s">
        <v>5</v>
      </c>
      <c r="F290" s="191" t="s">
        <v>1338</v>
      </c>
      <c r="H290" s="192" t="s">
        <v>5</v>
      </c>
      <c r="I290" s="193"/>
      <c r="L290" s="188"/>
      <c r="M290" s="194"/>
      <c r="N290" s="195"/>
      <c r="O290" s="195"/>
      <c r="P290" s="195"/>
      <c r="Q290" s="195"/>
      <c r="R290" s="195"/>
      <c r="S290" s="195"/>
      <c r="T290" s="196"/>
      <c r="AT290" s="192" t="s">
        <v>153</v>
      </c>
      <c r="AU290" s="192" t="s">
        <v>86</v>
      </c>
      <c r="AV290" s="11" t="s">
        <v>25</v>
      </c>
      <c r="AW290" s="11" t="s">
        <v>40</v>
      </c>
      <c r="AX290" s="11" t="s">
        <v>77</v>
      </c>
      <c r="AY290" s="192" t="s">
        <v>144</v>
      </c>
    </row>
    <row r="291" spans="2:51" s="12" customFormat="1" ht="13.5">
      <c r="B291" s="197"/>
      <c r="D291" s="189" t="s">
        <v>153</v>
      </c>
      <c r="E291" s="198" t="s">
        <v>5</v>
      </c>
      <c r="F291" s="199" t="s">
        <v>1361</v>
      </c>
      <c r="H291" s="200">
        <v>0.089</v>
      </c>
      <c r="I291" s="201"/>
      <c r="L291" s="197"/>
      <c r="M291" s="202"/>
      <c r="N291" s="203"/>
      <c r="O291" s="203"/>
      <c r="P291" s="203"/>
      <c r="Q291" s="203"/>
      <c r="R291" s="203"/>
      <c r="S291" s="203"/>
      <c r="T291" s="204"/>
      <c r="AT291" s="198" t="s">
        <v>153</v>
      </c>
      <c r="AU291" s="198" t="s">
        <v>86</v>
      </c>
      <c r="AV291" s="12" t="s">
        <v>86</v>
      </c>
      <c r="AW291" s="12" t="s">
        <v>40</v>
      </c>
      <c r="AX291" s="12" t="s">
        <v>77</v>
      </c>
      <c r="AY291" s="198" t="s">
        <v>144</v>
      </c>
    </row>
    <row r="292" spans="2:51" s="12" customFormat="1" ht="13.5">
      <c r="B292" s="197"/>
      <c r="D292" s="189" t="s">
        <v>153</v>
      </c>
      <c r="E292" s="198" t="s">
        <v>5</v>
      </c>
      <c r="F292" s="199" t="s">
        <v>1366</v>
      </c>
      <c r="H292" s="200">
        <v>0.017</v>
      </c>
      <c r="I292" s="201"/>
      <c r="L292" s="197"/>
      <c r="M292" s="202"/>
      <c r="N292" s="203"/>
      <c r="O292" s="203"/>
      <c r="P292" s="203"/>
      <c r="Q292" s="203"/>
      <c r="R292" s="203"/>
      <c r="S292" s="203"/>
      <c r="T292" s="204"/>
      <c r="AT292" s="198" t="s">
        <v>153</v>
      </c>
      <c r="AU292" s="198" t="s">
        <v>86</v>
      </c>
      <c r="AV292" s="12" t="s">
        <v>86</v>
      </c>
      <c r="AW292" s="12" t="s">
        <v>40</v>
      </c>
      <c r="AX292" s="12" t="s">
        <v>77</v>
      </c>
      <c r="AY292" s="198" t="s">
        <v>144</v>
      </c>
    </row>
    <row r="293" spans="2:51" s="12" customFormat="1" ht="13.5">
      <c r="B293" s="197"/>
      <c r="D293" s="189" t="s">
        <v>153</v>
      </c>
      <c r="E293" s="198" t="s">
        <v>5</v>
      </c>
      <c r="F293" s="199" t="s">
        <v>1367</v>
      </c>
      <c r="H293" s="200">
        <v>0.027</v>
      </c>
      <c r="I293" s="201"/>
      <c r="L293" s="197"/>
      <c r="M293" s="202"/>
      <c r="N293" s="203"/>
      <c r="O293" s="203"/>
      <c r="P293" s="203"/>
      <c r="Q293" s="203"/>
      <c r="R293" s="203"/>
      <c r="S293" s="203"/>
      <c r="T293" s="204"/>
      <c r="AT293" s="198" t="s">
        <v>153</v>
      </c>
      <c r="AU293" s="198" t="s">
        <v>86</v>
      </c>
      <c r="AV293" s="12" t="s">
        <v>86</v>
      </c>
      <c r="AW293" s="12" t="s">
        <v>40</v>
      </c>
      <c r="AX293" s="12" t="s">
        <v>77</v>
      </c>
      <c r="AY293" s="198" t="s">
        <v>144</v>
      </c>
    </row>
    <row r="294" spans="2:51" s="11" customFormat="1" ht="13.5">
      <c r="B294" s="188"/>
      <c r="D294" s="189" t="s">
        <v>153</v>
      </c>
      <c r="E294" s="190" t="s">
        <v>5</v>
      </c>
      <c r="F294" s="191" t="s">
        <v>1339</v>
      </c>
      <c r="H294" s="192" t="s">
        <v>5</v>
      </c>
      <c r="I294" s="193"/>
      <c r="L294" s="188"/>
      <c r="M294" s="194"/>
      <c r="N294" s="195"/>
      <c r="O294" s="195"/>
      <c r="P294" s="195"/>
      <c r="Q294" s="195"/>
      <c r="R294" s="195"/>
      <c r="S294" s="195"/>
      <c r="T294" s="196"/>
      <c r="AT294" s="192" t="s">
        <v>153</v>
      </c>
      <c r="AU294" s="192" t="s">
        <v>86</v>
      </c>
      <c r="AV294" s="11" t="s">
        <v>25</v>
      </c>
      <c r="AW294" s="11" t="s">
        <v>40</v>
      </c>
      <c r="AX294" s="11" t="s">
        <v>77</v>
      </c>
      <c r="AY294" s="192" t="s">
        <v>144</v>
      </c>
    </row>
    <row r="295" spans="2:51" s="12" customFormat="1" ht="13.5">
      <c r="B295" s="197"/>
      <c r="D295" s="189" t="s">
        <v>153</v>
      </c>
      <c r="E295" s="198" t="s">
        <v>5</v>
      </c>
      <c r="F295" s="199" t="s">
        <v>1368</v>
      </c>
      <c r="H295" s="200">
        <v>0.074</v>
      </c>
      <c r="I295" s="201"/>
      <c r="L295" s="197"/>
      <c r="M295" s="202"/>
      <c r="N295" s="203"/>
      <c r="O295" s="203"/>
      <c r="P295" s="203"/>
      <c r="Q295" s="203"/>
      <c r="R295" s="203"/>
      <c r="S295" s="203"/>
      <c r="T295" s="204"/>
      <c r="AT295" s="198" t="s">
        <v>153</v>
      </c>
      <c r="AU295" s="198" t="s">
        <v>86</v>
      </c>
      <c r="AV295" s="12" t="s">
        <v>86</v>
      </c>
      <c r="AW295" s="12" t="s">
        <v>40</v>
      </c>
      <c r="AX295" s="12" t="s">
        <v>77</v>
      </c>
      <c r="AY295" s="198" t="s">
        <v>144</v>
      </c>
    </row>
    <row r="296" spans="2:51" s="12" customFormat="1" ht="13.5">
      <c r="B296" s="197"/>
      <c r="D296" s="189" t="s">
        <v>153</v>
      </c>
      <c r="E296" s="198" t="s">
        <v>5</v>
      </c>
      <c r="F296" s="199" t="s">
        <v>1369</v>
      </c>
      <c r="H296" s="200">
        <v>0.018</v>
      </c>
      <c r="I296" s="201"/>
      <c r="L296" s="197"/>
      <c r="M296" s="202"/>
      <c r="N296" s="203"/>
      <c r="O296" s="203"/>
      <c r="P296" s="203"/>
      <c r="Q296" s="203"/>
      <c r="R296" s="203"/>
      <c r="S296" s="203"/>
      <c r="T296" s="204"/>
      <c r="AT296" s="198" t="s">
        <v>153</v>
      </c>
      <c r="AU296" s="198" t="s">
        <v>86</v>
      </c>
      <c r="AV296" s="12" t="s">
        <v>86</v>
      </c>
      <c r="AW296" s="12" t="s">
        <v>40</v>
      </c>
      <c r="AX296" s="12" t="s">
        <v>77</v>
      </c>
      <c r="AY296" s="198" t="s">
        <v>144</v>
      </c>
    </row>
    <row r="297" spans="2:51" s="12" customFormat="1" ht="13.5">
      <c r="B297" s="197"/>
      <c r="D297" s="189" t="s">
        <v>153</v>
      </c>
      <c r="E297" s="198" t="s">
        <v>5</v>
      </c>
      <c r="F297" s="199" t="s">
        <v>1370</v>
      </c>
      <c r="H297" s="200">
        <v>0.266</v>
      </c>
      <c r="I297" s="201"/>
      <c r="L297" s="197"/>
      <c r="M297" s="202"/>
      <c r="N297" s="203"/>
      <c r="O297" s="203"/>
      <c r="P297" s="203"/>
      <c r="Q297" s="203"/>
      <c r="R297" s="203"/>
      <c r="S297" s="203"/>
      <c r="T297" s="204"/>
      <c r="AT297" s="198" t="s">
        <v>153</v>
      </c>
      <c r="AU297" s="198" t="s">
        <v>86</v>
      </c>
      <c r="AV297" s="12" t="s">
        <v>86</v>
      </c>
      <c r="AW297" s="12" t="s">
        <v>40</v>
      </c>
      <c r="AX297" s="12" t="s">
        <v>77</v>
      </c>
      <c r="AY297" s="198" t="s">
        <v>144</v>
      </c>
    </row>
    <row r="298" spans="2:51" s="11" customFormat="1" ht="13.5">
      <c r="B298" s="188"/>
      <c r="D298" s="189" t="s">
        <v>153</v>
      </c>
      <c r="E298" s="190" t="s">
        <v>5</v>
      </c>
      <c r="F298" s="191" t="s">
        <v>1340</v>
      </c>
      <c r="H298" s="192" t="s">
        <v>5</v>
      </c>
      <c r="I298" s="193"/>
      <c r="L298" s="188"/>
      <c r="M298" s="194"/>
      <c r="N298" s="195"/>
      <c r="O298" s="195"/>
      <c r="P298" s="195"/>
      <c r="Q298" s="195"/>
      <c r="R298" s="195"/>
      <c r="S298" s="195"/>
      <c r="T298" s="196"/>
      <c r="AT298" s="192" t="s">
        <v>153</v>
      </c>
      <c r="AU298" s="192" t="s">
        <v>86</v>
      </c>
      <c r="AV298" s="11" t="s">
        <v>25</v>
      </c>
      <c r="AW298" s="11" t="s">
        <v>40</v>
      </c>
      <c r="AX298" s="11" t="s">
        <v>77</v>
      </c>
      <c r="AY298" s="192" t="s">
        <v>144</v>
      </c>
    </row>
    <row r="299" spans="2:51" s="12" customFormat="1" ht="13.5">
      <c r="B299" s="197"/>
      <c r="D299" s="189" t="s">
        <v>153</v>
      </c>
      <c r="E299" s="198" t="s">
        <v>5</v>
      </c>
      <c r="F299" s="199" t="s">
        <v>1371</v>
      </c>
      <c r="H299" s="200">
        <v>0.059</v>
      </c>
      <c r="I299" s="201"/>
      <c r="L299" s="197"/>
      <c r="M299" s="202"/>
      <c r="N299" s="203"/>
      <c r="O299" s="203"/>
      <c r="P299" s="203"/>
      <c r="Q299" s="203"/>
      <c r="R299" s="203"/>
      <c r="S299" s="203"/>
      <c r="T299" s="204"/>
      <c r="AT299" s="198" t="s">
        <v>153</v>
      </c>
      <c r="AU299" s="198" t="s">
        <v>86</v>
      </c>
      <c r="AV299" s="12" t="s">
        <v>86</v>
      </c>
      <c r="AW299" s="12" t="s">
        <v>40</v>
      </c>
      <c r="AX299" s="12" t="s">
        <v>77</v>
      </c>
      <c r="AY299" s="198" t="s">
        <v>144</v>
      </c>
    </row>
    <row r="300" spans="2:51" s="13" customFormat="1" ht="13.5">
      <c r="B300" s="205"/>
      <c r="D300" s="206" t="s">
        <v>153</v>
      </c>
      <c r="E300" s="207" t="s">
        <v>5</v>
      </c>
      <c r="F300" s="208" t="s">
        <v>174</v>
      </c>
      <c r="H300" s="209">
        <v>0.884</v>
      </c>
      <c r="I300" s="210"/>
      <c r="L300" s="205"/>
      <c r="M300" s="211"/>
      <c r="N300" s="212"/>
      <c r="O300" s="212"/>
      <c r="P300" s="212"/>
      <c r="Q300" s="212"/>
      <c r="R300" s="212"/>
      <c r="S300" s="212"/>
      <c r="T300" s="213"/>
      <c r="AT300" s="214" t="s">
        <v>153</v>
      </c>
      <c r="AU300" s="214" t="s">
        <v>86</v>
      </c>
      <c r="AV300" s="13" t="s">
        <v>151</v>
      </c>
      <c r="AW300" s="13" t="s">
        <v>40</v>
      </c>
      <c r="AX300" s="13" t="s">
        <v>25</v>
      </c>
      <c r="AY300" s="214" t="s">
        <v>144</v>
      </c>
    </row>
    <row r="301" spans="2:65" s="1" customFormat="1" ht="22.5" customHeight="1">
      <c r="B301" s="175"/>
      <c r="C301" s="223" t="s">
        <v>11</v>
      </c>
      <c r="D301" s="223" t="s">
        <v>782</v>
      </c>
      <c r="E301" s="224" t="s">
        <v>1372</v>
      </c>
      <c r="F301" s="225" t="s">
        <v>1373</v>
      </c>
      <c r="G301" s="226" t="s">
        <v>198</v>
      </c>
      <c r="H301" s="227">
        <v>0.079</v>
      </c>
      <c r="I301" s="228"/>
      <c r="J301" s="229">
        <f>ROUND(I301*H301,2)</f>
        <v>0</v>
      </c>
      <c r="K301" s="356" t="s">
        <v>4753</v>
      </c>
      <c r="L301" s="230"/>
      <c r="M301" s="231" t="s">
        <v>5</v>
      </c>
      <c r="N301" s="232" t="s">
        <v>48</v>
      </c>
      <c r="O301" s="43"/>
      <c r="P301" s="185">
        <f>O301*H301</f>
        <v>0</v>
      </c>
      <c r="Q301" s="185">
        <v>1</v>
      </c>
      <c r="R301" s="185">
        <f>Q301*H301</f>
        <v>0.079</v>
      </c>
      <c r="S301" s="185">
        <v>0</v>
      </c>
      <c r="T301" s="186">
        <f>S301*H301</f>
        <v>0</v>
      </c>
      <c r="AR301" s="24" t="s">
        <v>202</v>
      </c>
      <c r="AT301" s="24" t="s">
        <v>782</v>
      </c>
      <c r="AU301" s="24" t="s">
        <v>86</v>
      </c>
      <c r="AY301" s="24" t="s">
        <v>144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24" t="s">
        <v>25</v>
      </c>
      <c r="BK301" s="187">
        <f>ROUND(I301*H301,2)</f>
        <v>0</v>
      </c>
      <c r="BL301" s="24" t="s">
        <v>151</v>
      </c>
      <c r="BM301" s="24" t="s">
        <v>1374</v>
      </c>
    </row>
    <row r="302" spans="2:47" s="1" customFormat="1" ht="27">
      <c r="B302" s="42"/>
      <c r="D302" s="189" t="s">
        <v>852</v>
      </c>
      <c r="F302" s="236" t="s">
        <v>1375</v>
      </c>
      <c r="I302" s="237"/>
      <c r="L302" s="42"/>
      <c r="M302" s="238"/>
      <c r="N302" s="43"/>
      <c r="O302" s="43"/>
      <c r="P302" s="43"/>
      <c r="Q302" s="43"/>
      <c r="R302" s="43"/>
      <c r="S302" s="43"/>
      <c r="T302" s="71"/>
      <c r="AT302" s="24" t="s">
        <v>852</v>
      </c>
      <c r="AU302" s="24" t="s">
        <v>86</v>
      </c>
    </row>
    <row r="303" spans="2:51" s="11" customFormat="1" ht="13.5">
      <c r="B303" s="188"/>
      <c r="D303" s="189" t="s">
        <v>153</v>
      </c>
      <c r="E303" s="190" t="s">
        <v>5</v>
      </c>
      <c r="F303" s="191" t="s">
        <v>1357</v>
      </c>
      <c r="H303" s="192" t="s">
        <v>5</v>
      </c>
      <c r="I303" s="193"/>
      <c r="L303" s="188"/>
      <c r="M303" s="194"/>
      <c r="N303" s="195"/>
      <c r="O303" s="195"/>
      <c r="P303" s="195"/>
      <c r="Q303" s="195"/>
      <c r="R303" s="195"/>
      <c r="S303" s="195"/>
      <c r="T303" s="196"/>
      <c r="AT303" s="192" t="s">
        <v>153</v>
      </c>
      <c r="AU303" s="192" t="s">
        <v>86</v>
      </c>
      <c r="AV303" s="11" t="s">
        <v>25</v>
      </c>
      <c r="AW303" s="11" t="s">
        <v>40</v>
      </c>
      <c r="AX303" s="11" t="s">
        <v>77</v>
      </c>
      <c r="AY303" s="192" t="s">
        <v>144</v>
      </c>
    </row>
    <row r="304" spans="2:51" s="12" customFormat="1" ht="13.5">
      <c r="B304" s="197"/>
      <c r="D304" s="189" t="s">
        <v>153</v>
      </c>
      <c r="E304" s="198" t="s">
        <v>5</v>
      </c>
      <c r="F304" s="199" t="s">
        <v>1376</v>
      </c>
      <c r="H304" s="200">
        <v>0.019</v>
      </c>
      <c r="I304" s="201"/>
      <c r="L304" s="197"/>
      <c r="M304" s="202"/>
      <c r="N304" s="203"/>
      <c r="O304" s="203"/>
      <c r="P304" s="203"/>
      <c r="Q304" s="203"/>
      <c r="R304" s="203"/>
      <c r="S304" s="203"/>
      <c r="T304" s="204"/>
      <c r="AT304" s="198" t="s">
        <v>153</v>
      </c>
      <c r="AU304" s="198" t="s">
        <v>86</v>
      </c>
      <c r="AV304" s="12" t="s">
        <v>86</v>
      </c>
      <c r="AW304" s="12" t="s">
        <v>40</v>
      </c>
      <c r="AX304" s="12" t="s">
        <v>77</v>
      </c>
      <c r="AY304" s="198" t="s">
        <v>144</v>
      </c>
    </row>
    <row r="305" spans="2:51" s="11" customFormat="1" ht="13.5">
      <c r="B305" s="188"/>
      <c r="D305" s="189" t="s">
        <v>153</v>
      </c>
      <c r="E305" s="190" t="s">
        <v>5</v>
      </c>
      <c r="F305" s="191" t="s">
        <v>1359</v>
      </c>
      <c r="H305" s="192" t="s">
        <v>5</v>
      </c>
      <c r="I305" s="193"/>
      <c r="L305" s="188"/>
      <c r="M305" s="194"/>
      <c r="N305" s="195"/>
      <c r="O305" s="195"/>
      <c r="P305" s="195"/>
      <c r="Q305" s="195"/>
      <c r="R305" s="195"/>
      <c r="S305" s="195"/>
      <c r="T305" s="196"/>
      <c r="AT305" s="192" t="s">
        <v>153</v>
      </c>
      <c r="AU305" s="192" t="s">
        <v>86</v>
      </c>
      <c r="AV305" s="11" t="s">
        <v>25</v>
      </c>
      <c r="AW305" s="11" t="s">
        <v>40</v>
      </c>
      <c r="AX305" s="11" t="s">
        <v>77</v>
      </c>
      <c r="AY305" s="192" t="s">
        <v>144</v>
      </c>
    </row>
    <row r="306" spans="2:51" s="11" customFormat="1" ht="13.5">
      <c r="B306" s="188"/>
      <c r="D306" s="189" t="s">
        <v>153</v>
      </c>
      <c r="E306" s="190" t="s">
        <v>5</v>
      </c>
      <c r="F306" s="191" t="s">
        <v>1337</v>
      </c>
      <c r="H306" s="192" t="s">
        <v>5</v>
      </c>
      <c r="I306" s="193"/>
      <c r="L306" s="188"/>
      <c r="M306" s="194"/>
      <c r="N306" s="195"/>
      <c r="O306" s="195"/>
      <c r="P306" s="195"/>
      <c r="Q306" s="195"/>
      <c r="R306" s="195"/>
      <c r="S306" s="195"/>
      <c r="T306" s="196"/>
      <c r="AT306" s="192" t="s">
        <v>153</v>
      </c>
      <c r="AU306" s="192" t="s">
        <v>86</v>
      </c>
      <c r="AV306" s="11" t="s">
        <v>25</v>
      </c>
      <c r="AW306" s="11" t="s">
        <v>40</v>
      </c>
      <c r="AX306" s="11" t="s">
        <v>77</v>
      </c>
      <c r="AY306" s="192" t="s">
        <v>144</v>
      </c>
    </row>
    <row r="307" spans="2:51" s="12" customFormat="1" ht="13.5">
      <c r="B307" s="197"/>
      <c r="D307" s="189" t="s">
        <v>153</v>
      </c>
      <c r="E307" s="198" t="s">
        <v>5</v>
      </c>
      <c r="F307" s="199" t="s">
        <v>1377</v>
      </c>
      <c r="H307" s="200">
        <v>0.022</v>
      </c>
      <c r="I307" s="201"/>
      <c r="L307" s="197"/>
      <c r="M307" s="202"/>
      <c r="N307" s="203"/>
      <c r="O307" s="203"/>
      <c r="P307" s="203"/>
      <c r="Q307" s="203"/>
      <c r="R307" s="203"/>
      <c r="S307" s="203"/>
      <c r="T307" s="204"/>
      <c r="AT307" s="198" t="s">
        <v>153</v>
      </c>
      <c r="AU307" s="198" t="s">
        <v>86</v>
      </c>
      <c r="AV307" s="12" t="s">
        <v>86</v>
      </c>
      <c r="AW307" s="12" t="s">
        <v>40</v>
      </c>
      <c r="AX307" s="12" t="s">
        <v>77</v>
      </c>
      <c r="AY307" s="198" t="s">
        <v>144</v>
      </c>
    </row>
    <row r="308" spans="2:51" s="11" customFormat="1" ht="13.5">
      <c r="B308" s="188"/>
      <c r="D308" s="189" t="s">
        <v>153</v>
      </c>
      <c r="E308" s="190" t="s">
        <v>5</v>
      </c>
      <c r="F308" s="191" t="s">
        <v>1338</v>
      </c>
      <c r="H308" s="192" t="s">
        <v>5</v>
      </c>
      <c r="I308" s="193"/>
      <c r="L308" s="188"/>
      <c r="M308" s="194"/>
      <c r="N308" s="195"/>
      <c r="O308" s="195"/>
      <c r="P308" s="195"/>
      <c r="Q308" s="195"/>
      <c r="R308" s="195"/>
      <c r="S308" s="195"/>
      <c r="T308" s="196"/>
      <c r="AT308" s="192" t="s">
        <v>153</v>
      </c>
      <c r="AU308" s="192" t="s">
        <v>86</v>
      </c>
      <c r="AV308" s="11" t="s">
        <v>25</v>
      </c>
      <c r="AW308" s="11" t="s">
        <v>40</v>
      </c>
      <c r="AX308" s="11" t="s">
        <v>77</v>
      </c>
      <c r="AY308" s="192" t="s">
        <v>144</v>
      </c>
    </row>
    <row r="309" spans="2:51" s="12" customFormat="1" ht="13.5">
      <c r="B309" s="197"/>
      <c r="D309" s="189" t="s">
        <v>153</v>
      </c>
      <c r="E309" s="198" t="s">
        <v>5</v>
      </c>
      <c r="F309" s="199" t="s">
        <v>1378</v>
      </c>
      <c r="H309" s="200">
        <v>0.018</v>
      </c>
      <c r="I309" s="201"/>
      <c r="L309" s="197"/>
      <c r="M309" s="202"/>
      <c r="N309" s="203"/>
      <c r="O309" s="203"/>
      <c r="P309" s="203"/>
      <c r="Q309" s="203"/>
      <c r="R309" s="203"/>
      <c r="S309" s="203"/>
      <c r="T309" s="204"/>
      <c r="AT309" s="198" t="s">
        <v>153</v>
      </c>
      <c r="AU309" s="198" t="s">
        <v>86</v>
      </c>
      <c r="AV309" s="12" t="s">
        <v>86</v>
      </c>
      <c r="AW309" s="12" t="s">
        <v>40</v>
      </c>
      <c r="AX309" s="12" t="s">
        <v>77</v>
      </c>
      <c r="AY309" s="198" t="s">
        <v>144</v>
      </c>
    </row>
    <row r="310" spans="2:51" s="11" customFormat="1" ht="13.5">
      <c r="B310" s="188"/>
      <c r="D310" s="189" t="s">
        <v>153</v>
      </c>
      <c r="E310" s="190" t="s">
        <v>5</v>
      </c>
      <c r="F310" s="191" t="s">
        <v>1339</v>
      </c>
      <c r="H310" s="192" t="s">
        <v>5</v>
      </c>
      <c r="I310" s="193"/>
      <c r="L310" s="188"/>
      <c r="M310" s="194"/>
      <c r="N310" s="195"/>
      <c r="O310" s="195"/>
      <c r="P310" s="195"/>
      <c r="Q310" s="195"/>
      <c r="R310" s="195"/>
      <c r="S310" s="195"/>
      <c r="T310" s="196"/>
      <c r="AT310" s="192" t="s">
        <v>153</v>
      </c>
      <c r="AU310" s="192" t="s">
        <v>86</v>
      </c>
      <c r="AV310" s="11" t="s">
        <v>25</v>
      </c>
      <c r="AW310" s="11" t="s">
        <v>40</v>
      </c>
      <c r="AX310" s="11" t="s">
        <v>77</v>
      </c>
      <c r="AY310" s="192" t="s">
        <v>144</v>
      </c>
    </row>
    <row r="311" spans="2:51" s="12" customFormat="1" ht="13.5">
      <c r="B311" s="197"/>
      <c r="D311" s="189" t="s">
        <v>153</v>
      </c>
      <c r="E311" s="198" t="s">
        <v>5</v>
      </c>
      <c r="F311" s="199" t="s">
        <v>1379</v>
      </c>
      <c r="H311" s="200">
        <v>0.02</v>
      </c>
      <c r="I311" s="201"/>
      <c r="L311" s="197"/>
      <c r="M311" s="202"/>
      <c r="N311" s="203"/>
      <c r="O311" s="203"/>
      <c r="P311" s="203"/>
      <c r="Q311" s="203"/>
      <c r="R311" s="203"/>
      <c r="S311" s="203"/>
      <c r="T311" s="204"/>
      <c r="AT311" s="198" t="s">
        <v>153</v>
      </c>
      <c r="AU311" s="198" t="s">
        <v>86</v>
      </c>
      <c r="AV311" s="12" t="s">
        <v>86</v>
      </c>
      <c r="AW311" s="12" t="s">
        <v>40</v>
      </c>
      <c r="AX311" s="12" t="s">
        <v>77</v>
      </c>
      <c r="AY311" s="198" t="s">
        <v>144</v>
      </c>
    </row>
    <row r="312" spans="2:51" s="13" customFormat="1" ht="13.5">
      <c r="B312" s="205"/>
      <c r="D312" s="206" t="s">
        <v>153</v>
      </c>
      <c r="E312" s="207" t="s">
        <v>5</v>
      </c>
      <c r="F312" s="208" t="s">
        <v>174</v>
      </c>
      <c r="H312" s="209">
        <v>0.079</v>
      </c>
      <c r="I312" s="210"/>
      <c r="L312" s="205"/>
      <c r="M312" s="211"/>
      <c r="N312" s="212"/>
      <c r="O312" s="212"/>
      <c r="P312" s="212"/>
      <c r="Q312" s="212"/>
      <c r="R312" s="212"/>
      <c r="S312" s="212"/>
      <c r="T312" s="213"/>
      <c r="AT312" s="214" t="s">
        <v>153</v>
      </c>
      <c r="AU312" s="214" t="s">
        <v>86</v>
      </c>
      <c r="AV312" s="13" t="s">
        <v>151</v>
      </c>
      <c r="AW312" s="13" t="s">
        <v>40</v>
      </c>
      <c r="AX312" s="13" t="s">
        <v>25</v>
      </c>
      <c r="AY312" s="214" t="s">
        <v>144</v>
      </c>
    </row>
    <row r="313" spans="2:65" s="1" customFormat="1" ht="22.5" customHeight="1">
      <c r="B313" s="175"/>
      <c r="C313" s="223" t="s">
        <v>339</v>
      </c>
      <c r="D313" s="223" t="s">
        <v>782</v>
      </c>
      <c r="E313" s="224" t="s">
        <v>1380</v>
      </c>
      <c r="F313" s="225" t="s">
        <v>1381</v>
      </c>
      <c r="G313" s="226" t="s">
        <v>198</v>
      </c>
      <c r="H313" s="227">
        <v>0.493</v>
      </c>
      <c r="I313" s="228"/>
      <c r="J313" s="229">
        <f>ROUND(I313*H313,2)</f>
        <v>0</v>
      </c>
      <c r="K313" s="356" t="s">
        <v>4753</v>
      </c>
      <c r="L313" s="230"/>
      <c r="M313" s="231" t="s">
        <v>5</v>
      </c>
      <c r="N313" s="232" t="s">
        <v>48</v>
      </c>
      <c r="O313" s="43"/>
      <c r="P313" s="185">
        <f>O313*H313</f>
        <v>0</v>
      </c>
      <c r="Q313" s="185">
        <v>1</v>
      </c>
      <c r="R313" s="185">
        <f>Q313*H313</f>
        <v>0.493</v>
      </c>
      <c r="S313" s="185">
        <v>0</v>
      </c>
      <c r="T313" s="186">
        <f>S313*H313</f>
        <v>0</v>
      </c>
      <c r="AR313" s="24" t="s">
        <v>202</v>
      </c>
      <c r="AT313" s="24" t="s">
        <v>782</v>
      </c>
      <c r="AU313" s="24" t="s">
        <v>86</v>
      </c>
      <c r="AY313" s="24" t="s">
        <v>144</v>
      </c>
      <c r="BE313" s="187">
        <f>IF(N313="základní",J313,0)</f>
        <v>0</v>
      </c>
      <c r="BF313" s="187">
        <f>IF(N313="snížená",J313,0)</f>
        <v>0</v>
      </c>
      <c r="BG313" s="187">
        <f>IF(N313="zákl. přenesená",J313,0)</f>
        <v>0</v>
      </c>
      <c r="BH313" s="187">
        <f>IF(N313="sníž. přenesená",J313,0)</f>
        <v>0</v>
      </c>
      <c r="BI313" s="187">
        <f>IF(N313="nulová",J313,0)</f>
        <v>0</v>
      </c>
      <c r="BJ313" s="24" t="s">
        <v>25</v>
      </c>
      <c r="BK313" s="187">
        <f>ROUND(I313*H313,2)</f>
        <v>0</v>
      </c>
      <c r="BL313" s="24" t="s">
        <v>151</v>
      </c>
      <c r="BM313" s="24" t="s">
        <v>1382</v>
      </c>
    </row>
    <row r="314" spans="2:47" s="1" customFormat="1" ht="27">
      <c r="B314" s="42"/>
      <c r="D314" s="189" t="s">
        <v>852</v>
      </c>
      <c r="F314" s="236" t="s">
        <v>1383</v>
      </c>
      <c r="I314" s="237"/>
      <c r="L314" s="42"/>
      <c r="M314" s="238"/>
      <c r="N314" s="43"/>
      <c r="O314" s="43"/>
      <c r="P314" s="43"/>
      <c r="Q314" s="43"/>
      <c r="R314" s="43"/>
      <c r="S314" s="43"/>
      <c r="T314" s="71"/>
      <c r="AT314" s="24" t="s">
        <v>852</v>
      </c>
      <c r="AU314" s="24" t="s">
        <v>86</v>
      </c>
    </row>
    <row r="315" spans="2:51" s="11" customFormat="1" ht="13.5">
      <c r="B315" s="188"/>
      <c r="D315" s="189" t="s">
        <v>153</v>
      </c>
      <c r="E315" s="190" t="s">
        <v>5</v>
      </c>
      <c r="F315" s="191" t="s">
        <v>1337</v>
      </c>
      <c r="H315" s="192" t="s">
        <v>5</v>
      </c>
      <c r="I315" s="193"/>
      <c r="L315" s="188"/>
      <c r="M315" s="194"/>
      <c r="N315" s="195"/>
      <c r="O315" s="195"/>
      <c r="P315" s="195"/>
      <c r="Q315" s="195"/>
      <c r="R315" s="195"/>
      <c r="S315" s="195"/>
      <c r="T315" s="196"/>
      <c r="AT315" s="192" t="s">
        <v>153</v>
      </c>
      <c r="AU315" s="192" t="s">
        <v>86</v>
      </c>
      <c r="AV315" s="11" t="s">
        <v>25</v>
      </c>
      <c r="AW315" s="11" t="s">
        <v>40</v>
      </c>
      <c r="AX315" s="11" t="s">
        <v>77</v>
      </c>
      <c r="AY315" s="192" t="s">
        <v>144</v>
      </c>
    </row>
    <row r="316" spans="2:51" s="12" customFormat="1" ht="13.5">
      <c r="B316" s="197"/>
      <c r="D316" s="189" t="s">
        <v>153</v>
      </c>
      <c r="E316" s="198" t="s">
        <v>5</v>
      </c>
      <c r="F316" s="199" t="s">
        <v>1384</v>
      </c>
      <c r="H316" s="200">
        <v>0.014</v>
      </c>
      <c r="I316" s="201"/>
      <c r="L316" s="197"/>
      <c r="M316" s="202"/>
      <c r="N316" s="203"/>
      <c r="O316" s="203"/>
      <c r="P316" s="203"/>
      <c r="Q316" s="203"/>
      <c r="R316" s="203"/>
      <c r="S316" s="203"/>
      <c r="T316" s="204"/>
      <c r="AT316" s="198" t="s">
        <v>153</v>
      </c>
      <c r="AU316" s="198" t="s">
        <v>86</v>
      </c>
      <c r="AV316" s="12" t="s">
        <v>86</v>
      </c>
      <c r="AW316" s="12" t="s">
        <v>40</v>
      </c>
      <c r="AX316" s="12" t="s">
        <v>77</v>
      </c>
      <c r="AY316" s="198" t="s">
        <v>144</v>
      </c>
    </row>
    <row r="317" spans="2:51" s="12" customFormat="1" ht="13.5">
      <c r="B317" s="197"/>
      <c r="D317" s="189" t="s">
        <v>153</v>
      </c>
      <c r="E317" s="198" t="s">
        <v>5</v>
      </c>
      <c r="F317" s="199" t="s">
        <v>1385</v>
      </c>
      <c r="H317" s="200">
        <v>0.054</v>
      </c>
      <c r="I317" s="201"/>
      <c r="L317" s="197"/>
      <c r="M317" s="202"/>
      <c r="N317" s="203"/>
      <c r="O317" s="203"/>
      <c r="P317" s="203"/>
      <c r="Q317" s="203"/>
      <c r="R317" s="203"/>
      <c r="S317" s="203"/>
      <c r="T317" s="204"/>
      <c r="AT317" s="198" t="s">
        <v>153</v>
      </c>
      <c r="AU317" s="198" t="s">
        <v>86</v>
      </c>
      <c r="AV317" s="12" t="s">
        <v>86</v>
      </c>
      <c r="AW317" s="12" t="s">
        <v>40</v>
      </c>
      <c r="AX317" s="12" t="s">
        <v>77</v>
      </c>
      <c r="AY317" s="198" t="s">
        <v>144</v>
      </c>
    </row>
    <row r="318" spans="2:51" s="12" customFormat="1" ht="13.5">
      <c r="B318" s="197"/>
      <c r="D318" s="189" t="s">
        <v>153</v>
      </c>
      <c r="E318" s="198" t="s">
        <v>5</v>
      </c>
      <c r="F318" s="199" t="s">
        <v>1386</v>
      </c>
      <c r="H318" s="200">
        <v>0.108</v>
      </c>
      <c r="I318" s="201"/>
      <c r="L318" s="197"/>
      <c r="M318" s="202"/>
      <c r="N318" s="203"/>
      <c r="O318" s="203"/>
      <c r="P318" s="203"/>
      <c r="Q318" s="203"/>
      <c r="R318" s="203"/>
      <c r="S318" s="203"/>
      <c r="T318" s="204"/>
      <c r="AT318" s="198" t="s">
        <v>153</v>
      </c>
      <c r="AU318" s="198" t="s">
        <v>86</v>
      </c>
      <c r="AV318" s="12" t="s">
        <v>86</v>
      </c>
      <c r="AW318" s="12" t="s">
        <v>40</v>
      </c>
      <c r="AX318" s="12" t="s">
        <v>77</v>
      </c>
      <c r="AY318" s="198" t="s">
        <v>144</v>
      </c>
    </row>
    <row r="319" spans="2:51" s="11" customFormat="1" ht="13.5">
      <c r="B319" s="188"/>
      <c r="D319" s="189" t="s">
        <v>153</v>
      </c>
      <c r="E319" s="190" t="s">
        <v>5</v>
      </c>
      <c r="F319" s="191" t="s">
        <v>1338</v>
      </c>
      <c r="H319" s="192" t="s">
        <v>5</v>
      </c>
      <c r="I319" s="193"/>
      <c r="L319" s="188"/>
      <c r="M319" s="194"/>
      <c r="N319" s="195"/>
      <c r="O319" s="195"/>
      <c r="P319" s="195"/>
      <c r="Q319" s="195"/>
      <c r="R319" s="195"/>
      <c r="S319" s="195"/>
      <c r="T319" s="196"/>
      <c r="AT319" s="192" t="s">
        <v>153</v>
      </c>
      <c r="AU319" s="192" t="s">
        <v>86</v>
      </c>
      <c r="AV319" s="11" t="s">
        <v>25</v>
      </c>
      <c r="AW319" s="11" t="s">
        <v>40</v>
      </c>
      <c r="AX319" s="11" t="s">
        <v>77</v>
      </c>
      <c r="AY319" s="192" t="s">
        <v>144</v>
      </c>
    </row>
    <row r="320" spans="2:51" s="12" customFormat="1" ht="13.5">
      <c r="B320" s="197"/>
      <c r="D320" s="189" t="s">
        <v>153</v>
      </c>
      <c r="E320" s="198" t="s">
        <v>5</v>
      </c>
      <c r="F320" s="199" t="s">
        <v>1387</v>
      </c>
      <c r="H320" s="200">
        <v>0.029</v>
      </c>
      <c r="I320" s="201"/>
      <c r="L320" s="197"/>
      <c r="M320" s="202"/>
      <c r="N320" s="203"/>
      <c r="O320" s="203"/>
      <c r="P320" s="203"/>
      <c r="Q320" s="203"/>
      <c r="R320" s="203"/>
      <c r="S320" s="203"/>
      <c r="T320" s="204"/>
      <c r="AT320" s="198" t="s">
        <v>153</v>
      </c>
      <c r="AU320" s="198" t="s">
        <v>86</v>
      </c>
      <c r="AV320" s="12" t="s">
        <v>86</v>
      </c>
      <c r="AW320" s="12" t="s">
        <v>40</v>
      </c>
      <c r="AX320" s="12" t="s">
        <v>77</v>
      </c>
      <c r="AY320" s="198" t="s">
        <v>144</v>
      </c>
    </row>
    <row r="321" spans="2:51" s="11" customFormat="1" ht="13.5">
      <c r="B321" s="188"/>
      <c r="D321" s="189" t="s">
        <v>153</v>
      </c>
      <c r="E321" s="190" t="s">
        <v>5</v>
      </c>
      <c r="F321" s="191" t="s">
        <v>1339</v>
      </c>
      <c r="H321" s="192" t="s">
        <v>5</v>
      </c>
      <c r="I321" s="193"/>
      <c r="L321" s="188"/>
      <c r="M321" s="194"/>
      <c r="N321" s="195"/>
      <c r="O321" s="195"/>
      <c r="P321" s="195"/>
      <c r="Q321" s="195"/>
      <c r="R321" s="195"/>
      <c r="S321" s="195"/>
      <c r="T321" s="196"/>
      <c r="AT321" s="192" t="s">
        <v>153</v>
      </c>
      <c r="AU321" s="192" t="s">
        <v>86</v>
      </c>
      <c r="AV321" s="11" t="s">
        <v>25</v>
      </c>
      <c r="AW321" s="11" t="s">
        <v>40</v>
      </c>
      <c r="AX321" s="11" t="s">
        <v>77</v>
      </c>
      <c r="AY321" s="192" t="s">
        <v>144</v>
      </c>
    </row>
    <row r="322" spans="2:51" s="12" customFormat="1" ht="13.5">
      <c r="B322" s="197"/>
      <c r="D322" s="189" t="s">
        <v>153</v>
      </c>
      <c r="E322" s="198" t="s">
        <v>5</v>
      </c>
      <c r="F322" s="199" t="s">
        <v>1388</v>
      </c>
      <c r="H322" s="200">
        <v>0.288</v>
      </c>
      <c r="I322" s="201"/>
      <c r="L322" s="197"/>
      <c r="M322" s="202"/>
      <c r="N322" s="203"/>
      <c r="O322" s="203"/>
      <c r="P322" s="203"/>
      <c r="Q322" s="203"/>
      <c r="R322" s="203"/>
      <c r="S322" s="203"/>
      <c r="T322" s="204"/>
      <c r="AT322" s="198" t="s">
        <v>153</v>
      </c>
      <c r="AU322" s="198" t="s">
        <v>86</v>
      </c>
      <c r="AV322" s="12" t="s">
        <v>86</v>
      </c>
      <c r="AW322" s="12" t="s">
        <v>40</v>
      </c>
      <c r="AX322" s="12" t="s">
        <v>77</v>
      </c>
      <c r="AY322" s="198" t="s">
        <v>144</v>
      </c>
    </row>
    <row r="323" spans="2:51" s="13" customFormat="1" ht="13.5">
      <c r="B323" s="205"/>
      <c r="D323" s="206" t="s">
        <v>153</v>
      </c>
      <c r="E323" s="207" t="s">
        <v>5</v>
      </c>
      <c r="F323" s="208" t="s">
        <v>174</v>
      </c>
      <c r="H323" s="209">
        <v>0.493</v>
      </c>
      <c r="I323" s="210"/>
      <c r="L323" s="205"/>
      <c r="M323" s="211"/>
      <c r="N323" s="212"/>
      <c r="O323" s="212"/>
      <c r="P323" s="212"/>
      <c r="Q323" s="212"/>
      <c r="R323" s="212"/>
      <c r="S323" s="212"/>
      <c r="T323" s="213"/>
      <c r="AT323" s="214" t="s">
        <v>153</v>
      </c>
      <c r="AU323" s="214" t="s">
        <v>86</v>
      </c>
      <c r="AV323" s="13" t="s">
        <v>151</v>
      </c>
      <c r="AW323" s="13" t="s">
        <v>40</v>
      </c>
      <c r="AX323" s="13" t="s">
        <v>25</v>
      </c>
      <c r="AY323" s="214" t="s">
        <v>144</v>
      </c>
    </row>
    <row r="324" spans="2:65" s="1" customFormat="1" ht="22.5" customHeight="1">
      <c r="B324" s="175"/>
      <c r="C324" s="223" t="s">
        <v>359</v>
      </c>
      <c r="D324" s="223" t="s">
        <v>782</v>
      </c>
      <c r="E324" s="224" t="s">
        <v>1389</v>
      </c>
      <c r="F324" s="225" t="s">
        <v>1390</v>
      </c>
      <c r="G324" s="226" t="s">
        <v>198</v>
      </c>
      <c r="H324" s="227">
        <v>0.384</v>
      </c>
      <c r="I324" s="228"/>
      <c r="J324" s="229">
        <f>ROUND(I324*H324,2)</f>
        <v>0</v>
      </c>
      <c r="K324" s="356" t="s">
        <v>4753</v>
      </c>
      <c r="L324" s="230"/>
      <c r="M324" s="231" t="s">
        <v>5</v>
      </c>
      <c r="N324" s="232" t="s">
        <v>48</v>
      </c>
      <c r="O324" s="43"/>
      <c r="P324" s="185">
        <f>O324*H324</f>
        <v>0</v>
      </c>
      <c r="Q324" s="185">
        <v>1</v>
      </c>
      <c r="R324" s="185">
        <f>Q324*H324</f>
        <v>0.384</v>
      </c>
      <c r="S324" s="185">
        <v>0</v>
      </c>
      <c r="T324" s="186">
        <f>S324*H324</f>
        <v>0</v>
      </c>
      <c r="AR324" s="24" t="s">
        <v>202</v>
      </c>
      <c r="AT324" s="24" t="s">
        <v>782</v>
      </c>
      <c r="AU324" s="24" t="s">
        <v>86</v>
      </c>
      <c r="AY324" s="24" t="s">
        <v>144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24" t="s">
        <v>25</v>
      </c>
      <c r="BK324" s="187">
        <f>ROUND(I324*H324,2)</f>
        <v>0</v>
      </c>
      <c r="BL324" s="24" t="s">
        <v>151</v>
      </c>
      <c r="BM324" s="24" t="s">
        <v>1391</v>
      </c>
    </row>
    <row r="325" spans="2:47" s="1" customFormat="1" ht="27">
      <c r="B325" s="42"/>
      <c r="D325" s="189" t="s">
        <v>852</v>
      </c>
      <c r="F325" s="236" t="s">
        <v>1392</v>
      </c>
      <c r="I325" s="237"/>
      <c r="L325" s="42"/>
      <c r="M325" s="238"/>
      <c r="N325" s="43"/>
      <c r="O325" s="43"/>
      <c r="P325" s="43"/>
      <c r="Q325" s="43"/>
      <c r="R325" s="43"/>
      <c r="S325" s="43"/>
      <c r="T325" s="71"/>
      <c r="AT325" s="24" t="s">
        <v>852</v>
      </c>
      <c r="AU325" s="24" t="s">
        <v>86</v>
      </c>
    </row>
    <row r="326" spans="2:51" s="11" customFormat="1" ht="13.5">
      <c r="B326" s="188"/>
      <c r="D326" s="189" t="s">
        <v>153</v>
      </c>
      <c r="E326" s="190" t="s">
        <v>5</v>
      </c>
      <c r="F326" s="191" t="s">
        <v>1359</v>
      </c>
      <c r="H326" s="192" t="s">
        <v>5</v>
      </c>
      <c r="I326" s="193"/>
      <c r="L326" s="188"/>
      <c r="M326" s="194"/>
      <c r="N326" s="195"/>
      <c r="O326" s="195"/>
      <c r="P326" s="195"/>
      <c r="Q326" s="195"/>
      <c r="R326" s="195"/>
      <c r="S326" s="195"/>
      <c r="T326" s="196"/>
      <c r="AT326" s="192" t="s">
        <v>153</v>
      </c>
      <c r="AU326" s="192" t="s">
        <v>86</v>
      </c>
      <c r="AV326" s="11" t="s">
        <v>25</v>
      </c>
      <c r="AW326" s="11" t="s">
        <v>40</v>
      </c>
      <c r="AX326" s="11" t="s">
        <v>77</v>
      </c>
      <c r="AY326" s="192" t="s">
        <v>144</v>
      </c>
    </row>
    <row r="327" spans="2:51" s="11" customFormat="1" ht="13.5">
      <c r="B327" s="188"/>
      <c r="D327" s="189" t="s">
        <v>153</v>
      </c>
      <c r="E327" s="190" t="s">
        <v>5</v>
      </c>
      <c r="F327" s="191" t="s">
        <v>1336</v>
      </c>
      <c r="H327" s="192" t="s">
        <v>5</v>
      </c>
      <c r="I327" s="193"/>
      <c r="L327" s="188"/>
      <c r="M327" s="194"/>
      <c r="N327" s="195"/>
      <c r="O327" s="195"/>
      <c r="P327" s="195"/>
      <c r="Q327" s="195"/>
      <c r="R327" s="195"/>
      <c r="S327" s="195"/>
      <c r="T327" s="196"/>
      <c r="AT327" s="192" t="s">
        <v>153</v>
      </c>
      <c r="AU327" s="192" t="s">
        <v>86</v>
      </c>
      <c r="AV327" s="11" t="s">
        <v>25</v>
      </c>
      <c r="AW327" s="11" t="s">
        <v>40</v>
      </c>
      <c r="AX327" s="11" t="s">
        <v>77</v>
      </c>
      <c r="AY327" s="192" t="s">
        <v>144</v>
      </c>
    </row>
    <row r="328" spans="2:51" s="12" customFormat="1" ht="13.5">
      <c r="B328" s="197"/>
      <c r="D328" s="189" t="s">
        <v>153</v>
      </c>
      <c r="E328" s="198" t="s">
        <v>5</v>
      </c>
      <c r="F328" s="199" t="s">
        <v>1393</v>
      </c>
      <c r="H328" s="200">
        <v>0.048</v>
      </c>
      <c r="I328" s="201"/>
      <c r="L328" s="197"/>
      <c r="M328" s="202"/>
      <c r="N328" s="203"/>
      <c r="O328" s="203"/>
      <c r="P328" s="203"/>
      <c r="Q328" s="203"/>
      <c r="R328" s="203"/>
      <c r="S328" s="203"/>
      <c r="T328" s="204"/>
      <c r="AT328" s="198" t="s">
        <v>153</v>
      </c>
      <c r="AU328" s="198" t="s">
        <v>86</v>
      </c>
      <c r="AV328" s="12" t="s">
        <v>86</v>
      </c>
      <c r="AW328" s="12" t="s">
        <v>40</v>
      </c>
      <c r="AX328" s="12" t="s">
        <v>77</v>
      </c>
      <c r="AY328" s="198" t="s">
        <v>144</v>
      </c>
    </row>
    <row r="329" spans="2:51" s="11" customFormat="1" ht="13.5">
      <c r="B329" s="188"/>
      <c r="D329" s="189" t="s">
        <v>153</v>
      </c>
      <c r="E329" s="190" t="s">
        <v>5</v>
      </c>
      <c r="F329" s="191" t="s">
        <v>1337</v>
      </c>
      <c r="H329" s="192" t="s">
        <v>5</v>
      </c>
      <c r="I329" s="193"/>
      <c r="L329" s="188"/>
      <c r="M329" s="194"/>
      <c r="N329" s="195"/>
      <c r="O329" s="195"/>
      <c r="P329" s="195"/>
      <c r="Q329" s="195"/>
      <c r="R329" s="195"/>
      <c r="S329" s="195"/>
      <c r="T329" s="196"/>
      <c r="AT329" s="192" t="s">
        <v>153</v>
      </c>
      <c r="AU329" s="192" t="s">
        <v>86</v>
      </c>
      <c r="AV329" s="11" t="s">
        <v>25</v>
      </c>
      <c r="AW329" s="11" t="s">
        <v>40</v>
      </c>
      <c r="AX329" s="11" t="s">
        <v>77</v>
      </c>
      <c r="AY329" s="192" t="s">
        <v>144</v>
      </c>
    </row>
    <row r="330" spans="2:51" s="12" customFormat="1" ht="13.5">
      <c r="B330" s="197"/>
      <c r="D330" s="189" t="s">
        <v>153</v>
      </c>
      <c r="E330" s="198" t="s">
        <v>5</v>
      </c>
      <c r="F330" s="199" t="s">
        <v>1394</v>
      </c>
      <c r="H330" s="200">
        <v>0.096</v>
      </c>
      <c r="I330" s="201"/>
      <c r="L330" s="197"/>
      <c r="M330" s="202"/>
      <c r="N330" s="203"/>
      <c r="O330" s="203"/>
      <c r="P330" s="203"/>
      <c r="Q330" s="203"/>
      <c r="R330" s="203"/>
      <c r="S330" s="203"/>
      <c r="T330" s="204"/>
      <c r="AT330" s="198" t="s">
        <v>153</v>
      </c>
      <c r="AU330" s="198" t="s">
        <v>86</v>
      </c>
      <c r="AV330" s="12" t="s">
        <v>86</v>
      </c>
      <c r="AW330" s="12" t="s">
        <v>40</v>
      </c>
      <c r="AX330" s="12" t="s">
        <v>77</v>
      </c>
      <c r="AY330" s="198" t="s">
        <v>144</v>
      </c>
    </row>
    <row r="331" spans="2:51" s="11" customFormat="1" ht="13.5">
      <c r="B331" s="188"/>
      <c r="D331" s="189" t="s">
        <v>153</v>
      </c>
      <c r="E331" s="190" t="s">
        <v>5</v>
      </c>
      <c r="F331" s="191" t="s">
        <v>1338</v>
      </c>
      <c r="H331" s="192" t="s">
        <v>5</v>
      </c>
      <c r="I331" s="193"/>
      <c r="L331" s="188"/>
      <c r="M331" s="194"/>
      <c r="N331" s="195"/>
      <c r="O331" s="195"/>
      <c r="P331" s="195"/>
      <c r="Q331" s="195"/>
      <c r="R331" s="195"/>
      <c r="S331" s="195"/>
      <c r="T331" s="196"/>
      <c r="AT331" s="192" t="s">
        <v>153</v>
      </c>
      <c r="AU331" s="192" t="s">
        <v>86</v>
      </c>
      <c r="AV331" s="11" t="s">
        <v>25</v>
      </c>
      <c r="AW331" s="11" t="s">
        <v>40</v>
      </c>
      <c r="AX331" s="11" t="s">
        <v>77</v>
      </c>
      <c r="AY331" s="192" t="s">
        <v>144</v>
      </c>
    </row>
    <row r="332" spans="2:51" s="12" customFormat="1" ht="13.5">
      <c r="B332" s="197"/>
      <c r="D332" s="189" t="s">
        <v>153</v>
      </c>
      <c r="E332" s="198" t="s">
        <v>5</v>
      </c>
      <c r="F332" s="199" t="s">
        <v>1394</v>
      </c>
      <c r="H332" s="200">
        <v>0.096</v>
      </c>
      <c r="I332" s="201"/>
      <c r="L332" s="197"/>
      <c r="M332" s="202"/>
      <c r="N332" s="203"/>
      <c r="O332" s="203"/>
      <c r="P332" s="203"/>
      <c r="Q332" s="203"/>
      <c r="R332" s="203"/>
      <c r="S332" s="203"/>
      <c r="T332" s="204"/>
      <c r="AT332" s="198" t="s">
        <v>153</v>
      </c>
      <c r="AU332" s="198" t="s">
        <v>86</v>
      </c>
      <c r="AV332" s="12" t="s">
        <v>86</v>
      </c>
      <c r="AW332" s="12" t="s">
        <v>40</v>
      </c>
      <c r="AX332" s="12" t="s">
        <v>77</v>
      </c>
      <c r="AY332" s="198" t="s">
        <v>144</v>
      </c>
    </row>
    <row r="333" spans="2:51" s="11" customFormat="1" ht="13.5">
      <c r="B333" s="188"/>
      <c r="D333" s="189" t="s">
        <v>153</v>
      </c>
      <c r="E333" s="190" t="s">
        <v>5</v>
      </c>
      <c r="F333" s="191" t="s">
        <v>1339</v>
      </c>
      <c r="H333" s="192" t="s">
        <v>5</v>
      </c>
      <c r="I333" s="193"/>
      <c r="L333" s="188"/>
      <c r="M333" s="194"/>
      <c r="N333" s="195"/>
      <c r="O333" s="195"/>
      <c r="P333" s="195"/>
      <c r="Q333" s="195"/>
      <c r="R333" s="195"/>
      <c r="S333" s="195"/>
      <c r="T333" s="196"/>
      <c r="AT333" s="192" t="s">
        <v>153</v>
      </c>
      <c r="AU333" s="192" t="s">
        <v>86</v>
      </c>
      <c r="AV333" s="11" t="s">
        <v>25</v>
      </c>
      <c r="AW333" s="11" t="s">
        <v>40</v>
      </c>
      <c r="AX333" s="11" t="s">
        <v>77</v>
      </c>
      <c r="AY333" s="192" t="s">
        <v>144</v>
      </c>
    </row>
    <row r="334" spans="2:51" s="12" customFormat="1" ht="13.5">
      <c r="B334" s="197"/>
      <c r="D334" s="189" t="s">
        <v>153</v>
      </c>
      <c r="E334" s="198" t="s">
        <v>5</v>
      </c>
      <c r="F334" s="199" t="s">
        <v>1395</v>
      </c>
      <c r="H334" s="200">
        <v>0.08</v>
      </c>
      <c r="I334" s="201"/>
      <c r="L334" s="197"/>
      <c r="M334" s="202"/>
      <c r="N334" s="203"/>
      <c r="O334" s="203"/>
      <c r="P334" s="203"/>
      <c r="Q334" s="203"/>
      <c r="R334" s="203"/>
      <c r="S334" s="203"/>
      <c r="T334" s="204"/>
      <c r="AT334" s="198" t="s">
        <v>153</v>
      </c>
      <c r="AU334" s="198" t="s">
        <v>86</v>
      </c>
      <c r="AV334" s="12" t="s">
        <v>86</v>
      </c>
      <c r="AW334" s="12" t="s">
        <v>40</v>
      </c>
      <c r="AX334" s="12" t="s">
        <v>77</v>
      </c>
      <c r="AY334" s="198" t="s">
        <v>144</v>
      </c>
    </row>
    <row r="335" spans="2:51" s="11" customFormat="1" ht="13.5">
      <c r="B335" s="188"/>
      <c r="D335" s="189" t="s">
        <v>153</v>
      </c>
      <c r="E335" s="190" t="s">
        <v>5</v>
      </c>
      <c r="F335" s="191" t="s">
        <v>1340</v>
      </c>
      <c r="H335" s="192" t="s">
        <v>5</v>
      </c>
      <c r="I335" s="193"/>
      <c r="L335" s="188"/>
      <c r="M335" s="194"/>
      <c r="N335" s="195"/>
      <c r="O335" s="195"/>
      <c r="P335" s="195"/>
      <c r="Q335" s="195"/>
      <c r="R335" s="195"/>
      <c r="S335" s="195"/>
      <c r="T335" s="196"/>
      <c r="AT335" s="192" t="s">
        <v>153</v>
      </c>
      <c r="AU335" s="192" t="s">
        <v>86</v>
      </c>
      <c r="AV335" s="11" t="s">
        <v>25</v>
      </c>
      <c r="AW335" s="11" t="s">
        <v>40</v>
      </c>
      <c r="AX335" s="11" t="s">
        <v>77</v>
      </c>
      <c r="AY335" s="192" t="s">
        <v>144</v>
      </c>
    </row>
    <row r="336" spans="2:51" s="12" customFormat="1" ht="13.5">
      <c r="B336" s="197"/>
      <c r="D336" s="189" t="s">
        <v>153</v>
      </c>
      <c r="E336" s="198" t="s">
        <v>5</v>
      </c>
      <c r="F336" s="199" t="s">
        <v>1396</v>
      </c>
      <c r="H336" s="200">
        <v>0.064</v>
      </c>
      <c r="I336" s="201"/>
      <c r="L336" s="197"/>
      <c r="M336" s="202"/>
      <c r="N336" s="203"/>
      <c r="O336" s="203"/>
      <c r="P336" s="203"/>
      <c r="Q336" s="203"/>
      <c r="R336" s="203"/>
      <c r="S336" s="203"/>
      <c r="T336" s="204"/>
      <c r="AT336" s="198" t="s">
        <v>153</v>
      </c>
      <c r="AU336" s="198" t="s">
        <v>86</v>
      </c>
      <c r="AV336" s="12" t="s">
        <v>86</v>
      </c>
      <c r="AW336" s="12" t="s">
        <v>40</v>
      </c>
      <c r="AX336" s="12" t="s">
        <v>77</v>
      </c>
      <c r="AY336" s="198" t="s">
        <v>144</v>
      </c>
    </row>
    <row r="337" spans="2:51" s="13" customFormat="1" ht="13.5">
      <c r="B337" s="205"/>
      <c r="D337" s="206" t="s">
        <v>153</v>
      </c>
      <c r="E337" s="207" t="s">
        <v>5</v>
      </c>
      <c r="F337" s="208" t="s">
        <v>174</v>
      </c>
      <c r="H337" s="209">
        <v>0.384</v>
      </c>
      <c r="I337" s="210"/>
      <c r="L337" s="205"/>
      <c r="M337" s="211"/>
      <c r="N337" s="212"/>
      <c r="O337" s="212"/>
      <c r="P337" s="212"/>
      <c r="Q337" s="212"/>
      <c r="R337" s="212"/>
      <c r="S337" s="212"/>
      <c r="T337" s="213"/>
      <c r="AT337" s="214" t="s">
        <v>153</v>
      </c>
      <c r="AU337" s="214" t="s">
        <v>86</v>
      </c>
      <c r="AV337" s="13" t="s">
        <v>151</v>
      </c>
      <c r="AW337" s="13" t="s">
        <v>40</v>
      </c>
      <c r="AX337" s="13" t="s">
        <v>25</v>
      </c>
      <c r="AY337" s="214" t="s">
        <v>144</v>
      </c>
    </row>
    <row r="338" spans="2:65" s="1" customFormat="1" ht="31.5" customHeight="1">
      <c r="B338" s="175"/>
      <c r="C338" s="176" t="s">
        <v>372</v>
      </c>
      <c r="D338" s="176" t="s">
        <v>146</v>
      </c>
      <c r="E338" s="177" t="s">
        <v>1397</v>
      </c>
      <c r="F338" s="178" t="s">
        <v>1398</v>
      </c>
      <c r="G338" s="179" t="s">
        <v>205</v>
      </c>
      <c r="H338" s="180">
        <v>20.023</v>
      </c>
      <c r="I338" s="181"/>
      <c r="J338" s="182">
        <f>ROUND(I338*H338,2)</f>
        <v>0</v>
      </c>
      <c r="K338" s="356" t="s">
        <v>4753</v>
      </c>
      <c r="L338" s="42"/>
      <c r="M338" s="183" t="s">
        <v>5</v>
      </c>
      <c r="N338" s="184" t="s">
        <v>48</v>
      </c>
      <c r="O338" s="43"/>
      <c r="P338" s="185">
        <f>O338*H338</f>
        <v>0</v>
      </c>
      <c r="Q338" s="185">
        <v>0.10031</v>
      </c>
      <c r="R338" s="185">
        <f>Q338*H338</f>
        <v>2.00850713</v>
      </c>
      <c r="S338" s="185">
        <v>0</v>
      </c>
      <c r="T338" s="186">
        <f>S338*H338</f>
        <v>0</v>
      </c>
      <c r="AR338" s="24" t="s">
        <v>151</v>
      </c>
      <c r="AT338" s="24" t="s">
        <v>146</v>
      </c>
      <c r="AU338" s="24" t="s">
        <v>86</v>
      </c>
      <c r="AY338" s="24" t="s">
        <v>144</v>
      </c>
      <c r="BE338" s="187">
        <f>IF(N338="základní",J338,0)</f>
        <v>0</v>
      </c>
      <c r="BF338" s="187">
        <f>IF(N338="snížená",J338,0)</f>
        <v>0</v>
      </c>
      <c r="BG338" s="187">
        <f>IF(N338="zákl. přenesená",J338,0)</f>
        <v>0</v>
      </c>
      <c r="BH338" s="187">
        <f>IF(N338="sníž. přenesená",J338,0)</f>
        <v>0</v>
      </c>
      <c r="BI338" s="187">
        <f>IF(N338="nulová",J338,0)</f>
        <v>0</v>
      </c>
      <c r="BJ338" s="24" t="s">
        <v>25</v>
      </c>
      <c r="BK338" s="187">
        <f>ROUND(I338*H338,2)</f>
        <v>0</v>
      </c>
      <c r="BL338" s="24" t="s">
        <v>151</v>
      </c>
      <c r="BM338" s="24" t="s">
        <v>1399</v>
      </c>
    </row>
    <row r="339" spans="2:51" s="11" customFormat="1" ht="13.5">
      <c r="B339" s="188"/>
      <c r="D339" s="189" t="s">
        <v>153</v>
      </c>
      <c r="E339" s="190" t="s">
        <v>5</v>
      </c>
      <c r="F339" s="191" t="s">
        <v>1323</v>
      </c>
      <c r="H339" s="192" t="s">
        <v>5</v>
      </c>
      <c r="I339" s="193"/>
      <c r="L339" s="188"/>
      <c r="M339" s="194"/>
      <c r="N339" s="195"/>
      <c r="O339" s="195"/>
      <c r="P339" s="195"/>
      <c r="Q339" s="195"/>
      <c r="R339" s="195"/>
      <c r="S339" s="195"/>
      <c r="T339" s="196"/>
      <c r="AT339" s="192" t="s">
        <v>153</v>
      </c>
      <c r="AU339" s="192" t="s">
        <v>86</v>
      </c>
      <c r="AV339" s="11" t="s">
        <v>25</v>
      </c>
      <c r="AW339" s="11" t="s">
        <v>40</v>
      </c>
      <c r="AX339" s="11" t="s">
        <v>77</v>
      </c>
      <c r="AY339" s="192" t="s">
        <v>144</v>
      </c>
    </row>
    <row r="340" spans="2:51" s="11" customFormat="1" ht="13.5">
      <c r="B340" s="188"/>
      <c r="D340" s="189" t="s">
        <v>153</v>
      </c>
      <c r="E340" s="190" t="s">
        <v>5</v>
      </c>
      <c r="F340" s="191" t="s">
        <v>1318</v>
      </c>
      <c r="H340" s="192" t="s">
        <v>5</v>
      </c>
      <c r="I340" s="193"/>
      <c r="L340" s="188"/>
      <c r="M340" s="194"/>
      <c r="N340" s="195"/>
      <c r="O340" s="195"/>
      <c r="P340" s="195"/>
      <c r="Q340" s="195"/>
      <c r="R340" s="195"/>
      <c r="S340" s="195"/>
      <c r="T340" s="196"/>
      <c r="AT340" s="192" t="s">
        <v>153</v>
      </c>
      <c r="AU340" s="192" t="s">
        <v>86</v>
      </c>
      <c r="AV340" s="11" t="s">
        <v>25</v>
      </c>
      <c r="AW340" s="11" t="s">
        <v>40</v>
      </c>
      <c r="AX340" s="11" t="s">
        <v>77</v>
      </c>
      <c r="AY340" s="192" t="s">
        <v>144</v>
      </c>
    </row>
    <row r="341" spans="2:51" s="12" customFormat="1" ht="13.5">
      <c r="B341" s="197"/>
      <c r="D341" s="189" t="s">
        <v>153</v>
      </c>
      <c r="E341" s="198" t="s">
        <v>5</v>
      </c>
      <c r="F341" s="199" t="s">
        <v>1400</v>
      </c>
      <c r="H341" s="200">
        <v>3.412</v>
      </c>
      <c r="I341" s="201"/>
      <c r="L341" s="197"/>
      <c r="M341" s="202"/>
      <c r="N341" s="203"/>
      <c r="O341" s="203"/>
      <c r="P341" s="203"/>
      <c r="Q341" s="203"/>
      <c r="R341" s="203"/>
      <c r="S341" s="203"/>
      <c r="T341" s="204"/>
      <c r="AT341" s="198" t="s">
        <v>153</v>
      </c>
      <c r="AU341" s="198" t="s">
        <v>86</v>
      </c>
      <c r="AV341" s="12" t="s">
        <v>86</v>
      </c>
      <c r="AW341" s="12" t="s">
        <v>40</v>
      </c>
      <c r="AX341" s="12" t="s">
        <v>77</v>
      </c>
      <c r="AY341" s="198" t="s">
        <v>144</v>
      </c>
    </row>
    <row r="342" spans="2:51" s="12" customFormat="1" ht="13.5">
      <c r="B342" s="197"/>
      <c r="D342" s="189" t="s">
        <v>153</v>
      </c>
      <c r="E342" s="198" t="s">
        <v>5</v>
      </c>
      <c r="F342" s="199" t="s">
        <v>1400</v>
      </c>
      <c r="H342" s="200">
        <v>3.412</v>
      </c>
      <c r="I342" s="201"/>
      <c r="L342" s="197"/>
      <c r="M342" s="202"/>
      <c r="N342" s="203"/>
      <c r="O342" s="203"/>
      <c r="P342" s="203"/>
      <c r="Q342" s="203"/>
      <c r="R342" s="203"/>
      <c r="S342" s="203"/>
      <c r="T342" s="204"/>
      <c r="AT342" s="198" t="s">
        <v>153</v>
      </c>
      <c r="AU342" s="198" t="s">
        <v>86</v>
      </c>
      <c r="AV342" s="12" t="s">
        <v>86</v>
      </c>
      <c r="AW342" s="12" t="s">
        <v>40</v>
      </c>
      <c r="AX342" s="12" t="s">
        <v>77</v>
      </c>
      <c r="AY342" s="198" t="s">
        <v>144</v>
      </c>
    </row>
    <row r="343" spans="2:51" s="12" customFormat="1" ht="13.5">
      <c r="B343" s="197"/>
      <c r="D343" s="189" t="s">
        <v>153</v>
      </c>
      <c r="E343" s="198" t="s">
        <v>5</v>
      </c>
      <c r="F343" s="199" t="s">
        <v>1401</v>
      </c>
      <c r="H343" s="200">
        <v>1.12</v>
      </c>
      <c r="I343" s="201"/>
      <c r="L343" s="197"/>
      <c r="M343" s="202"/>
      <c r="N343" s="203"/>
      <c r="O343" s="203"/>
      <c r="P343" s="203"/>
      <c r="Q343" s="203"/>
      <c r="R343" s="203"/>
      <c r="S343" s="203"/>
      <c r="T343" s="204"/>
      <c r="AT343" s="198" t="s">
        <v>153</v>
      </c>
      <c r="AU343" s="198" t="s">
        <v>86</v>
      </c>
      <c r="AV343" s="12" t="s">
        <v>86</v>
      </c>
      <c r="AW343" s="12" t="s">
        <v>40</v>
      </c>
      <c r="AX343" s="12" t="s">
        <v>77</v>
      </c>
      <c r="AY343" s="198" t="s">
        <v>144</v>
      </c>
    </row>
    <row r="344" spans="2:51" s="11" customFormat="1" ht="13.5">
      <c r="B344" s="188"/>
      <c r="D344" s="189" t="s">
        <v>153</v>
      </c>
      <c r="E344" s="190" t="s">
        <v>5</v>
      </c>
      <c r="F344" s="191" t="s">
        <v>227</v>
      </c>
      <c r="H344" s="192" t="s">
        <v>5</v>
      </c>
      <c r="I344" s="193"/>
      <c r="L344" s="188"/>
      <c r="M344" s="194"/>
      <c r="N344" s="195"/>
      <c r="O344" s="195"/>
      <c r="P344" s="195"/>
      <c r="Q344" s="195"/>
      <c r="R344" s="195"/>
      <c r="S344" s="195"/>
      <c r="T344" s="196"/>
      <c r="AT344" s="192" t="s">
        <v>153</v>
      </c>
      <c r="AU344" s="192" t="s">
        <v>86</v>
      </c>
      <c r="AV344" s="11" t="s">
        <v>25</v>
      </c>
      <c r="AW344" s="11" t="s">
        <v>40</v>
      </c>
      <c r="AX344" s="11" t="s">
        <v>77</v>
      </c>
      <c r="AY344" s="192" t="s">
        <v>144</v>
      </c>
    </row>
    <row r="345" spans="2:51" s="12" customFormat="1" ht="13.5">
      <c r="B345" s="197"/>
      <c r="D345" s="189" t="s">
        <v>153</v>
      </c>
      <c r="E345" s="198" t="s">
        <v>5</v>
      </c>
      <c r="F345" s="199" t="s">
        <v>1402</v>
      </c>
      <c r="H345" s="200">
        <v>4.378</v>
      </c>
      <c r="I345" s="201"/>
      <c r="L345" s="197"/>
      <c r="M345" s="202"/>
      <c r="N345" s="203"/>
      <c r="O345" s="203"/>
      <c r="P345" s="203"/>
      <c r="Q345" s="203"/>
      <c r="R345" s="203"/>
      <c r="S345" s="203"/>
      <c r="T345" s="204"/>
      <c r="AT345" s="198" t="s">
        <v>153</v>
      </c>
      <c r="AU345" s="198" t="s">
        <v>86</v>
      </c>
      <c r="AV345" s="12" t="s">
        <v>86</v>
      </c>
      <c r="AW345" s="12" t="s">
        <v>40</v>
      </c>
      <c r="AX345" s="12" t="s">
        <v>77</v>
      </c>
      <c r="AY345" s="198" t="s">
        <v>144</v>
      </c>
    </row>
    <row r="346" spans="2:51" s="11" customFormat="1" ht="13.5">
      <c r="B346" s="188"/>
      <c r="D346" s="189" t="s">
        <v>153</v>
      </c>
      <c r="E346" s="190" t="s">
        <v>5</v>
      </c>
      <c r="F346" s="191" t="s">
        <v>222</v>
      </c>
      <c r="H346" s="192" t="s">
        <v>5</v>
      </c>
      <c r="I346" s="193"/>
      <c r="L346" s="188"/>
      <c r="M346" s="194"/>
      <c r="N346" s="195"/>
      <c r="O346" s="195"/>
      <c r="P346" s="195"/>
      <c r="Q346" s="195"/>
      <c r="R346" s="195"/>
      <c r="S346" s="195"/>
      <c r="T346" s="196"/>
      <c r="AT346" s="192" t="s">
        <v>153</v>
      </c>
      <c r="AU346" s="192" t="s">
        <v>86</v>
      </c>
      <c r="AV346" s="11" t="s">
        <v>25</v>
      </c>
      <c r="AW346" s="11" t="s">
        <v>40</v>
      </c>
      <c r="AX346" s="11" t="s">
        <v>77</v>
      </c>
      <c r="AY346" s="192" t="s">
        <v>144</v>
      </c>
    </row>
    <row r="347" spans="2:51" s="12" customFormat="1" ht="13.5">
      <c r="B347" s="197"/>
      <c r="D347" s="189" t="s">
        <v>153</v>
      </c>
      <c r="E347" s="198" t="s">
        <v>5</v>
      </c>
      <c r="F347" s="199" t="s">
        <v>1403</v>
      </c>
      <c r="H347" s="200">
        <v>7.701</v>
      </c>
      <c r="I347" s="201"/>
      <c r="L347" s="197"/>
      <c r="M347" s="202"/>
      <c r="N347" s="203"/>
      <c r="O347" s="203"/>
      <c r="P347" s="203"/>
      <c r="Q347" s="203"/>
      <c r="R347" s="203"/>
      <c r="S347" s="203"/>
      <c r="T347" s="204"/>
      <c r="AT347" s="198" t="s">
        <v>153</v>
      </c>
      <c r="AU347" s="198" t="s">
        <v>86</v>
      </c>
      <c r="AV347" s="12" t="s">
        <v>86</v>
      </c>
      <c r="AW347" s="12" t="s">
        <v>40</v>
      </c>
      <c r="AX347" s="12" t="s">
        <v>77</v>
      </c>
      <c r="AY347" s="198" t="s">
        <v>144</v>
      </c>
    </row>
    <row r="348" spans="2:51" s="13" customFormat="1" ht="13.5">
      <c r="B348" s="205"/>
      <c r="D348" s="206" t="s">
        <v>153</v>
      </c>
      <c r="E348" s="207" t="s">
        <v>5</v>
      </c>
      <c r="F348" s="208" t="s">
        <v>174</v>
      </c>
      <c r="H348" s="209">
        <v>20.023</v>
      </c>
      <c r="I348" s="210"/>
      <c r="L348" s="205"/>
      <c r="M348" s="211"/>
      <c r="N348" s="212"/>
      <c r="O348" s="212"/>
      <c r="P348" s="212"/>
      <c r="Q348" s="212"/>
      <c r="R348" s="212"/>
      <c r="S348" s="212"/>
      <c r="T348" s="213"/>
      <c r="AT348" s="214" t="s">
        <v>153</v>
      </c>
      <c r="AU348" s="214" t="s">
        <v>86</v>
      </c>
      <c r="AV348" s="13" t="s">
        <v>151</v>
      </c>
      <c r="AW348" s="13" t="s">
        <v>40</v>
      </c>
      <c r="AX348" s="13" t="s">
        <v>25</v>
      </c>
      <c r="AY348" s="214" t="s">
        <v>144</v>
      </c>
    </row>
    <row r="349" spans="2:65" s="1" customFormat="1" ht="31.5" customHeight="1">
      <c r="B349" s="175"/>
      <c r="C349" s="176" t="s">
        <v>381</v>
      </c>
      <c r="D349" s="176" t="s">
        <v>146</v>
      </c>
      <c r="E349" s="177" t="s">
        <v>1404</v>
      </c>
      <c r="F349" s="178" t="s">
        <v>1405</v>
      </c>
      <c r="G349" s="179" t="s">
        <v>205</v>
      </c>
      <c r="H349" s="180">
        <v>244.377</v>
      </c>
      <c r="I349" s="181"/>
      <c r="J349" s="182">
        <f>ROUND(I349*H349,2)</f>
        <v>0</v>
      </c>
      <c r="K349" s="356" t="s">
        <v>4753</v>
      </c>
      <c r="L349" s="42"/>
      <c r="M349" s="183" t="s">
        <v>5</v>
      </c>
      <c r="N349" s="184" t="s">
        <v>48</v>
      </c>
      <c r="O349" s="43"/>
      <c r="P349" s="185">
        <f>O349*H349</f>
        <v>0</v>
      </c>
      <c r="Q349" s="185">
        <v>0.12185</v>
      </c>
      <c r="R349" s="185">
        <f>Q349*H349</f>
        <v>29.77733745</v>
      </c>
      <c r="S349" s="185">
        <v>0</v>
      </c>
      <c r="T349" s="186">
        <f>S349*H349</f>
        <v>0</v>
      </c>
      <c r="AR349" s="24" t="s">
        <v>151</v>
      </c>
      <c r="AT349" s="24" t="s">
        <v>146</v>
      </c>
      <c r="AU349" s="24" t="s">
        <v>86</v>
      </c>
      <c r="AY349" s="24" t="s">
        <v>144</v>
      </c>
      <c r="BE349" s="187">
        <f>IF(N349="základní",J349,0)</f>
        <v>0</v>
      </c>
      <c r="BF349" s="187">
        <f>IF(N349="snížená",J349,0)</f>
        <v>0</v>
      </c>
      <c r="BG349" s="187">
        <f>IF(N349="zákl. přenesená",J349,0)</f>
        <v>0</v>
      </c>
      <c r="BH349" s="187">
        <f>IF(N349="sníž. přenesená",J349,0)</f>
        <v>0</v>
      </c>
      <c r="BI349" s="187">
        <f>IF(N349="nulová",J349,0)</f>
        <v>0</v>
      </c>
      <c r="BJ349" s="24" t="s">
        <v>25</v>
      </c>
      <c r="BK349" s="187">
        <f>ROUND(I349*H349,2)</f>
        <v>0</v>
      </c>
      <c r="BL349" s="24" t="s">
        <v>151</v>
      </c>
      <c r="BM349" s="24" t="s">
        <v>1406</v>
      </c>
    </row>
    <row r="350" spans="2:51" s="11" customFormat="1" ht="13.5">
      <c r="B350" s="188"/>
      <c r="D350" s="189" t="s">
        <v>153</v>
      </c>
      <c r="E350" s="190" t="s">
        <v>5</v>
      </c>
      <c r="F350" s="191" t="s">
        <v>215</v>
      </c>
      <c r="H350" s="192" t="s">
        <v>5</v>
      </c>
      <c r="I350" s="193"/>
      <c r="L350" s="188"/>
      <c r="M350" s="194"/>
      <c r="N350" s="195"/>
      <c r="O350" s="195"/>
      <c r="P350" s="195"/>
      <c r="Q350" s="195"/>
      <c r="R350" s="195"/>
      <c r="S350" s="195"/>
      <c r="T350" s="196"/>
      <c r="AT350" s="192" t="s">
        <v>153</v>
      </c>
      <c r="AU350" s="192" t="s">
        <v>86</v>
      </c>
      <c r="AV350" s="11" t="s">
        <v>25</v>
      </c>
      <c r="AW350" s="11" t="s">
        <v>40</v>
      </c>
      <c r="AX350" s="11" t="s">
        <v>77</v>
      </c>
      <c r="AY350" s="192" t="s">
        <v>144</v>
      </c>
    </row>
    <row r="351" spans="2:51" s="12" customFormat="1" ht="13.5">
      <c r="B351" s="197"/>
      <c r="D351" s="189" t="s">
        <v>153</v>
      </c>
      <c r="E351" s="198" t="s">
        <v>5</v>
      </c>
      <c r="F351" s="199" t="s">
        <v>1407</v>
      </c>
      <c r="H351" s="200">
        <v>65.523</v>
      </c>
      <c r="I351" s="201"/>
      <c r="L351" s="197"/>
      <c r="M351" s="202"/>
      <c r="N351" s="203"/>
      <c r="O351" s="203"/>
      <c r="P351" s="203"/>
      <c r="Q351" s="203"/>
      <c r="R351" s="203"/>
      <c r="S351" s="203"/>
      <c r="T351" s="204"/>
      <c r="AT351" s="198" t="s">
        <v>153</v>
      </c>
      <c r="AU351" s="198" t="s">
        <v>86</v>
      </c>
      <c r="AV351" s="12" t="s">
        <v>86</v>
      </c>
      <c r="AW351" s="12" t="s">
        <v>40</v>
      </c>
      <c r="AX351" s="12" t="s">
        <v>77</v>
      </c>
      <c r="AY351" s="198" t="s">
        <v>144</v>
      </c>
    </row>
    <row r="352" spans="2:51" s="12" customFormat="1" ht="13.5">
      <c r="B352" s="197"/>
      <c r="D352" s="189" t="s">
        <v>153</v>
      </c>
      <c r="E352" s="198" t="s">
        <v>5</v>
      </c>
      <c r="F352" s="199" t="s">
        <v>1408</v>
      </c>
      <c r="H352" s="200">
        <v>4.485</v>
      </c>
      <c r="I352" s="201"/>
      <c r="L352" s="197"/>
      <c r="M352" s="202"/>
      <c r="N352" s="203"/>
      <c r="O352" s="203"/>
      <c r="P352" s="203"/>
      <c r="Q352" s="203"/>
      <c r="R352" s="203"/>
      <c r="S352" s="203"/>
      <c r="T352" s="204"/>
      <c r="AT352" s="198" t="s">
        <v>153</v>
      </c>
      <c r="AU352" s="198" t="s">
        <v>86</v>
      </c>
      <c r="AV352" s="12" t="s">
        <v>86</v>
      </c>
      <c r="AW352" s="12" t="s">
        <v>40</v>
      </c>
      <c r="AX352" s="12" t="s">
        <v>77</v>
      </c>
      <c r="AY352" s="198" t="s">
        <v>144</v>
      </c>
    </row>
    <row r="353" spans="2:51" s="12" customFormat="1" ht="13.5">
      <c r="B353" s="197"/>
      <c r="D353" s="189" t="s">
        <v>153</v>
      </c>
      <c r="E353" s="198" t="s">
        <v>5</v>
      </c>
      <c r="F353" s="199" t="s">
        <v>1409</v>
      </c>
      <c r="H353" s="200">
        <v>5.46</v>
      </c>
      <c r="I353" s="201"/>
      <c r="L353" s="197"/>
      <c r="M353" s="202"/>
      <c r="N353" s="203"/>
      <c r="O353" s="203"/>
      <c r="P353" s="203"/>
      <c r="Q353" s="203"/>
      <c r="R353" s="203"/>
      <c r="S353" s="203"/>
      <c r="T353" s="204"/>
      <c r="AT353" s="198" t="s">
        <v>153</v>
      </c>
      <c r="AU353" s="198" t="s">
        <v>86</v>
      </c>
      <c r="AV353" s="12" t="s">
        <v>86</v>
      </c>
      <c r="AW353" s="12" t="s">
        <v>40</v>
      </c>
      <c r="AX353" s="12" t="s">
        <v>77</v>
      </c>
      <c r="AY353" s="198" t="s">
        <v>144</v>
      </c>
    </row>
    <row r="354" spans="2:51" s="14" customFormat="1" ht="13.5">
      <c r="B354" s="240"/>
      <c r="D354" s="189" t="s">
        <v>153</v>
      </c>
      <c r="E354" s="241" t="s">
        <v>5</v>
      </c>
      <c r="F354" s="242" t="s">
        <v>1296</v>
      </c>
      <c r="H354" s="243">
        <v>75.468</v>
      </c>
      <c r="I354" s="244"/>
      <c r="L354" s="240"/>
      <c r="M354" s="245"/>
      <c r="N354" s="246"/>
      <c r="O354" s="246"/>
      <c r="P354" s="246"/>
      <c r="Q354" s="246"/>
      <c r="R354" s="246"/>
      <c r="S354" s="246"/>
      <c r="T354" s="247"/>
      <c r="AT354" s="241" t="s">
        <v>153</v>
      </c>
      <c r="AU354" s="241" t="s">
        <v>86</v>
      </c>
      <c r="AV354" s="14" t="s">
        <v>178</v>
      </c>
      <c r="AW354" s="14" t="s">
        <v>40</v>
      </c>
      <c r="AX354" s="14" t="s">
        <v>77</v>
      </c>
      <c r="AY354" s="241" t="s">
        <v>144</v>
      </c>
    </row>
    <row r="355" spans="2:51" s="11" customFormat="1" ht="13.5">
      <c r="B355" s="188"/>
      <c r="D355" s="189" t="s">
        <v>153</v>
      </c>
      <c r="E355" s="190" t="s">
        <v>5</v>
      </c>
      <c r="F355" s="191" t="s">
        <v>222</v>
      </c>
      <c r="H355" s="192" t="s">
        <v>5</v>
      </c>
      <c r="I355" s="193"/>
      <c r="L355" s="188"/>
      <c r="M355" s="194"/>
      <c r="N355" s="195"/>
      <c r="O355" s="195"/>
      <c r="P355" s="195"/>
      <c r="Q355" s="195"/>
      <c r="R355" s="195"/>
      <c r="S355" s="195"/>
      <c r="T355" s="196"/>
      <c r="AT355" s="192" t="s">
        <v>153</v>
      </c>
      <c r="AU355" s="192" t="s">
        <v>86</v>
      </c>
      <c r="AV355" s="11" t="s">
        <v>25</v>
      </c>
      <c r="AW355" s="11" t="s">
        <v>40</v>
      </c>
      <c r="AX355" s="11" t="s">
        <v>77</v>
      </c>
      <c r="AY355" s="192" t="s">
        <v>144</v>
      </c>
    </row>
    <row r="356" spans="2:51" s="12" customFormat="1" ht="13.5">
      <c r="B356" s="197"/>
      <c r="D356" s="189" t="s">
        <v>153</v>
      </c>
      <c r="E356" s="198" t="s">
        <v>5</v>
      </c>
      <c r="F356" s="199" t="s">
        <v>1410</v>
      </c>
      <c r="H356" s="200">
        <v>6.018</v>
      </c>
      <c r="I356" s="201"/>
      <c r="L356" s="197"/>
      <c r="M356" s="202"/>
      <c r="N356" s="203"/>
      <c r="O356" s="203"/>
      <c r="P356" s="203"/>
      <c r="Q356" s="203"/>
      <c r="R356" s="203"/>
      <c r="S356" s="203"/>
      <c r="T356" s="204"/>
      <c r="AT356" s="198" t="s">
        <v>153</v>
      </c>
      <c r="AU356" s="198" t="s">
        <v>86</v>
      </c>
      <c r="AV356" s="12" t="s">
        <v>86</v>
      </c>
      <c r="AW356" s="12" t="s">
        <v>40</v>
      </c>
      <c r="AX356" s="12" t="s">
        <v>77</v>
      </c>
      <c r="AY356" s="198" t="s">
        <v>144</v>
      </c>
    </row>
    <row r="357" spans="2:51" s="12" customFormat="1" ht="13.5">
      <c r="B357" s="197"/>
      <c r="D357" s="189" t="s">
        <v>153</v>
      </c>
      <c r="E357" s="198" t="s">
        <v>5</v>
      </c>
      <c r="F357" s="199" t="s">
        <v>1411</v>
      </c>
      <c r="H357" s="200">
        <v>11.24</v>
      </c>
      <c r="I357" s="201"/>
      <c r="L357" s="197"/>
      <c r="M357" s="202"/>
      <c r="N357" s="203"/>
      <c r="O357" s="203"/>
      <c r="P357" s="203"/>
      <c r="Q357" s="203"/>
      <c r="R357" s="203"/>
      <c r="S357" s="203"/>
      <c r="T357" s="204"/>
      <c r="AT357" s="198" t="s">
        <v>153</v>
      </c>
      <c r="AU357" s="198" t="s">
        <v>86</v>
      </c>
      <c r="AV357" s="12" t="s">
        <v>86</v>
      </c>
      <c r="AW357" s="12" t="s">
        <v>40</v>
      </c>
      <c r="AX357" s="12" t="s">
        <v>77</v>
      </c>
      <c r="AY357" s="198" t="s">
        <v>144</v>
      </c>
    </row>
    <row r="358" spans="2:51" s="12" customFormat="1" ht="13.5">
      <c r="B358" s="197"/>
      <c r="D358" s="189" t="s">
        <v>153</v>
      </c>
      <c r="E358" s="198" t="s">
        <v>5</v>
      </c>
      <c r="F358" s="199" t="s">
        <v>1412</v>
      </c>
      <c r="H358" s="200">
        <v>4.535</v>
      </c>
      <c r="I358" s="201"/>
      <c r="L358" s="197"/>
      <c r="M358" s="202"/>
      <c r="N358" s="203"/>
      <c r="O358" s="203"/>
      <c r="P358" s="203"/>
      <c r="Q358" s="203"/>
      <c r="R358" s="203"/>
      <c r="S358" s="203"/>
      <c r="T358" s="204"/>
      <c r="AT358" s="198" t="s">
        <v>153</v>
      </c>
      <c r="AU358" s="198" t="s">
        <v>86</v>
      </c>
      <c r="AV358" s="12" t="s">
        <v>86</v>
      </c>
      <c r="AW358" s="12" t="s">
        <v>40</v>
      </c>
      <c r="AX358" s="12" t="s">
        <v>77</v>
      </c>
      <c r="AY358" s="198" t="s">
        <v>144</v>
      </c>
    </row>
    <row r="359" spans="2:51" s="12" customFormat="1" ht="13.5">
      <c r="B359" s="197"/>
      <c r="D359" s="189" t="s">
        <v>153</v>
      </c>
      <c r="E359" s="198" t="s">
        <v>5</v>
      </c>
      <c r="F359" s="199" t="s">
        <v>1413</v>
      </c>
      <c r="H359" s="200">
        <v>12.5</v>
      </c>
      <c r="I359" s="201"/>
      <c r="L359" s="197"/>
      <c r="M359" s="202"/>
      <c r="N359" s="203"/>
      <c r="O359" s="203"/>
      <c r="P359" s="203"/>
      <c r="Q359" s="203"/>
      <c r="R359" s="203"/>
      <c r="S359" s="203"/>
      <c r="T359" s="204"/>
      <c r="AT359" s="198" t="s">
        <v>153</v>
      </c>
      <c r="AU359" s="198" t="s">
        <v>86</v>
      </c>
      <c r="AV359" s="12" t="s">
        <v>86</v>
      </c>
      <c r="AW359" s="12" t="s">
        <v>40</v>
      </c>
      <c r="AX359" s="12" t="s">
        <v>77</v>
      </c>
      <c r="AY359" s="198" t="s">
        <v>144</v>
      </c>
    </row>
    <row r="360" spans="2:51" s="12" customFormat="1" ht="13.5">
      <c r="B360" s="197"/>
      <c r="D360" s="189" t="s">
        <v>153</v>
      </c>
      <c r="E360" s="198" t="s">
        <v>5</v>
      </c>
      <c r="F360" s="199" t="s">
        <v>1414</v>
      </c>
      <c r="H360" s="200">
        <v>9.281</v>
      </c>
      <c r="I360" s="201"/>
      <c r="L360" s="197"/>
      <c r="M360" s="202"/>
      <c r="N360" s="203"/>
      <c r="O360" s="203"/>
      <c r="P360" s="203"/>
      <c r="Q360" s="203"/>
      <c r="R360" s="203"/>
      <c r="S360" s="203"/>
      <c r="T360" s="204"/>
      <c r="AT360" s="198" t="s">
        <v>153</v>
      </c>
      <c r="AU360" s="198" t="s">
        <v>86</v>
      </c>
      <c r="AV360" s="12" t="s">
        <v>86</v>
      </c>
      <c r="AW360" s="12" t="s">
        <v>40</v>
      </c>
      <c r="AX360" s="12" t="s">
        <v>77</v>
      </c>
      <c r="AY360" s="198" t="s">
        <v>144</v>
      </c>
    </row>
    <row r="361" spans="2:51" s="14" customFormat="1" ht="13.5">
      <c r="B361" s="240"/>
      <c r="D361" s="189" t="s">
        <v>153</v>
      </c>
      <c r="E361" s="241" t="s">
        <v>5</v>
      </c>
      <c r="F361" s="242" t="s">
        <v>1296</v>
      </c>
      <c r="H361" s="243">
        <v>43.574</v>
      </c>
      <c r="I361" s="244"/>
      <c r="L361" s="240"/>
      <c r="M361" s="245"/>
      <c r="N361" s="246"/>
      <c r="O361" s="246"/>
      <c r="P361" s="246"/>
      <c r="Q361" s="246"/>
      <c r="R361" s="246"/>
      <c r="S361" s="246"/>
      <c r="T361" s="247"/>
      <c r="AT361" s="241" t="s">
        <v>153</v>
      </c>
      <c r="AU361" s="241" t="s">
        <v>86</v>
      </c>
      <c r="AV361" s="14" t="s">
        <v>178</v>
      </c>
      <c r="AW361" s="14" t="s">
        <v>40</v>
      </c>
      <c r="AX361" s="14" t="s">
        <v>77</v>
      </c>
      <c r="AY361" s="241" t="s">
        <v>144</v>
      </c>
    </row>
    <row r="362" spans="2:51" s="11" customFormat="1" ht="13.5">
      <c r="B362" s="188"/>
      <c r="D362" s="189" t="s">
        <v>153</v>
      </c>
      <c r="E362" s="190" t="s">
        <v>5</v>
      </c>
      <c r="F362" s="191" t="s">
        <v>227</v>
      </c>
      <c r="H362" s="192" t="s">
        <v>5</v>
      </c>
      <c r="I362" s="193"/>
      <c r="L362" s="188"/>
      <c r="M362" s="194"/>
      <c r="N362" s="195"/>
      <c r="O362" s="195"/>
      <c r="P362" s="195"/>
      <c r="Q362" s="195"/>
      <c r="R362" s="195"/>
      <c r="S362" s="195"/>
      <c r="T362" s="196"/>
      <c r="AT362" s="192" t="s">
        <v>153</v>
      </c>
      <c r="AU362" s="192" t="s">
        <v>86</v>
      </c>
      <c r="AV362" s="11" t="s">
        <v>25</v>
      </c>
      <c r="AW362" s="11" t="s">
        <v>40</v>
      </c>
      <c r="AX362" s="11" t="s">
        <v>77</v>
      </c>
      <c r="AY362" s="192" t="s">
        <v>144</v>
      </c>
    </row>
    <row r="363" spans="2:51" s="12" customFormat="1" ht="13.5">
      <c r="B363" s="197"/>
      <c r="D363" s="189" t="s">
        <v>153</v>
      </c>
      <c r="E363" s="198" t="s">
        <v>5</v>
      </c>
      <c r="F363" s="199" t="s">
        <v>1415</v>
      </c>
      <c r="H363" s="200">
        <v>38.649</v>
      </c>
      <c r="I363" s="201"/>
      <c r="L363" s="197"/>
      <c r="M363" s="202"/>
      <c r="N363" s="203"/>
      <c r="O363" s="203"/>
      <c r="P363" s="203"/>
      <c r="Q363" s="203"/>
      <c r="R363" s="203"/>
      <c r="S363" s="203"/>
      <c r="T363" s="204"/>
      <c r="AT363" s="198" t="s">
        <v>153</v>
      </c>
      <c r="AU363" s="198" t="s">
        <v>86</v>
      </c>
      <c r="AV363" s="12" t="s">
        <v>86</v>
      </c>
      <c r="AW363" s="12" t="s">
        <v>40</v>
      </c>
      <c r="AX363" s="12" t="s">
        <v>77</v>
      </c>
      <c r="AY363" s="198" t="s">
        <v>144</v>
      </c>
    </row>
    <row r="364" spans="2:51" s="12" customFormat="1" ht="13.5">
      <c r="B364" s="197"/>
      <c r="D364" s="189" t="s">
        <v>153</v>
      </c>
      <c r="E364" s="198" t="s">
        <v>5</v>
      </c>
      <c r="F364" s="199" t="s">
        <v>1416</v>
      </c>
      <c r="H364" s="200">
        <v>1.381</v>
      </c>
      <c r="I364" s="201"/>
      <c r="L364" s="197"/>
      <c r="M364" s="202"/>
      <c r="N364" s="203"/>
      <c r="O364" s="203"/>
      <c r="P364" s="203"/>
      <c r="Q364" s="203"/>
      <c r="R364" s="203"/>
      <c r="S364" s="203"/>
      <c r="T364" s="204"/>
      <c r="AT364" s="198" t="s">
        <v>153</v>
      </c>
      <c r="AU364" s="198" t="s">
        <v>86</v>
      </c>
      <c r="AV364" s="12" t="s">
        <v>86</v>
      </c>
      <c r="AW364" s="12" t="s">
        <v>40</v>
      </c>
      <c r="AX364" s="12" t="s">
        <v>77</v>
      </c>
      <c r="AY364" s="198" t="s">
        <v>144</v>
      </c>
    </row>
    <row r="365" spans="2:51" s="12" customFormat="1" ht="13.5">
      <c r="B365" s="197"/>
      <c r="D365" s="189" t="s">
        <v>153</v>
      </c>
      <c r="E365" s="198" t="s">
        <v>5</v>
      </c>
      <c r="F365" s="199" t="s">
        <v>1417</v>
      </c>
      <c r="H365" s="200">
        <v>1.336</v>
      </c>
      <c r="I365" s="201"/>
      <c r="L365" s="197"/>
      <c r="M365" s="202"/>
      <c r="N365" s="203"/>
      <c r="O365" s="203"/>
      <c r="P365" s="203"/>
      <c r="Q365" s="203"/>
      <c r="R365" s="203"/>
      <c r="S365" s="203"/>
      <c r="T365" s="204"/>
      <c r="AT365" s="198" t="s">
        <v>153</v>
      </c>
      <c r="AU365" s="198" t="s">
        <v>86</v>
      </c>
      <c r="AV365" s="12" t="s">
        <v>86</v>
      </c>
      <c r="AW365" s="12" t="s">
        <v>40</v>
      </c>
      <c r="AX365" s="12" t="s">
        <v>77</v>
      </c>
      <c r="AY365" s="198" t="s">
        <v>144</v>
      </c>
    </row>
    <row r="366" spans="2:51" s="14" customFormat="1" ht="13.5">
      <c r="B366" s="240"/>
      <c r="D366" s="189" t="s">
        <v>153</v>
      </c>
      <c r="E366" s="241" t="s">
        <v>5</v>
      </c>
      <c r="F366" s="242" t="s">
        <v>1296</v>
      </c>
      <c r="H366" s="243">
        <v>41.366</v>
      </c>
      <c r="I366" s="244"/>
      <c r="L366" s="240"/>
      <c r="M366" s="245"/>
      <c r="N366" s="246"/>
      <c r="O366" s="246"/>
      <c r="P366" s="246"/>
      <c r="Q366" s="246"/>
      <c r="R366" s="246"/>
      <c r="S366" s="246"/>
      <c r="T366" s="247"/>
      <c r="AT366" s="241" t="s">
        <v>153</v>
      </c>
      <c r="AU366" s="241" t="s">
        <v>86</v>
      </c>
      <c r="AV366" s="14" t="s">
        <v>178</v>
      </c>
      <c r="AW366" s="14" t="s">
        <v>40</v>
      </c>
      <c r="AX366" s="14" t="s">
        <v>77</v>
      </c>
      <c r="AY366" s="241" t="s">
        <v>144</v>
      </c>
    </row>
    <row r="367" spans="2:51" s="11" customFormat="1" ht="13.5">
      <c r="B367" s="188"/>
      <c r="D367" s="189" t="s">
        <v>153</v>
      </c>
      <c r="E367" s="190" t="s">
        <v>5</v>
      </c>
      <c r="F367" s="191" t="s">
        <v>229</v>
      </c>
      <c r="H367" s="192" t="s">
        <v>5</v>
      </c>
      <c r="I367" s="193"/>
      <c r="L367" s="188"/>
      <c r="M367" s="194"/>
      <c r="N367" s="195"/>
      <c r="O367" s="195"/>
      <c r="P367" s="195"/>
      <c r="Q367" s="195"/>
      <c r="R367" s="195"/>
      <c r="S367" s="195"/>
      <c r="T367" s="196"/>
      <c r="AT367" s="192" t="s">
        <v>153</v>
      </c>
      <c r="AU367" s="192" t="s">
        <v>86</v>
      </c>
      <c r="AV367" s="11" t="s">
        <v>25</v>
      </c>
      <c r="AW367" s="11" t="s">
        <v>40</v>
      </c>
      <c r="AX367" s="11" t="s">
        <v>77</v>
      </c>
      <c r="AY367" s="192" t="s">
        <v>144</v>
      </c>
    </row>
    <row r="368" spans="2:51" s="12" customFormat="1" ht="13.5">
      <c r="B368" s="197"/>
      <c r="D368" s="189" t="s">
        <v>153</v>
      </c>
      <c r="E368" s="198" t="s">
        <v>5</v>
      </c>
      <c r="F368" s="199" t="s">
        <v>1418</v>
      </c>
      <c r="H368" s="200">
        <v>2.044</v>
      </c>
      <c r="I368" s="201"/>
      <c r="L368" s="197"/>
      <c r="M368" s="202"/>
      <c r="N368" s="203"/>
      <c r="O368" s="203"/>
      <c r="P368" s="203"/>
      <c r="Q368" s="203"/>
      <c r="R368" s="203"/>
      <c r="S368" s="203"/>
      <c r="T368" s="204"/>
      <c r="AT368" s="198" t="s">
        <v>153</v>
      </c>
      <c r="AU368" s="198" t="s">
        <v>86</v>
      </c>
      <c r="AV368" s="12" t="s">
        <v>86</v>
      </c>
      <c r="AW368" s="12" t="s">
        <v>40</v>
      </c>
      <c r="AX368" s="12" t="s">
        <v>77</v>
      </c>
      <c r="AY368" s="198" t="s">
        <v>144</v>
      </c>
    </row>
    <row r="369" spans="2:51" s="12" customFormat="1" ht="13.5">
      <c r="B369" s="197"/>
      <c r="D369" s="189" t="s">
        <v>153</v>
      </c>
      <c r="E369" s="198" t="s">
        <v>5</v>
      </c>
      <c r="F369" s="199" t="s">
        <v>1419</v>
      </c>
      <c r="H369" s="200">
        <v>14.193</v>
      </c>
      <c r="I369" s="201"/>
      <c r="L369" s="197"/>
      <c r="M369" s="202"/>
      <c r="N369" s="203"/>
      <c r="O369" s="203"/>
      <c r="P369" s="203"/>
      <c r="Q369" s="203"/>
      <c r="R369" s="203"/>
      <c r="S369" s="203"/>
      <c r="T369" s="204"/>
      <c r="AT369" s="198" t="s">
        <v>153</v>
      </c>
      <c r="AU369" s="198" t="s">
        <v>86</v>
      </c>
      <c r="AV369" s="12" t="s">
        <v>86</v>
      </c>
      <c r="AW369" s="12" t="s">
        <v>40</v>
      </c>
      <c r="AX369" s="12" t="s">
        <v>77</v>
      </c>
      <c r="AY369" s="198" t="s">
        <v>144</v>
      </c>
    </row>
    <row r="370" spans="2:51" s="12" customFormat="1" ht="13.5">
      <c r="B370" s="197"/>
      <c r="D370" s="189" t="s">
        <v>153</v>
      </c>
      <c r="E370" s="198" t="s">
        <v>5</v>
      </c>
      <c r="F370" s="199" t="s">
        <v>1420</v>
      </c>
      <c r="H370" s="200">
        <v>4.584</v>
      </c>
      <c r="I370" s="201"/>
      <c r="L370" s="197"/>
      <c r="M370" s="202"/>
      <c r="N370" s="203"/>
      <c r="O370" s="203"/>
      <c r="P370" s="203"/>
      <c r="Q370" s="203"/>
      <c r="R370" s="203"/>
      <c r="S370" s="203"/>
      <c r="T370" s="204"/>
      <c r="AT370" s="198" t="s">
        <v>153</v>
      </c>
      <c r="AU370" s="198" t="s">
        <v>86</v>
      </c>
      <c r="AV370" s="12" t="s">
        <v>86</v>
      </c>
      <c r="AW370" s="12" t="s">
        <v>40</v>
      </c>
      <c r="AX370" s="12" t="s">
        <v>77</v>
      </c>
      <c r="AY370" s="198" t="s">
        <v>144</v>
      </c>
    </row>
    <row r="371" spans="2:51" s="12" customFormat="1" ht="13.5">
      <c r="B371" s="197"/>
      <c r="D371" s="189" t="s">
        <v>153</v>
      </c>
      <c r="E371" s="198" t="s">
        <v>5</v>
      </c>
      <c r="F371" s="199" t="s">
        <v>1420</v>
      </c>
      <c r="H371" s="200">
        <v>4.584</v>
      </c>
      <c r="I371" s="201"/>
      <c r="L371" s="197"/>
      <c r="M371" s="202"/>
      <c r="N371" s="203"/>
      <c r="O371" s="203"/>
      <c r="P371" s="203"/>
      <c r="Q371" s="203"/>
      <c r="R371" s="203"/>
      <c r="S371" s="203"/>
      <c r="T371" s="204"/>
      <c r="AT371" s="198" t="s">
        <v>153</v>
      </c>
      <c r="AU371" s="198" t="s">
        <v>86</v>
      </c>
      <c r="AV371" s="12" t="s">
        <v>86</v>
      </c>
      <c r="AW371" s="12" t="s">
        <v>40</v>
      </c>
      <c r="AX371" s="12" t="s">
        <v>77</v>
      </c>
      <c r="AY371" s="198" t="s">
        <v>144</v>
      </c>
    </row>
    <row r="372" spans="2:51" s="12" customFormat="1" ht="13.5">
      <c r="B372" s="197"/>
      <c r="D372" s="189" t="s">
        <v>153</v>
      </c>
      <c r="E372" s="198" t="s">
        <v>5</v>
      </c>
      <c r="F372" s="199" t="s">
        <v>1421</v>
      </c>
      <c r="H372" s="200">
        <v>2.897</v>
      </c>
      <c r="I372" s="201"/>
      <c r="L372" s="197"/>
      <c r="M372" s="202"/>
      <c r="N372" s="203"/>
      <c r="O372" s="203"/>
      <c r="P372" s="203"/>
      <c r="Q372" s="203"/>
      <c r="R372" s="203"/>
      <c r="S372" s="203"/>
      <c r="T372" s="204"/>
      <c r="AT372" s="198" t="s">
        <v>153</v>
      </c>
      <c r="AU372" s="198" t="s">
        <v>86</v>
      </c>
      <c r="AV372" s="12" t="s">
        <v>86</v>
      </c>
      <c r="AW372" s="12" t="s">
        <v>40</v>
      </c>
      <c r="AX372" s="12" t="s">
        <v>77</v>
      </c>
      <c r="AY372" s="198" t="s">
        <v>144</v>
      </c>
    </row>
    <row r="373" spans="2:51" s="14" customFormat="1" ht="13.5">
      <c r="B373" s="240"/>
      <c r="D373" s="189" t="s">
        <v>153</v>
      </c>
      <c r="E373" s="241" t="s">
        <v>5</v>
      </c>
      <c r="F373" s="242" t="s">
        <v>1296</v>
      </c>
      <c r="H373" s="243">
        <v>28.302</v>
      </c>
      <c r="I373" s="244"/>
      <c r="L373" s="240"/>
      <c r="M373" s="245"/>
      <c r="N373" s="246"/>
      <c r="O373" s="246"/>
      <c r="P373" s="246"/>
      <c r="Q373" s="246"/>
      <c r="R373" s="246"/>
      <c r="S373" s="246"/>
      <c r="T373" s="247"/>
      <c r="AT373" s="241" t="s">
        <v>153</v>
      </c>
      <c r="AU373" s="241" t="s">
        <v>86</v>
      </c>
      <c r="AV373" s="14" t="s">
        <v>178</v>
      </c>
      <c r="AW373" s="14" t="s">
        <v>40</v>
      </c>
      <c r="AX373" s="14" t="s">
        <v>77</v>
      </c>
      <c r="AY373" s="241" t="s">
        <v>144</v>
      </c>
    </row>
    <row r="374" spans="2:51" s="11" customFormat="1" ht="13.5">
      <c r="B374" s="188"/>
      <c r="D374" s="189" t="s">
        <v>153</v>
      </c>
      <c r="E374" s="190" t="s">
        <v>5</v>
      </c>
      <c r="F374" s="191" t="s">
        <v>1318</v>
      </c>
      <c r="H374" s="192" t="s">
        <v>5</v>
      </c>
      <c r="I374" s="193"/>
      <c r="L374" s="188"/>
      <c r="M374" s="194"/>
      <c r="N374" s="195"/>
      <c r="O374" s="195"/>
      <c r="P374" s="195"/>
      <c r="Q374" s="195"/>
      <c r="R374" s="195"/>
      <c r="S374" s="195"/>
      <c r="T374" s="196"/>
      <c r="AT374" s="192" t="s">
        <v>153</v>
      </c>
      <c r="AU374" s="192" t="s">
        <v>86</v>
      </c>
      <c r="AV374" s="11" t="s">
        <v>25</v>
      </c>
      <c r="AW374" s="11" t="s">
        <v>40</v>
      </c>
      <c r="AX374" s="11" t="s">
        <v>77</v>
      </c>
      <c r="AY374" s="192" t="s">
        <v>144</v>
      </c>
    </row>
    <row r="375" spans="2:51" s="12" customFormat="1" ht="13.5">
      <c r="B375" s="197"/>
      <c r="D375" s="189" t="s">
        <v>153</v>
      </c>
      <c r="E375" s="198" t="s">
        <v>5</v>
      </c>
      <c r="F375" s="199" t="s">
        <v>1422</v>
      </c>
      <c r="H375" s="200">
        <v>34.458</v>
      </c>
      <c r="I375" s="201"/>
      <c r="L375" s="197"/>
      <c r="M375" s="202"/>
      <c r="N375" s="203"/>
      <c r="O375" s="203"/>
      <c r="P375" s="203"/>
      <c r="Q375" s="203"/>
      <c r="R375" s="203"/>
      <c r="S375" s="203"/>
      <c r="T375" s="204"/>
      <c r="AT375" s="198" t="s">
        <v>153</v>
      </c>
      <c r="AU375" s="198" t="s">
        <v>86</v>
      </c>
      <c r="AV375" s="12" t="s">
        <v>86</v>
      </c>
      <c r="AW375" s="12" t="s">
        <v>40</v>
      </c>
      <c r="AX375" s="12" t="s">
        <v>77</v>
      </c>
      <c r="AY375" s="198" t="s">
        <v>144</v>
      </c>
    </row>
    <row r="376" spans="2:51" s="12" customFormat="1" ht="13.5">
      <c r="B376" s="197"/>
      <c r="D376" s="189" t="s">
        <v>153</v>
      </c>
      <c r="E376" s="198" t="s">
        <v>5</v>
      </c>
      <c r="F376" s="199" t="s">
        <v>1423</v>
      </c>
      <c r="H376" s="200">
        <v>16.483</v>
      </c>
      <c r="I376" s="201"/>
      <c r="L376" s="197"/>
      <c r="M376" s="202"/>
      <c r="N376" s="203"/>
      <c r="O376" s="203"/>
      <c r="P376" s="203"/>
      <c r="Q376" s="203"/>
      <c r="R376" s="203"/>
      <c r="S376" s="203"/>
      <c r="T376" s="204"/>
      <c r="AT376" s="198" t="s">
        <v>153</v>
      </c>
      <c r="AU376" s="198" t="s">
        <v>86</v>
      </c>
      <c r="AV376" s="12" t="s">
        <v>86</v>
      </c>
      <c r="AW376" s="12" t="s">
        <v>40</v>
      </c>
      <c r="AX376" s="12" t="s">
        <v>77</v>
      </c>
      <c r="AY376" s="198" t="s">
        <v>144</v>
      </c>
    </row>
    <row r="377" spans="2:51" s="12" customFormat="1" ht="13.5">
      <c r="B377" s="197"/>
      <c r="D377" s="189" t="s">
        <v>153</v>
      </c>
      <c r="E377" s="198" t="s">
        <v>5</v>
      </c>
      <c r="F377" s="199" t="s">
        <v>1424</v>
      </c>
      <c r="H377" s="200">
        <v>4.726</v>
      </c>
      <c r="I377" s="201"/>
      <c r="L377" s="197"/>
      <c r="M377" s="202"/>
      <c r="N377" s="203"/>
      <c r="O377" s="203"/>
      <c r="P377" s="203"/>
      <c r="Q377" s="203"/>
      <c r="R377" s="203"/>
      <c r="S377" s="203"/>
      <c r="T377" s="204"/>
      <c r="AT377" s="198" t="s">
        <v>153</v>
      </c>
      <c r="AU377" s="198" t="s">
        <v>86</v>
      </c>
      <c r="AV377" s="12" t="s">
        <v>86</v>
      </c>
      <c r="AW377" s="12" t="s">
        <v>40</v>
      </c>
      <c r="AX377" s="12" t="s">
        <v>77</v>
      </c>
      <c r="AY377" s="198" t="s">
        <v>144</v>
      </c>
    </row>
    <row r="378" spans="2:51" s="14" customFormat="1" ht="13.5">
      <c r="B378" s="240"/>
      <c r="D378" s="189" t="s">
        <v>153</v>
      </c>
      <c r="E378" s="241" t="s">
        <v>5</v>
      </c>
      <c r="F378" s="242" t="s">
        <v>1296</v>
      </c>
      <c r="H378" s="243">
        <v>55.667</v>
      </c>
      <c r="I378" s="244"/>
      <c r="L378" s="240"/>
      <c r="M378" s="245"/>
      <c r="N378" s="246"/>
      <c r="O378" s="246"/>
      <c r="P378" s="246"/>
      <c r="Q378" s="246"/>
      <c r="R378" s="246"/>
      <c r="S378" s="246"/>
      <c r="T378" s="247"/>
      <c r="AT378" s="241" t="s">
        <v>153</v>
      </c>
      <c r="AU378" s="241" t="s">
        <v>86</v>
      </c>
      <c r="AV378" s="14" t="s">
        <v>178</v>
      </c>
      <c r="AW378" s="14" t="s">
        <v>40</v>
      </c>
      <c r="AX378" s="14" t="s">
        <v>77</v>
      </c>
      <c r="AY378" s="241" t="s">
        <v>144</v>
      </c>
    </row>
    <row r="379" spans="2:51" s="13" customFormat="1" ht="13.5">
      <c r="B379" s="205"/>
      <c r="D379" s="206" t="s">
        <v>153</v>
      </c>
      <c r="E379" s="207" t="s">
        <v>5</v>
      </c>
      <c r="F379" s="208" t="s">
        <v>174</v>
      </c>
      <c r="H379" s="209">
        <v>244.377</v>
      </c>
      <c r="I379" s="210"/>
      <c r="L379" s="205"/>
      <c r="M379" s="211"/>
      <c r="N379" s="212"/>
      <c r="O379" s="212"/>
      <c r="P379" s="212"/>
      <c r="Q379" s="212"/>
      <c r="R379" s="212"/>
      <c r="S379" s="212"/>
      <c r="T379" s="213"/>
      <c r="AT379" s="214" t="s">
        <v>153</v>
      </c>
      <c r="AU379" s="214" t="s">
        <v>86</v>
      </c>
      <c r="AV379" s="13" t="s">
        <v>151</v>
      </c>
      <c r="AW379" s="13" t="s">
        <v>40</v>
      </c>
      <c r="AX379" s="13" t="s">
        <v>25</v>
      </c>
      <c r="AY379" s="214" t="s">
        <v>144</v>
      </c>
    </row>
    <row r="380" spans="2:65" s="1" customFormat="1" ht="31.5" customHeight="1">
      <c r="B380" s="175"/>
      <c r="C380" s="176" t="s">
        <v>390</v>
      </c>
      <c r="D380" s="176" t="s">
        <v>146</v>
      </c>
      <c r="E380" s="177" t="s">
        <v>1425</v>
      </c>
      <c r="F380" s="178" t="s">
        <v>1426</v>
      </c>
      <c r="G380" s="179" t="s">
        <v>205</v>
      </c>
      <c r="H380" s="180">
        <v>349.3</v>
      </c>
      <c r="I380" s="181"/>
      <c r="J380" s="182">
        <f>ROUND(I380*H380,2)</f>
        <v>0</v>
      </c>
      <c r="K380" s="356" t="s">
        <v>4753</v>
      </c>
      <c r="L380" s="42"/>
      <c r="M380" s="183" t="s">
        <v>5</v>
      </c>
      <c r="N380" s="184" t="s">
        <v>48</v>
      </c>
      <c r="O380" s="43"/>
      <c r="P380" s="185">
        <f>O380*H380</f>
        <v>0</v>
      </c>
      <c r="Q380" s="185">
        <v>0.09942</v>
      </c>
      <c r="R380" s="185">
        <f>Q380*H380</f>
        <v>34.727406</v>
      </c>
      <c r="S380" s="185">
        <v>0</v>
      </c>
      <c r="T380" s="186">
        <f>S380*H380</f>
        <v>0</v>
      </c>
      <c r="AR380" s="24" t="s">
        <v>151</v>
      </c>
      <c r="AT380" s="24" t="s">
        <v>146</v>
      </c>
      <c r="AU380" s="24" t="s">
        <v>86</v>
      </c>
      <c r="AY380" s="24" t="s">
        <v>144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24" t="s">
        <v>25</v>
      </c>
      <c r="BK380" s="187">
        <f>ROUND(I380*H380,2)</f>
        <v>0</v>
      </c>
      <c r="BL380" s="24" t="s">
        <v>151</v>
      </c>
      <c r="BM380" s="24" t="s">
        <v>1427</v>
      </c>
    </row>
    <row r="381" spans="2:51" s="11" customFormat="1" ht="13.5">
      <c r="B381" s="188"/>
      <c r="D381" s="189" t="s">
        <v>153</v>
      </c>
      <c r="E381" s="190" t="s">
        <v>5</v>
      </c>
      <c r="F381" s="191" t="s">
        <v>1428</v>
      </c>
      <c r="H381" s="192" t="s">
        <v>5</v>
      </c>
      <c r="I381" s="193"/>
      <c r="L381" s="188"/>
      <c r="M381" s="194"/>
      <c r="N381" s="195"/>
      <c r="O381" s="195"/>
      <c r="P381" s="195"/>
      <c r="Q381" s="195"/>
      <c r="R381" s="195"/>
      <c r="S381" s="195"/>
      <c r="T381" s="196"/>
      <c r="AT381" s="192" t="s">
        <v>153</v>
      </c>
      <c r="AU381" s="192" t="s">
        <v>86</v>
      </c>
      <c r="AV381" s="11" t="s">
        <v>25</v>
      </c>
      <c r="AW381" s="11" t="s">
        <v>40</v>
      </c>
      <c r="AX381" s="11" t="s">
        <v>77</v>
      </c>
      <c r="AY381" s="192" t="s">
        <v>144</v>
      </c>
    </row>
    <row r="382" spans="2:51" s="11" customFormat="1" ht="13.5">
      <c r="B382" s="188"/>
      <c r="D382" s="189" t="s">
        <v>153</v>
      </c>
      <c r="E382" s="190" t="s">
        <v>5</v>
      </c>
      <c r="F382" s="191" t="s">
        <v>163</v>
      </c>
      <c r="H382" s="192" t="s">
        <v>5</v>
      </c>
      <c r="I382" s="193"/>
      <c r="L382" s="188"/>
      <c r="M382" s="194"/>
      <c r="N382" s="195"/>
      <c r="O382" s="195"/>
      <c r="P382" s="195"/>
      <c r="Q382" s="195"/>
      <c r="R382" s="195"/>
      <c r="S382" s="195"/>
      <c r="T382" s="196"/>
      <c r="AT382" s="192" t="s">
        <v>153</v>
      </c>
      <c r="AU382" s="192" t="s">
        <v>86</v>
      </c>
      <c r="AV382" s="11" t="s">
        <v>25</v>
      </c>
      <c r="AW382" s="11" t="s">
        <v>40</v>
      </c>
      <c r="AX382" s="11" t="s">
        <v>77</v>
      </c>
      <c r="AY382" s="192" t="s">
        <v>144</v>
      </c>
    </row>
    <row r="383" spans="2:51" s="11" customFormat="1" ht="13.5">
      <c r="B383" s="188"/>
      <c r="D383" s="189" t="s">
        <v>153</v>
      </c>
      <c r="E383" s="190" t="s">
        <v>5</v>
      </c>
      <c r="F383" s="191" t="s">
        <v>164</v>
      </c>
      <c r="H383" s="192" t="s">
        <v>5</v>
      </c>
      <c r="I383" s="193"/>
      <c r="L383" s="188"/>
      <c r="M383" s="194"/>
      <c r="N383" s="195"/>
      <c r="O383" s="195"/>
      <c r="P383" s="195"/>
      <c r="Q383" s="195"/>
      <c r="R383" s="195"/>
      <c r="S383" s="195"/>
      <c r="T383" s="196"/>
      <c r="AT383" s="192" t="s">
        <v>153</v>
      </c>
      <c r="AU383" s="192" t="s">
        <v>86</v>
      </c>
      <c r="AV383" s="11" t="s">
        <v>25</v>
      </c>
      <c r="AW383" s="11" t="s">
        <v>40</v>
      </c>
      <c r="AX383" s="11" t="s">
        <v>77</v>
      </c>
      <c r="AY383" s="192" t="s">
        <v>144</v>
      </c>
    </row>
    <row r="384" spans="2:51" s="12" customFormat="1" ht="13.5">
      <c r="B384" s="197"/>
      <c r="D384" s="189" t="s">
        <v>153</v>
      </c>
      <c r="E384" s="198" t="s">
        <v>5</v>
      </c>
      <c r="F384" s="199" t="s">
        <v>585</v>
      </c>
      <c r="H384" s="200">
        <v>349.3</v>
      </c>
      <c r="I384" s="201"/>
      <c r="L384" s="197"/>
      <c r="M384" s="202"/>
      <c r="N384" s="203"/>
      <c r="O384" s="203"/>
      <c r="P384" s="203"/>
      <c r="Q384" s="203"/>
      <c r="R384" s="203"/>
      <c r="S384" s="203"/>
      <c r="T384" s="204"/>
      <c r="AT384" s="198" t="s">
        <v>153</v>
      </c>
      <c r="AU384" s="198" t="s">
        <v>86</v>
      </c>
      <c r="AV384" s="12" t="s">
        <v>86</v>
      </c>
      <c r="AW384" s="12" t="s">
        <v>40</v>
      </c>
      <c r="AX384" s="12" t="s">
        <v>77</v>
      </c>
      <c r="AY384" s="198" t="s">
        <v>144</v>
      </c>
    </row>
    <row r="385" spans="2:51" s="13" customFormat="1" ht="13.5">
      <c r="B385" s="205"/>
      <c r="D385" s="206" t="s">
        <v>153</v>
      </c>
      <c r="E385" s="207" t="s">
        <v>5</v>
      </c>
      <c r="F385" s="208" t="s">
        <v>174</v>
      </c>
      <c r="H385" s="209">
        <v>349.3</v>
      </c>
      <c r="I385" s="210"/>
      <c r="L385" s="205"/>
      <c r="M385" s="211"/>
      <c r="N385" s="212"/>
      <c r="O385" s="212"/>
      <c r="P385" s="212"/>
      <c r="Q385" s="212"/>
      <c r="R385" s="212"/>
      <c r="S385" s="212"/>
      <c r="T385" s="213"/>
      <c r="AT385" s="214" t="s">
        <v>153</v>
      </c>
      <c r="AU385" s="214" t="s">
        <v>86</v>
      </c>
      <c r="AV385" s="13" t="s">
        <v>151</v>
      </c>
      <c r="AW385" s="13" t="s">
        <v>40</v>
      </c>
      <c r="AX385" s="13" t="s">
        <v>25</v>
      </c>
      <c r="AY385" s="214" t="s">
        <v>144</v>
      </c>
    </row>
    <row r="386" spans="2:65" s="1" customFormat="1" ht="409.5" customHeight="1">
      <c r="B386" s="175"/>
      <c r="C386" s="176" t="s">
        <v>10</v>
      </c>
      <c r="D386" s="176" t="s">
        <v>146</v>
      </c>
      <c r="E386" s="177" t="s">
        <v>1429</v>
      </c>
      <c r="F386" s="360" t="s">
        <v>4764</v>
      </c>
      <c r="G386" s="179" t="s">
        <v>4759</v>
      </c>
      <c r="H386" s="180">
        <v>1</v>
      </c>
      <c r="I386" s="181"/>
      <c r="J386" s="182">
        <f>ROUND(I386*H386,2)</f>
        <v>0</v>
      </c>
      <c r="K386" s="356" t="s">
        <v>4753</v>
      </c>
      <c r="L386" s="42"/>
      <c r="M386" s="183" t="s">
        <v>5</v>
      </c>
      <c r="N386" s="184" t="s">
        <v>48</v>
      </c>
      <c r="O386" s="43"/>
      <c r="P386" s="185">
        <f>O386*H386</f>
        <v>0</v>
      </c>
      <c r="Q386" s="185">
        <v>0</v>
      </c>
      <c r="R386" s="185">
        <f>Q386*H386</f>
        <v>0</v>
      </c>
      <c r="S386" s="185">
        <v>0</v>
      </c>
      <c r="T386" s="186">
        <f>S386*H386</f>
        <v>0</v>
      </c>
      <c r="AR386" s="24" t="s">
        <v>151</v>
      </c>
      <c r="AT386" s="24" t="s">
        <v>146</v>
      </c>
      <c r="AU386" s="24" t="s">
        <v>86</v>
      </c>
      <c r="AY386" s="24" t="s">
        <v>144</v>
      </c>
      <c r="BE386" s="187">
        <f>IF(N386="základní",J386,0)</f>
        <v>0</v>
      </c>
      <c r="BF386" s="187">
        <f>IF(N386="snížená",J386,0)</f>
        <v>0</v>
      </c>
      <c r="BG386" s="187">
        <f>IF(N386="zákl. přenesená",J386,0)</f>
        <v>0</v>
      </c>
      <c r="BH386" s="187">
        <f>IF(N386="sníž. přenesená",J386,0)</f>
        <v>0</v>
      </c>
      <c r="BI386" s="187">
        <f>IF(N386="nulová",J386,0)</f>
        <v>0</v>
      </c>
      <c r="BJ386" s="24" t="s">
        <v>25</v>
      </c>
      <c r="BK386" s="187">
        <f>ROUND(I386*H386,2)</f>
        <v>0</v>
      </c>
      <c r="BL386" s="24" t="s">
        <v>151</v>
      </c>
      <c r="BM386" s="24" t="s">
        <v>1430</v>
      </c>
    </row>
    <row r="387" spans="2:51" s="11" customFormat="1" ht="13.5">
      <c r="B387" s="188"/>
      <c r="D387" s="189" t="s">
        <v>153</v>
      </c>
      <c r="E387" s="190" t="s">
        <v>5</v>
      </c>
      <c r="F387" s="191" t="s">
        <v>1431</v>
      </c>
      <c r="H387" s="192" t="s">
        <v>5</v>
      </c>
      <c r="I387" s="193"/>
      <c r="L387" s="188"/>
      <c r="M387" s="194"/>
      <c r="N387" s="195"/>
      <c r="O387" s="195"/>
      <c r="P387" s="195"/>
      <c r="Q387" s="195"/>
      <c r="R387" s="195"/>
      <c r="S387" s="195"/>
      <c r="T387" s="196"/>
      <c r="AT387" s="192" t="s">
        <v>153</v>
      </c>
      <c r="AU387" s="192" t="s">
        <v>86</v>
      </c>
      <c r="AV387" s="11" t="s">
        <v>25</v>
      </c>
      <c r="AW387" s="11" t="s">
        <v>40</v>
      </c>
      <c r="AX387" s="11" t="s">
        <v>77</v>
      </c>
      <c r="AY387" s="192" t="s">
        <v>144</v>
      </c>
    </row>
    <row r="388" spans="2:51" s="12" customFormat="1" ht="13.5">
      <c r="B388" s="197"/>
      <c r="D388" s="189" t="s">
        <v>153</v>
      </c>
      <c r="E388" s="198" t="s">
        <v>5</v>
      </c>
      <c r="F388" s="199" t="s">
        <v>25</v>
      </c>
      <c r="H388" s="200">
        <v>1</v>
      </c>
      <c r="I388" s="201"/>
      <c r="L388" s="197"/>
      <c r="M388" s="202"/>
      <c r="N388" s="203"/>
      <c r="O388" s="203"/>
      <c r="P388" s="203"/>
      <c r="Q388" s="203"/>
      <c r="R388" s="203"/>
      <c r="S388" s="203"/>
      <c r="T388" s="204"/>
      <c r="AT388" s="198" t="s">
        <v>153</v>
      </c>
      <c r="AU388" s="198" t="s">
        <v>86</v>
      </c>
      <c r="AV388" s="12" t="s">
        <v>86</v>
      </c>
      <c r="AW388" s="12" t="s">
        <v>40</v>
      </c>
      <c r="AX388" s="12" t="s">
        <v>77</v>
      </c>
      <c r="AY388" s="198" t="s">
        <v>144</v>
      </c>
    </row>
    <row r="389" spans="2:51" s="13" customFormat="1" ht="13.5">
      <c r="B389" s="205"/>
      <c r="D389" s="189" t="s">
        <v>153</v>
      </c>
      <c r="E389" s="215" t="s">
        <v>5</v>
      </c>
      <c r="F389" s="216" t="s">
        <v>174</v>
      </c>
      <c r="H389" s="217">
        <v>1</v>
      </c>
      <c r="I389" s="210"/>
      <c r="L389" s="205"/>
      <c r="M389" s="211"/>
      <c r="N389" s="212"/>
      <c r="O389" s="212"/>
      <c r="P389" s="212"/>
      <c r="Q389" s="212"/>
      <c r="R389" s="212"/>
      <c r="S389" s="212"/>
      <c r="T389" s="213"/>
      <c r="AT389" s="214" t="s">
        <v>153</v>
      </c>
      <c r="AU389" s="214" t="s">
        <v>86</v>
      </c>
      <c r="AV389" s="13" t="s">
        <v>151</v>
      </c>
      <c r="AW389" s="13" t="s">
        <v>40</v>
      </c>
      <c r="AX389" s="13" t="s">
        <v>25</v>
      </c>
      <c r="AY389" s="214" t="s">
        <v>144</v>
      </c>
    </row>
    <row r="390" spans="2:63" s="10" customFormat="1" ht="29.85" customHeight="1">
      <c r="B390" s="161"/>
      <c r="D390" s="172" t="s">
        <v>76</v>
      </c>
      <c r="E390" s="173" t="s">
        <v>151</v>
      </c>
      <c r="F390" s="173" t="s">
        <v>943</v>
      </c>
      <c r="I390" s="164"/>
      <c r="J390" s="174">
        <f>BK390</f>
        <v>0</v>
      </c>
      <c r="L390" s="161"/>
      <c r="M390" s="166"/>
      <c r="N390" s="167"/>
      <c r="O390" s="167"/>
      <c r="P390" s="168">
        <f>SUM(P391:P436)</f>
        <v>0</v>
      </c>
      <c r="Q390" s="167"/>
      <c r="R390" s="168">
        <f>SUM(R391:R436)</f>
        <v>37.580896499999994</v>
      </c>
      <c r="S390" s="167"/>
      <c r="T390" s="169">
        <f>SUM(T391:T436)</f>
        <v>0</v>
      </c>
      <c r="AR390" s="162" t="s">
        <v>25</v>
      </c>
      <c r="AT390" s="170" t="s">
        <v>76</v>
      </c>
      <c r="AU390" s="170" t="s">
        <v>25</v>
      </c>
      <c r="AY390" s="162" t="s">
        <v>144</v>
      </c>
      <c r="BK390" s="171">
        <f>SUM(BK391:BK436)</f>
        <v>0</v>
      </c>
    </row>
    <row r="391" spans="2:65" s="1" customFormat="1" ht="44.25" customHeight="1">
      <c r="B391" s="175"/>
      <c r="C391" s="176" t="s">
        <v>411</v>
      </c>
      <c r="D391" s="176" t="s">
        <v>146</v>
      </c>
      <c r="E391" s="177" t="s">
        <v>1432</v>
      </c>
      <c r="F391" s="178" t="s">
        <v>1433</v>
      </c>
      <c r="G391" s="179" t="s">
        <v>393</v>
      </c>
      <c r="H391" s="180">
        <v>427</v>
      </c>
      <c r="I391" s="181"/>
      <c r="J391" s="182">
        <f>ROUND(I391*H391,2)</f>
        <v>0</v>
      </c>
      <c r="K391" s="356" t="s">
        <v>4753</v>
      </c>
      <c r="L391" s="42"/>
      <c r="M391" s="183" t="s">
        <v>5</v>
      </c>
      <c r="N391" s="184" t="s">
        <v>48</v>
      </c>
      <c r="O391" s="43"/>
      <c r="P391" s="185">
        <f>O391*H391</f>
        <v>0</v>
      </c>
      <c r="Q391" s="185">
        <v>0.00459</v>
      </c>
      <c r="R391" s="185">
        <f>Q391*H391</f>
        <v>1.9599300000000002</v>
      </c>
      <c r="S391" s="185">
        <v>0</v>
      </c>
      <c r="T391" s="186">
        <f>S391*H391</f>
        <v>0</v>
      </c>
      <c r="AR391" s="24" t="s">
        <v>151</v>
      </c>
      <c r="AT391" s="24" t="s">
        <v>146</v>
      </c>
      <c r="AU391" s="24" t="s">
        <v>86</v>
      </c>
      <c r="AY391" s="24" t="s">
        <v>144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24" t="s">
        <v>25</v>
      </c>
      <c r="BK391" s="187">
        <f>ROUND(I391*H391,2)</f>
        <v>0</v>
      </c>
      <c r="BL391" s="24" t="s">
        <v>151</v>
      </c>
      <c r="BM391" s="24" t="s">
        <v>1434</v>
      </c>
    </row>
    <row r="392" spans="2:51" s="11" customFormat="1" ht="13.5">
      <c r="B392" s="188"/>
      <c r="D392" s="189" t="s">
        <v>153</v>
      </c>
      <c r="E392" s="190" t="s">
        <v>5</v>
      </c>
      <c r="F392" s="191" t="s">
        <v>1435</v>
      </c>
      <c r="H392" s="192" t="s">
        <v>5</v>
      </c>
      <c r="I392" s="193"/>
      <c r="L392" s="188"/>
      <c r="M392" s="194"/>
      <c r="N392" s="195"/>
      <c r="O392" s="195"/>
      <c r="P392" s="195"/>
      <c r="Q392" s="195"/>
      <c r="R392" s="195"/>
      <c r="S392" s="195"/>
      <c r="T392" s="196"/>
      <c r="AT392" s="192" t="s">
        <v>153</v>
      </c>
      <c r="AU392" s="192" t="s">
        <v>86</v>
      </c>
      <c r="AV392" s="11" t="s">
        <v>25</v>
      </c>
      <c r="AW392" s="11" t="s">
        <v>40</v>
      </c>
      <c r="AX392" s="11" t="s">
        <v>77</v>
      </c>
      <c r="AY392" s="192" t="s">
        <v>144</v>
      </c>
    </row>
    <row r="393" spans="2:51" s="12" customFormat="1" ht="13.5">
      <c r="B393" s="197"/>
      <c r="D393" s="189" t="s">
        <v>153</v>
      </c>
      <c r="E393" s="198" t="s">
        <v>5</v>
      </c>
      <c r="F393" s="199" t="s">
        <v>1436</v>
      </c>
      <c r="H393" s="200">
        <v>427</v>
      </c>
      <c r="I393" s="201"/>
      <c r="L393" s="197"/>
      <c r="M393" s="202"/>
      <c r="N393" s="203"/>
      <c r="O393" s="203"/>
      <c r="P393" s="203"/>
      <c r="Q393" s="203"/>
      <c r="R393" s="203"/>
      <c r="S393" s="203"/>
      <c r="T393" s="204"/>
      <c r="AT393" s="198" t="s">
        <v>153</v>
      </c>
      <c r="AU393" s="198" t="s">
        <v>86</v>
      </c>
      <c r="AV393" s="12" t="s">
        <v>86</v>
      </c>
      <c r="AW393" s="12" t="s">
        <v>40</v>
      </c>
      <c r="AX393" s="12" t="s">
        <v>77</v>
      </c>
      <c r="AY393" s="198" t="s">
        <v>144</v>
      </c>
    </row>
    <row r="394" spans="2:51" s="13" customFormat="1" ht="13.5">
      <c r="B394" s="205"/>
      <c r="D394" s="206" t="s">
        <v>153</v>
      </c>
      <c r="E394" s="207" t="s">
        <v>5</v>
      </c>
      <c r="F394" s="208" t="s">
        <v>174</v>
      </c>
      <c r="H394" s="209">
        <v>427</v>
      </c>
      <c r="I394" s="210"/>
      <c r="L394" s="205"/>
      <c r="M394" s="211"/>
      <c r="N394" s="212"/>
      <c r="O394" s="212"/>
      <c r="P394" s="212"/>
      <c r="Q394" s="212"/>
      <c r="R394" s="212"/>
      <c r="S394" s="212"/>
      <c r="T394" s="213"/>
      <c r="AT394" s="214" t="s">
        <v>153</v>
      </c>
      <c r="AU394" s="214" t="s">
        <v>86</v>
      </c>
      <c r="AV394" s="13" t="s">
        <v>151</v>
      </c>
      <c r="AW394" s="13" t="s">
        <v>40</v>
      </c>
      <c r="AX394" s="13" t="s">
        <v>25</v>
      </c>
      <c r="AY394" s="214" t="s">
        <v>144</v>
      </c>
    </row>
    <row r="395" spans="2:65" s="1" customFormat="1" ht="22.5" customHeight="1">
      <c r="B395" s="175"/>
      <c r="C395" s="223" t="s">
        <v>446</v>
      </c>
      <c r="D395" s="223" t="s">
        <v>782</v>
      </c>
      <c r="E395" s="224" t="s">
        <v>1437</v>
      </c>
      <c r="F395" s="225" t="s">
        <v>1438</v>
      </c>
      <c r="G395" s="226" t="s">
        <v>393</v>
      </c>
      <c r="H395" s="227">
        <v>23</v>
      </c>
      <c r="I395" s="228"/>
      <c r="J395" s="229">
        <f>ROUND(I395*H395,2)</f>
        <v>0</v>
      </c>
      <c r="K395" s="356" t="s">
        <v>4753</v>
      </c>
      <c r="L395" s="230"/>
      <c r="M395" s="231" t="s">
        <v>5</v>
      </c>
      <c r="N395" s="232" t="s">
        <v>48</v>
      </c>
      <c r="O395" s="43"/>
      <c r="P395" s="185">
        <f>O395*H395</f>
        <v>0</v>
      </c>
      <c r="Q395" s="185">
        <v>0.078</v>
      </c>
      <c r="R395" s="185">
        <f>Q395*H395</f>
        <v>1.794</v>
      </c>
      <c r="S395" s="185">
        <v>0</v>
      </c>
      <c r="T395" s="186">
        <f>S395*H395</f>
        <v>0</v>
      </c>
      <c r="AR395" s="24" t="s">
        <v>202</v>
      </c>
      <c r="AT395" s="24" t="s">
        <v>782</v>
      </c>
      <c r="AU395" s="24" t="s">
        <v>86</v>
      </c>
      <c r="AY395" s="24" t="s">
        <v>144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24" t="s">
        <v>25</v>
      </c>
      <c r="BK395" s="187">
        <f>ROUND(I395*H395,2)</f>
        <v>0</v>
      </c>
      <c r="BL395" s="24" t="s">
        <v>151</v>
      </c>
      <c r="BM395" s="24" t="s">
        <v>1439</v>
      </c>
    </row>
    <row r="396" spans="2:51" s="11" customFormat="1" ht="13.5">
      <c r="B396" s="188"/>
      <c r="D396" s="189" t="s">
        <v>153</v>
      </c>
      <c r="E396" s="190" t="s">
        <v>5</v>
      </c>
      <c r="F396" s="191" t="s">
        <v>1435</v>
      </c>
      <c r="H396" s="192" t="s">
        <v>5</v>
      </c>
      <c r="I396" s="193"/>
      <c r="L396" s="188"/>
      <c r="M396" s="194"/>
      <c r="N396" s="195"/>
      <c r="O396" s="195"/>
      <c r="P396" s="195"/>
      <c r="Q396" s="195"/>
      <c r="R396" s="195"/>
      <c r="S396" s="195"/>
      <c r="T396" s="196"/>
      <c r="AT396" s="192" t="s">
        <v>153</v>
      </c>
      <c r="AU396" s="192" t="s">
        <v>86</v>
      </c>
      <c r="AV396" s="11" t="s">
        <v>25</v>
      </c>
      <c r="AW396" s="11" t="s">
        <v>40</v>
      </c>
      <c r="AX396" s="11" t="s">
        <v>77</v>
      </c>
      <c r="AY396" s="192" t="s">
        <v>144</v>
      </c>
    </row>
    <row r="397" spans="2:51" s="12" customFormat="1" ht="13.5">
      <c r="B397" s="197"/>
      <c r="D397" s="189" t="s">
        <v>153</v>
      </c>
      <c r="E397" s="198" t="s">
        <v>5</v>
      </c>
      <c r="F397" s="199" t="s">
        <v>446</v>
      </c>
      <c r="H397" s="200">
        <v>23</v>
      </c>
      <c r="I397" s="201"/>
      <c r="L397" s="197"/>
      <c r="M397" s="202"/>
      <c r="N397" s="203"/>
      <c r="O397" s="203"/>
      <c r="P397" s="203"/>
      <c r="Q397" s="203"/>
      <c r="R397" s="203"/>
      <c r="S397" s="203"/>
      <c r="T397" s="204"/>
      <c r="AT397" s="198" t="s">
        <v>153</v>
      </c>
      <c r="AU397" s="198" t="s">
        <v>86</v>
      </c>
      <c r="AV397" s="12" t="s">
        <v>86</v>
      </c>
      <c r="AW397" s="12" t="s">
        <v>40</v>
      </c>
      <c r="AX397" s="12" t="s">
        <v>77</v>
      </c>
      <c r="AY397" s="198" t="s">
        <v>144</v>
      </c>
    </row>
    <row r="398" spans="2:51" s="13" customFormat="1" ht="13.5">
      <c r="B398" s="205"/>
      <c r="D398" s="206" t="s">
        <v>153</v>
      </c>
      <c r="E398" s="207" t="s">
        <v>5</v>
      </c>
      <c r="F398" s="208" t="s">
        <v>174</v>
      </c>
      <c r="H398" s="209">
        <v>23</v>
      </c>
      <c r="I398" s="210"/>
      <c r="L398" s="205"/>
      <c r="M398" s="211"/>
      <c r="N398" s="212"/>
      <c r="O398" s="212"/>
      <c r="P398" s="212"/>
      <c r="Q398" s="212"/>
      <c r="R398" s="212"/>
      <c r="S398" s="212"/>
      <c r="T398" s="213"/>
      <c r="AT398" s="214" t="s">
        <v>153</v>
      </c>
      <c r="AU398" s="214" t="s">
        <v>86</v>
      </c>
      <c r="AV398" s="13" t="s">
        <v>151</v>
      </c>
      <c r="AW398" s="13" t="s">
        <v>40</v>
      </c>
      <c r="AX398" s="13" t="s">
        <v>25</v>
      </c>
      <c r="AY398" s="214" t="s">
        <v>144</v>
      </c>
    </row>
    <row r="399" spans="2:65" s="1" customFormat="1" ht="22.5" customHeight="1">
      <c r="B399" s="175"/>
      <c r="C399" s="223" t="s">
        <v>453</v>
      </c>
      <c r="D399" s="223" t="s">
        <v>782</v>
      </c>
      <c r="E399" s="224" t="s">
        <v>1440</v>
      </c>
      <c r="F399" s="225" t="s">
        <v>1441</v>
      </c>
      <c r="G399" s="226" t="s">
        <v>393</v>
      </c>
      <c r="H399" s="227">
        <v>63</v>
      </c>
      <c r="I399" s="228"/>
      <c r="J399" s="229">
        <f>ROUND(I399*H399,2)</f>
        <v>0</v>
      </c>
      <c r="K399" s="356" t="s">
        <v>4753</v>
      </c>
      <c r="L399" s="230"/>
      <c r="M399" s="231" t="s">
        <v>5</v>
      </c>
      <c r="N399" s="232" t="s">
        <v>48</v>
      </c>
      <c r="O399" s="43"/>
      <c r="P399" s="185">
        <f>O399*H399</f>
        <v>0</v>
      </c>
      <c r="Q399" s="185">
        <v>0.078</v>
      </c>
      <c r="R399" s="185">
        <f>Q399*H399</f>
        <v>4.914</v>
      </c>
      <c r="S399" s="185">
        <v>0</v>
      </c>
      <c r="T399" s="186">
        <f>S399*H399</f>
        <v>0</v>
      </c>
      <c r="AR399" s="24" t="s">
        <v>202</v>
      </c>
      <c r="AT399" s="24" t="s">
        <v>782</v>
      </c>
      <c r="AU399" s="24" t="s">
        <v>86</v>
      </c>
      <c r="AY399" s="24" t="s">
        <v>144</v>
      </c>
      <c r="BE399" s="187">
        <f>IF(N399="základní",J399,0)</f>
        <v>0</v>
      </c>
      <c r="BF399" s="187">
        <f>IF(N399="snížená",J399,0)</f>
        <v>0</v>
      </c>
      <c r="BG399" s="187">
        <f>IF(N399="zákl. přenesená",J399,0)</f>
        <v>0</v>
      </c>
      <c r="BH399" s="187">
        <f>IF(N399="sníž. přenesená",J399,0)</f>
        <v>0</v>
      </c>
      <c r="BI399" s="187">
        <f>IF(N399="nulová",J399,0)</f>
        <v>0</v>
      </c>
      <c r="BJ399" s="24" t="s">
        <v>25</v>
      </c>
      <c r="BK399" s="187">
        <f>ROUND(I399*H399,2)</f>
        <v>0</v>
      </c>
      <c r="BL399" s="24" t="s">
        <v>151</v>
      </c>
      <c r="BM399" s="24" t="s">
        <v>1442</v>
      </c>
    </row>
    <row r="400" spans="2:51" s="11" customFormat="1" ht="13.5">
      <c r="B400" s="188"/>
      <c r="D400" s="189" t="s">
        <v>153</v>
      </c>
      <c r="E400" s="190" t="s">
        <v>5</v>
      </c>
      <c r="F400" s="191" t="s">
        <v>1435</v>
      </c>
      <c r="H400" s="192" t="s">
        <v>5</v>
      </c>
      <c r="I400" s="193"/>
      <c r="L400" s="188"/>
      <c r="M400" s="194"/>
      <c r="N400" s="195"/>
      <c r="O400" s="195"/>
      <c r="P400" s="195"/>
      <c r="Q400" s="195"/>
      <c r="R400" s="195"/>
      <c r="S400" s="195"/>
      <c r="T400" s="196"/>
      <c r="AT400" s="192" t="s">
        <v>153</v>
      </c>
      <c r="AU400" s="192" t="s">
        <v>86</v>
      </c>
      <c r="AV400" s="11" t="s">
        <v>25</v>
      </c>
      <c r="AW400" s="11" t="s">
        <v>40</v>
      </c>
      <c r="AX400" s="11" t="s">
        <v>77</v>
      </c>
      <c r="AY400" s="192" t="s">
        <v>144</v>
      </c>
    </row>
    <row r="401" spans="2:51" s="12" customFormat="1" ht="13.5">
      <c r="B401" s="197"/>
      <c r="D401" s="189" t="s">
        <v>153</v>
      </c>
      <c r="E401" s="198" t="s">
        <v>5</v>
      </c>
      <c r="F401" s="199" t="s">
        <v>730</v>
      </c>
      <c r="H401" s="200">
        <v>63</v>
      </c>
      <c r="I401" s="201"/>
      <c r="L401" s="197"/>
      <c r="M401" s="202"/>
      <c r="N401" s="203"/>
      <c r="O401" s="203"/>
      <c r="P401" s="203"/>
      <c r="Q401" s="203"/>
      <c r="R401" s="203"/>
      <c r="S401" s="203"/>
      <c r="T401" s="204"/>
      <c r="AT401" s="198" t="s">
        <v>153</v>
      </c>
      <c r="AU401" s="198" t="s">
        <v>86</v>
      </c>
      <c r="AV401" s="12" t="s">
        <v>86</v>
      </c>
      <c r="AW401" s="12" t="s">
        <v>40</v>
      </c>
      <c r="AX401" s="12" t="s">
        <v>77</v>
      </c>
      <c r="AY401" s="198" t="s">
        <v>144</v>
      </c>
    </row>
    <row r="402" spans="2:51" s="13" customFormat="1" ht="13.5">
      <c r="B402" s="205"/>
      <c r="D402" s="206" t="s">
        <v>153</v>
      </c>
      <c r="E402" s="207" t="s">
        <v>5</v>
      </c>
      <c r="F402" s="208" t="s">
        <v>174</v>
      </c>
      <c r="H402" s="209">
        <v>63</v>
      </c>
      <c r="I402" s="210"/>
      <c r="L402" s="205"/>
      <c r="M402" s="211"/>
      <c r="N402" s="212"/>
      <c r="O402" s="212"/>
      <c r="P402" s="212"/>
      <c r="Q402" s="212"/>
      <c r="R402" s="212"/>
      <c r="S402" s="212"/>
      <c r="T402" s="213"/>
      <c r="AT402" s="214" t="s">
        <v>153</v>
      </c>
      <c r="AU402" s="214" t="s">
        <v>86</v>
      </c>
      <c r="AV402" s="13" t="s">
        <v>151</v>
      </c>
      <c r="AW402" s="13" t="s">
        <v>40</v>
      </c>
      <c r="AX402" s="13" t="s">
        <v>25</v>
      </c>
      <c r="AY402" s="214" t="s">
        <v>144</v>
      </c>
    </row>
    <row r="403" spans="2:65" s="1" customFormat="1" ht="22.5" customHeight="1">
      <c r="B403" s="175"/>
      <c r="C403" s="223" t="s">
        <v>459</v>
      </c>
      <c r="D403" s="223" t="s">
        <v>782</v>
      </c>
      <c r="E403" s="224" t="s">
        <v>1443</v>
      </c>
      <c r="F403" s="225" t="s">
        <v>4771</v>
      </c>
      <c r="G403" s="226" t="s">
        <v>393</v>
      </c>
      <c r="H403" s="227">
        <v>250</v>
      </c>
      <c r="I403" s="228"/>
      <c r="J403" s="229">
        <f>ROUND(I403*H403,2)</f>
        <v>0</v>
      </c>
      <c r="K403" s="356" t="s">
        <v>4753</v>
      </c>
      <c r="L403" s="230"/>
      <c r="M403" s="231" t="s">
        <v>5</v>
      </c>
      <c r="N403" s="232" t="s">
        <v>48</v>
      </c>
      <c r="O403" s="43"/>
      <c r="P403" s="185">
        <f>O403*H403</f>
        <v>0</v>
      </c>
      <c r="Q403" s="185">
        <v>0.078</v>
      </c>
      <c r="R403" s="185">
        <f>Q403*H403</f>
        <v>19.5</v>
      </c>
      <c r="S403" s="185">
        <v>0</v>
      </c>
      <c r="T403" s="186">
        <f>S403*H403</f>
        <v>0</v>
      </c>
      <c r="AR403" s="24" t="s">
        <v>202</v>
      </c>
      <c r="AT403" s="24" t="s">
        <v>782</v>
      </c>
      <c r="AU403" s="24" t="s">
        <v>86</v>
      </c>
      <c r="AY403" s="24" t="s">
        <v>144</v>
      </c>
      <c r="BE403" s="187">
        <f>IF(N403="základní",J403,0)</f>
        <v>0</v>
      </c>
      <c r="BF403" s="187">
        <f>IF(N403="snížená",J403,0)</f>
        <v>0</v>
      </c>
      <c r="BG403" s="187">
        <f>IF(N403="zákl. přenesená",J403,0)</f>
        <v>0</v>
      </c>
      <c r="BH403" s="187">
        <f>IF(N403="sníž. přenesená",J403,0)</f>
        <v>0</v>
      </c>
      <c r="BI403" s="187">
        <f>IF(N403="nulová",J403,0)</f>
        <v>0</v>
      </c>
      <c r="BJ403" s="24" t="s">
        <v>25</v>
      </c>
      <c r="BK403" s="187">
        <f>ROUND(I403*H403,2)</f>
        <v>0</v>
      </c>
      <c r="BL403" s="24" t="s">
        <v>151</v>
      </c>
      <c r="BM403" s="24" t="s">
        <v>1444</v>
      </c>
    </row>
    <row r="404" spans="2:51" s="11" customFormat="1" ht="13.5">
      <c r="B404" s="188"/>
      <c r="D404" s="189" t="s">
        <v>153</v>
      </c>
      <c r="E404" s="190" t="s">
        <v>5</v>
      </c>
      <c r="F404" s="191" t="s">
        <v>1435</v>
      </c>
      <c r="H404" s="192" t="s">
        <v>5</v>
      </c>
      <c r="I404" s="193"/>
      <c r="L404" s="188"/>
      <c r="M404" s="194"/>
      <c r="N404" s="195"/>
      <c r="O404" s="195"/>
      <c r="P404" s="195"/>
      <c r="Q404" s="195"/>
      <c r="R404" s="195"/>
      <c r="S404" s="195"/>
      <c r="T404" s="196"/>
      <c r="AT404" s="192" t="s">
        <v>153</v>
      </c>
      <c r="AU404" s="192" t="s">
        <v>86</v>
      </c>
      <c r="AV404" s="11" t="s">
        <v>25</v>
      </c>
      <c r="AW404" s="11" t="s">
        <v>40</v>
      </c>
      <c r="AX404" s="11" t="s">
        <v>77</v>
      </c>
      <c r="AY404" s="192" t="s">
        <v>144</v>
      </c>
    </row>
    <row r="405" spans="2:51" s="12" customFormat="1" ht="13.5">
      <c r="B405" s="197"/>
      <c r="D405" s="189" t="s">
        <v>153</v>
      </c>
      <c r="E405" s="198" t="s">
        <v>5</v>
      </c>
      <c r="F405" s="199" t="s">
        <v>1445</v>
      </c>
      <c r="H405" s="200">
        <v>250</v>
      </c>
      <c r="I405" s="201"/>
      <c r="L405" s="197"/>
      <c r="M405" s="202"/>
      <c r="N405" s="203"/>
      <c r="O405" s="203"/>
      <c r="P405" s="203"/>
      <c r="Q405" s="203"/>
      <c r="R405" s="203"/>
      <c r="S405" s="203"/>
      <c r="T405" s="204"/>
      <c r="AT405" s="198" t="s">
        <v>153</v>
      </c>
      <c r="AU405" s="198" t="s">
        <v>86</v>
      </c>
      <c r="AV405" s="12" t="s">
        <v>86</v>
      </c>
      <c r="AW405" s="12" t="s">
        <v>40</v>
      </c>
      <c r="AX405" s="12" t="s">
        <v>77</v>
      </c>
      <c r="AY405" s="198" t="s">
        <v>144</v>
      </c>
    </row>
    <row r="406" spans="2:51" s="13" customFormat="1" ht="13.5">
      <c r="B406" s="205"/>
      <c r="D406" s="206" t="s">
        <v>153</v>
      </c>
      <c r="E406" s="207" t="s">
        <v>5</v>
      </c>
      <c r="F406" s="208" t="s">
        <v>174</v>
      </c>
      <c r="H406" s="209">
        <v>250</v>
      </c>
      <c r="I406" s="210"/>
      <c r="L406" s="205"/>
      <c r="M406" s="211"/>
      <c r="N406" s="212"/>
      <c r="O406" s="212"/>
      <c r="P406" s="212"/>
      <c r="Q406" s="212"/>
      <c r="R406" s="212"/>
      <c r="S406" s="212"/>
      <c r="T406" s="213"/>
      <c r="AT406" s="214" t="s">
        <v>153</v>
      </c>
      <c r="AU406" s="214" t="s">
        <v>86</v>
      </c>
      <c r="AV406" s="13" t="s">
        <v>151</v>
      </c>
      <c r="AW406" s="13" t="s">
        <v>40</v>
      </c>
      <c r="AX406" s="13" t="s">
        <v>25</v>
      </c>
      <c r="AY406" s="214" t="s">
        <v>144</v>
      </c>
    </row>
    <row r="407" spans="2:65" s="1" customFormat="1" ht="22.5" customHeight="1">
      <c r="B407" s="175"/>
      <c r="C407" s="223" t="s">
        <v>465</v>
      </c>
      <c r="D407" s="223" t="s">
        <v>782</v>
      </c>
      <c r="E407" s="224" t="s">
        <v>1446</v>
      </c>
      <c r="F407" s="225" t="s">
        <v>4772</v>
      </c>
      <c r="G407" s="226" t="s">
        <v>393</v>
      </c>
      <c r="H407" s="227">
        <v>91</v>
      </c>
      <c r="I407" s="228"/>
      <c r="J407" s="229">
        <f>ROUND(I407*H407,2)</f>
        <v>0</v>
      </c>
      <c r="K407" s="356" t="s">
        <v>4753</v>
      </c>
      <c r="L407" s="230"/>
      <c r="M407" s="231" t="s">
        <v>5</v>
      </c>
      <c r="N407" s="232" t="s">
        <v>48</v>
      </c>
      <c r="O407" s="43"/>
      <c r="P407" s="185">
        <f>O407*H407</f>
        <v>0</v>
      </c>
      <c r="Q407" s="185">
        <v>0.078</v>
      </c>
      <c r="R407" s="185">
        <f>Q407*H407</f>
        <v>7.098</v>
      </c>
      <c r="S407" s="185">
        <v>0</v>
      </c>
      <c r="T407" s="186">
        <f>S407*H407</f>
        <v>0</v>
      </c>
      <c r="AR407" s="24" t="s">
        <v>202</v>
      </c>
      <c r="AT407" s="24" t="s">
        <v>782</v>
      </c>
      <c r="AU407" s="24" t="s">
        <v>86</v>
      </c>
      <c r="AY407" s="24" t="s">
        <v>144</v>
      </c>
      <c r="BE407" s="187">
        <f>IF(N407="základní",J407,0)</f>
        <v>0</v>
      </c>
      <c r="BF407" s="187">
        <f>IF(N407="snížená",J407,0)</f>
        <v>0</v>
      </c>
      <c r="BG407" s="187">
        <f>IF(N407="zákl. přenesená",J407,0)</f>
        <v>0</v>
      </c>
      <c r="BH407" s="187">
        <f>IF(N407="sníž. přenesená",J407,0)</f>
        <v>0</v>
      </c>
      <c r="BI407" s="187">
        <f>IF(N407="nulová",J407,0)</f>
        <v>0</v>
      </c>
      <c r="BJ407" s="24" t="s">
        <v>25</v>
      </c>
      <c r="BK407" s="187">
        <f>ROUND(I407*H407,2)</f>
        <v>0</v>
      </c>
      <c r="BL407" s="24" t="s">
        <v>151</v>
      </c>
      <c r="BM407" s="24" t="s">
        <v>1447</v>
      </c>
    </row>
    <row r="408" spans="2:51" s="11" customFormat="1" ht="13.5">
      <c r="B408" s="188"/>
      <c r="D408" s="189" t="s">
        <v>153</v>
      </c>
      <c r="E408" s="190" t="s">
        <v>5</v>
      </c>
      <c r="F408" s="191" t="s">
        <v>1435</v>
      </c>
      <c r="H408" s="192" t="s">
        <v>5</v>
      </c>
      <c r="I408" s="193"/>
      <c r="L408" s="188"/>
      <c r="M408" s="194"/>
      <c r="N408" s="195"/>
      <c r="O408" s="195"/>
      <c r="P408" s="195"/>
      <c r="Q408" s="195"/>
      <c r="R408" s="195"/>
      <c r="S408" s="195"/>
      <c r="T408" s="196"/>
      <c r="AT408" s="192" t="s">
        <v>153</v>
      </c>
      <c r="AU408" s="192" t="s">
        <v>86</v>
      </c>
      <c r="AV408" s="11" t="s">
        <v>25</v>
      </c>
      <c r="AW408" s="11" t="s">
        <v>40</v>
      </c>
      <c r="AX408" s="11" t="s">
        <v>77</v>
      </c>
      <c r="AY408" s="192" t="s">
        <v>144</v>
      </c>
    </row>
    <row r="409" spans="2:51" s="12" customFormat="1" ht="13.5">
      <c r="B409" s="197"/>
      <c r="D409" s="189" t="s">
        <v>153</v>
      </c>
      <c r="E409" s="198" t="s">
        <v>5</v>
      </c>
      <c r="F409" s="199" t="s">
        <v>1448</v>
      </c>
      <c r="H409" s="200">
        <v>91</v>
      </c>
      <c r="I409" s="201"/>
      <c r="L409" s="197"/>
      <c r="M409" s="202"/>
      <c r="N409" s="203"/>
      <c r="O409" s="203"/>
      <c r="P409" s="203"/>
      <c r="Q409" s="203"/>
      <c r="R409" s="203"/>
      <c r="S409" s="203"/>
      <c r="T409" s="204"/>
      <c r="AT409" s="198" t="s">
        <v>153</v>
      </c>
      <c r="AU409" s="198" t="s">
        <v>86</v>
      </c>
      <c r="AV409" s="12" t="s">
        <v>86</v>
      </c>
      <c r="AW409" s="12" t="s">
        <v>40</v>
      </c>
      <c r="AX409" s="12" t="s">
        <v>77</v>
      </c>
      <c r="AY409" s="198" t="s">
        <v>144</v>
      </c>
    </row>
    <row r="410" spans="2:51" s="13" customFormat="1" ht="13.5">
      <c r="B410" s="205"/>
      <c r="D410" s="206" t="s">
        <v>153</v>
      </c>
      <c r="E410" s="207" t="s">
        <v>5</v>
      </c>
      <c r="F410" s="208" t="s">
        <v>174</v>
      </c>
      <c r="H410" s="209">
        <v>91</v>
      </c>
      <c r="I410" s="210"/>
      <c r="L410" s="205"/>
      <c r="M410" s="211"/>
      <c r="N410" s="212"/>
      <c r="O410" s="212"/>
      <c r="P410" s="212"/>
      <c r="Q410" s="212"/>
      <c r="R410" s="212"/>
      <c r="S410" s="212"/>
      <c r="T410" s="213"/>
      <c r="AT410" s="214" t="s">
        <v>153</v>
      </c>
      <c r="AU410" s="214" t="s">
        <v>86</v>
      </c>
      <c r="AV410" s="13" t="s">
        <v>151</v>
      </c>
      <c r="AW410" s="13" t="s">
        <v>40</v>
      </c>
      <c r="AX410" s="13" t="s">
        <v>25</v>
      </c>
      <c r="AY410" s="214" t="s">
        <v>144</v>
      </c>
    </row>
    <row r="411" spans="2:65" s="1" customFormat="1" ht="44.25" customHeight="1">
      <c r="B411" s="175"/>
      <c r="C411" s="176" t="s">
        <v>471</v>
      </c>
      <c r="D411" s="176" t="s">
        <v>146</v>
      </c>
      <c r="E411" s="177" t="s">
        <v>1118</v>
      </c>
      <c r="F411" s="178" t="s">
        <v>1119</v>
      </c>
      <c r="G411" s="179" t="s">
        <v>468</v>
      </c>
      <c r="H411" s="180">
        <v>66.81</v>
      </c>
      <c r="I411" s="181"/>
      <c r="J411" s="182">
        <f>ROUND(I411*H411,2)</f>
        <v>0</v>
      </c>
      <c r="K411" s="356" t="s">
        <v>4753</v>
      </c>
      <c r="L411" s="42"/>
      <c r="M411" s="183" t="s">
        <v>5</v>
      </c>
      <c r="N411" s="184" t="s">
        <v>48</v>
      </c>
      <c r="O411" s="43"/>
      <c r="P411" s="185">
        <f>O411*H411</f>
        <v>0</v>
      </c>
      <c r="Q411" s="185">
        <v>0.03465</v>
      </c>
      <c r="R411" s="185">
        <f>Q411*H411</f>
        <v>2.3149665</v>
      </c>
      <c r="S411" s="185">
        <v>0</v>
      </c>
      <c r="T411" s="186">
        <f>S411*H411</f>
        <v>0</v>
      </c>
      <c r="AR411" s="24" t="s">
        <v>151</v>
      </c>
      <c r="AT411" s="24" t="s">
        <v>146</v>
      </c>
      <c r="AU411" s="24" t="s">
        <v>86</v>
      </c>
      <c r="AY411" s="24" t="s">
        <v>144</v>
      </c>
      <c r="BE411" s="187">
        <f>IF(N411="základní",J411,0)</f>
        <v>0</v>
      </c>
      <c r="BF411" s="187">
        <f>IF(N411="snížená",J411,0)</f>
        <v>0</v>
      </c>
      <c r="BG411" s="187">
        <f>IF(N411="zákl. přenesená",J411,0)</f>
        <v>0</v>
      </c>
      <c r="BH411" s="187">
        <f>IF(N411="sníž. přenesená",J411,0)</f>
        <v>0</v>
      </c>
      <c r="BI411" s="187">
        <f>IF(N411="nulová",J411,0)</f>
        <v>0</v>
      </c>
      <c r="BJ411" s="24" t="s">
        <v>25</v>
      </c>
      <c r="BK411" s="187">
        <f>ROUND(I411*H411,2)</f>
        <v>0</v>
      </c>
      <c r="BL411" s="24" t="s">
        <v>151</v>
      </c>
      <c r="BM411" s="24" t="s">
        <v>1449</v>
      </c>
    </row>
    <row r="412" spans="2:51" s="11" customFormat="1" ht="13.5">
      <c r="B412" s="188"/>
      <c r="D412" s="189" t="s">
        <v>153</v>
      </c>
      <c r="E412" s="190" t="s">
        <v>5</v>
      </c>
      <c r="F412" s="191" t="s">
        <v>1450</v>
      </c>
      <c r="H412" s="192" t="s">
        <v>5</v>
      </c>
      <c r="I412" s="193"/>
      <c r="L412" s="188"/>
      <c r="M412" s="194"/>
      <c r="N412" s="195"/>
      <c r="O412" s="195"/>
      <c r="P412" s="195"/>
      <c r="Q412" s="195"/>
      <c r="R412" s="195"/>
      <c r="S412" s="195"/>
      <c r="T412" s="196"/>
      <c r="AT412" s="192" t="s">
        <v>153</v>
      </c>
      <c r="AU412" s="192" t="s">
        <v>86</v>
      </c>
      <c r="AV412" s="11" t="s">
        <v>25</v>
      </c>
      <c r="AW412" s="11" t="s">
        <v>40</v>
      </c>
      <c r="AX412" s="11" t="s">
        <v>77</v>
      </c>
      <c r="AY412" s="192" t="s">
        <v>144</v>
      </c>
    </row>
    <row r="413" spans="2:51" s="11" customFormat="1" ht="13.5">
      <c r="B413" s="188"/>
      <c r="D413" s="189" t="s">
        <v>153</v>
      </c>
      <c r="E413" s="190" t="s">
        <v>5</v>
      </c>
      <c r="F413" s="191" t="s">
        <v>797</v>
      </c>
      <c r="H413" s="192" t="s">
        <v>5</v>
      </c>
      <c r="I413" s="193"/>
      <c r="L413" s="188"/>
      <c r="M413" s="194"/>
      <c r="N413" s="195"/>
      <c r="O413" s="195"/>
      <c r="P413" s="195"/>
      <c r="Q413" s="195"/>
      <c r="R413" s="195"/>
      <c r="S413" s="195"/>
      <c r="T413" s="196"/>
      <c r="AT413" s="192" t="s">
        <v>153</v>
      </c>
      <c r="AU413" s="192" t="s">
        <v>86</v>
      </c>
      <c r="AV413" s="11" t="s">
        <v>25</v>
      </c>
      <c r="AW413" s="11" t="s">
        <v>40</v>
      </c>
      <c r="AX413" s="11" t="s">
        <v>77</v>
      </c>
      <c r="AY413" s="192" t="s">
        <v>144</v>
      </c>
    </row>
    <row r="414" spans="2:51" s="11" customFormat="1" ht="13.5">
      <c r="B414" s="188"/>
      <c r="D414" s="189" t="s">
        <v>153</v>
      </c>
      <c r="E414" s="190" t="s">
        <v>5</v>
      </c>
      <c r="F414" s="191" t="s">
        <v>1451</v>
      </c>
      <c r="H414" s="192" t="s">
        <v>5</v>
      </c>
      <c r="I414" s="193"/>
      <c r="L414" s="188"/>
      <c r="M414" s="194"/>
      <c r="N414" s="195"/>
      <c r="O414" s="195"/>
      <c r="P414" s="195"/>
      <c r="Q414" s="195"/>
      <c r="R414" s="195"/>
      <c r="S414" s="195"/>
      <c r="T414" s="196"/>
      <c r="AT414" s="192" t="s">
        <v>153</v>
      </c>
      <c r="AU414" s="192" t="s">
        <v>86</v>
      </c>
      <c r="AV414" s="11" t="s">
        <v>25</v>
      </c>
      <c r="AW414" s="11" t="s">
        <v>40</v>
      </c>
      <c r="AX414" s="11" t="s">
        <v>77</v>
      </c>
      <c r="AY414" s="192" t="s">
        <v>144</v>
      </c>
    </row>
    <row r="415" spans="2:51" s="12" customFormat="1" ht="13.5">
      <c r="B415" s="197"/>
      <c r="D415" s="189" t="s">
        <v>153</v>
      </c>
      <c r="E415" s="198" t="s">
        <v>5</v>
      </c>
      <c r="F415" s="199" t="s">
        <v>1121</v>
      </c>
      <c r="H415" s="200">
        <v>11.6</v>
      </c>
      <c r="I415" s="201"/>
      <c r="L415" s="197"/>
      <c r="M415" s="202"/>
      <c r="N415" s="203"/>
      <c r="O415" s="203"/>
      <c r="P415" s="203"/>
      <c r="Q415" s="203"/>
      <c r="R415" s="203"/>
      <c r="S415" s="203"/>
      <c r="T415" s="204"/>
      <c r="AT415" s="198" t="s">
        <v>153</v>
      </c>
      <c r="AU415" s="198" t="s">
        <v>86</v>
      </c>
      <c r="AV415" s="12" t="s">
        <v>86</v>
      </c>
      <c r="AW415" s="12" t="s">
        <v>40</v>
      </c>
      <c r="AX415" s="12" t="s">
        <v>77</v>
      </c>
      <c r="AY415" s="198" t="s">
        <v>144</v>
      </c>
    </row>
    <row r="416" spans="2:51" s="12" customFormat="1" ht="13.5">
      <c r="B416" s="197"/>
      <c r="D416" s="189" t="s">
        <v>153</v>
      </c>
      <c r="E416" s="198" t="s">
        <v>5</v>
      </c>
      <c r="F416" s="199" t="s">
        <v>1122</v>
      </c>
      <c r="H416" s="200">
        <v>9.8</v>
      </c>
      <c r="I416" s="201"/>
      <c r="L416" s="197"/>
      <c r="M416" s="202"/>
      <c r="N416" s="203"/>
      <c r="O416" s="203"/>
      <c r="P416" s="203"/>
      <c r="Q416" s="203"/>
      <c r="R416" s="203"/>
      <c r="S416" s="203"/>
      <c r="T416" s="204"/>
      <c r="AT416" s="198" t="s">
        <v>153</v>
      </c>
      <c r="AU416" s="198" t="s">
        <v>86</v>
      </c>
      <c r="AV416" s="12" t="s">
        <v>86</v>
      </c>
      <c r="AW416" s="12" t="s">
        <v>40</v>
      </c>
      <c r="AX416" s="12" t="s">
        <v>77</v>
      </c>
      <c r="AY416" s="198" t="s">
        <v>144</v>
      </c>
    </row>
    <row r="417" spans="2:51" s="12" customFormat="1" ht="13.5">
      <c r="B417" s="197"/>
      <c r="D417" s="189" t="s">
        <v>153</v>
      </c>
      <c r="E417" s="198" t="s">
        <v>5</v>
      </c>
      <c r="F417" s="199" t="s">
        <v>1121</v>
      </c>
      <c r="H417" s="200">
        <v>11.6</v>
      </c>
      <c r="I417" s="201"/>
      <c r="L417" s="197"/>
      <c r="M417" s="202"/>
      <c r="N417" s="203"/>
      <c r="O417" s="203"/>
      <c r="P417" s="203"/>
      <c r="Q417" s="203"/>
      <c r="R417" s="203"/>
      <c r="S417" s="203"/>
      <c r="T417" s="204"/>
      <c r="AT417" s="198" t="s">
        <v>153</v>
      </c>
      <c r="AU417" s="198" t="s">
        <v>86</v>
      </c>
      <c r="AV417" s="12" t="s">
        <v>86</v>
      </c>
      <c r="AW417" s="12" t="s">
        <v>40</v>
      </c>
      <c r="AX417" s="12" t="s">
        <v>77</v>
      </c>
      <c r="AY417" s="198" t="s">
        <v>144</v>
      </c>
    </row>
    <row r="418" spans="2:51" s="11" customFormat="1" ht="13.5">
      <c r="B418" s="188"/>
      <c r="D418" s="189" t="s">
        <v>153</v>
      </c>
      <c r="E418" s="190" t="s">
        <v>5</v>
      </c>
      <c r="F418" s="191" t="s">
        <v>1452</v>
      </c>
      <c r="H418" s="192" t="s">
        <v>5</v>
      </c>
      <c r="I418" s="193"/>
      <c r="L418" s="188"/>
      <c r="M418" s="194"/>
      <c r="N418" s="195"/>
      <c r="O418" s="195"/>
      <c r="P418" s="195"/>
      <c r="Q418" s="195"/>
      <c r="R418" s="195"/>
      <c r="S418" s="195"/>
      <c r="T418" s="196"/>
      <c r="AT418" s="192" t="s">
        <v>153</v>
      </c>
      <c r="AU418" s="192" t="s">
        <v>86</v>
      </c>
      <c r="AV418" s="11" t="s">
        <v>25</v>
      </c>
      <c r="AW418" s="11" t="s">
        <v>40</v>
      </c>
      <c r="AX418" s="11" t="s">
        <v>77</v>
      </c>
      <c r="AY418" s="192" t="s">
        <v>144</v>
      </c>
    </row>
    <row r="419" spans="2:51" s="12" customFormat="1" ht="13.5">
      <c r="B419" s="197"/>
      <c r="D419" s="189" t="s">
        <v>153</v>
      </c>
      <c r="E419" s="198" t="s">
        <v>5</v>
      </c>
      <c r="F419" s="199" t="s">
        <v>1453</v>
      </c>
      <c r="H419" s="200">
        <v>25.87</v>
      </c>
      <c r="I419" s="201"/>
      <c r="L419" s="197"/>
      <c r="M419" s="202"/>
      <c r="N419" s="203"/>
      <c r="O419" s="203"/>
      <c r="P419" s="203"/>
      <c r="Q419" s="203"/>
      <c r="R419" s="203"/>
      <c r="S419" s="203"/>
      <c r="T419" s="204"/>
      <c r="AT419" s="198" t="s">
        <v>153</v>
      </c>
      <c r="AU419" s="198" t="s">
        <v>86</v>
      </c>
      <c r="AV419" s="12" t="s">
        <v>86</v>
      </c>
      <c r="AW419" s="12" t="s">
        <v>40</v>
      </c>
      <c r="AX419" s="12" t="s">
        <v>77</v>
      </c>
      <c r="AY419" s="198" t="s">
        <v>144</v>
      </c>
    </row>
    <row r="420" spans="2:51" s="11" customFormat="1" ht="13.5">
      <c r="B420" s="188"/>
      <c r="D420" s="189" t="s">
        <v>153</v>
      </c>
      <c r="E420" s="190" t="s">
        <v>5</v>
      </c>
      <c r="F420" s="191" t="s">
        <v>1454</v>
      </c>
      <c r="H420" s="192" t="s">
        <v>5</v>
      </c>
      <c r="I420" s="193"/>
      <c r="L420" s="188"/>
      <c r="M420" s="194"/>
      <c r="N420" s="195"/>
      <c r="O420" s="195"/>
      <c r="P420" s="195"/>
      <c r="Q420" s="195"/>
      <c r="R420" s="195"/>
      <c r="S420" s="195"/>
      <c r="T420" s="196"/>
      <c r="AT420" s="192" t="s">
        <v>153</v>
      </c>
      <c r="AU420" s="192" t="s">
        <v>86</v>
      </c>
      <c r="AV420" s="11" t="s">
        <v>25</v>
      </c>
      <c r="AW420" s="11" t="s">
        <v>40</v>
      </c>
      <c r="AX420" s="11" t="s">
        <v>77</v>
      </c>
      <c r="AY420" s="192" t="s">
        <v>144</v>
      </c>
    </row>
    <row r="421" spans="2:51" s="12" customFormat="1" ht="13.5">
      <c r="B421" s="197"/>
      <c r="D421" s="189" t="s">
        <v>153</v>
      </c>
      <c r="E421" s="198" t="s">
        <v>5</v>
      </c>
      <c r="F421" s="199" t="s">
        <v>1455</v>
      </c>
      <c r="H421" s="200">
        <v>7.94</v>
      </c>
      <c r="I421" s="201"/>
      <c r="L421" s="197"/>
      <c r="M421" s="202"/>
      <c r="N421" s="203"/>
      <c r="O421" s="203"/>
      <c r="P421" s="203"/>
      <c r="Q421" s="203"/>
      <c r="R421" s="203"/>
      <c r="S421" s="203"/>
      <c r="T421" s="204"/>
      <c r="AT421" s="198" t="s">
        <v>153</v>
      </c>
      <c r="AU421" s="198" t="s">
        <v>86</v>
      </c>
      <c r="AV421" s="12" t="s">
        <v>86</v>
      </c>
      <c r="AW421" s="12" t="s">
        <v>40</v>
      </c>
      <c r="AX421" s="12" t="s">
        <v>77</v>
      </c>
      <c r="AY421" s="198" t="s">
        <v>144</v>
      </c>
    </row>
    <row r="422" spans="2:51" s="13" customFormat="1" ht="13.5">
      <c r="B422" s="205"/>
      <c r="D422" s="206" t="s">
        <v>153</v>
      </c>
      <c r="E422" s="207" t="s">
        <v>5</v>
      </c>
      <c r="F422" s="208" t="s">
        <v>174</v>
      </c>
      <c r="H422" s="209">
        <v>66.81</v>
      </c>
      <c r="I422" s="210"/>
      <c r="L422" s="205"/>
      <c r="M422" s="211"/>
      <c r="N422" s="212"/>
      <c r="O422" s="212"/>
      <c r="P422" s="212"/>
      <c r="Q422" s="212"/>
      <c r="R422" s="212"/>
      <c r="S422" s="212"/>
      <c r="T422" s="213"/>
      <c r="AT422" s="214" t="s">
        <v>153</v>
      </c>
      <c r="AU422" s="214" t="s">
        <v>86</v>
      </c>
      <c r="AV422" s="13" t="s">
        <v>151</v>
      </c>
      <c r="AW422" s="13" t="s">
        <v>40</v>
      </c>
      <c r="AX422" s="13" t="s">
        <v>25</v>
      </c>
      <c r="AY422" s="214" t="s">
        <v>144</v>
      </c>
    </row>
    <row r="423" spans="2:65" s="1" customFormat="1" ht="22.5" customHeight="1">
      <c r="B423" s="175"/>
      <c r="C423" s="223" t="s">
        <v>476</v>
      </c>
      <c r="D423" s="223" t="s">
        <v>782</v>
      </c>
      <c r="E423" s="224" t="s">
        <v>1123</v>
      </c>
      <c r="F423" s="225" t="s">
        <v>1124</v>
      </c>
      <c r="G423" s="226" t="s">
        <v>468</v>
      </c>
      <c r="H423" s="227">
        <v>68.146</v>
      </c>
      <c r="I423" s="228"/>
      <c r="J423" s="229">
        <f>ROUND(I423*H423,2)</f>
        <v>0</v>
      </c>
      <c r="K423" s="356" t="s">
        <v>4753</v>
      </c>
      <c r="L423" s="230"/>
      <c r="M423" s="231" t="s">
        <v>5</v>
      </c>
      <c r="N423" s="232" t="s">
        <v>48</v>
      </c>
      <c r="O423" s="43"/>
      <c r="P423" s="185">
        <f>O423*H423</f>
        <v>0</v>
      </c>
      <c r="Q423" s="185">
        <v>0</v>
      </c>
      <c r="R423" s="185">
        <f>Q423*H423</f>
        <v>0</v>
      </c>
      <c r="S423" s="185">
        <v>0</v>
      </c>
      <c r="T423" s="186">
        <f>S423*H423</f>
        <v>0</v>
      </c>
      <c r="AR423" s="24" t="s">
        <v>202</v>
      </c>
      <c r="AT423" s="24" t="s">
        <v>782</v>
      </c>
      <c r="AU423" s="24" t="s">
        <v>86</v>
      </c>
      <c r="AY423" s="24" t="s">
        <v>144</v>
      </c>
      <c r="BE423" s="187">
        <f>IF(N423="základní",J423,0)</f>
        <v>0</v>
      </c>
      <c r="BF423" s="187">
        <f>IF(N423="snížená",J423,0)</f>
        <v>0</v>
      </c>
      <c r="BG423" s="187">
        <f>IF(N423="zákl. přenesená",J423,0)</f>
        <v>0</v>
      </c>
      <c r="BH423" s="187">
        <f>IF(N423="sníž. přenesená",J423,0)</f>
        <v>0</v>
      </c>
      <c r="BI423" s="187">
        <f>IF(N423="nulová",J423,0)</f>
        <v>0</v>
      </c>
      <c r="BJ423" s="24" t="s">
        <v>25</v>
      </c>
      <c r="BK423" s="187">
        <f>ROUND(I423*H423,2)</f>
        <v>0</v>
      </c>
      <c r="BL423" s="24" t="s">
        <v>151</v>
      </c>
      <c r="BM423" s="24" t="s">
        <v>1456</v>
      </c>
    </row>
    <row r="424" spans="2:51" s="11" customFormat="1" ht="13.5">
      <c r="B424" s="188"/>
      <c r="D424" s="189" t="s">
        <v>153</v>
      </c>
      <c r="E424" s="190" t="s">
        <v>5</v>
      </c>
      <c r="F424" s="191" t="s">
        <v>1450</v>
      </c>
      <c r="H424" s="192" t="s">
        <v>5</v>
      </c>
      <c r="I424" s="193"/>
      <c r="L424" s="188"/>
      <c r="M424" s="194"/>
      <c r="N424" s="195"/>
      <c r="O424" s="195"/>
      <c r="P424" s="195"/>
      <c r="Q424" s="195"/>
      <c r="R424" s="195"/>
      <c r="S424" s="195"/>
      <c r="T424" s="196"/>
      <c r="AT424" s="192" t="s">
        <v>153</v>
      </c>
      <c r="AU424" s="192" t="s">
        <v>86</v>
      </c>
      <c r="AV424" s="11" t="s">
        <v>25</v>
      </c>
      <c r="AW424" s="11" t="s">
        <v>40</v>
      </c>
      <c r="AX424" s="11" t="s">
        <v>77</v>
      </c>
      <c r="AY424" s="192" t="s">
        <v>144</v>
      </c>
    </row>
    <row r="425" spans="2:51" s="11" customFormat="1" ht="13.5">
      <c r="B425" s="188"/>
      <c r="D425" s="189" t="s">
        <v>153</v>
      </c>
      <c r="E425" s="190" t="s">
        <v>5</v>
      </c>
      <c r="F425" s="191" t="s">
        <v>797</v>
      </c>
      <c r="H425" s="192" t="s">
        <v>5</v>
      </c>
      <c r="I425" s="193"/>
      <c r="L425" s="188"/>
      <c r="M425" s="194"/>
      <c r="N425" s="195"/>
      <c r="O425" s="195"/>
      <c r="P425" s="195"/>
      <c r="Q425" s="195"/>
      <c r="R425" s="195"/>
      <c r="S425" s="195"/>
      <c r="T425" s="196"/>
      <c r="AT425" s="192" t="s">
        <v>153</v>
      </c>
      <c r="AU425" s="192" t="s">
        <v>86</v>
      </c>
      <c r="AV425" s="11" t="s">
        <v>25</v>
      </c>
      <c r="AW425" s="11" t="s">
        <v>40</v>
      </c>
      <c r="AX425" s="11" t="s">
        <v>77</v>
      </c>
      <c r="AY425" s="192" t="s">
        <v>144</v>
      </c>
    </row>
    <row r="426" spans="2:51" s="11" customFormat="1" ht="13.5">
      <c r="B426" s="188"/>
      <c r="D426" s="189" t="s">
        <v>153</v>
      </c>
      <c r="E426" s="190" t="s">
        <v>5</v>
      </c>
      <c r="F426" s="191" t="s">
        <v>1451</v>
      </c>
      <c r="H426" s="192" t="s">
        <v>5</v>
      </c>
      <c r="I426" s="193"/>
      <c r="L426" s="188"/>
      <c r="M426" s="194"/>
      <c r="N426" s="195"/>
      <c r="O426" s="195"/>
      <c r="P426" s="195"/>
      <c r="Q426" s="195"/>
      <c r="R426" s="195"/>
      <c r="S426" s="195"/>
      <c r="T426" s="196"/>
      <c r="AT426" s="192" t="s">
        <v>153</v>
      </c>
      <c r="AU426" s="192" t="s">
        <v>86</v>
      </c>
      <c r="AV426" s="11" t="s">
        <v>25</v>
      </c>
      <c r="AW426" s="11" t="s">
        <v>40</v>
      </c>
      <c r="AX426" s="11" t="s">
        <v>77</v>
      </c>
      <c r="AY426" s="192" t="s">
        <v>144</v>
      </c>
    </row>
    <row r="427" spans="2:51" s="12" customFormat="1" ht="13.5">
      <c r="B427" s="197"/>
      <c r="D427" s="189" t="s">
        <v>153</v>
      </c>
      <c r="E427" s="198" t="s">
        <v>5</v>
      </c>
      <c r="F427" s="199" t="s">
        <v>1121</v>
      </c>
      <c r="H427" s="200">
        <v>11.6</v>
      </c>
      <c r="I427" s="201"/>
      <c r="L427" s="197"/>
      <c r="M427" s="202"/>
      <c r="N427" s="203"/>
      <c r="O427" s="203"/>
      <c r="P427" s="203"/>
      <c r="Q427" s="203"/>
      <c r="R427" s="203"/>
      <c r="S427" s="203"/>
      <c r="T427" s="204"/>
      <c r="AT427" s="198" t="s">
        <v>153</v>
      </c>
      <c r="AU427" s="198" t="s">
        <v>86</v>
      </c>
      <c r="AV427" s="12" t="s">
        <v>86</v>
      </c>
      <c r="AW427" s="12" t="s">
        <v>40</v>
      </c>
      <c r="AX427" s="12" t="s">
        <v>77</v>
      </c>
      <c r="AY427" s="198" t="s">
        <v>144</v>
      </c>
    </row>
    <row r="428" spans="2:51" s="12" customFormat="1" ht="13.5">
      <c r="B428" s="197"/>
      <c r="D428" s="189" t="s">
        <v>153</v>
      </c>
      <c r="E428" s="198" t="s">
        <v>5</v>
      </c>
      <c r="F428" s="199" t="s">
        <v>1122</v>
      </c>
      <c r="H428" s="200">
        <v>9.8</v>
      </c>
      <c r="I428" s="201"/>
      <c r="L428" s="197"/>
      <c r="M428" s="202"/>
      <c r="N428" s="203"/>
      <c r="O428" s="203"/>
      <c r="P428" s="203"/>
      <c r="Q428" s="203"/>
      <c r="R428" s="203"/>
      <c r="S428" s="203"/>
      <c r="T428" s="204"/>
      <c r="AT428" s="198" t="s">
        <v>153</v>
      </c>
      <c r="AU428" s="198" t="s">
        <v>86</v>
      </c>
      <c r="AV428" s="12" t="s">
        <v>86</v>
      </c>
      <c r="AW428" s="12" t="s">
        <v>40</v>
      </c>
      <c r="AX428" s="12" t="s">
        <v>77</v>
      </c>
      <c r="AY428" s="198" t="s">
        <v>144</v>
      </c>
    </row>
    <row r="429" spans="2:51" s="12" customFormat="1" ht="13.5">
      <c r="B429" s="197"/>
      <c r="D429" s="189" t="s">
        <v>153</v>
      </c>
      <c r="E429" s="198" t="s">
        <v>5</v>
      </c>
      <c r="F429" s="199" t="s">
        <v>1121</v>
      </c>
      <c r="H429" s="200">
        <v>11.6</v>
      </c>
      <c r="I429" s="201"/>
      <c r="L429" s="197"/>
      <c r="M429" s="202"/>
      <c r="N429" s="203"/>
      <c r="O429" s="203"/>
      <c r="P429" s="203"/>
      <c r="Q429" s="203"/>
      <c r="R429" s="203"/>
      <c r="S429" s="203"/>
      <c r="T429" s="204"/>
      <c r="AT429" s="198" t="s">
        <v>153</v>
      </c>
      <c r="AU429" s="198" t="s">
        <v>86</v>
      </c>
      <c r="AV429" s="12" t="s">
        <v>86</v>
      </c>
      <c r="AW429" s="12" t="s">
        <v>40</v>
      </c>
      <c r="AX429" s="12" t="s">
        <v>77</v>
      </c>
      <c r="AY429" s="198" t="s">
        <v>144</v>
      </c>
    </row>
    <row r="430" spans="2:51" s="11" customFormat="1" ht="13.5">
      <c r="B430" s="188"/>
      <c r="D430" s="189" t="s">
        <v>153</v>
      </c>
      <c r="E430" s="190" t="s">
        <v>5</v>
      </c>
      <c r="F430" s="191" t="s">
        <v>1452</v>
      </c>
      <c r="H430" s="192" t="s">
        <v>5</v>
      </c>
      <c r="I430" s="193"/>
      <c r="L430" s="188"/>
      <c r="M430" s="194"/>
      <c r="N430" s="195"/>
      <c r="O430" s="195"/>
      <c r="P430" s="195"/>
      <c r="Q430" s="195"/>
      <c r="R430" s="195"/>
      <c r="S430" s="195"/>
      <c r="T430" s="196"/>
      <c r="AT430" s="192" t="s">
        <v>153</v>
      </c>
      <c r="AU430" s="192" t="s">
        <v>86</v>
      </c>
      <c r="AV430" s="11" t="s">
        <v>25</v>
      </c>
      <c r="AW430" s="11" t="s">
        <v>40</v>
      </c>
      <c r="AX430" s="11" t="s">
        <v>77</v>
      </c>
      <c r="AY430" s="192" t="s">
        <v>144</v>
      </c>
    </row>
    <row r="431" spans="2:51" s="12" customFormat="1" ht="13.5">
      <c r="B431" s="197"/>
      <c r="D431" s="189" t="s">
        <v>153</v>
      </c>
      <c r="E431" s="198" t="s">
        <v>5</v>
      </c>
      <c r="F431" s="199" t="s">
        <v>1453</v>
      </c>
      <c r="H431" s="200">
        <v>25.87</v>
      </c>
      <c r="I431" s="201"/>
      <c r="L431" s="197"/>
      <c r="M431" s="202"/>
      <c r="N431" s="203"/>
      <c r="O431" s="203"/>
      <c r="P431" s="203"/>
      <c r="Q431" s="203"/>
      <c r="R431" s="203"/>
      <c r="S431" s="203"/>
      <c r="T431" s="204"/>
      <c r="AT431" s="198" t="s">
        <v>153</v>
      </c>
      <c r="AU431" s="198" t="s">
        <v>86</v>
      </c>
      <c r="AV431" s="12" t="s">
        <v>86</v>
      </c>
      <c r="AW431" s="12" t="s">
        <v>40</v>
      </c>
      <c r="AX431" s="12" t="s">
        <v>77</v>
      </c>
      <c r="AY431" s="198" t="s">
        <v>144</v>
      </c>
    </row>
    <row r="432" spans="2:51" s="11" customFormat="1" ht="13.5">
      <c r="B432" s="188"/>
      <c r="D432" s="189" t="s">
        <v>153</v>
      </c>
      <c r="E432" s="190" t="s">
        <v>5</v>
      </c>
      <c r="F432" s="191" t="s">
        <v>1454</v>
      </c>
      <c r="H432" s="192" t="s">
        <v>5</v>
      </c>
      <c r="I432" s="193"/>
      <c r="L432" s="188"/>
      <c r="M432" s="194"/>
      <c r="N432" s="195"/>
      <c r="O432" s="195"/>
      <c r="P432" s="195"/>
      <c r="Q432" s="195"/>
      <c r="R432" s="195"/>
      <c r="S432" s="195"/>
      <c r="T432" s="196"/>
      <c r="AT432" s="192" t="s">
        <v>153</v>
      </c>
      <c r="AU432" s="192" t="s">
        <v>86</v>
      </c>
      <c r="AV432" s="11" t="s">
        <v>25</v>
      </c>
      <c r="AW432" s="11" t="s">
        <v>40</v>
      </c>
      <c r="AX432" s="11" t="s">
        <v>77</v>
      </c>
      <c r="AY432" s="192" t="s">
        <v>144</v>
      </c>
    </row>
    <row r="433" spans="2:51" s="12" customFormat="1" ht="13.5">
      <c r="B433" s="197"/>
      <c r="D433" s="189" t="s">
        <v>153</v>
      </c>
      <c r="E433" s="198" t="s">
        <v>5</v>
      </c>
      <c r="F433" s="199" t="s">
        <v>1455</v>
      </c>
      <c r="H433" s="200">
        <v>7.94</v>
      </c>
      <c r="I433" s="201"/>
      <c r="L433" s="197"/>
      <c r="M433" s="202"/>
      <c r="N433" s="203"/>
      <c r="O433" s="203"/>
      <c r="P433" s="203"/>
      <c r="Q433" s="203"/>
      <c r="R433" s="203"/>
      <c r="S433" s="203"/>
      <c r="T433" s="204"/>
      <c r="AT433" s="198" t="s">
        <v>153</v>
      </c>
      <c r="AU433" s="198" t="s">
        <v>86</v>
      </c>
      <c r="AV433" s="12" t="s">
        <v>86</v>
      </c>
      <c r="AW433" s="12" t="s">
        <v>40</v>
      </c>
      <c r="AX433" s="12" t="s">
        <v>77</v>
      </c>
      <c r="AY433" s="198" t="s">
        <v>144</v>
      </c>
    </row>
    <row r="434" spans="2:51" s="13" customFormat="1" ht="13.5">
      <c r="B434" s="205"/>
      <c r="D434" s="189" t="s">
        <v>153</v>
      </c>
      <c r="E434" s="215" t="s">
        <v>5</v>
      </c>
      <c r="F434" s="216" t="s">
        <v>174</v>
      </c>
      <c r="H434" s="217">
        <v>66.81</v>
      </c>
      <c r="I434" s="210"/>
      <c r="L434" s="205"/>
      <c r="M434" s="211"/>
      <c r="N434" s="212"/>
      <c r="O434" s="212"/>
      <c r="P434" s="212"/>
      <c r="Q434" s="212"/>
      <c r="R434" s="212"/>
      <c r="S434" s="212"/>
      <c r="T434" s="213"/>
      <c r="AT434" s="214" t="s">
        <v>153</v>
      </c>
      <c r="AU434" s="214" t="s">
        <v>86</v>
      </c>
      <c r="AV434" s="13" t="s">
        <v>151</v>
      </c>
      <c r="AW434" s="13" t="s">
        <v>40</v>
      </c>
      <c r="AX434" s="13" t="s">
        <v>77</v>
      </c>
      <c r="AY434" s="214" t="s">
        <v>144</v>
      </c>
    </row>
    <row r="435" spans="2:51" s="12" customFormat="1" ht="13.5">
      <c r="B435" s="197"/>
      <c r="D435" s="189" t="s">
        <v>153</v>
      </c>
      <c r="E435" s="198" t="s">
        <v>5</v>
      </c>
      <c r="F435" s="199" t="s">
        <v>1457</v>
      </c>
      <c r="H435" s="200">
        <v>68.146</v>
      </c>
      <c r="I435" s="201"/>
      <c r="L435" s="197"/>
      <c r="M435" s="202"/>
      <c r="N435" s="203"/>
      <c r="O435" s="203"/>
      <c r="P435" s="203"/>
      <c r="Q435" s="203"/>
      <c r="R435" s="203"/>
      <c r="S435" s="203"/>
      <c r="T435" s="204"/>
      <c r="AT435" s="198" t="s">
        <v>153</v>
      </c>
      <c r="AU435" s="198" t="s">
        <v>86</v>
      </c>
      <c r="AV435" s="12" t="s">
        <v>86</v>
      </c>
      <c r="AW435" s="12" t="s">
        <v>40</v>
      </c>
      <c r="AX435" s="12" t="s">
        <v>77</v>
      </c>
      <c r="AY435" s="198" t="s">
        <v>144</v>
      </c>
    </row>
    <row r="436" spans="2:51" s="13" customFormat="1" ht="13.5">
      <c r="B436" s="205"/>
      <c r="D436" s="189" t="s">
        <v>153</v>
      </c>
      <c r="E436" s="215" t="s">
        <v>5</v>
      </c>
      <c r="F436" s="216" t="s">
        <v>174</v>
      </c>
      <c r="H436" s="217">
        <v>68.146</v>
      </c>
      <c r="I436" s="210"/>
      <c r="L436" s="205"/>
      <c r="M436" s="211"/>
      <c r="N436" s="212"/>
      <c r="O436" s="212"/>
      <c r="P436" s="212"/>
      <c r="Q436" s="212"/>
      <c r="R436" s="212"/>
      <c r="S436" s="212"/>
      <c r="T436" s="213"/>
      <c r="AT436" s="214" t="s">
        <v>153</v>
      </c>
      <c r="AU436" s="214" t="s">
        <v>86</v>
      </c>
      <c r="AV436" s="13" t="s">
        <v>151</v>
      </c>
      <c r="AW436" s="13" t="s">
        <v>40</v>
      </c>
      <c r="AX436" s="13" t="s">
        <v>25</v>
      </c>
      <c r="AY436" s="214" t="s">
        <v>144</v>
      </c>
    </row>
    <row r="437" spans="2:63" s="10" customFormat="1" ht="29.85" customHeight="1">
      <c r="B437" s="161"/>
      <c r="D437" s="172" t="s">
        <v>76</v>
      </c>
      <c r="E437" s="173" t="s">
        <v>190</v>
      </c>
      <c r="F437" s="173" t="s">
        <v>201</v>
      </c>
      <c r="I437" s="164"/>
      <c r="J437" s="174">
        <f>BK437</f>
        <v>0</v>
      </c>
      <c r="L437" s="161"/>
      <c r="M437" s="166"/>
      <c r="N437" s="167"/>
      <c r="O437" s="167"/>
      <c r="P437" s="168">
        <f>SUM(P438:P1416)</f>
        <v>0</v>
      </c>
      <c r="Q437" s="167"/>
      <c r="R437" s="168">
        <f>SUM(R438:R1416)</f>
        <v>1164.05948956</v>
      </c>
      <c r="S437" s="167"/>
      <c r="T437" s="169">
        <f>SUM(T438:T1416)</f>
        <v>0</v>
      </c>
      <c r="AR437" s="162" t="s">
        <v>25</v>
      </c>
      <c r="AT437" s="170" t="s">
        <v>76</v>
      </c>
      <c r="AU437" s="170" t="s">
        <v>25</v>
      </c>
      <c r="AY437" s="162" t="s">
        <v>144</v>
      </c>
      <c r="BK437" s="171">
        <f>SUM(BK438:BK1416)</f>
        <v>0</v>
      </c>
    </row>
    <row r="438" spans="2:65" s="1" customFormat="1" ht="31.5" customHeight="1">
      <c r="B438" s="175"/>
      <c r="C438" s="176" t="s">
        <v>481</v>
      </c>
      <c r="D438" s="176" t="s">
        <v>146</v>
      </c>
      <c r="E438" s="177" t="s">
        <v>1458</v>
      </c>
      <c r="F438" s="178" t="s">
        <v>1459</v>
      </c>
      <c r="G438" s="179" t="s">
        <v>205</v>
      </c>
      <c r="H438" s="180">
        <v>936.366</v>
      </c>
      <c r="I438" s="181"/>
      <c r="J438" s="182">
        <f>ROUND(I438*H438,2)</f>
        <v>0</v>
      </c>
      <c r="K438" s="356" t="s">
        <v>4753</v>
      </c>
      <c r="L438" s="42"/>
      <c r="M438" s="183" t="s">
        <v>5</v>
      </c>
      <c r="N438" s="184" t="s">
        <v>48</v>
      </c>
      <c r="O438" s="43"/>
      <c r="P438" s="185">
        <f>O438*H438</f>
        <v>0</v>
      </c>
      <c r="Q438" s="185">
        <v>0.01733</v>
      </c>
      <c r="R438" s="185">
        <f>Q438*H438</f>
        <v>16.22722278</v>
      </c>
      <c r="S438" s="185">
        <v>0</v>
      </c>
      <c r="T438" s="186">
        <f>S438*H438</f>
        <v>0</v>
      </c>
      <c r="AR438" s="24" t="s">
        <v>151</v>
      </c>
      <c r="AT438" s="24" t="s">
        <v>146</v>
      </c>
      <c r="AU438" s="24" t="s">
        <v>86</v>
      </c>
      <c r="AY438" s="24" t="s">
        <v>144</v>
      </c>
      <c r="BE438" s="187">
        <f>IF(N438="základní",J438,0)</f>
        <v>0</v>
      </c>
      <c r="BF438" s="187">
        <f>IF(N438="snížená",J438,0)</f>
        <v>0</v>
      </c>
      <c r="BG438" s="187">
        <f>IF(N438="zákl. přenesená",J438,0)</f>
        <v>0</v>
      </c>
      <c r="BH438" s="187">
        <f>IF(N438="sníž. přenesená",J438,0)</f>
        <v>0</v>
      </c>
      <c r="BI438" s="187">
        <f>IF(N438="nulová",J438,0)</f>
        <v>0</v>
      </c>
      <c r="BJ438" s="24" t="s">
        <v>25</v>
      </c>
      <c r="BK438" s="187">
        <f>ROUND(I438*H438,2)</f>
        <v>0</v>
      </c>
      <c r="BL438" s="24" t="s">
        <v>151</v>
      </c>
      <c r="BM438" s="24" t="s">
        <v>1460</v>
      </c>
    </row>
    <row r="439" spans="2:51" s="11" customFormat="1" ht="13.5">
      <c r="B439" s="188"/>
      <c r="D439" s="189" t="s">
        <v>153</v>
      </c>
      <c r="E439" s="190" t="s">
        <v>5</v>
      </c>
      <c r="F439" s="191" t="s">
        <v>1461</v>
      </c>
      <c r="H439" s="192" t="s">
        <v>5</v>
      </c>
      <c r="I439" s="193"/>
      <c r="L439" s="188"/>
      <c r="M439" s="194"/>
      <c r="N439" s="195"/>
      <c r="O439" s="195"/>
      <c r="P439" s="195"/>
      <c r="Q439" s="195"/>
      <c r="R439" s="195"/>
      <c r="S439" s="195"/>
      <c r="T439" s="196"/>
      <c r="AT439" s="192" t="s">
        <v>153</v>
      </c>
      <c r="AU439" s="192" t="s">
        <v>86</v>
      </c>
      <c r="AV439" s="11" t="s">
        <v>25</v>
      </c>
      <c r="AW439" s="11" t="s">
        <v>40</v>
      </c>
      <c r="AX439" s="11" t="s">
        <v>77</v>
      </c>
      <c r="AY439" s="192" t="s">
        <v>144</v>
      </c>
    </row>
    <row r="440" spans="2:51" s="11" customFormat="1" ht="13.5">
      <c r="B440" s="188"/>
      <c r="D440" s="189" t="s">
        <v>153</v>
      </c>
      <c r="E440" s="190" t="s">
        <v>5</v>
      </c>
      <c r="F440" s="191" t="s">
        <v>215</v>
      </c>
      <c r="H440" s="192" t="s">
        <v>5</v>
      </c>
      <c r="I440" s="193"/>
      <c r="L440" s="188"/>
      <c r="M440" s="194"/>
      <c r="N440" s="195"/>
      <c r="O440" s="195"/>
      <c r="P440" s="195"/>
      <c r="Q440" s="195"/>
      <c r="R440" s="195"/>
      <c r="S440" s="195"/>
      <c r="T440" s="196"/>
      <c r="AT440" s="192" t="s">
        <v>153</v>
      </c>
      <c r="AU440" s="192" t="s">
        <v>86</v>
      </c>
      <c r="AV440" s="11" t="s">
        <v>25</v>
      </c>
      <c r="AW440" s="11" t="s">
        <v>40</v>
      </c>
      <c r="AX440" s="11" t="s">
        <v>77</v>
      </c>
      <c r="AY440" s="192" t="s">
        <v>144</v>
      </c>
    </row>
    <row r="441" spans="2:51" s="12" customFormat="1" ht="27">
      <c r="B441" s="197"/>
      <c r="D441" s="189" t="s">
        <v>153</v>
      </c>
      <c r="E441" s="198" t="s">
        <v>5</v>
      </c>
      <c r="F441" s="199" t="s">
        <v>1462</v>
      </c>
      <c r="H441" s="200">
        <v>19.628</v>
      </c>
      <c r="I441" s="201"/>
      <c r="L441" s="197"/>
      <c r="M441" s="202"/>
      <c r="N441" s="203"/>
      <c r="O441" s="203"/>
      <c r="P441" s="203"/>
      <c r="Q441" s="203"/>
      <c r="R441" s="203"/>
      <c r="S441" s="203"/>
      <c r="T441" s="204"/>
      <c r="AT441" s="198" t="s">
        <v>153</v>
      </c>
      <c r="AU441" s="198" t="s">
        <v>86</v>
      </c>
      <c r="AV441" s="12" t="s">
        <v>86</v>
      </c>
      <c r="AW441" s="12" t="s">
        <v>40</v>
      </c>
      <c r="AX441" s="12" t="s">
        <v>77</v>
      </c>
      <c r="AY441" s="198" t="s">
        <v>144</v>
      </c>
    </row>
    <row r="442" spans="2:51" s="12" customFormat="1" ht="13.5">
      <c r="B442" s="197"/>
      <c r="D442" s="189" t="s">
        <v>153</v>
      </c>
      <c r="E442" s="198" t="s">
        <v>5</v>
      </c>
      <c r="F442" s="199" t="s">
        <v>1463</v>
      </c>
      <c r="H442" s="200">
        <v>3.5</v>
      </c>
      <c r="I442" s="201"/>
      <c r="L442" s="197"/>
      <c r="M442" s="202"/>
      <c r="N442" s="203"/>
      <c r="O442" s="203"/>
      <c r="P442" s="203"/>
      <c r="Q442" s="203"/>
      <c r="R442" s="203"/>
      <c r="S442" s="203"/>
      <c r="T442" s="204"/>
      <c r="AT442" s="198" t="s">
        <v>153</v>
      </c>
      <c r="AU442" s="198" t="s">
        <v>86</v>
      </c>
      <c r="AV442" s="12" t="s">
        <v>86</v>
      </c>
      <c r="AW442" s="12" t="s">
        <v>40</v>
      </c>
      <c r="AX442" s="12" t="s">
        <v>77</v>
      </c>
      <c r="AY442" s="198" t="s">
        <v>144</v>
      </c>
    </row>
    <row r="443" spans="2:51" s="12" customFormat="1" ht="13.5">
      <c r="B443" s="197"/>
      <c r="D443" s="189" t="s">
        <v>153</v>
      </c>
      <c r="E443" s="198" t="s">
        <v>5</v>
      </c>
      <c r="F443" s="199" t="s">
        <v>1464</v>
      </c>
      <c r="H443" s="200">
        <v>0.7</v>
      </c>
      <c r="I443" s="201"/>
      <c r="L443" s="197"/>
      <c r="M443" s="202"/>
      <c r="N443" s="203"/>
      <c r="O443" s="203"/>
      <c r="P443" s="203"/>
      <c r="Q443" s="203"/>
      <c r="R443" s="203"/>
      <c r="S443" s="203"/>
      <c r="T443" s="204"/>
      <c r="AT443" s="198" t="s">
        <v>153</v>
      </c>
      <c r="AU443" s="198" t="s">
        <v>86</v>
      </c>
      <c r="AV443" s="12" t="s">
        <v>86</v>
      </c>
      <c r="AW443" s="12" t="s">
        <v>40</v>
      </c>
      <c r="AX443" s="12" t="s">
        <v>77</v>
      </c>
      <c r="AY443" s="198" t="s">
        <v>144</v>
      </c>
    </row>
    <row r="444" spans="2:51" s="11" customFormat="1" ht="13.5">
      <c r="B444" s="188"/>
      <c r="D444" s="189" t="s">
        <v>153</v>
      </c>
      <c r="E444" s="190" t="s">
        <v>5</v>
      </c>
      <c r="F444" s="191" t="s">
        <v>222</v>
      </c>
      <c r="H444" s="192" t="s">
        <v>5</v>
      </c>
      <c r="I444" s="193"/>
      <c r="L444" s="188"/>
      <c r="M444" s="194"/>
      <c r="N444" s="195"/>
      <c r="O444" s="195"/>
      <c r="P444" s="195"/>
      <c r="Q444" s="195"/>
      <c r="R444" s="195"/>
      <c r="S444" s="195"/>
      <c r="T444" s="196"/>
      <c r="AT444" s="192" t="s">
        <v>153</v>
      </c>
      <c r="AU444" s="192" t="s">
        <v>86</v>
      </c>
      <c r="AV444" s="11" t="s">
        <v>25</v>
      </c>
      <c r="AW444" s="11" t="s">
        <v>40</v>
      </c>
      <c r="AX444" s="11" t="s">
        <v>77</v>
      </c>
      <c r="AY444" s="192" t="s">
        <v>144</v>
      </c>
    </row>
    <row r="445" spans="2:51" s="12" customFormat="1" ht="13.5">
      <c r="B445" s="197"/>
      <c r="D445" s="189" t="s">
        <v>153</v>
      </c>
      <c r="E445" s="198" t="s">
        <v>5</v>
      </c>
      <c r="F445" s="199" t="s">
        <v>1465</v>
      </c>
      <c r="H445" s="200">
        <v>14.112</v>
      </c>
      <c r="I445" s="201"/>
      <c r="L445" s="197"/>
      <c r="M445" s="202"/>
      <c r="N445" s="203"/>
      <c r="O445" s="203"/>
      <c r="P445" s="203"/>
      <c r="Q445" s="203"/>
      <c r="R445" s="203"/>
      <c r="S445" s="203"/>
      <c r="T445" s="204"/>
      <c r="AT445" s="198" t="s">
        <v>153</v>
      </c>
      <c r="AU445" s="198" t="s">
        <v>86</v>
      </c>
      <c r="AV445" s="12" t="s">
        <v>86</v>
      </c>
      <c r="AW445" s="12" t="s">
        <v>40</v>
      </c>
      <c r="AX445" s="12" t="s">
        <v>77</v>
      </c>
      <c r="AY445" s="198" t="s">
        <v>144</v>
      </c>
    </row>
    <row r="446" spans="2:51" s="12" customFormat="1" ht="13.5">
      <c r="B446" s="197"/>
      <c r="D446" s="189" t="s">
        <v>153</v>
      </c>
      <c r="E446" s="198" t="s">
        <v>5</v>
      </c>
      <c r="F446" s="199" t="s">
        <v>1466</v>
      </c>
      <c r="H446" s="200">
        <v>10.26</v>
      </c>
      <c r="I446" s="201"/>
      <c r="L446" s="197"/>
      <c r="M446" s="202"/>
      <c r="N446" s="203"/>
      <c r="O446" s="203"/>
      <c r="P446" s="203"/>
      <c r="Q446" s="203"/>
      <c r="R446" s="203"/>
      <c r="S446" s="203"/>
      <c r="T446" s="204"/>
      <c r="AT446" s="198" t="s">
        <v>153</v>
      </c>
      <c r="AU446" s="198" t="s">
        <v>86</v>
      </c>
      <c r="AV446" s="12" t="s">
        <v>86</v>
      </c>
      <c r="AW446" s="12" t="s">
        <v>40</v>
      </c>
      <c r="AX446" s="12" t="s">
        <v>77</v>
      </c>
      <c r="AY446" s="198" t="s">
        <v>144</v>
      </c>
    </row>
    <row r="447" spans="2:51" s="12" customFormat="1" ht="13.5">
      <c r="B447" s="197"/>
      <c r="D447" s="189" t="s">
        <v>153</v>
      </c>
      <c r="E447" s="198" t="s">
        <v>5</v>
      </c>
      <c r="F447" s="199" t="s">
        <v>1467</v>
      </c>
      <c r="H447" s="200">
        <v>12.03</v>
      </c>
      <c r="I447" s="201"/>
      <c r="L447" s="197"/>
      <c r="M447" s="202"/>
      <c r="N447" s="203"/>
      <c r="O447" s="203"/>
      <c r="P447" s="203"/>
      <c r="Q447" s="203"/>
      <c r="R447" s="203"/>
      <c r="S447" s="203"/>
      <c r="T447" s="204"/>
      <c r="AT447" s="198" t="s">
        <v>153</v>
      </c>
      <c r="AU447" s="198" t="s">
        <v>86</v>
      </c>
      <c r="AV447" s="12" t="s">
        <v>86</v>
      </c>
      <c r="AW447" s="12" t="s">
        <v>40</v>
      </c>
      <c r="AX447" s="12" t="s">
        <v>77</v>
      </c>
      <c r="AY447" s="198" t="s">
        <v>144</v>
      </c>
    </row>
    <row r="448" spans="2:51" s="12" customFormat="1" ht="13.5">
      <c r="B448" s="197"/>
      <c r="D448" s="189" t="s">
        <v>153</v>
      </c>
      <c r="E448" s="198" t="s">
        <v>5</v>
      </c>
      <c r="F448" s="199" t="s">
        <v>1468</v>
      </c>
      <c r="H448" s="200">
        <v>0.401</v>
      </c>
      <c r="I448" s="201"/>
      <c r="L448" s="197"/>
      <c r="M448" s="202"/>
      <c r="N448" s="203"/>
      <c r="O448" s="203"/>
      <c r="P448" s="203"/>
      <c r="Q448" s="203"/>
      <c r="R448" s="203"/>
      <c r="S448" s="203"/>
      <c r="T448" s="204"/>
      <c r="AT448" s="198" t="s">
        <v>153</v>
      </c>
      <c r="AU448" s="198" t="s">
        <v>86</v>
      </c>
      <c r="AV448" s="12" t="s">
        <v>86</v>
      </c>
      <c r="AW448" s="12" t="s">
        <v>40</v>
      </c>
      <c r="AX448" s="12" t="s">
        <v>77</v>
      </c>
      <c r="AY448" s="198" t="s">
        <v>144</v>
      </c>
    </row>
    <row r="449" spans="2:51" s="12" customFormat="1" ht="13.5">
      <c r="B449" s="197"/>
      <c r="D449" s="189" t="s">
        <v>153</v>
      </c>
      <c r="E449" s="198" t="s">
        <v>5</v>
      </c>
      <c r="F449" s="199" t="s">
        <v>1469</v>
      </c>
      <c r="H449" s="200">
        <v>2.05</v>
      </c>
      <c r="I449" s="201"/>
      <c r="L449" s="197"/>
      <c r="M449" s="202"/>
      <c r="N449" s="203"/>
      <c r="O449" s="203"/>
      <c r="P449" s="203"/>
      <c r="Q449" s="203"/>
      <c r="R449" s="203"/>
      <c r="S449" s="203"/>
      <c r="T449" s="204"/>
      <c r="AT449" s="198" t="s">
        <v>153</v>
      </c>
      <c r="AU449" s="198" t="s">
        <v>86</v>
      </c>
      <c r="AV449" s="12" t="s">
        <v>86</v>
      </c>
      <c r="AW449" s="12" t="s">
        <v>40</v>
      </c>
      <c r="AX449" s="12" t="s">
        <v>77</v>
      </c>
      <c r="AY449" s="198" t="s">
        <v>144</v>
      </c>
    </row>
    <row r="450" spans="2:51" s="12" customFormat="1" ht="13.5">
      <c r="B450" s="197"/>
      <c r="D450" s="189" t="s">
        <v>153</v>
      </c>
      <c r="E450" s="198" t="s">
        <v>5</v>
      </c>
      <c r="F450" s="199" t="s">
        <v>1470</v>
      </c>
      <c r="H450" s="200">
        <v>2.4</v>
      </c>
      <c r="I450" s="201"/>
      <c r="L450" s="197"/>
      <c r="M450" s="202"/>
      <c r="N450" s="203"/>
      <c r="O450" s="203"/>
      <c r="P450" s="203"/>
      <c r="Q450" s="203"/>
      <c r="R450" s="203"/>
      <c r="S450" s="203"/>
      <c r="T450" s="204"/>
      <c r="AT450" s="198" t="s">
        <v>153</v>
      </c>
      <c r="AU450" s="198" t="s">
        <v>86</v>
      </c>
      <c r="AV450" s="12" t="s">
        <v>86</v>
      </c>
      <c r="AW450" s="12" t="s">
        <v>40</v>
      </c>
      <c r="AX450" s="12" t="s">
        <v>77</v>
      </c>
      <c r="AY450" s="198" t="s">
        <v>144</v>
      </c>
    </row>
    <row r="451" spans="2:51" s="12" customFormat="1" ht="13.5">
      <c r="B451" s="197"/>
      <c r="D451" s="189" t="s">
        <v>153</v>
      </c>
      <c r="E451" s="198" t="s">
        <v>5</v>
      </c>
      <c r="F451" s="199" t="s">
        <v>1471</v>
      </c>
      <c r="H451" s="200">
        <v>1.6</v>
      </c>
      <c r="I451" s="201"/>
      <c r="L451" s="197"/>
      <c r="M451" s="202"/>
      <c r="N451" s="203"/>
      <c r="O451" s="203"/>
      <c r="P451" s="203"/>
      <c r="Q451" s="203"/>
      <c r="R451" s="203"/>
      <c r="S451" s="203"/>
      <c r="T451" s="204"/>
      <c r="AT451" s="198" t="s">
        <v>153</v>
      </c>
      <c r="AU451" s="198" t="s">
        <v>86</v>
      </c>
      <c r="AV451" s="12" t="s">
        <v>86</v>
      </c>
      <c r="AW451" s="12" t="s">
        <v>40</v>
      </c>
      <c r="AX451" s="12" t="s">
        <v>77</v>
      </c>
      <c r="AY451" s="198" t="s">
        <v>144</v>
      </c>
    </row>
    <row r="452" spans="2:51" s="12" customFormat="1" ht="13.5">
      <c r="B452" s="197"/>
      <c r="D452" s="189" t="s">
        <v>153</v>
      </c>
      <c r="E452" s="198" t="s">
        <v>5</v>
      </c>
      <c r="F452" s="199" t="s">
        <v>1472</v>
      </c>
      <c r="H452" s="200">
        <v>3.018</v>
      </c>
      <c r="I452" s="201"/>
      <c r="L452" s="197"/>
      <c r="M452" s="202"/>
      <c r="N452" s="203"/>
      <c r="O452" s="203"/>
      <c r="P452" s="203"/>
      <c r="Q452" s="203"/>
      <c r="R452" s="203"/>
      <c r="S452" s="203"/>
      <c r="T452" s="204"/>
      <c r="AT452" s="198" t="s">
        <v>153</v>
      </c>
      <c r="AU452" s="198" t="s">
        <v>86</v>
      </c>
      <c r="AV452" s="12" t="s">
        <v>86</v>
      </c>
      <c r="AW452" s="12" t="s">
        <v>40</v>
      </c>
      <c r="AX452" s="12" t="s">
        <v>77</v>
      </c>
      <c r="AY452" s="198" t="s">
        <v>144</v>
      </c>
    </row>
    <row r="453" spans="2:51" s="12" customFormat="1" ht="13.5">
      <c r="B453" s="197"/>
      <c r="D453" s="189" t="s">
        <v>153</v>
      </c>
      <c r="E453" s="198" t="s">
        <v>5</v>
      </c>
      <c r="F453" s="199" t="s">
        <v>1473</v>
      </c>
      <c r="H453" s="200">
        <v>3.146</v>
      </c>
      <c r="I453" s="201"/>
      <c r="L453" s="197"/>
      <c r="M453" s="202"/>
      <c r="N453" s="203"/>
      <c r="O453" s="203"/>
      <c r="P453" s="203"/>
      <c r="Q453" s="203"/>
      <c r="R453" s="203"/>
      <c r="S453" s="203"/>
      <c r="T453" s="204"/>
      <c r="AT453" s="198" t="s">
        <v>153</v>
      </c>
      <c r="AU453" s="198" t="s">
        <v>86</v>
      </c>
      <c r="AV453" s="12" t="s">
        <v>86</v>
      </c>
      <c r="AW453" s="12" t="s">
        <v>40</v>
      </c>
      <c r="AX453" s="12" t="s">
        <v>77</v>
      </c>
      <c r="AY453" s="198" t="s">
        <v>144</v>
      </c>
    </row>
    <row r="454" spans="2:51" s="11" customFormat="1" ht="13.5">
      <c r="B454" s="188"/>
      <c r="D454" s="189" t="s">
        <v>153</v>
      </c>
      <c r="E454" s="190" t="s">
        <v>5</v>
      </c>
      <c r="F454" s="191" t="s">
        <v>227</v>
      </c>
      <c r="H454" s="192" t="s">
        <v>5</v>
      </c>
      <c r="I454" s="193"/>
      <c r="L454" s="188"/>
      <c r="M454" s="194"/>
      <c r="N454" s="195"/>
      <c r="O454" s="195"/>
      <c r="P454" s="195"/>
      <c r="Q454" s="195"/>
      <c r="R454" s="195"/>
      <c r="S454" s="195"/>
      <c r="T454" s="196"/>
      <c r="AT454" s="192" t="s">
        <v>153</v>
      </c>
      <c r="AU454" s="192" t="s">
        <v>86</v>
      </c>
      <c r="AV454" s="11" t="s">
        <v>25</v>
      </c>
      <c r="AW454" s="11" t="s">
        <v>40</v>
      </c>
      <c r="AX454" s="11" t="s">
        <v>77</v>
      </c>
      <c r="AY454" s="192" t="s">
        <v>144</v>
      </c>
    </row>
    <row r="455" spans="2:51" s="12" customFormat="1" ht="13.5">
      <c r="B455" s="197"/>
      <c r="D455" s="189" t="s">
        <v>153</v>
      </c>
      <c r="E455" s="198" t="s">
        <v>5</v>
      </c>
      <c r="F455" s="199" t="s">
        <v>1474</v>
      </c>
      <c r="H455" s="200">
        <v>5.764</v>
      </c>
      <c r="I455" s="201"/>
      <c r="L455" s="197"/>
      <c r="M455" s="202"/>
      <c r="N455" s="203"/>
      <c r="O455" s="203"/>
      <c r="P455" s="203"/>
      <c r="Q455" s="203"/>
      <c r="R455" s="203"/>
      <c r="S455" s="203"/>
      <c r="T455" s="204"/>
      <c r="AT455" s="198" t="s">
        <v>153</v>
      </c>
      <c r="AU455" s="198" t="s">
        <v>86</v>
      </c>
      <c r="AV455" s="12" t="s">
        <v>86</v>
      </c>
      <c r="AW455" s="12" t="s">
        <v>40</v>
      </c>
      <c r="AX455" s="12" t="s">
        <v>77</v>
      </c>
      <c r="AY455" s="198" t="s">
        <v>144</v>
      </c>
    </row>
    <row r="456" spans="2:51" s="12" customFormat="1" ht="13.5">
      <c r="B456" s="197"/>
      <c r="D456" s="189" t="s">
        <v>153</v>
      </c>
      <c r="E456" s="198" t="s">
        <v>5</v>
      </c>
      <c r="F456" s="199" t="s">
        <v>1475</v>
      </c>
      <c r="H456" s="200">
        <v>3.784</v>
      </c>
      <c r="I456" s="201"/>
      <c r="L456" s="197"/>
      <c r="M456" s="202"/>
      <c r="N456" s="203"/>
      <c r="O456" s="203"/>
      <c r="P456" s="203"/>
      <c r="Q456" s="203"/>
      <c r="R456" s="203"/>
      <c r="S456" s="203"/>
      <c r="T456" s="204"/>
      <c r="AT456" s="198" t="s">
        <v>153</v>
      </c>
      <c r="AU456" s="198" t="s">
        <v>86</v>
      </c>
      <c r="AV456" s="12" t="s">
        <v>86</v>
      </c>
      <c r="AW456" s="12" t="s">
        <v>40</v>
      </c>
      <c r="AX456" s="12" t="s">
        <v>77</v>
      </c>
      <c r="AY456" s="198" t="s">
        <v>144</v>
      </c>
    </row>
    <row r="457" spans="2:51" s="12" customFormat="1" ht="13.5">
      <c r="B457" s="197"/>
      <c r="D457" s="189" t="s">
        <v>153</v>
      </c>
      <c r="E457" s="198" t="s">
        <v>5</v>
      </c>
      <c r="F457" s="199" t="s">
        <v>1476</v>
      </c>
      <c r="H457" s="200">
        <v>4.58</v>
      </c>
      <c r="I457" s="201"/>
      <c r="L457" s="197"/>
      <c r="M457" s="202"/>
      <c r="N457" s="203"/>
      <c r="O457" s="203"/>
      <c r="P457" s="203"/>
      <c r="Q457" s="203"/>
      <c r="R457" s="203"/>
      <c r="S457" s="203"/>
      <c r="T457" s="204"/>
      <c r="AT457" s="198" t="s">
        <v>153</v>
      </c>
      <c r="AU457" s="198" t="s">
        <v>86</v>
      </c>
      <c r="AV457" s="12" t="s">
        <v>86</v>
      </c>
      <c r="AW457" s="12" t="s">
        <v>40</v>
      </c>
      <c r="AX457" s="12" t="s">
        <v>77</v>
      </c>
      <c r="AY457" s="198" t="s">
        <v>144</v>
      </c>
    </row>
    <row r="458" spans="2:51" s="12" customFormat="1" ht="13.5">
      <c r="B458" s="197"/>
      <c r="D458" s="189" t="s">
        <v>153</v>
      </c>
      <c r="E458" s="198" t="s">
        <v>5</v>
      </c>
      <c r="F458" s="199" t="s">
        <v>1477</v>
      </c>
      <c r="H458" s="200">
        <v>3.925</v>
      </c>
      <c r="I458" s="201"/>
      <c r="L458" s="197"/>
      <c r="M458" s="202"/>
      <c r="N458" s="203"/>
      <c r="O458" s="203"/>
      <c r="P458" s="203"/>
      <c r="Q458" s="203"/>
      <c r="R458" s="203"/>
      <c r="S458" s="203"/>
      <c r="T458" s="204"/>
      <c r="AT458" s="198" t="s">
        <v>153</v>
      </c>
      <c r="AU458" s="198" t="s">
        <v>86</v>
      </c>
      <c r="AV458" s="12" t="s">
        <v>86</v>
      </c>
      <c r="AW458" s="12" t="s">
        <v>40</v>
      </c>
      <c r="AX458" s="12" t="s">
        <v>77</v>
      </c>
      <c r="AY458" s="198" t="s">
        <v>144</v>
      </c>
    </row>
    <row r="459" spans="2:51" s="12" customFormat="1" ht="13.5">
      <c r="B459" s="197"/>
      <c r="D459" s="189" t="s">
        <v>153</v>
      </c>
      <c r="E459" s="198" t="s">
        <v>5</v>
      </c>
      <c r="F459" s="199" t="s">
        <v>1478</v>
      </c>
      <c r="H459" s="200">
        <v>5.623</v>
      </c>
      <c r="I459" s="201"/>
      <c r="L459" s="197"/>
      <c r="M459" s="202"/>
      <c r="N459" s="203"/>
      <c r="O459" s="203"/>
      <c r="P459" s="203"/>
      <c r="Q459" s="203"/>
      <c r="R459" s="203"/>
      <c r="S459" s="203"/>
      <c r="T459" s="204"/>
      <c r="AT459" s="198" t="s">
        <v>153</v>
      </c>
      <c r="AU459" s="198" t="s">
        <v>86</v>
      </c>
      <c r="AV459" s="12" t="s">
        <v>86</v>
      </c>
      <c r="AW459" s="12" t="s">
        <v>40</v>
      </c>
      <c r="AX459" s="12" t="s">
        <v>77</v>
      </c>
      <c r="AY459" s="198" t="s">
        <v>144</v>
      </c>
    </row>
    <row r="460" spans="2:51" s="12" customFormat="1" ht="13.5">
      <c r="B460" s="197"/>
      <c r="D460" s="189" t="s">
        <v>153</v>
      </c>
      <c r="E460" s="198" t="s">
        <v>5</v>
      </c>
      <c r="F460" s="199" t="s">
        <v>1479</v>
      </c>
      <c r="H460" s="200">
        <v>8.03</v>
      </c>
      <c r="I460" s="201"/>
      <c r="L460" s="197"/>
      <c r="M460" s="202"/>
      <c r="N460" s="203"/>
      <c r="O460" s="203"/>
      <c r="P460" s="203"/>
      <c r="Q460" s="203"/>
      <c r="R460" s="203"/>
      <c r="S460" s="203"/>
      <c r="T460" s="204"/>
      <c r="AT460" s="198" t="s">
        <v>153</v>
      </c>
      <c r="AU460" s="198" t="s">
        <v>86</v>
      </c>
      <c r="AV460" s="12" t="s">
        <v>86</v>
      </c>
      <c r="AW460" s="12" t="s">
        <v>40</v>
      </c>
      <c r="AX460" s="12" t="s">
        <v>77</v>
      </c>
      <c r="AY460" s="198" t="s">
        <v>144</v>
      </c>
    </row>
    <row r="461" spans="2:51" s="12" customFormat="1" ht="13.5">
      <c r="B461" s="197"/>
      <c r="D461" s="189" t="s">
        <v>153</v>
      </c>
      <c r="E461" s="198" t="s">
        <v>5</v>
      </c>
      <c r="F461" s="199" t="s">
        <v>1480</v>
      </c>
      <c r="H461" s="200">
        <v>15.594</v>
      </c>
      <c r="I461" s="201"/>
      <c r="L461" s="197"/>
      <c r="M461" s="202"/>
      <c r="N461" s="203"/>
      <c r="O461" s="203"/>
      <c r="P461" s="203"/>
      <c r="Q461" s="203"/>
      <c r="R461" s="203"/>
      <c r="S461" s="203"/>
      <c r="T461" s="204"/>
      <c r="AT461" s="198" t="s">
        <v>153</v>
      </c>
      <c r="AU461" s="198" t="s">
        <v>86</v>
      </c>
      <c r="AV461" s="12" t="s">
        <v>86</v>
      </c>
      <c r="AW461" s="12" t="s">
        <v>40</v>
      </c>
      <c r="AX461" s="12" t="s">
        <v>77</v>
      </c>
      <c r="AY461" s="198" t="s">
        <v>144</v>
      </c>
    </row>
    <row r="462" spans="2:51" s="11" customFormat="1" ht="13.5">
      <c r="B462" s="188"/>
      <c r="D462" s="189" t="s">
        <v>153</v>
      </c>
      <c r="E462" s="190" t="s">
        <v>5</v>
      </c>
      <c r="F462" s="191" t="s">
        <v>229</v>
      </c>
      <c r="H462" s="192" t="s">
        <v>5</v>
      </c>
      <c r="I462" s="193"/>
      <c r="L462" s="188"/>
      <c r="M462" s="194"/>
      <c r="N462" s="195"/>
      <c r="O462" s="195"/>
      <c r="P462" s="195"/>
      <c r="Q462" s="195"/>
      <c r="R462" s="195"/>
      <c r="S462" s="195"/>
      <c r="T462" s="196"/>
      <c r="AT462" s="192" t="s">
        <v>153</v>
      </c>
      <c r="AU462" s="192" t="s">
        <v>86</v>
      </c>
      <c r="AV462" s="11" t="s">
        <v>25</v>
      </c>
      <c r="AW462" s="11" t="s">
        <v>40</v>
      </c>
      <c r="AX462" s="11" t="s">
        <v>77</v>
      </c>
      <c r="AY462" s="192" t="s">
        <v>144</v>
      </c>
    </row>
    <row r="463" spans="2:51" s="12" customFormat="1" ht="27">
      <c r="B463" s="197"/>
      <c r="D463" s="189" t="s">
        <v>153</v>
      </c>
      <c r="E463" s="198" t="s">
        <v>5</v>
      </c>
      <c r="F463" s="199" t="s">
        <v>1481</v>
      </c>
      <c r="H463" s="200">
        <v>26.28</v>
      </c>
      <c r="I463" s="201"/>
      <c r="L463" s="197"/>
      <c r="M463" s="202"/>
      <c r="N463" s="203"/>
      <c r="O463" s="203"/>
      <c r="P463" s="203"/>
      <c r="Q463" s="203"/>
      <c r="R463" s="203"/>
      <c r="S463" s="203"/>
      <c r="T463" s="204"/>
      <c r="AT463" s="198" t="s">
        <v>153</v>
      </c>
      <c r="AU463" s="198" t="s">
        <v>86</v>
      </c>
      <c r="AV463" s="12" t="s">
        <v>86</v>
      </c>
      <c r="AW463" s="12" t="s">
        <v>40</v>
      </c>
      <c r="AX463" s="12" t="s">
        <v>77</v>
      </c>
      <c r="AY463" s="198" t="s">
        <v>144</v>
      </c>
    </row>
    <row r="464" spans="2:51" s="12" customFormat="1" ht="13.5">
      <c r="B464" s="197"/>
      <c r="D464" s="189" t="s">
        <v>153</v>
      </c>
      <c r="E464" s="198" t="s">
        <v>5</v>
      </c>
      <c r="F464" s="199" t="s">
        <v>1482</v>
      </c>
      <c r="H464" s="200">
        <v>5.267</v>
      </c>
      <c r="I464" s="201"/>
      <c r="L464" s="197"/>
      <c r="M464" s="202"/>
      <c r="N464" s="203"/>
      <c r="O464" s="203"/>
      <c r="P464" s="203"/>
      <c r="Q464" s="203"/>
      <c r="R464" s="203"/>
      <c r="S464" s="203"/>
      <c r="T464" s="204"/>
      <c r="AT464" s="198" t="s">
        <v>153</v>
      </c>
      <c r="AU464" s="198" t="s">
        <v>86</v>
      </c>
      <c r="AV464" s="12" t="s">
        <v>86</v>
      </c>
      <c r="AW464" s="12" t="s">
        <v>40</v>
      </c>
      <c r="AX464" s="12" t="s">
        <v>77</v>
      </c>
      <c r="AY464" s="198" t="s">
        <v>144</v>
      </c>
    </row>
    <row r="465" spans="2:51" s="12" customFormat="1" ht="13.5">
      <c r="B465" s="197"/>
      <c r="D465" s="189" t="s">
        <v>153</v>
      </c>
      <c r="E465" s="198" t="s">
        <v>5</v>
      </c>
      <c r="F465" s="199" t="s">
        <v>1483</v>
      </c>
      <c r="H465" s="200">
        <v>4.054</v>
      </c>
      <c r="I465" s="201"/>
      <c r="L465" s="197"/>
      <c r="M465" s="202"/>
      <c r="N465" s="203"/>
      <c r="O465" s="203"/>
      <c r="P465" s="203"/>
      <c r="Q465" s="203"/>
      <c r="R465" s="203"/>
      <c r="S465" s="203"/>
      <c r="T465" s="204"/>
      <c r="AT465" s="198" t="s">
        <v>153</v>
      </c>
      <c r="AU465" s="198" t="s">
        <v>86</v>
      </c>
      <c r="AV465" s="12" t="s">
        <v>86</v>
      </c>
      <c r="AW465" s="12" t="s">
        <v>40</v>
      </c>
      <c r="AX465" s="12" t="s">
        <v>77</v>
      </c>
      <c r="AY465" s="198" t="s">
        <v>144</v>
      </c>
    </row>
    <row r="466" spans="2:51" s="12" customFormat="1" ht="13.5">
      <c r="B466" s="197"/>
      <c r="D466" s="189" t="s">
        <v>153</v>
      </c>
      <c r="E466" s="198" t="s">
        <v>5</v>
      </c>
      <c r="F466" s="199" t="s">
        <v>1484</v>
      </c>
      <c r="H466" s="200">
        <v>0.54</v>
      </c>
      <c r="I466" s="201"/>
      <c r="L466" s="197"/>
      <c r="M466" s="202"/>
      <c r="N466" s="203"/>
      <c r="O466" s="203"/>
      <c r="P466" s="203"/>
      <c r="Q466" s="203"/>
      <c r="R466" s="203"/>
      <c r="S466" s="203"/>
      <c r="T466" s="204"/>
      <c r="AT466" s="198" t="s">
        <v>153</v>
      </c>
      <c r="AU466" s="198" t="s">
        <v>86</v>
      </c>
      <c r="AV466" s="12" t="s">
        <v>86</v>
      </c>
      <c r="AW466" s="12" t="s">
        <v>40</v>
      </c>
      <c r="AX466" s="12" t="s">
        <v>77</v>
      </c>
      <c r="AY466" s="198" t="s">
        <v>144</v>
      </c>
    </row>
    <row r="467" spans="2:51" s="12" customFormat="1" ht="13.5">
      <c r="B467" s="197"/>
      <c r="D467" s="189" t="s">
        <v>153</v>
      </c>
      <c r="E467" s="198" t="s">
        <v>5</v>
      </c>
      <c r="F467" s="199" t="s">
        <v>1485</v>
      </c>
      <c r="H467" s="200">
        <v>4.662</v>
      </c>
      <c r="I467" s="201"/>
      <c r="L467" s="197"/>
      <c r="M467" s="202"/>
      <c r="N467" s="203"/>
      <c r="O467" s="203"/>
      <c r="P467" s="203"/>
      <c r="Q467" s="203"/>
      <c r="R467" s="203"/>
      <c r="S467" s="203"/>
      <c r="T467" s="204"/>
      <c r="AT467" s="198" t="s">
        <v>153</v>
      </c>
      <c r="AU467" s="198" t="s">
        <v>86</v>
      </c>
      <c r="AV467" s="12" t="s">
        <v>86</v>
      </c>
      <c r="AW467" s="12" t="s">
        <v>40</v>
      </c>
      <c r="AX467" s="12" t="s">
        <v>77</v>
      </c>
      <c r="AY467" s="198" t="s">
        <v>144</v>
      </c>
    </row>
    <row r="468" spans="2:51" s="11" customFormat="1" ht="13.5">
      <c r="B468" s="188"/>
      <c r="D468" s="189" t="s">
        <v>153</v>
      </c>
      <c r="E468" s="190" t="s">
        <v>5</v>
      </c>
      <c r="F468" s="191" t="s">
        <v>231</v>
      </c>
      <c r="H468" s="192" t="s">
        <v>5</v>
      </c>
      <c r="I468" s="193"/>
      <c r="L468" s="188"/>
      <c r="M468" s="194"/>
      <c r="N468" s="195"/>
      <c r="O468" s="195"/>
      <c r="P468" s="195"/>
      <c r="Q468" s="195"/>
      <c r="R468" s="195"/>
      <c r="S468" s="195"/>
      <c r="T468" s="196"/>
      <c r="AT468" s="192" t="s">
        <v>153</v>
      </c>
      <c r="AU468" s="192" t="s">
        <v>86</v>
      </c>
      <c r="AV468" s="11" t="s">
        <v>25</v>
      </c>
      <c r="AW468" s="11" t="s">
        <v>40</v>
      </c>
      <c r="AX468" s="11" t="s">
        <v>77</v>
      </c>
      <c r="AY468" s="192" t="s">
        <v>144</v>
      </c>
    </row>
    <row r="469" spans="2:51" s="12" customFormat="1" ht="13.5">
      <c r="B469" s="197"/>
      <c r="D469" s="189" t="s">
        <v>153</v>
      </c>
      <c r="E469" s="198" t="s">
        <v>5</v>
      </c>
      <c r="F469" s="199" t="s">
        <v>1486</v>
      </c>
      <c r="H469" s="200">
        <v>2.916</v>
      </c>
      <c r="I469" s="201"/>
      <c r="L469" s="197"/>
      <c r="M469" s="202"/>
      <c r="N469" s="203"/>
      <c r="O469" s="203"/>
      <c r="P469" s="203"/>
      <c r="Q469" s="203"/>
      <c r="R469" s="203"/>
      <c r="S469" s="203"/>
      <c r="T469" s="204"/>
      <c r="AT469" s="198" t="s">
        <v>153</v>
      </c>
      <c r="AU469" s="198" t="s">
        <v>86</v>
      </c>
      <c r="AV469" s="12" t="s">
        <v>86</v>
      </c>
      <c r="AW469" s="12" t="s">
        <v>40</v>
      </c>
      <c r="AX469" s="12" t="s">
        <v>77</v>
      </c>
      <c r="AY469" s="198" t="s">
        <v>144</v>
      </c>
    </row>
    <row r="470" spans="2:51" s="11" customFormat="1" ht="13.5">
      <c r="B470" s="188"/>
      <c r="D470" s="189" t="s">
        <v>153</v>
      </c>
      <c r="E470" s="190" t="s">
        <v>5</v>
      </c>
      <c r="F470" s="191" t="s">
        <v>1487</v>
      </c>
      <c r="H470" s="192" t="s">
        <v>5</v>
      </c>
      <c r="I470" s="193"/>
      <c r="L470" s="188"/>
      <c r="M470" s="194"/>
      <c r="N470" s="195"/>
      <c r="O470" s="195"/>
      <c r="P470" s="195"/>
      <c r="Q470" s="195"/>
      <c r="R470" s="195"/>
      <c r="S470" s="195"/>
      <c r="T470" s="196"/>
      <c r="AT470" s="192" t="s">
        <v>153</v>
      </c>
      <c r="AU470" s="192" t="s">
        <v>86</v>
      </c>
      <c r="AV470" s="11" t="s">
        <v>25</v>
      </c>
      <c r="AW470" s="11" t="s">
        <v>40</v>
      </c>
      <c r="AX470" s="11" t="s">
        <v>77</v>
      </c>
      <c r="AY470" s="192" t="s">
        <v>144</v>
      </c>
    </row>
    <row r="471" spans="2:51" s="11" customFormat="1" ht="13.5">
      <c r="B471" s="188"/>
      <c r="D471" s="189" t="s">
        <v>153</v>
      </c>
      <c r="E471" s="190" t="s">
        <v>5</v>
      </c>
      <c r="F471" s="191" t="s">
        <v>215</v>
      </c>
      <c r="H471" s="192" t="s">
        <v>5</v>
      </c>
      <c r="I471" s="193"/>
      <c r="L471" s="188"/>
      <c r="M471" s="194"/>
      <c r="N471" s="195"/>
      <c r="O471" s="195"/>
      <c r="P471" s="195"/>
      <c r="Q471" s="195"/>
      <c r="R471" s="195"/>
      <c r="S471" s="195"/>
      <c r="T471" s="196"/>
      <c r="AT471" s="192" t="s">
        <v>153</v>
      </c>
      <c r="AU471" s="192" t="s">
        <v>86</v>
      </c>
      <c r="AV471" s="11" t="s">
        <v>25</v>
      </c>
      <c r="AW471" s="11" t="s">
        <v>40</v>
      </c>
      <c r="AX471" s="11" t="s">
        <v>77</v>
      </c>
      <c r="AY471" s="192" t="s">
        <v>144</v>
      </c>
    </row>
    <row r="472" spans="2:51" s="12" customFormat="1" ht="13.5">
      <c r="B472" s="197"/>
      <c r="D472" s="189" t="s">
        <v>153</v>
      </c>
      <c r="E472" s="198" t="s">
        <v>5</v>
      </c>
      <c r="F472" s="199" t="s">
        <v>1488</v>
      </c>
      <c r="H472" s="200">
        <v>5.075</v>
      </c>
      <c r="I472" s="201"/>
      <c r="L472" s="197"/>
      <c r="M472" s="202"/>
      <c r="N472" s="203"/>
      <c r="O472" s="203"/>
      <c r="P472" s="203"/>
      <c r="Q472" s="203"/>
      <c r="R472" s="203"/>
      <c r="S472" s="203"/>
      <c r="T472" s="204"/>
      <c r="AT472" s="198" t="s">
        <v>153</v>
      </c>
      <c r="AU472" s="198" t="s">
        <v>86</v>
      </c>
      <c r="AV472" s="12" t="s">
        <v>86</v>
      </c>
      <c r="AW472" s="12" t="s">
        <v>40</v>
      </c>
      <c r="AX472" s="12" t="s">
        <v>77</v>
      </c>
      <c r="AY472" s="198" t="s">
        <v>144</v>
      </c>
    </row>
    <row r="473" spans="2:51" s="11" customFormat="1" ht="13.5">
      <c r="B473" s="188"/>
      <c r="D473" s="189" t="s">
        <v>153</v>
      </c>
      <c r="E473" s="190" t="s">
        <v>5</v>
      </c>
      <c r="F473" s="191" t="s">
        <v>222</v>
      </c>
      <c r="H473" s="192" t="s">
        <v>5</v>
      </c>
      <c r="I473" s="193"/>
      <c r="L473" s="188"/>
      <c r="M473" s="194"/>
      <c r="N473" s="195"/>
      <c r="O473" s="195"/>
      <c r="P473" s="195"/>
      <c r="Q473" s="195"/>
      <c r="R473" s="195"/>
      <c r="S473" s="195"/>
      <c r="T473" s="196"/>
      <c r="AT473" s="192" t="s">
        <v>153</v>
      </c>
      <c r="AU473" s="192" t="s">
        <v>86</v>
      </c>
      <c r="AV473" s="11" t="s">
        <v>25</v>
      </c>
      <c r="AW473" s="11" t="s">
        <v>40</v>
      </c>
      <c r="AX473" s="11" t="s">
        <v>77</v>
      </c>
      <c r="AY473" s="192" t="s">
        <v>144</v>
      </c>
    </row>
    <row r="474" spans="2:51" s="12" customFormat="1" ht="13.5">
      <c r="B474" s="197"/>
      <c r="D474" s="189" t="s">
        <v>153</v>
      </c>
      <c r="E474" s="198" t="s">
        <v>5</v>
      </c>
      <c r="F474" s="199" t="s">
        <v>1489</v>
      </c>
      <c r="H474" s="200">
        <v>2.664</v>
      </c>
      <c r="I474" s="201"/>
      <c r="L474" s="197"/>
      <c r="M474" s="202"/>
      <c r="N474" s="203"/>
      <c r="O474" s="203"/>
      <c r="P474" s="203"/>
      <c r="Q474" s="203"/>
      <c r="R474" s="203"/>
      <c r="S474" s="203"/>
      <c r="T474" s="204"/>
      <c r="AT474" s="198" t="s">
        <v>153</v>
      </c>
      <c r="AU474" s="198" t="s">
        <v>86</v>
      </c>
      <c r="AV474" s="12" t="s">
        <v>86</v>
      </c>
      <c r="AW474" s="12" t="s">
        <v>40</v>
      </c>
      <c r="AX474" s="12" t="s">
        <v>77</v>
      </c>
      <c r="AY474" s="198" t="s">
        <v>144</v>
      </c>
    </row>
    <row r="475" spans="2:51" s="11" customFormat="1" ht="13.5">
      <c r="B475" s="188"/>
      <c r="D475" s="189" t="s">
        <v>153</v>
      </c>
      <c r="E475" s="190" t="s">
        <v>5</v>
      </c>
      <c r="F475" s="191" t="s">
        <v>231</v>
      </c>
      <c r="H475" s="192" t="s">
        <v>5</v>
      </c>
      <c r="I475" s="193"/>
      <c r="L475" s="188"/>
      <c r="M475" s="194"/>
      <c r="N475" s="195"/>
      <c r="O475" s="195"/>
      <c r="P475" s="195"/>
      <c r="Q475" s="195"/>
      <c r="R475" s="195"/>
      <c r="S475" s="195"/>
      <c r="T475" s="196"/>
      <c r="AT475" s="192" t="s">
        <v>153</v>
      </c>
      <c r="AU475" s="192" t="s">
        <v>86</v>
      </c>
      <c r="AV475" s="11" t="s">
        <v>25</v>
      </c>
      <c r="AW475" s="11" t="s">
        <v>40</v>
      </c>
      <c r="AX475" s="11" t="s">
        <v>77</v>
      </c>
      <c r="AY475" s="192" t="s">
        <v>144</v>
      </c>
    </row>
    <row r="476" spans="2:51" s="12" customFormat="1" ht="13.5">
      <c r="B476" s="197"/>
      <c r="D476" s="189" t="s">
        <v>153</v>
      </c>
      <c r="E476" s="198" t="s">
        <v>5</v>
      </c>
      <c r="F476" s="199" t="s">
        <v>1490</v>
      </c>
      <c r="H476" s="200">
        <v>2.033</v>
      </c>
      <c r="I476" s="201"/>
      <c r="L476" s="197"/>
      <c r="M476" s="202"/>
      <c r="N476" s="203"/>
      <c r="O476" s="203"/>
      <c r="P476" s="203"/>
      <c r="Q476" s="203"/>
      <c r="R476" s="203"/>
      <c r="S476" s="203"/>
      <c r="T476" s="204"/>
      <c r="AT476" s="198" t="s">
        <v>153</v>
      </c>
      <c r="AU476" s="198" t="s">
        <v>86</v>
      </c>
      <c r="AV476" s="12" t="s">
        <v>86</v>
      </c>
      <c r="AW476" s="12" t="s">
        <v>40</v>
      </c>
      <c r="AX476" s="12" t="s">
        <v>77</v>
      </c>
      <c r="AY476" s="198" t="s">
        <v>144</v>
      </c>
    </row>
    <row r="477" spans="2:51" s="11" customFormat="1" ht="13.5">
      <c r="B477" s="188"/>
      <c r="D477" s="189" t="s">
        <v>153</v>
      </c>
      <c r="E477" s="190" t="s">
        <v>5</v>
      </c>
      <c r="F477" s="191" t="s">
        <v>1491</v>
      </c>
      <c r="H477" s="192" t="s">
        <v>5</v>
      </c>
      <c r="I477" s="193"/>
      <c r="L477" s="188"/>
      <c r="M477" s="194"/>
      <c r="N477" s="195"/>
      <c r="O477" s="195"/>
      <c r="P477" s="195"/>
      <c r="Q477" s="195"/>
      <c r="R477" s="195"/>
      <c r="S477" s="195"/>
      <c r="T477" s="196"/>
      <c r="AT477" s="192" t="s">
        <v>153</v>
      </c>
      <c r="AU477" s="192" t="s">
        <v>86</v>
      </c>
      <c r="AV477" s="11" t="s">
        <v>25</v>
      </c>
      <c r="AW477" s="11" t="s">
        <v>40</v>
      </c>
      <c r="AX477" s="11" t="s">
        <v>77</v>
      </c>
      <c r="AY477" s="192" t="s">
        <v>144</v>
      </c>
    </row>
    <row r="478" spans="2:51" s="11" customFormat="1" ht="13.5">
      <c r="B478" s="188"/>
      <c r="D478" s="189" t="s">
        <v>153</v>
      </c>
      <c r="E478" s="190" t="s">
        <v>5</v>
      </c>
      <c r="F478" s="191" t="s">
        <v>1492</v>
      </c>
      <c r="H478" s="192" t="s">
        <v>5</v>
      </c>
      <c r="I478" s="193"/>
      <c r="L478" s="188"/>
      <c r="M478" s="194"/>
      <c r="N478" s="195"/>
      <c r="O478" s="195"/>
      <c r="P478" s="195"/>
      <c r="Q478" s="195"/>
      <c r="R478" s="195"/>
      <c r="S478" s="195"/>
      <c r="T478" s="196"/>
      <c r="AT478" s="192" t="s">
        <v>153</v>
      </c>
      <c r="AU478" s="192" t="s">
        <v>86</v>
      </c>
      <c r="AV478" s="11" t="s">
        <v>25</v>
      </c>
      <c r="AW478" s="11" t="s">
        <v>40</v>
      </c>
      <c r="AX478" s="11" t="s">
        <v>77</v>
      </c>
      <c r="AY478" s="192" t="s">
        <v>144</v>
      </c>
    </row>
    <row r="479" spans="2:51" s="12" customFormat="1" ht="13.5">
      <c r="B479" s="197"/>
      <c r="D479" s="189" t="s">
        <v>153</v>
      </c>
      <c r="E479" s="198" t="s">
        <v>5</v>
      </c>
      <c r="F479" s="199" t="s">
        <v>1493</v>
      </c>
      <c r="H479" s="200">
        <v>187.972</v>
      </c>
      <c r="I479" s="201"/>
      <c r="L479" s="197"/>
      <c r="M479" s="202"/>
      <c r="N479" s="203"/>
      <c r="O479" s="203"/>
      <c r="P479" s="203"/>
      <c r="Q479" s="203"/>
      <c r="R479" s="203"/>
      <c r="S479" s="203"/>
      <c r="T479" s="204"/>
      <c r="AT479" s="198" t="s">
        <v>153</v>
      </c>
      <c r="AU479" s="198" t="s">
        <v>86</v>
      </c>
      <c r="AV479" s="12" t="s">
        <v>86</v>
      </c>
      <c r="AW479" s="12" t="s">
        <v>40</v>
      </c>
      <c r="AX479" s="12" t="s">
        <v>77</v>
      </c>
      <c r="AY479" s="198" t="s">
        <v>144</v>
      </c>
    </row>
    <row r="480" spans="2:51" s="11" customFormat="1" ht="13.5">
      <c r="B480" s="188"/>
      <c r="D480" s="189" t="s">
        <v>153</v>
      </c>
      <c r="E480" s="190" t="s">
        <v>5</v>
      </c>
      <c r="F480" s="191" t="s">
        <v>1494</v>
      </c>
      <c r="H480" s="192" t="s">
        <v>5</v>
      </c>
      <c r="I480" s="193"/>
      <c r="L480" s="188"/>
      <c r="M480" s="194"/>
      <c r="N480" s="195"/>
      <c r="O480" s="195"/>
      <c r="P480" s="195"/>
      <c r="Q480" s="195"/>
      <c r="R480" s="195"/>
      <c r="S480" s="195"/>
      <c r="T480" s="196"/>
      <c r="AT480" s="192" t="s">
        <v>153</v>
      </c>
      <c r="AU480" s="192" t="s">
        <v>86</v>
      </c>
      <c r="AV480" s="11" t="s">
        <v>25</v>
      </c>
      <c r="AW480" s="11" t="s">
        <v>40</v>
      </c>
      <c r="AX480" s="11" t="s">
        <v>77</v>
      </c>
      <c r="AY480" s="192" t="s">
        <v>144</v>
      </c>
    </row>
    <row r="481" spans="2:51" s="12" customFormat="1" ht="13.5">
      <c r="B481" s="197"/>
      <c r="D481" s="189" t="s">
        <v>153</v>
      </c>
      <c r="E481" s="198" t="s">
        <v>5</v>
      </c>
      <c r="F481" s="199" t="s">
        <v>1495</v>
      </c>
      <c r="H481" s="200">
        <v>139.042</v>
      </c>
      <c r="I481" s="201"/>
      <c r="L481" s="197"/>
      <c r="M481" s="202"/>
      <c r="N481" s="203"/>
      <c r="O481" s="203"/>
      <c r="P481" s="203"/>
      <c r="Q481" s="203"/>
      <c r="R481" s="203"/>
      <c r="S481" s="203"/>
      <c r="T481" s="204"/>
      <c r="AT481" s="198" t="s">
        <v>153</v>
      </c>
      <c r="AU481" s="198" t="s">
        <v>86</v>
      </c>
      <c r="AV481" s="12" t="s">
        <v>86</v>
      </c>
      <c r="AW481" s="12" t="s">
        <v>40</v>
      </c>
      <c r="AX481" s="12" t="s">
        <v>77</v>
      </c>
      <c r="AY481" s="198" t="s">
        <v>144</v>
      </c>
    </row>
    <row r="482" spans="2:51" s="11" customFormat="1" ht="13.5">
      <c r="B482" s="188"/>
      <c r="D482" s="189" t="s">
        <v>153</v>
      </c>
      <c r="E482" s="190" t="s">
        <v>5</v>
      </c>
      <c r="F482" s="191" t="s">
        <v>1496</v>
      </c>
      <c r="H482" s="192" t="s">
        <v>5</v>
      </c>
      <c r="I482" s="193"/>
      <c r="L482" s="188"/>
      <c r="M482" s="194"/>
      <c r="N482" s="195"/>
      <c r="O482" s="195"/>
      <c r="P482" s="195"/>
      <c r="Q482" s="195"/>
      <c r="R482" s="195"/>
      <c r="S482" s="195"/>
      <c r="T482" s="196"/>
      <c r="AT482" s="192" t="s">
        <v>153</v>
      </c>
      <c r="AU482" s="192" t="s">
        <v>86</v>
      </c>
      <c r="AV482" s="11" t="s">
        <v>25</v>
      </c>
      <c r="AW482" s="11" t="s">
        <v>40</v>
      </c>
      <c r="AX482" s="11" t="s">
        <v>77</v>
      </c>
      <c r="AY482" s="192" t="s">
        <v>144</v>
      </c>
    </row>
    <row r="483" spans="2:51" s="12" customFormat="1" ht="13.5">
      <c r="B483" s="197"/>
      <c r="D483" s="189" t="s">
        <v>153</v>
      </c>
      <c r="E483" s="198" t="s">
        <v>5</v>
      </c>
      <c r="F483" s="199" t="s">
        <v>1497</v>
      </c>
      <c r="H483" s="200">
        <v>40.046</v>
      </c>
      <c r="I483" s="201"/>
      <c r="L483" s="197"/>
      <c r="M483" s="202"/>
      <c r="N483" s="203"/>
      <c r="O483" s="203"/>
      <c r="P483" s="203"/>
      <c r="Q483" s="203"/>
      <c r="R483" s="203"/>
      <c r="S483" s="203"/>
      <c r="T483" s="204"/>
      <c r="AT483" s="198" t="s">
        <v>153</v>
      </c>
      <c r="AU483" s="198" t="s">
        <v>86</v>
      </c>
      <c r="AV483" s="12" t="s">
        <v>86</v>
      </c>
      <c r="AW483" s="12" t="s">
        <v>40</v>
      </c>
      <c r="AX483" s="12" t="s">
        <v>77</v>
      </c>
      <c r="AY483" s="198" t="s">
        <v>144</v>
      </c>
    </row>
    <row r="484" spans="2:51" s="11" customFormat="1" ht="13.5">
      <c r="B484" s="188"/>
      <c r="D484" s="189" t="s">
        <v>153</v>
      </c>
      <c r="E484" s="190" t="s">
        <v>5</v>
      </c>
      <c r="F484" s="191" t="s">
        <v>1498</v>
      </c>
      <c r="H484" s="192" t="s">
        <v>5</v>
      </c>
      <c r="I484" s="193"/>
      <c r="L484" s="188"/>
      <c r="M484" s="194"/>
      <c r="N484" s="195"/>
      <c r="O484" s="195"/>
      <c r="P484" s="195"/>
      <c r="Q484" s="195"/>
      <c r="R484" s="195"/>
      <c r="S484" s="195"/>
      <c r="T484" s="196"/>
      <c r="AT484" s="192" t="s">
        <v>153</v>
      </c>
      <c r="AU484" s="192" t="s">
        <v>86</v>
      </c>
      <c r="AV484" s="11" t="s">
        <v>25</v>
      </c>
      <c r="AW484" s="11" t="s">
        <v>40</v>
      </c>
      <c r="AX484" s="11" t="s">
        <v>77</v>
      </c>
      <c r="AY484" s="192" t="s">
        <v>144</v>
      </c>
    </row>
    <row r="485" spans="2:51" s="12" customFormat="1" ht="13.5">
      <c r="B485" s="197"/>
      <c r="D485" s="189" t="s">
        <v>153</v>
      </c>
      <c r="E485" s="198" t="s">
        <v>5</v>
      </c>
      <c r="F485" s="199" t="s">
        <v>1499</v>
      </c>
      <c r="H485" s="200">
        <v>488.754</v>
      </c>
      <c r="I485" s="201"/>
      <c r="L485" s="197"/>
      <c r="M485" s="202"/>
      <c r="N485" s="203"/>
      <c r="O485" s="203"/>
      <c r="P485" s="203"/>
      <c r="Q485" s="203"/>
      <c r="R485" s="203"/>
      <c r="S485" s="203"/>
      <c r="T485" s="204"/>
      <c r="AT485" s="198" t="s">
        <v>153</v>
      </c>
      <c r="AU485" s="198" t="s">
        <v>86</v>
      </c>
      <c r="AV485" s="12" t="s">
        <v>86</v>
      </c>
      <c r="AW485" s="12" t="s">
        <v>40</v>
      </c>
      <c r="AX485" s="12" t="s">
        <v>77</v>
      </c>
      <c r="AY485" s="198" t="s">
        <v>144</v>
      </c>
    </row>
    <row r="486" spans="2:51" s="11" customFormat="1" ht="13.5">
      <c r="B486" s="188"/>
      <c r="D486" s="189" t="s">
        <v>153</v>
      </c>
      <c r="E486" s="190" t="s">
        <v>5</v>
      </c>
      <c r="F486" s="191" t="s">
        <v>1500</v>
      </c>
      <c r="H486" s="192" t="s">
        <v>5</v>
      </c>
      <c r="I486" s="193"/>
      <c r="L486" s="188"/>
      <c r="M486" s="194"/>
      <c r="N486" s="195"/>
      <c r="O486" s="195"/>
      <c r="P486" s="195"/>
      <c r="Q486" s="195"/>
      <c r="R486" s="195"/>
      <c r="S486" s="195"/>
      <c r="T486" s="196"/>
      <c r="AT486" s="192" t="s">
        <v>153</v>
      </c>
      <c r="AU486" s="192" t="s">
        <v>86</v>
      </c>
      <c r="AV486" s="11" t="s">
        <v>25</v>
      </c>
      <c r="AW486" s="11" t="s">
        <v>40</v>
      </c>
      <c r="AX486" s="11" t="s">
        <v>77</v>
      </c>
      <c r="AY486" s="192" t="s">
        <v>144</v>
      </c>
    </row>
    <row r="487" spans="2:51" s="11" customFormat="1" ht="13.5">
      <c r="B487" s="188"/>
      <c r="D487" s="189" t="s">
        <v>153</v>
      </c>
      <c r="E487" s="190" t="s">
        <v>5</v>
      </c>
      <c r="F487" s="191" t="s">
        <v>1501</v>
      </c>
      <c r="H487" s="192" t="s">
        <v>5</v>
      </c>
      <c r="I487" s="193"/>
      <c r="L487" s="188"/>
      <c r="M487" s="194"/>
      <c r="N487" s="195"/>
      <c r="O487" s="195"/>
      <c r="P487" s="195"/>
      <c r="Q487" s="195"/>
      <c r="R487" s="195"/>
      <c r="S487" s="195"/>
      <c r="T487" s="196"/>
      <c r="AT487" s="192" t="s">
        <v>153</v>
      </c>
      <c r="AU487" s="192" t="s">
        <v>86</v>
      </c>
      <c r="AV487" s="11" t="s">
        <v>25</v>
      </c>
      <c r="AW487" s="11" t="s">
        <v>40</v>
      </c>
      <c r="AX487" s="11" t="s">
        <v>77</v>
      </c>
      <c r="AY487" s="192" t="s">
        <v>144</v>
      </c>
    </row>
    <row r="488" spans="2:51" s="12" customFormat="1" ht="13.5">
      <c r="B488" s="197"/>
      <c r="D488" s="189" t="s">
        <v>153</v>
      </c>
      <c r="E488" s="198" t="s">
        <v>5</v>
      </c>
      <c r="F488" s="199" t="s">
        <v>1502</v>
      </c>
      <c r="H488" s="200">
        <v>-16.548</v>
      </c>
      <c r="I488" s="201"/>
      <c r="L488" s="197"/>
      <c r="M488" s="202"/>
      <c r="N488" s="203"/>
      <c r="O488" s="203"/>
      <c r="P488" s="203"/>
      <c r="Q488" s="203"/>
      <c r="R488" s="203"/>
      <c r="S488" s="203"/>
      <c r="T488" s="204"/>
      <c r="AT488" s="198" t="s">
        <v>153</v>
      </c>
      <c r="AU488" s="198" t="s">
        <v>86</v>
      </c>
      <c r="AV488" s="12" t="s">
        <v>86</v>
      </c>
      <c r="AW488" s="12" t="s">
        <v>40</v>
      </c>
      <c r="AX488" s="12" t="s">
        <v>77</v>
      </c>
      <c r="AY488" s="198" t="s">
        <v>144</v>
      </c>
    </row>
    <row r="489" spans="2:51" s="12" customFormat="1" ht="13.5">
      <c r="B489" s="197"/>
      <c r="D489" s="189" t="s">
        <v>153</v>
      </c>
      <c r="E489" s="198" t="s">
        <v>5</v>
      </c>
      <c r="F489" s="199" t="s">
        <v>1503</v>
      </c>
      <c r="H489" s="200">
        <v>-3.152</v>
      </c>
      <c r="I489" s="201"/>
      <c r="L489" s="197"/>
      <c r="M489" s="202"/>
      <c r="N489" s="203"/>
      <c r="O489" s="203"/>
      <c r="P489" s="203"/>
      <c r="Q489" s="203"/>
      <c r="R489" s="203"/>
      <c r="S489" s="203"/>
      <c r="T489" s="204"/>
      <c r="AT489" s="198" t="s">
        <v>153</v>
      </c>
      <c r="AU489" s="198" t="s">
        <v>86</v>
      </c>
      <c r="AV489" s="12" t="s">
        <v>86</v>
      </c>
      <c r="AW489" s="12" t="s">
        <v>40</v>
      </c>
      <c r="AX489" s="12" t="s">
        <v>77</v>
      </c>
      <c r="AY489" s="198" t="s">
        <v>144</v>
      </c>
    </row>
    <row r="490" spans="2:51" s="11" customFormat="1" ht="13.5">
      <c r="B490" s="188"/>
      <c r="D490" s="189" t="s">
        <v>153</v>
      </c>
      <c r="E490" s="190" t="s">
        <v>5</v>
      </c>
      <c r="F490" s="191" t="s">
        <v>1504</v>
      </c>
      <c r="H490" s="192" t="s">
        <v>5</v>
      </c>
      <c r="I490" s="193"/>
      <c r="L490" s="188"/>
      <c r="M490" s="194"/>
      <c r="N490" s="195"/>
      <c r="O490" s="195"/>
      <c r="P490" s="195"/>
      <c r="Q490" s="195"/>
      <c r="R490" s="195"/>
      <c r="S490" s="195"/>
      <c r="T490" s="196"/>
      <c r="AT490" s="192" t="s">
        <v>153</v>
      </c>
      <c r="AU490" s="192" t="s">
        <v>86</v>
      </c>
      <c r="AV490" s="11" t="s">
        <v>25</v>
      </c>
      <c r="AW490" s="11" t="s">
        <v>40</v>
      </c>
      <c r="AX490" s="11" t="s">
        <v>77</v>
      </c>
      <c r="AY490" s="192" t="s">
        <v>144</v>
      </c>
    </row>
    <row r="491" spans="2:51" s="12" customFormat="1" ht="13.5">
      <c r="B491" s="197"/>
      <c r="D491" s="189" t="s">
        <v>153</v>
      </c>
      <c r="E491" s="198" t="s">
        <v>5</v>
      </c>
      <c r="F491" s="199" t="s">
        <v>1505</v>
      </c>
      <c r="H491" s="200">
        <v>-11.032</v>
      </c>
      <c r="I491" s="201"/>
      <c r="L491" s="197"/>
      <c r="M491" s="202"/>
      <c r="N491" s="203"/>
      <c r="O491" s="203"/>
      <c r="P491" s="203"/>
      <c r="Q491" s="203"/>
      <c r="R491" s="203"/>
      <c r="S491" s="203"/>
      <c r="T491" s="204"/>
      <c r="AT491" s="198" t="s">
        <v>153</v>
      </c>
      <c r="AU491" s="198" t="s">
        <v>86</v>
      </c>
      <c r="AV491" s="12" t="s">
        <v>86</v>
      </c>
      <c r="AW491" s="12" t="s">
        <v>40</v>
      </c>
      <c r="AX491" s="12" t="s">
        <v>77</v>
      </c>
      <c r="AY491" s="198" t="s">
        <v>144</v>
      </c>
    </row>
    <row r="492" spans="2:51" s="12" customFormat="1" ht="13.5">
      <c r="B492" s="197"/>
      <c r="D492" s="189" t="s">
        <v>153</v>
      </c>
      <c r="E492" s="198" t="s">
        <v>5</v>
      </c>
      <c r="F492" s="199" t="s">
        <v>1506</v>
      </c>
      <c r="H492" s="200">
        <v>-5.16</v>
      </c>
      <c r="I492" s="201"/>
      <c r="L492" s="197"/>
      <c r="M492" s="202"/>
      <c r="N492" s="203"/>
      <c r="O492" s="203"/>
      <c r="P492" s="203"/>
      <c r="Q492" s="203"/>
      <c r="R492" s="203"/>
      <c r="S492" s="203"/>
      <c r="T492" s="204"/>
      <c r="AT492" s="198" t="s">
        <v>153</v>
      </c>
      <c r="AU492" s="198" t="s">
        <v>86</v>
      </c>
      <c r="AV492" s="12" t="s">
        <v>86</v>
      </c>
      <c r="AW492" s="12" t="s">
        <v>40</v>
      </c>
      <c r="AX492" s="12" t="s">
        <v>77</v>
      </c>
      <c r="AY492" s="198" t="s">
        <v>144</v>
      </c>
    </row>
    <row r="493" spans="2:51" s="11" customFormat="1" ht="13.5">
      <c r="B493" s="188"/>
      <c r="D493" s="189" t="s">
        <v>153</v>
      </c>
      <c r="E493" s="190" t="s">
        <v>5</v>
      </c>
      <c r="F493" s="191" t="s">
        <v>1507</v>
      </c>
      <c r="H493" s="192" t="s">
        <v>5</v>
      </c>
      <c r="I493" s="193"/>
      <c r="L493" s="188"/>
      <c r="M493" s="194"/>
      <c r="N493" s="195"/>
      <c r="O493" s="195"/>
      <c r="P493" s="195"/>
      <c r="Q493" s="195"/>
      <c r="R493" s="195"/>
      <c r="S493" s="195"/>
      <c r="T493" s="196"/>
      <c r="AT493" s="192" t="s">
        <v>153</v>
      </c>
      <c r="AU493" s="192" t="s">
        <v>86</v>
      </c>
      <c r="AV493" s="11" t="s">
        <v>25</v>
      </c>
      <c r="AW493" s="11" t="s">
        <v>40</v>
      </c>
      <c r="AX493" s="11" t="s">
        <v>77</v>
      </c>
      <c r="AY493" s="192" t="s">
        <v>144</v>
      </c>
    </row>
    <row r="494" spans="2:51" s="12" customFormat="1" ht="13.5">
      <c r="B494" s="197"/>
      <c r="D494" s="189" t="s">
        <v>153</v>
      </c>
      <c r="E494" s="198" t="s">
        <v>5</v>
      </c>
      <c r="F494" s="199" t="s">
        <v>1505</v>
      </c>
      <c r="H494" s="200">
        <v>-11.032</v>
      </c>
      <c r="I494" s="201"/>
      <c r="L494" s="197"/>
      <c r="M494" s="202"/>
      <c r="N494" s="203"/>
      <c r="O494" s="203"/>
      <c r="P494" s="203"/>
      <c r="Q494" s="203"/>
      <c r="R494" s="203"/>
      <c r="S494" s="203"/>
      <c r="T494" s="204"/>
      <c r="AT494" s="198" t="s">
        <v>153</v>
      </c>
      <c r="AU494" s="198" t="s">
        <v>86</v>
      </c>
      <c r="AV494" s="12" t="s">
        <v>86</v>
      </c>
      <c r="AW494" s="12" t="s">
        <v>40</v>
      </c>
      <c r="AX494" s="12" t="s">
        <v>77</v>
      </c>
      <c r="AY494" s="198" t="s">
        <v>144</v>
      </c>
    </row>
    <row r="495" spans="2:51" s="12" customFormat="1" ht="13.5">
      <c r="B495" s="197"/>
      <c r="D495" s="189" t="s">
        <v>153</v>
      </c>
      <c r="E495" s="198" t="s">
        <v>5</v>
      </c>
      <c r="F495" s="199" t="s">
        <v>1503</v>
      </c>
      <c r="H495" s="200">
        <v>-3.152</v>
      </c>
      <c r="I495" s="201"/>
      <c r="L495" s="197"/>
      <c r="M495" s="202"/>
      <c r="N495" s="203"/>
      <c r="O495" s="203"/>
      <c r="P495" s="203"/>
      <c r="Q495" s="203"/>
      <c r="R495" s="203"/>
      <c r="S495" s="203"/>
      <c r="T495" s="204"/>
      <c r="AT495" s="198" t="s">
        <v>153</v>
      </c>
      <c r="AU495" s="198" t="s">
        <v>86</v>
      </c>
      <c r="AV495" s="12" t="s">
        <v>86</v>
      </c>
      <c r="AW495" s="12" t="s">
        <v>40</v>
      </c>
      <c r="AX495" s="12" t="s">
        <v>77</v>
      </c>
      <c r="AY495" s="198" t="s">
        <v>144</v>
      </c>
    </row>
    <row r="496" spans="2:51" s="12" customFormat="1" ht="13.5">
      <c r="B496" s="197"/>
      <c r="D496" s="189" t="s">
        <v>153</v>
      </c>
      <c r="E496" s="198" t="s">
        <v>5</v>
      </c>
      <c r="F496" s="199" t="s">
        <v>1508</v>
      </c>
      <c r="H496" s="200">
        <v>-3.546</v>
      </c>
      <c r="I496" s="201"/>
      <c r="L496" s="197"/>
      <c r="M496" s="202"/>
      <c r="N496" s="203"/>
      <c r="O496" s="203"/>
      <c r="P496" s="203"/>
      <c r="Q496" s="203"/>
      <c r="R496" s="203"/>
      <c r="S496" s="203"/>
      <c r="T496" s="204"/>
      <c r="AT496" s="198" t="s">
        <v>153</v>
      </c>
      <c r="AU496" s="198" t="s">
        <v>86</v>
      </c>
      <c r="AV496" s="12" t="s">
        <v>86</v>
      </c>
      <c r="AW496" s="12" t="s">
        <v>40</v>
      </c>
      <c r="AX496" s="12" t="s">
        <v>77</v>
      </c>
      <c r="AY496" s="198" t="s">
        <v>144</v>
      </c>
    </row>
    <row r="497" spans="2:51" s="11" customFormat="1" ht="13.5">
      <c r="B497" s="188"/>
      <c r="D497" s="189" t="s">
        <v>153</v>
      </c>
      <c r="E497" s="190" t="s">
        <v>5</v>
      </c>
      <c r="F497" s="191" t="s">
        <v>1509</v>
      </c>
      <c r="H497" s="192" t="s">
        <v>5</v>
      </c>
      <c r="I497" s="193"/>
      <c r="L497" s="188"/>
      <c r="M497" s="194"/>
      <c r="N497" s="195"/>
      <c r="O497" s="195"/>
      <c r="P497" s="195"/>
      <c r="Q497" s="195"/>
      <c r="R497" s="195"/>
      <c r="S497" s="195"/>
      <c r="T497" s="196"/>
      <c r="AT497" s="192" t="s">
        <v>153</v>
      </c>
      <c r="AU497" s="192" t="s">
        <v>86</v>
      </c>
      <c r="AV497" s="11" t="s">
        <v>25</v>
      </c>
      <c r="AW497" s="11" t="s">
        <v>40</v>
      </c>
      <c r="AX497" s="11" t="s">
        <v>77</v>
      </c>
      <c r="AY497" s="192" t="s">
        <v>144</v>
      </c>
    </row>
    <row r="498" spans="2:51" s="12" customFormat="1" ht="13.5">
      <c r="B498" s="197"/>
      <c r="D498" s="189" t="s">
        <v>153</v>
      </c>
      <c r="E498" s="198" t="s">
        <v>5</v>
      </c>
      <c r="F498" s="199" t="s">
        <v>1510</v>
      </c>
      <c r="H498" s="200">
        <v>-13.79</v>
      </c>
      <c r="I498" s="201"/>
      <c r="L498" s="197"/>
      <c r="M498" s="202"/>
      <c r="N498" s="203"/>
      <c r="O498" s="203"/>
      <c r="P498" s="203"/>
      <c r="Q498" s="203"/>
      <c r="R498" s="203"/>
      <c r="S498" s="203"/>
      <c r="T498" s="204"/>
      <c r="AT498" s="198" t="s">
        <v>153</v>
      </c>
      <c r="AU498" s="198" t="s">
        <v>86</v>
      </c>
      <c r="AV498" s="12" t="s">
        <v>86</v>
      </c>
      <c r="AW498" s="12" t="s">
        <v>40</v>
      </c>
      <c r="AX498" s="12" t="s">
        <v>77</v>
      </c>
      <c r="AY498" s="198" t="s">
        <v>144</v>
      </c>
    </row>
    <row r="499" spans="2:51" s="12" customFormat="1" ht="13.5">
      <c r="B499" s="197"/>
      <c r="D499" s="189" t="s">
        <v>153</v>
      </c>
      <c r="E499" s="198" t="s">
        <v>5</v>
      </c>
      <c r="F499" s="199" t="s">
        <v>1503</v>
      </c>
      <c r="H499" s="200">
        <v>-3.152</v>
      </c>
      <c r="I499" s="201"/>
      <c r="L499" s="197"/>
      <c r="M499" s="202"/>
      <c r="N499" s="203"/>
      <c r="O499" s="203"/>
      <c r="P499" s="203"/>
      <c r="Q499" s="203"/>
      <c r="R499" s="203"/>
      <c r="S499" s="203"/>
      <c r="T499" s="204"/>
      <c r="AT499" s="198" t="s">
        <v>153</v>
      </c>
      <c r="AU499" s="198" t="s">
        <v>86</v>
      </c>
      <c r="AV499" s="12" t="s">
        <v>86</v>
      </c>
      <c r="AW499" s="12" t="s">
        <v>40</v>
      </c>
      <c r="AX499" s="12" t="s">
        <v>77</v>
      </c>
      <c r="AY499" s="198" t="s">
        <v>144</v>
      </c>
    </row>
    <row r="500" spans="2:51" s="12" customFormat="1" ht="13.5">
      <c r="B500" s="197"/>
      <c r="D500" s="189" t="s">
        <v>153</v>
      </c>
      <c r="E500" s="198" t="s">
        <v>5</v>
      </c>
      <c r="F500" s="199" t="s">
        <v>1511</v>
      </c>
      <c r="H500" s="200">
        <v>-5.46</v>
      </c>
      <c r="I500" s="201"/>
      <c r="L500" s="197"/>
      <c r="M500" s="202"/>
      <c r="N500" s="203"/>
      <c r="O500" s="203"/>
      <c r="P500" s="203"/>
      <c r="Q500" s="203"/>
      <c r="R500" s="203"/>
      <c r="S500" s="203"/>
      <c r="T500" s="204"/>
      <c r="AT500" s="198" t="s">
        <v>153</v>
      </c>
      <c r="AU500" s="198" t="s">
        <v>86</v>
      </c>
      <c r="AV500" s="12" t="s">
        <v>86</v>
      </c>
      <c r="AW500" s="12" t="s">
        <v>40</v>
      </c>
      <c r="AX500" s="12" t="s">
        <v>77</v>
      </c>
      <c r="AY500" s="198" t="s">
        <v>144</v>
      </c>
    </row>
    <row r="501" spans="2:51" s="11" customFormat="1" ht="13.5">
      <c r="B501" s="188"/>
      <c r="D501" s="189" t="s">
        <v>153</v>
      </c>
      <c r="E501" s="190" t="s">
        <v>5</v>
      </c>
      <c r="F501" s="191" t="s">
        <v>1512</v>
      </c>
      <c r="H501" s="192" t="s">
        <v>5</v>
      </c>
      <c r="I501" s="193"/>
      <c r="L501" s="188"/>
      <c r="M501" s="194"/>
      <c r="N501" s="195"/>
      <c r="O501" s="195"/>
      <c r="P501" s="195"/>
      <c r="Q501" s="195"/>
      <c r="R501" s="195"/>
      <c r="S501" s="195"/>
      <c r="T501" s="196"/>
      <c r="AT501" s="192" t="s">
        <v>153</v>
      </c>
      <c r="AU501" s="192" t="s">
        <v>86</v>
      </c>
      <c r="AV501" s="11" t="s">
        <v>25</v>
      </c>
      <c r="AW501" s="11" t="s">
        <v>40</v>
      </c>
      <c r="AX501" s="11" t="s">
        <v>77</v>
      </c>
      <c r="AY501" s="192" t="s">
        <v>144</v>
      </c>
    </row>
    <row r="502" spans="2:51" s="12" customFormat="1" ht="13.5">
      <c r="B502" s="197"/>
      <c r="D502" s="189" t="s">
        <v>153</v>
      </c>
      <c r="E502" s="198" t="s">
        <v>5</v>
      </c>
      <c r="F502" s="199" t="s">
        <v>1513</v>
      </c>
      <c r="H502" s="200">
        <v>-8.274</v>
      </c>
      <c r="I502" s="201"/>
      <c r="L502" s="197"/>
      <c r="M502" s="202"/>
      <c r="N502" s="203"/>
      <c r="O502" s="203"/>
      <c r="P502" s="203"/>
      <c r="Q502" s="203"/>
      <c r="R502" s="203"/>
      <c r="S502" s="203"/>
      <c r="T502" s="204"/>
      <c r="AT502" s="198" t="s">
        <v>153</v>
      </c>
      <c r="AU502" s="198" t="s">
        <v>86</v>
      </c>
      <c r="AV502" s="12" t="s">
        <v>86</v>
      </c>
      <c r="AW502" s="12" t="s">
        <v>40</v>
      </c>
      <c r="AX502" s="12" t="s">
        <v>77</v>
      </c>
      <c r="AY502" s="198" t="s">
        <v>144</v>
      </c>
    </row>
    <row r="503" spans="2:51" s="12" customFormat="1" ht="13.5">
      <c r="B503" s="197"/>
      <c r="D503" s="189" t="s">
        <v>153</v>
      </c>
      <c r="E503" s="198" t="s">
        <v>5</v>
      </c>
      <c r="F503" s="199" t="s">
        <v>1508</v>
      </c>
      <c r="H503" s="200">
        <v>-3.546</v>
      </c>
      <c r="I503" s="201"/>
      <c r="L503" s="197"/>
      <c r="M503" s="202"/>
      <c r="N503" s="203"/>
      <c r="O503" s="203"/>
      <c r="P503" s="203"/>
      <c r="Q503" s="203"/>
      <c r="R503" s="203"/>
      <c r="S503" s="203"/>
      <c r="T503" s="204"/>
      <c r="AT503" s="198" t="s">
        <v>153</v>
      </c>
      <c r="AU503" s="198" t="s">
        <v>86</v>
      </c>
      <c r="AV503" s="12" t="s">
        <v>86</v>
      </c>
      <c r="AW503" s="12" t="s">
        <v>40</v>
      </c>
      <c r="AX503" s="12" t="s">
        <v>77</v>
      </c>
      <c r="AY503" s="198" t="s">
        <v>144</v>
      </c>
    </row>
    <row r="504" spans="2:51" s="12" customFormat="1" ht="13.5">
      <c r="B504" s="197"/>
      <c r="D504" s="189" t="s">
        <v>153</v>
      </c>
      <c r="E504" s="198" t="s">
        <v>5</v>
      </c>
      <c r="F504" s="199" t="s">
        <v>1514</v>
      </c>
      <c r="H504" s="200">
        <v>-5.24</v>
      </c>
      <c r="I504" s="201"/>
      <c r="L504" s="197"/>
      <c r="M504" s="202"/>
      <c r="N504" s="203"/>
      <c r="O504" s="203"/>
      <c r="P504" s="203"/>
      <c r="Q504" s="203"/>
      <c r="R504" s="203"/>
      <c r="S504" s="203"/>
      <c r="T504" s="204"/>
      <c r="AT504" s="198" t="s">
        <v>153</v>
      </c>
      <c r="AU504" s="198" t="s">
        <v>86</v>
      </c>
      <c r="AV504" s="12" t="s">
        <v>86</v>
      </c>
      <c r="AW504" s="12" t="s">
        <v>40</v>
      </c>
      <c r="AX504" s="12" t="s">
        <v>77</v>
      </c>
      <c r="AY504" s="198" t="s">
        <v>144</v>
      </c>
    </row>
    <row r="505" spans="2:51" s="13" customFormat="1" ht="13.5">
      <c r="B505" s="205"/>
      <c r="D505" s="206" t="s">
        <v>153</v>
      </c>
      <c r="E505" s="207" t="s">
        <v>5</v>
      </c>
      <c r="F505" s="208" t="s">
        <v>174</v>
      </c>
      <c r="H505" s="209">
        <v>936.366</v>
      </c>
      <c r="I505" s="210"/>
      <c r="L505" s="205"/>
      <c r="M505" s="211"/>
      <c r="N505" s="212"/>
      <c r="O505" s="212"/>
      <c r="P505" s="212"/>
      <c r="Q505" s="212"/>
      <c r="R505" s="212"/>
      <c r="S505" s="212"/>
      <c r="T505" s="213"/>
      <c r="AT505" s="214" t="s">
        <v>153</v>
      </c>
      <c r="AU505" s="214" t="s">
        <v>86</v>
      </c>
      <c r="AV505" s="13" t="s">
        <v>151</v>
      </c>
      <c r="AW505" s="13" t="s">
        <v>40</v>
      </c>
      <c r="AX505" s="13" t="s">
        <v>25</v>
      </c>
      <c r="AY505" s="214" t="s">
        <v>144</v>
      </c>
    </row>
    <row r="506" spans="2:65" s="1" customFormat="1" ht="31.5" customHeight="1">
      <c r="B506" s="175"/>
      <c r="C506" s="176" t="s">
        <v>486</v>
      </c>
      <c r="D506" s="176" t="s">
        <v>146</v>
      </c>
      <c r="E506" s="177" t="s">
        <v>1515</v>
      </c>
      <c r="F506" s="178" t="s">
        <v>1516</v>
      </c>
      <c r="G506" s="179" t="s">
        <v>205</v>
      </c>
      <c r="H506" s="180">
        <v>936.366</v>
      </c>
      <c r="I506" s="181"/>
      <c r="J506" s="182">
        <f>ROUND(I506*H506,2)</f>
        <v>0</v>
      </c>
      <c r="K506" s="356" t="s">
        <v>4753</v>
      </c>
      <c r="L506" s="42"/>
      <c r="M506" s="183" t="s">
        <v>5</v>
      </c>
      <c r="N506" s="184" t="s">
        <v>48</v>
      </c>
      <c r="O506" s="43"/>
      <c r="P506" s="185">
        <f>O506*H506</f>
        <v>0</v>
      </c>
      <c r="Q506" s="185">
        <v>0.00735</v>
      </c>
      <c r="R506" s="185">
        <f>Q506*H506</f>
        <v>6.8822901</v>
      </c>
      <c r="S506" s="185">
        <v>0</v>
      </c>
      <c r="T506" s="186">
        <f>S506*H506</f>
        <v>0</v>
      </c>
      <c r="AR506" s="24" t="s">
        <v>151</v>
      </c>
      <c r="AT506" s="24" t="s">
        <v>146</v>
      </c>
      <c r="AU506" s="24" t="s">
        <v>86</v>
      </c>
      <c r="AY506" s="24" t="s">
        <v>144</v>
      </c>
      <c r="BE506" s="187">
        <f>IF(N506="základní",J506,0)</f>
        <v>0</v>
      </c>
      <c r="BF506" s="187">
        <f>IF(N506="snížená",J506,0)</f>
        <v>0</v>
      </c>
      <c r="BG506" s="187">
        <f>IF(N506="zákl. přenesená",J506,0)</f>
        <v>0</v>
      </c>
      <c r="BH506" s="187">
        <f>IF(N506="sníž. přenesená",J506,0)</f>
        <v>0</v>
      </c>
      <c r="BI506" s="187">
        <f>IF(N506="nulová",J506,0)</f>
        <v>0</v>
      </c>
      <c r="BJ506" s="24" t="s">
        <v>25</v>
      </c>
      <c r="BK506" s="187">
        <f>ROUND(I506*H506,2)</f>
        <v>0</v>
      </c>
      <c r="BL506" s="24" t="s">
        <v>151</v>
      </c>
      <c r="BM506" s="24" t="s">
        <v>1517</v>
      </c>
    </row>
    <row r="507" spans="2:51" s="11" customFormat="1" ht="13.5">
      <c r="B507" s="188"/>
      <c r="D507" s="189" t="s">
        <v>153</v>
      </c>
      <c r="E507" s="190" t="s">
        <v>5</v>
      </c>
      <c r="F507" s="191" t="s">
        <v>1461</v>
      </c>
      <c r="H507" s="192" t="s">
        <v>5</v>
      </c>
      <c r="I507" s="193"/>
      <c r="L507" s="188"/>
      <c r="M507" s="194"/>
      <c r="N507" s="195"/>
      <c r="O507" s="195"/>
      <c r="P507" s="195"/>
      <c r="Q507" s="195"/>
      <c r="R507" s="195"/>
      <c r="S507" s="195"/>
      <c r="T507" s="196"/>
      <c r="AT507" s="192" t="s">
        <v>153</v>
      </c>
      <c r="AU507" s="192" t="s">
        <v>86</v>
      </c>
      <c r="AV507" s="11" t="s">
        <v>25</v>
      </c>
      <c r="AW507" s="11" t="s">
        <v>40</v>
      </c>
      <c r="AX507" s="11" t="s">
        <v>77</v>
      </c>
      <c r="AY507" s="192" t="s">
        <v>144</v>
      </c>
    </row>
    <row r="508" spans="2:51" s="11" customFormat="1" ht="13.5">
      <c r="B508" s="188"/>
      <c r="D508" s="189" t="s">
        <v>153</v>
      </c>
      <c r="E508" s="190" t="s">
        <v>5</v>
      </c>
      <c r="F508" s="191" t="s">
        <v>215</v>
      </c>
      <c r="H508" s="192" t="s">
        <v>5</v>
      </c>
      <c r="I508" s="193"/>
      <c r="L508" s="188"/>
      <c r="M508" s="194"/>
      <c r="N508" s="195"/>
      <c r="O508" s="195"/>
      <c r="P508" s="195"/>
      <c r="Q508" s="195"/>
      <c r="R508" s="195"/>
      <c r="S508" s="195"/>
      <c r="T508" s="196"/>
      <c r="AT508" s="192" t="s">
        <v>153</v>
      </c>
      <c r="AU508" s="192" t="s">
        <v>86</v>
      </c>
      <c r="AV508" s="11" t="s">
        <v>25</v>
      </c>
      <c r="AW508" s="11" t="s">
        <v>40</v>
      </c>
      <c r="AX508" s="11" t="s">
        <v>77</v>
      </c>
      <c r="AY508" s="192" t="s">
        <v>144</v>
      </c>
    </row>
    <row r="509" spans="2:51" s="12" customFormat="1" ht="27">
      <c r="B509" s="197"/>
      <c r="D509" s="189" t="s">
        <v>153</v>
      </c>
      <c r="E509" s="198" t="s">
        <v>5</v>
      </c>
      <c r="F509" s="199" t="s">
        <v>1462</v>
      </c>
      <c r="H509" s="200">
        <v>19.628</v>
      </c>
      <c r="I509" s="201"/>
      <c r="L509" s="197"/>
      <c r="M509" s="202"/>
      <c r="N509" s="203"/>
      <c r="O509" s="203"/>
      <c r="P509" s="203"/>
      <c r="Q509" s="203"/>
      <c r="R509" s="203"/>
      <c r="S509" s="203"/>
      <c r="T509" s="204"/>
      <c r="AT509" s="198" t="s">
        <v>153</v>
      </c>
      <c r="AU509" s="198" t="s">
        <v>86</v>
      </c>
      <c r="AV509" s="12" t="s">
        <v>86</v>
      </c>
      <c r="AW509" s="12" t="s">
        <v>40</v>
      </c>
      <c r="AX509" s="12" t="s">
        <v>77</v>
      </c>
      <c r="AY509" s="198" t="s">
        <v>144</v>
      </c>
    </row>
    <row r="510" spans="2:51" s="12" customFormat="1" ht="13.5">
      <c r="B510" s="197"/>
      <c r="D510" s="189" t="s">
        <v>153</v>
      </c>
      <c r="E510" s="198" t="s">
        <v>5</v>
      </c>
      <c r="F510" s="199" t="s">
        <v>1463</v>
      </c>
      <c r="H510" s="200">
        <v>3.5</v>
      </c>
      <c r="I510" s="201"/>
      <c r="L510" s="197"/>
      <c r="M510" s="202"/>
      <c r="N510" s="203"/>
      <c r="O510" s="203"/>
      <c r="P510" s="203"/>
      <c r="Q510" s="203"/>
      <c r="R510" s="203"/>
      <c r="S510" s="203"/>
      <c r="T510" s="204"/>
      <c r="AT510" s="198" t="s">
        <v>153</v>
      </c>
      <c r="AU510" s="198" t="s">
        <v>86</v>
      </c>
      <c r="AV510" s="12" t="s">
        <v>86</v>
      </c>
      <c r="AW510" s="12" t="s">
        <v>40</v>
      </c>
      <c r="AX510" s="12" t="s">
        <v>77</v>
      </c>
      <c r="AY510" s="198" t="s">
        <v>144</v>
      </c>
    </row>
    <row r="511" spans="2:51" s="12" customFormat="1" ht="13.5">
      <c r="B511" s="197"/>
      <c r="D511" s="189" t="s">
        <v>153</v>
      </c>
      <c r="E511" s="198" t="s">
        <v>5</v>
      </c>
      <c r="F511" s="199" t="s">
        <v>1464</v>
      </c>
      <c r="H511" s="200">
        <v>0.7</v>
      </c>
      <c r="I511" s="201"/>
      <c r="L511" s="197"/>
      <c r="M511" s="202"/>
      <c r="N511" s="203"/>
      <c r="O511" s="203"/>
      <c r="P511" s="203"/>
      <c r="Q511" s="203"/>
      <c r="R511" s="203"/>
      <c r="S511" s="203"/>
      <c r="T511" s="204"/>
      <c r="AT511" s="198" t="s">
        <v>153</v>
      </c>
      <c r="AU511" s="198" t="s">
        <v>86</v>
      </c>
      <c r="AV511" s="12" t="s">
        <v>86</v>
      </c>
      <c r="AW511" s="12" t="s">
        <v>40</v>
      </c>
      <c r="AX511" s="12" t="s">
        <v>77</v>
      </c>
      <c r="AY511" s="198" t="s">
        <v>144</v>
      </c>
    </row>
    <row r="512" spans="2:51" s="11" customFormat="1" ht="13.5">
      <c r="B512" s="188"/>
      <c r="D512" s="189" t="s">
        <v>153</v>
      </c>
      <c r="E512" s="190" t="s">
        <v>5</v>
      </c>
      <c r="F512" s="191" t="s">
        <v>222</v>
      </c>
      <c r="H512" s="192" t="s">
        <v>5</v>
      </c>
      <c r="I512" s="193"/>
      <c r="L512" s="188"/>
      <c r="M512" s="194"/>
      <c r="N512" s="195"/>
      <c r="O512" s="195"/>
      <c r="P512" s="195"/>
      <c r="Q512" s="195"/>
      <c r="R512" s="195"/>
      <c r="S512" s="195"/>
      <c r="T512" s="196"/>
      <c r="AT512" s="192" t="s">
        <v>153</v>
      </c>
      <c r="AU512" s="192" t="s">
        <v>86</v>
      </c>
      <c r="AV512" s="11" t="s">
        <v>25</v>
      </c>
      <c r="AW512" s="11" t="s">
        <v>40</v>
      </c>
      <c r="AX512" s="11" t="s">
        <v>77</v>
      </c>
      <c r="AY512" s="192" t="s">
        <v>144</v>
      </c>
    </row>
    <row r="513" spans="2:51" s="12" customFormat="1" ht="13.5">
      <c r="B513" s="197"/>
      <c r="D513" s="189" t="s">
        <v>153</v>
      </c>
      <c r="E513" s="198" t="s">
        <v>5</v>
      </c>
      <c r="F513" s="199" t="s">
        <v>1465</v>
      </c>
      <c r="H513" s="200">
        <v>14.112</v>
      </c>
      <c r="I513" s="201"/>
      <c r="L513" s="197"/>
      <c r="M513" s="202"/>
      <c r="N513" s="203"/>
      <c r="O513" s="203"/>
      <c r="P513" s="203"/>
      <c r="Q513" s="203"/>
      <c r="R513" s="203"/>
      <c r="S513" s="203"/>
      <c r="T513" s="204"/>
      <c r="AT513" s="198" t="s">
        <v>153</v>
      </c>
      <c r="AU513" s="198" t="s">
        <v>86</v>
      </c>
      <c r="AV513" s="12" t="s">
        <v>86</v>
      </c>
      <c r="AW513" s="12" t="s">
        <v>40</v>
      </c>
      <c r="AX513" s="12" t="s">
        <v>77</v>
      </c>
      <c r="AY513" s="198" t="s">
        <v>144</v>
      </c>
    </row>
    <row r="514" spans="2:51" s="12" customFormat="1" ht="13.5">
      <c r="B514" s="197"/>
      <c r="D514" s="189" t="s">
        <v>153</v>
      </c>
      <c r="E514" s="198" t="s">
        <v>5</v>
      </c>
      <c r="F514" s="199" t="s">
        <v>1466</v>
      </c>
      <c r="H514" s="200">
        <v>10.26</v>
      </c>
      <c r="I514" s="201"/>
      <c r="L514" s="197"/>
      <c r="M514" s="202"/>
      <c r="N514" s="203"/>
      <c r="O514" s="203"/>
      <c r="P514" s="203"/>
      <c r="Q514" s="203"/>
      <c r="R514" s="203"/>
      <c r="S514" s="203"/>
      <c r="T514" s="204"/>
      <c r="AT514" s="198" t="s">
        <v>153</v>
      </c>
      <c r="AU514" s="198" t="s">
        <v>86</v>
      </c>
      <c r="AV514" s="12" t="s">
        <v>86</v>
      </c>
      <c r="AW514" s="12" t="s">
        <v>40</v>
      </c>
      <c r="AX514" s="12" t="s">
        <v>77</v>
      </c>
      <c r="AY514" s="198" t="s">
        <v>144</v>
      </c>
    </row>
    <row r="515" spans="2:51" s="12" customFormat="1" ht="13.5">
      <c r="B515" s="197"/>
      <c r="D515" s="189" t="s">
        <v>153</v>
      </c>
      <c r="E515" s="198" t="s">
        <v>5</v>
      </c>
      <c r="F515" s="199" t="s">
        <v>1467</v>
      </c>
      <c r="H515" s="200">
        <v>12.03</v>
      </c>
      <c r="I515" s="201"/>
      <c r="L515" s="197"/>
      <c r="M515" s="202"/>
      <c r="N515" s="203"/>
      <c r="O515" s="203"/>
      <c r="P515" s="203"/>
      <c r="Q515" s="203"/>
      <c r="R515" s="203"/>
      <c r="S515" s="203"/>
      <c r="T515" s="204"/>
      <c r="AT515" s="198" t="s">
        <v>153</v>
      </c>
      <c r="AU515" s="198" t="s">
        <v>86</v>
      </c>
      <c r="AV515" s="12" t="s">
        <v>86</v>
      </c>
      <c r="AW515" s="12" t="s">
        <v>40</v>
      </c>
      <c r="AX515" s="12" t="s">
        <v>77</v>
      </c>
      <c r="AY515" s="198" t="s">
        <v>144</v>
      </c>
    </row>
    <row r="516" spans="2:51" s="12" customFormat="1" ht="13.5">
      <c r="B516" s="197"/>
      <c r="D516" s="189" t="s">
        <v>153</v>
      </c>
      <c r="E516" s="198" t="s">
        <v>5</v>
      </c>
      <c r="F516" s="199" t="s">
        <v>1468</v>
      </c>
      <c r="H516" s="200">
        <v>0.401</v>
      </c>
      <c r="I516" s="201"/>
      <c r="L516" s="197"/>
      <c r="M516" s="202"/>
      <c r="N516" s="203"/>
      <c r="O516" s="203"/>
      <c r="P516" s="203"/>
      <c r="Q516" s="203"/>
      <c r="R516" s="203"/>
      <c r="S516" s="203"/>
      <c r="T516" s="204"/>
      <c r="AT516" s="198" t="s">
        <v>153</v>
      </c>
      <c r="AU516" s="198" t="s">
        <v>86</v>
      </c>
      <c r="AV516" s="12" t="s">
        <v>86</v>
      </c>
      <c r="AW516" s="12" t="s">
        <v>40</v>
      </c>
      <c r="AX516" s="12" t="s">
        <v>77</v>
      </c>
      <c r="AY516" s="198" t="s">
        <v>144</v>
      </c>
    </row>
    <row r="517" spans="2:51" s="12" customFormat="1" ht="13.5">
      <c r="B517" s="197"/>
      <c r="D517" s="189" t="s">
        <v>153</v>
      </c>
      <c r="E517" s="198" t="s">
        <v>5</v>
      </c>
      <c r="F517" s="199" t="s">
        <v>1469</v>
      </c>
      <c r="H517" s="200">
        <v>2.05</v>
      </c>
      <c r="I517" s="201"/>
      <c r="L517" s="197"/>
      <c r="M517" s="202"/>
      <c r="N517" s="203"/>
      <c r="O517" s="203"/>
      <c r="P517" s="203"/>
      <c r="Q517" s="203"/>
      <c r="R517" s="203"/>
      <c r="S517" s="203"/>
      <c r="T517" s="204"/>
      <c r="AT517" s="198" t="s">
        <v>153</v>
      </c>
      <c r="AU517" s="198" t="s">
        <v>86</v>
      </c>
      <c r="AV517" s="12" t="s">
        <v>86</v>
      </c>
      <c r="AW517" s="12" t="s">
        <v>40</v>
      </c>
      <c r="AX517" s="12" t="s">
        <v>77</v>
      </c>
      <c r="AY517" s="198" t="s">
        <v>144</v>
      </c>
    </row>
    <row r="518" spans="2:51" s="12" customFormat="1" ht="13.5">
      <c r="B518" s="197"/>
      <c r="D518" s="189" t="s">
        <v>153</v>
      </c>
      <c r="E518" s="198" t="s">
        <v>5</v>
      </c>
      <c r="F518" s="199" t="s">
        <v>1470</v>
      </c>
      <c r="H518" s="200">
        <v>2.4</v>
      </c>
      <c r="I518" s="201"/>
      <c r="L518" s="197"/>
      <c r="M518" s="202"/>
      <c r="N518" s="203"/>
      <c r="O518" s="203"/>
      <c r="P518" s="203"/>
      <c r="Q518" s="203"/>
      <c r="R518" s="203"/>
      <c r="S518" s="203"/>
      <c r="T518" s="204"/>
      <c r="AT518" s="198" t="s">
        <v>153</v>
      </c>
      <c r="AU518" s="198" t="s">
        <v>86</v>
      </c>
      <c r="AV518" s="12" t="s">
        <v>86</v>
      </c>
      <c r="AW518" s="12" t="s">
        <v>40</v>
      </c>
      <c r="AX518" s="12" t="s">
        <v>77</v>
      </c>
      <c r="AY518" s="198" t="s">
        <v>144</v>
      </c>
    </row>
    <row r="519" spans="2:51" s="12" customFormat="1" ht="13.5">
      <c r="B519" s="197"/>
      <c r="D519" s="189" t="s">
        <v>153</v>
      </c>
      <c r="E519" s="198" t="s">
        <v>5</v>
      </c>
      <c r="F519" s="199" t="s">
        <v>1471</v>
      </c>
      <c r="H519" s="200">
        <v>1.6</v>
      </c>
      <c r="I519" s="201"/>
      <c r="L519" s="197"/>
      <c r="M519" s="202"/>
      <c r="N519" s="203"/>
      <c r="O519" s="203"/>
      <c r="P519" s="203"/>
      <c r="Q519" s="203"/>
      <c r="R519" s="203"/>
      <c r="S519" s="203"/>
      <c r="T519" s="204"/>
      <c r="AT519" s="198" t="s">
        <v>153</v>
      </c>
      <c r="AU519" s="198" t="s">
        <v>86</v>
      </c>
      <c r="AV519" s="12" t="s">
        <v>86</v>
      </c>
      <c r="AW519" s="12" t="s">
        <v>40</v>
      </c>
      <c r="AX519" s="12" t="s">
        <v>77</v>
      </c>
      <c r="AY519" s="198" t="s">
        <v>144</v>
      </c>
    </row>
    <row r="520" spans="2:51" s="12" customFormat="1" ht="13.5">
      <c r="B520" s="197"/>
      <c r="D520" s="189" t="s">
        <v>153</v>
      </c>
      <c r="E520" s="198" t="s">
        <v>5</v>
      </c>
      <c r="F520" s="199" t="s">
        <v>1472</v>
      </c>
      <c r="H520" s="200">
        <v>3.018</v>
      </c>
      <c r="I520" s="201"/>
      <c r="L520" s="197"/>
      <c r="M520" s="202"/>
      <c r="N520" s="203"/>
      <c r="O520" s="203"/>
      <c r="P520" s="203"/>
      <c r="Q520" s="203"/>
      <c r="R520" s="203"/>
      <c r="S520" s="203"/>
      <c r="T520" s="204"/>
      <c r="AT520" s="198" t="s">
        <v>153</v>
      </c>
      <c r="AU520" s="198" t="s">
        <v>86</v>
      </c>
      <c r="AV520" s="12" t="s">
        <v>86</v>
      </c>
      <c r="AW520" s="12" t="s">
        <v>40</v>
      </c>
      <c r="AX520" s="12" t="s">
        <v>77</v>
      </c>
      <c r="AY520" s="198" t="s">
        <v>144</v>
      </c>
    </row>
    <row r="521" spans="2:51" s="12" customFormat="1" ht="13.5">
      <c r="B521" s="197"/>
      <c r="D521" s="189" t="s">
        <v>153</v>
      </c>
      <c r="E521" s="198" t="s">
        <v>5</v>
      </c>
      <c r="F521" s="199" t="s">
        <v>1473</v>
      </c>
      <c r="H521" s="200">
        <v>3.146</v>
      </c>
      <c r="I521" s="201"/>
      <c r="L521" s="197"/>
      <c r="M521" s="202"/>
      <c r="N521" s="203"/>
      <c r="O521" s="203"/>
      <c r="P521" s="203"/>
      <c r="Q521" s="203"/>
      <c r="R521" s="203"/>
      <c r="S521" s="203"/>
      <c r="T521" s="204"/>
      <c r="AT521" s="198" t="s">
        <v>153</v>
      </c>
      <c r="AU521" s="198" t="s">
        <v>86</v>
      </c>
      <c r="AV521" s="12" t="s">
        <v>86</v>
      </c>
      <c r="AW521" s="12" t="s">
        <v>40</v>
      </c>
      <c r="AX521" s="12" t="s">
        <v>77</v>
      </c>
      <c r="AY521" s="198" t="s">
        <v>144</v>
      </c>
    </row>
    <row r="522" spans="2:51" s="11" customFormat="1" ht="13.5">
      <c r="B522" s="188"/>
      <c r="D522" s="189" t="s">
        <v>153</v>
      </c>
      <c r="E522" s="190" t="s">
        <v>5</v>
      </c>
      <c r="F522" s="191" t="s">
        <v>227</v>
      </c>
      <c r="H522" s="192" t="s">
        <v>5</v>
      </c>
      <c r="I522" s="193"/>
      <c r="L522" s="188"/>
      <c r="M522" s="194"/>
      <c r="N522" s="195"/>
      <c r="O522" s="195"/>
      <c r="P522" s="195"/>
      <c r="Q522" s="195"/>
      <c r="R522" s="195"/>
      <c r="S522" s="195"/>
      <c r="T522" s="196"/>
      <c r="AT522" s="192" t="s">
        <v>153</v>
      </c>
      <c r="AU522" s="192" t="s">
        <v>86</v>
      </c>
      <c r="AV522" s="11" t="s">
        <v>25</v>
      </c>
      <c r="AW522" s="11" t="s">
        <v>40</v>
      </c>
      <c r="AX522" s="11" t="s">
        <v>77</v>
      </c>
      <c r="AY522" s="192" t="s">
        <v>144</v>
      </c>
    </row>
    <row r="523" spans="2:51" s="12" customFormat="1" ht="13.5">
      <c r="B523" s="197"/>
      <c r="D523" s="189" t="s">
        <v>153</v>
      </c>
      <c r="E523" s="198" t="s">
        <v>5</v>
      </c>
      <c r="F523" s="199" t="s">
        <v>1474</v>
      </c>
      <c r="H523" s="200">
        <v>5.764</v>
      </c>
      <c r="I523" s="201"/>
      <c r="L523" s="197"/>
      <c r="M523" s="202"/>
      <c r="N523" s="203"/>
      <c r="O523" s="203"/>
      <c r="P523" s="203"/>
      <c r="Q523" s="203"/>
      <c r="R523" s="203"/>
      <c r="S523" s="203"/>
      <c r="T523" s="204"/>
      <c r="AT523" s="198" t="s">
        <v>153</v>
      </c>
      <c r="AU523" s="198" t="s">
        <v>86</v>
      </c>
      <c r="AV523" s="12" t="s">
        <v>86</v>
      </c>
      <c r="AW523" s="12" t="s">
        <v>40</v>
      </c>
      <c r="AX523" s="12" t="s">
        <v>77</v>
      </c>
      <c r="AY523" s="198" t="s">
        <v>144</v>
      </c>
    </row>
    <row r="524" spans="2:51" s="12" customFormat="1" ht="13.5">
      <c r="B524" s="197"/>
      <c r="D524" s="189" t="s">
        <v>153</v>
      </c>
      <c r="E524" s="198" t="s">
        <v>5</v>
      </c>
      <c r="F524" s="199" t="s">
        <v>1475</v>
      </c>
      <c r="H524" s="200">
        <v>3.784</v>
      </c>
      <c r="I524" s="201"/>
      <c r="L524" s="197"/>
      <c r="M524" s="202"/>
      <c r="N524" s="203"/>
      <c r="O524" s="203"/>
      <c r="P524" s="203"/>
      <c r="Q524" s="203"/>
      <c r="R524" s="203"/>
      <c r="S524" s="203"/>
      <c r="T524" s="204"/>
      <c r="AT524" s="198" t="s">
        <v>153</v>
      </c>
      <c r="AU524" s="198" t="s">
        <v>86</v>
      </c>
      <c r="AV524" s="12" t="s">
        <v>86</v>
      </c>
      <c r="AW524" s="12" t="s">
        <v>40</v>
      </c>
      <c r="AX524" s="12" t="s">
        <v>77</v>
      </c>
      <c r="AY524" s="198" t="s">
        <v>144</v>
      </c>
    </row>
    <row r="525" spans="2:51" s="12" customFormat="1" ht="13.5">
      <c r="B525" s="197"/>
      <c r="D525" s="189" t="s">
        <v>153</v>
      </c>
      <c r="E525" s="198" t="s">
        <v>5</v>
      </c>
      <c r="F525" s="199" t="s">
        <v>1476</v>
      </c>
      <c r="H525" s="200">
        <v>4.58</v>
      </c>
      <c r="I525" s="201"/>
      <c r="L525" s="197"/>
      <c r="M525" s="202"/>
      <c r="N525" s="203"/>
      <c r="O525" s="203"/>
      <c r="P525" s="203"/>
      <c r="Q525" s="203"/>
      <c r="R525" s="203"/>
      <c r="S525" s="203"/>
      <c r="T525" s="204"/>
      <c r="AT525" s="198" t="s">
        <v>153</v>
      </c>
      <c r="AU525" s="198" t="s">
        <v>86</v>
      </c>
      <c r="AV525" s="12" t="s">
        <v>86</v>
      </c>
      <c r="AW525" s="12" t="s">
        <v>40</v>
      </c>
      <c r="AX525" s="12" t="s">
        <v>77</v>
      </c>
      <c r="AY525" s="198" t="s">
        <v>144</v>
      </c>
    </row>
    <row r="526" spans="2:51" s="12" customFormat="1" ht="13.5">
      <c r="B526" s="197"/>
      <c r="D526" s="189" t="s">
        <v>153</v>
      </c>
      <c r="E526" s="198" t="s">
        <v>5</v>
      </c>
      <c r="F526" s="199" t="s">
        <v>1477</v>
      </c>
      <c r="H526" s="200">
        <v>3.925</v>
      </c>
      <c r="I526" s="201"/>
      <c r="L526" s="197"/>
      <c r="M526" s="202"/>
      <c r="N526" s="203"/>
      <c r="O526" s="203"/>
      <c r="P526" s="203"/>
      <c r="Q526" s="203"/>
      <c r="R526" s="203"/>
      <c r="S526" s="203"/>
      <c r="T526" s="204"/>
      <c r="AT526" s="198" t="s">
        <v>153</v>
      </c>
      <c r="AU526" s="198" t="s">
        <v>86</v>
      </c>
      <c r="AV526" s="12" t="s">
        <v>86</v>
      </c>
      <c r="AW526" s="12" t="s">
        <v>40</v>
      </c>
      <c r="AX526" s="12" t="s">
        <v>77</v>
      </c>
      <c r="AY526" s="198" t="s">
        <v>144</v>
      </c>
    </row>
    <row r="527" spans="2:51" s="12" customFormat="1" ht="13.5">
      <c r="B527" s="197"/>
      <c r="D527" s="189" t="s">
        <v>153</v>
      </c>
      <c r="E527" s="198" t="s">
        <v>5</v>
      </c>
      <c r="F527" s="199" t="s">
        <v>1478</v>
      </c>
      <c r="H527" s="200">
        <v>5.623</v>
      </c>
      <c r="I527" s="201"/>
      <c r="L527" s="197"/>
      <c r="M527" s="202"/>
      <c r="N527" s="203"/>
      <c r="O527" s="203"/>
      <c r="P527" s="203"/>
      <c r="Q527" s="203"/>
      <c r="R527" s="203"/>
      <c r="S527" s="203"/>
      <c r="T527" s="204"/>
      <c r="AT527" s="198" t="s">
        <v>153</v>
      </c>
      <c r="AU527" s="198" t="s">
        <v>86</v>
      </c>
      <c r="AV527" s="12" t="s">
        <v>86</v>
      </c>
      <c r="AW527" s="12" t="s">
        <v>40</v>
      </c>
      <c r="AX527" s="12" t="s">
        <v>77</v>
      </c>
      <c r="AY527" s="198" t="s">
        <v>144</v>
      </c>
    </row>
    <row r="528" spans="2:51" s="12" customFormat="1" ht="13.5">
      <c r="B528" s="197"/>
      <c r="D528" s="189" t="s">
        <v>153</v>
      </c>
      <c r="E528" s="198" t="s">
        <v>5</v>
      </c>
      <c r="F528" s="199" t="s">
        <v>1479</v>
      </c>
      <c r="H528" s="200">
        <v>8.03</v>
      </c>
      <c r="I528" s="201"/>
      <c r="L528" s="197"/>
      <c r="M528" s="202"/>
      <c r="N528" s="203"/>
      <c r="O528" s="203"/>
      <c r="P528" s="203"/>
      <c r="Q528" s="203"/>
      <c r="R528" s="203"/>
      <c r="S528" s="203"/>
      <c r="T528" s="204"/>
      <c r="AT528" s="198" t="s">
        <v>153</v>
      </c>
      <c r="AU528" s="198" t="s">
        <v>86</v>
      </c>
      <c r="AV528" s="12" t="s">
        <v>86</v>
      </c>
      <c r="AW528" s="12" t="s">
        <v>40</v>
      </c>
      <c r="AX528" s="12" t="s">
        <v>77</v>
      </c>
      <c r="AY528" s="198" t="s">
        <v>144</v>
      </c>
    </row>
    <row r="529" spans="2:51" s="12" customFormat="1" ht="13.5">
      <c r="B529" s="197"/>
      <c r="D529" s="189" t="s">
        <v>153</v>
      </c>
      <c r="E529" s="198" t="s">
        <v>5</v>
      </c>
      <c r="F529" s="199" t="s">
        <v>1480</v>
      </c>
      <c r="H529" s="200">
        <v>15.594</v>
      </c>
      <c r="I529" s="201"/>
      <c r="L529" s="197"/>
      <c r="M529" s="202"/>
      <c r="N529" s="203"/>
      <c r="O529" s="203"/>
      <c r="P529" s="203"/>
      <c r="Q529" s="203"/>
      <c r="R529" s="203"/>
      <c r="S529" s="203"/>
      <c r="T529" s="204"/>
      <c r="AT529" s="198" t="s">
        <v>153</v>
      </c>
      <c r="AU529" s="198" t="s">
        <v>86</v>
      </c>
      <c r="AV529" s="12" t="s">
        <v>86</v>
      </c>
      <c r="AW529" s="12" t="s">
        <v>40</v>
      </c>
      <c r="AX529" s="12" t="s">
        <v>77</v>
      </c>
      <c r="AY529" s="198" t="s">
        <v>144</v>
      </c>
    </row>
    <row r="530" spans="2:51" s="11" customFormat="1" ht="13.5">
      <c r="B530" s="188"/>
      <c r="D530" s="189" t="s">
        <v>153</v>
      </c>
      <c r="E530" s="190" t="s">
        <v>5</v>
      </c>
      <c r="F530" s="191" t="s">
        <v>229</v>
      </c>
      <c r="H530" s="192" t="s">
        <v>5</v>
      </c>
      <c r="I530" s="193"/>
      <c r="L530" s="188"/>
      <c r="M530" s="194"/>
      <c r="N530" s="195"/>
      <c r="O530" s="195"/>
      <c r="P530" s="195"/>
      <c r="Q530" s="195"/>
      <c r="R530" s="195"/>
      <c r="S530" s="195"/>
      <c r="T530" s="196"/>
      <c r="AT530" s="192" t="s">
        <v>153</v>
      </c>
      <c r="AU530" s="192" t="s">
        <v>86</v>
      </c>
      <c r="AV530" s="11" t="s">
        <v>25</v>
      </c>
      <c r="AW530" s="11" t="s">
        <v>40</v>
      </c>
      <c r="AX530" s="11" t="s">
        <v>77</v>
      </c>
      <c r="AY530" s="192" t="s">
        <v>144</v>
      </c>
    </row>
    <row r="531" spans="2:51" s="12" customFormat="1" ht="27">
      <c r="B531" s="197"/>
      <c r="D531" s="189" t="s">
        <v>153</v>
      </c>
      <c r="E531" s="198" t="s">
        <v>5</v>
      </c>
      <c r="F531" s="199" t="s">
        <v>1481</v>
      </c>
      <c r="H531" s="200">
        <v>26.28</v>
      </c>
      <c r="I531" s="201"/>
      <c r="L531" s="197"/>
      <c r="M531" s="202"/>
      <c r="N531" s="203"/>
      <c r="O531" s="203"/>
      <c r="P531" s="203"/>
      <c r="Q531" s="203"/>
      <c r="R531" s="203"/>
      <c r="S531" s="203"/>
      <c r="T531" s="204"/>
      <c r="AT531" s="198" t="s">
        <v>153</v>
      </c>
      <c r="AU531" s="198" t="s">
        <v>86</v>
      </c>
      <c r="AV531" s="12" t="s">
        <v>86</v>
      </c>
      <c r="AW531" s="12" t="s">
        <v>40</v>
      </c>
      <c r="AX531" s="12" t="s">
        <v>77</v>
      </c>
      <c r="AY531" s="198" t="s">
        <v>144</v>
      </c>
    </row>
    <row r="532" spans="2:51" s="12" customFormat="1" ht="13.5">
      <c r="B532" s="197"/>
      <c r="D532" s="189" t="s">
        <v>153</v>
      </c>
      <c r="E532" s="198" t="s">
        <v>5</v>
      </c>
      <c r="F532" s="199" t="s">
        <v>1482</v>
      </c>
      <c r="H532" s="200">
        <v>5.267</v>
      </c>
      <c r="I532" s="201"/>
      <c r="L532" s="197"/>
      <c r="M532" s="202"/>
      <c r="N532" s="203"/>
      <c r="O532" s="203"/>
      <c r="P532" s="203"/>
      <c r="Q532" s="203"/>
      <c r="R532" s="203"/>
      <c r="S532" s="203"/>
      <c r="T532" s="204"/>
      <c r="AT532" s="198" t="s">
        <v>153</v>
      </c>
      <c r="AU532" s="198" t="s">
        <v>86</v>
      </c>
      <c r="AV532" s="12" t="s">
        <v>86</v>
      </c>
      <c r="AW532" s="12" t="s">
        <v>40</v>
      </c>
      <c r="AX532" s="12" t="s">
        <v>77</v>
      </c>
      <c r="AY532" s="198" t="s">
        <v>144</v>
      </c>
    </row>
    <row r="533" spans="2:51" s="12" customFormat="1" ht="13.5">
      <c r="B533" s="197"/>
      <c r="D533" s="189" t="s">
        <v>153</v>
      </c>
      <c r="E533" s="198" t="s">
        <v>5</v>
      </c>
      <c r="F533" s="199" t="s">
        <v>1483</v>
      </c>
      <c r="H533" s="200">
        <v>4.054</v>
      </c>
      <c r="I533" s="201"/>
      <c r="L533" s="197"/>
      <c r="M533" s="202"/>
      <c r="N533" s="203"/>
      <c r="O533" s="203"/>
      <c r="P533" s="203"/>
      <c r="Q533" s="203"/>
      <c r="R533" s="203"/>
      <c r="S533" s="203"/>
      <c r="T533" s="204"/>
      <c r="AT533" s="198" t="s">
        <v>153</v>
      </c>
      <c r="AU533" s="198" t="s">
        <v>86</v>
      </c>
      <c r="AV533" s="12" t="s">
        <v>86</v>
      </c>
      <c r="AW533" s="12" t="s">
        <v>40</v>
      </c>
      <c r="AX533" s="12" t="s">
        <v>77</v>
      </c>
      <c r="AY533" s="198" t="s">
        <v>144</v>
      </c>
    </row>
    <row r="534" spans="2:51" s="12" customFormat="1" ht="13.5">
      <c r="B534" s="197"/>
      <c r="D534" s="189" t="s">
        <v>153</v>
      </c>
      <c r="E534" s="198" t="s">
        <v>5</v>
      </c>
      <c r="F534" s="199" t="s">
        <v>1484</v>
      </c>
      <c r="H534" s="200">
        <v>0.54</v>
      </c>
      <c r="I534" s="201"/>
      <c r="L534" s="197"/>
      <c r="M534" s="202"/>
      <c r="N534" s="203"/>
      <c r="O534" s="203"/>
      <c r="P534" s="203"/>
      <c r="Q534" s="203"/>
      <c r="R534" s="203"/>
      <c r="S534" s="203"/>
      <c r="T534" s="204"/>
      <c r="AT534" s="198" t="s">
        <v>153</v>
      </c>
      <c r="AU534" s="198" t="s">
        <v>86</v>
      </c>
      <c r="AV534" s="12" t="s">
        <v>86</v>
      </c>
      <c r="AW534" s="12" t="s">
        <v>40</v>
      </c>
      <c r="AX534" s="12" t="s">
        <v>77</v>
      </c>
      <c r="AY534" s="198" t="s">
        <v>144</v>
      </c>
    </row>
    <row r="535" spans="2:51" s="12" customFormat="1" ht="13.5">
      <c r="B535" s="197"/>
      <c r="D535" s="189" t="s">
        <v>153</v>
      </c>
      <c r="E535" s="198" t="s">
        <v>5</v>
      </c>
      <c r="F535" s="199" t="s">
        <v>1485</v>
      </c>
      <c r="H535" s="200">
        <v>4.662</v>
      </c>
      <c r="I535" s="201"/>
      <c r="L535" s="197"/>
      <c r="M535" s="202"/>
      <c r="N535" s="203"/>
      <c r="O535" s="203"/>
      <c r="P535" s="203"/>
      <c r="Q535" s="203"/>
      <c r="R535" s="203"/>
      <c r="S535" s="203"/>
      <c r="T535" s="204"/>
      <c r="AT535" s="198" t="s">
        <v>153</v>
      </c>
      <c r="AU535" s="198" t="s">
        <v>86</v>
      </c>
      <c r="AV535" s="12" t="s">
        <v>86</v>
      </c>
      <c r="AW535" s="12" t="s">
        <v>40</v>
      </c>
      <c r="AX535" s="12" t="s">
        <v>77</v>
      </c>
      <c r="AY535" s="198" t="s">
        <v>144</v>
      </c>
    </row>
    <row r="536" spans="2:51" s="11" customFormat="1" ht="13.5">
      <c r="B536" s="188"/>
      <c r="D536" s="189" t="s">
        <v>153</v>
      </c>
      <c r="E536" s="190" t="s">
        <v>5</v>
      </c>
      <c r="F536" s="191" t="s">
        <v>231</v>
      </c>
      <c r="H536" s="192" t="s">
        <v>5</v>
      </c>
      <c r="I536" s="193"/>
      <c r="L536" s="188"/>
      <c r="M536" s="194"/>
      <c r="N536" s="195"/>
      <c r="O536" s="195"/>
      <c r="P536" s="195"/>
      <c r="Q536" s="195"/>
      <c r="R536" s="195"/>
      <c r="S536" s="195"/>
      <c r="T536" s="196"/>
      <c r="AT536" s="192" t="s">
        <v>153</v>
      </c>
      <c r="AU536" s="192" t="s">
        <v>86</v>
      </c>
      <c r="AV536" s="11" t="s">
        <v>25</v>
      </c>
      <c r="AW536" s="11" t="s">
        <v>40</v>
      </c>
      <c r="AX536" s="11" t="s">
        <v>77</v>
      </c>
      <c r="AY536" s="192" t="s">
        <v>144</v>
      </c>
    </row>
    <row r="537" spans="2:51" s="12" customFormat="1" ht="13.5">
      <c r="B537" s="197"/>
      <c r="D537" s="189" t="s">
        <v>153</v>
      </c>
      <c r="E537" s="198" t="s">
        <v>5</v>
      </c>
      <c r="F537" s="199" t="s">
        <v>1486</v>
      </c>
      <c r="H537" s="200">
        <v>2.916</v>
      </c>
      <c r="I537" s="201"/>
      <c r="L537" s="197"/>
      <c r="M537" s="202"/>
      <c r="N537" s="203"/>
      <c r="O537" s="203"/>
      <c r="P537" s="203"/>
      <c r="Q537" s="203"/>
      <c r="R537" s="203"/>
      <c r="S537" s="203"/>
      <c r="T537" s="204"/>
      <c r="AT537" s="198" t="s">
        <v>153</v>
      </c>
      <c r="AU537" s="198" t="s">
        <v>86</v>
      </c>
      <c r="AV537" s="12" t="s">
        <v>86</v>
      </c>
      <c r="AW537" s="12" t="s">
        <v>40</v>
      </c>
      <c r="AX537" s="12" t="s">
        <v>77</v>
      </c>
      <c r="AY537" s="198" t="s">
        <v>144</v>
      </c>
    </row>
    <row r="538" spans="2:51" s="11" customFormat="1" ht="13.5">
      <c r="B538" s="188"/>
      <c r="D538" s="189" t="s">
        <v>153</v>
      </c>
      <c r="E538" s="190" t="s">
        <v>5</v>
      </c>
      <c r="F538" s="191" t="s">
        <v>1487</v>
      </c>
      <c r="H538" s="192" t="s">
        <v>5</v>
      </c>
      <c r="I538" s="193"/>
      <c r="L538" s="188"/>
      <c r="M538" s="194"/>
      <c r="N538" s="195"/>
      <c r="O538" s="195"/>
      <c r="P538" s="195"/>
      <c r="Q538" s="195"/>
      <c r="R538" s="195"/>
      <c r="S538" s="195"/>
      <c r="T538" s="196"/>
      <c r="AT538" s="192" t="s">
        <v>153</v>
      </c>
      <c r="AU538" s="192" t="s">
        <v>86</v>
      </c>
      <c r="AV538" s="11" t="s">
        <v>25</v>
      </c>
      <c r="AW538" s="11" t="s">
        <v>40</v>
      </c>
      <c r="AX538" s="11" t="s">
        <v>77</v>
      </c>
      <c r="AY538" s="192" t="s">
        <v>144</v>
      </c>
    </row>
    <row r="539" spans="2:51" s="11" customFormat="1" ht="13.5">
      <c r="B539" s="188"/>
      <c r="D539" s="189" t="s">
        <v>153</v>
      </c>
      <c r="E539" s="190" t="s">
        <v>5</v>
      </c>
      <c r="F539" s="191" t="s">
        <v>215</v>
      </c>
      <c r="H539" s="192" t="s">
        <v>5</v>
      </c>
      <c r="I539" s="193"/>
      <c r="L539" s="188"/>
      <c r="M539" s="194"/>
      <c r="N539" s="195"/>
      <c r="O539" s="195"/>
      <c r="P539" s="195"/>
      <c r="Q539" s="195"/>
      <c r="R539" s="195"/>
      <c r="S539" s="195"/>
      <c r="T539" s="196"/>
      <c r="AT539" s="192" t="s">
        <v>153</v>
      </c>
      <c r="AU539" s="192" t="s">
        <v>86</v>
      </c>
      <c r="AV539" s="11" t="s">
        <v>25</v>
      </c>
      <c r="AW539" s="11" t="s">
        <v>40</v>
      </c>
      <c r="AX539" s="11" t="s">
        <v>77</v>
      </c>
      <c r="AY539" s="192" t="s">
        <v>144</v>
      </c>
    </row>
    <row r="540" spans="2:51" s="12" customFormat="1" ht="13.5">
      <c r="B540" s="197"/>
      <c r="D540" s="189" t="s">
        <v>153</v>
      </c>
      <c r="E540" s="198" t="s">
        <v>5</v>
      </c>
      <c r="F540" s="199" t="s">
        <v>1488</v>
      </c>
      <c r="H540" s="200">
        <v>5.075</v>
      </c>
      <c r="I540" s="201"/>
      <c r="L540" s="197"/>
      <c r="M540" s="202"/>
      <c r="N540" s="203"/>
      <c r="O540" s="203"/>
      <c r="P540" s="203"/>
      <c r="Q540" s="203"/>
      <c r="R540" s="203"/>
      <c r="S540" s="203"/>
      <c r="T540" s="204"/>
      <c r="AT540" s="198" t="s">
        <v>153</v>
      </c>
      <c r="AU540" s="198" t="s">
        <v>86</v>
      </c>
      <c r="AV540" s="12" t="s">
        <v>86</v>
      </c>
      <c r="AW540" s="12" t="s">
        <v>40</v>
      </c>
      <c r="AX540" s="12" t="s">
        <v>77</v>
      </c>
      <c r="AY540" s="198" t="s">
        <v>144</v>
      </c>
    </row>
    <row r="541" spans="2:51" s="11" customFormat="1" ht="13.5">
      <c r="B541" s="188"/>
      <c r="D541" s="189" t="s">
        <v>153</v>
      </c>
      <c r="E541" s="190" t="s">
        <v>5</v>
      </c>
      <c r="F541" s="191" t="s">
        <v>222</v>
      </c>
      <c r="H541" s="192" t="s">
        <v>5</v>
      </c>
      <c r="I541" s="193"/>
      <c r="L541" s="188"/>
      <c r="M541" s="194"/>
      <c r="N541" s="195"/>
      <c r="O541" s="195"/>
      <c r="P541" s="195"/>
      <c r="Q541" s="195"/>
      <c r="R541" s="195"/>
      <c r="S541" s="195"/>
      <c r="T541" s="196"/>
      <c r="AT541" s="192" t="s">
        <v>153</v>
      </c>
      <c r="AU541" s="192" t="s">
        <v>86</v>
      </c>
      <c r="AV541" s="11" t="s">
        <v>25</v>
      </c>
      <c r="AW541" s="11" t="s">
        <v>40</v>
      </c>
      <c r="AX541" s="11" t="s">
        <v>77</v>
      </c>
      <c r="AY541" s="192" t="s">
        <v>144</v>
      </c>
    </row>
    <row r="542" spans="2:51" s="12" customFormat="1" ht="13.5">
      <c r="B542" s="197"/>
      <c r="D542" s="189" t="s">
        <v>153</v>
      </c>
      <c r="E542" s="198" t="s">
        <v>5</v>
      </c>
      <c r="F542" s="199" t="s">
        <v>1489</v>
      </c>
      <c r="H542" s="200">
        <v>2.664</v>
      </c>
      <c r="I542" s="201"/>
      <c r="L542" s="197"/>
      <c r="M542" s="202"/>
      <c r="N542" s="203"/>
      <c r="O542" s="203"/>
      <c r="P542" s="203"/>
      <c r="Q542" s="203"/>
      <c r="R542" s="203"/>
      <c r="S542" s="203"/>
      <c r="T542" s="204"/>
      <c r="AT542" s="198" t="s">
        <v>153</v>
      </c>
      <c r="AU542" s="198" t="s">
        <v>86</v>
      </c>
      <c r="AV542" s="12" t="s">
        <v>86</v>
      </c>
      <c r="AW542" s="12" t="s">
        <v>40</v>
      </c>
      <c r="AX542" s="12" t="s">
        <v>77</v>
      </c>
      <c r="AY542" s="198" t="s">
        <v>144</v>
      </c>
    </row>
    <row r="543" spans="2:51" s="11" customFormat="1" ht="13.5">
      <c r="B543" s="188"/>
      <c r="D543" s="189" t="s">
        <v>153</v>
      </c>
      <c r="E543" s="190" t="s">
        <v>5</v>
      </c>
      <c r="F543" s="191" t="s">
        <v>231</v>
      </c>
      <c r="H543" s="192" t="s">
        <v>5</v>
      </c>
      <c r="I543" s="193"/>
      <c r="L543" s="188"/>
      <c r="M543" s="194"/>
      <c r="N543" s="195"/>
      <c r="O543" s="195"/>
      <c r="P543" s="195"/>
      <c r="Q543" s="195"/>
      <c r="R543" s="195"/>
      <c r="S543" s="195"/>
      <c r="T543" s="196"/>
      <c r="AT543" s="192" t="s">
        <v>153</v>
      </c>
      <c r="AU543" s="192" t="s">
        <v>86</v>
      </c>
      <c r="AV543" s="11" t="s">
        <v>25</v>
      </c>
      <c r="AW543" s="11" t="s">
        <v>40</v>
      </c>
      <c r="AX543" s="11" t="s">
        <v>77</v>
      </c>
      <c r="AY543" s="192" t="s">
        <v>144</v>
      </c>
    </row>
    <row r="544" spans="2:51" s="12" customFormat="1" ht="13.5">
      <c r="B544" s="197"/>
      <c r="D544" s="189" t="s">
        <v>153</v>
      </c>
      <c r="E544" s="198" t="s">
        <v>5</v>
      </c>
      <c r="F544" s="199" t="s">
        <v>1490</v>
      </c>
      <c r="H544" s="200">
        <v>2.033</v>
      </c>
      <c r="I544" s="201"/>
      <c r="L544" s="197"/>
      <c r="M544" s="202"/>
      <c r="N544" s="203"/>
      <c r="O544" s="203"/>
      <c r="P544" s="203"/>
      <c r="Q544" s="203"/>
      <c r="R544" s="203"/>
      <c r="S544" s="203"/>
      <c r="T544" s="204"/>
      <c r="AT544" s="198" t="s">
        <v>153</v>
      </c>
      <c r="AU544" s="198" t="s">
        <v>86</v>
      </c>
      <c r="AV544" s="12" t="s">
        <v>86</v>
      </c>
      <c r="AW544" s="12" t="s">
        <v>40</v>
      </c>
      <c r="AX544" s="12" t="s">
        <v>77</v>
      </c>
      <c r="AY544" s="198" t="s">
        <v>144</v>
      </c>
    </row>
    <row r="545" spans="2:51" s="11" customFormat="1" ht="13.5">
      <c r="B545" s="188"/>
      <c r="D545" s="189" t="s">
        <v>153</v>
      </c>
      <c r="E545" s="190" t="s">
        <v>5</v>
      </c>
      <c r="F545" s="191" t="s">
        <v>1491</v>
      </c>
      <c r="H545" s="192" t="s">
        <v>5</v>
      </c>
      <c r="I545" s="193"/>
      <c r="L545" s="188"/>
      <c r="M545" s="194"/>
      <c r="N545" s="195"/>
      <c r="O545" s="195"/>
      <c r="P545" s="195"/>
      <c r="Q545" s="195"/>
      <c r="R545" s="195"/>
      <c r="S545" s="195"/>
      <c r="T545" s="196"/>
      <c r="AT545" s="192" t="s">
        <v>153</v>
      </c>
      <c r="AU545" s="192" t="s">
        <v>86</v>
      </c>
      <c r="AV545" s="11" t="s">
        <v>25</v>
      </c>
      <c r="AW545" s="11" t="s">
        <v>40</v>
      </c>
      <c r="AX545" s="11" t="s">
        <v>77</v>
      </c>
      <c r="AY545" s="192" t="s">
        <v>144</v>
      </c>
    </row>
    <row r="546" spans="2:51" s="11" customFormat="1" ht="13.5">
      <c r="B546" s="188"/>
      <c r="D546" s="189" t="s">
        <v>153</v>
      </c>
      <c r="E546" s="190" t="s">
        <v>5</v>
      </c>
      <c r="F546" s="191" t="s">
        <v>1492</v>
      </c>
      <c r="H546" s="192" t="s">
        <v>5</v>
      </c>
      <c r="I546" s="193"/>
      <c r="L546" s="188"/>
      <c r="M546" s="194"/>
      <c r="N546" s="195"/>
      <c r="O546" s="195"/>
      <c r="P546" s="195"/>
      <c r="Q546" s="195"/>
      <c r="R546" s="195"/>
      <c r="S546" s="195"/>
      <c r="T546" s="196"/>
      <c r="AT546" s="192" t="s">
        <v>153</v>
      </c>
      <c r="AU546" s="192" t="s">
        <v>86</v>
      </c>
      <c r="AV546" s="11" t="s">
        <v>25</v>
      </c>
      <c r="AW546" s="11" t="s">
        <v>40</v>
      </c>
      <c r="AX546" s="11" t="s">
        <v>77</v>
      </c>
      <c r="AY546" s="192" t="s">
        <v>144</v>
      </c>
    </row>
    <row r="547" spans="2:51" s="12" customFormat="1" ht="13.5">
      <c r="B547" s="197"/>
      <c r="D547" s="189" t="s">
        <v>153</v>
      </c>
      <c r="E547" s="198" t="s">
        <v>5</v>
      </c>
      <c r="F547" s="199" t="s">
        <v>1493</v>
      </c>
      <c r="H547" s="200">
        <v>187.972</v>
      </c>
      <c r="I547" s="201"/>
      <c r="L547" s="197"/>
      <c r="M547" s="202"/>
      <c r="N547" s="203"/>
      <c r="O547" s="203"/>
      <c r="P547" s="203"/>
      <c r="Q547" s="203"/>
      <c r="R547" s="203"/>
      <c r="S547" s="203"/>
      <c r="T547" s="204"/>
      <c r="AT547" s="198" t="s">
        <v>153</v>
      </c>
      <c r="AU547" s="198" t="s">
        <v>86</v>
      </c>
      <c r="AV547" s="12" t="s">
        <v>86</v>
      </c>
      <c r="AW547" s="12" t="s">
        <v>40</v>
      </c>
      <c r="AX547" s="12" t="s">
        <v>77</v>
      </c>
      <c r="AY547" s="198" t="s">
        <v>144</v>
      </c>
    </row>
    <row r="548" spans="2:51" s="11" customFormat="1" ht="13.5">
      <c r="B548" s="188"/>
      <c r="D548" s="189" t="s">
        <v>153</v>
      </c>
      <c r="E548" s="190" t="s">
        <v>5</v>
      </c>
      <c r="F548" s="191" t="s">
        <v>1494</v>
      </c>
      <c r="H548" s="192" t="s">
        <v>5</v>
      </c>
      <c r="I548" s="193"/>
      <c r="L548" s="188"/>
      <c r="M548" s="194"/>
      <c r="N548" s="195"/>
      <c r="O548" s="195"/>
      <c r="P548" s="195"/>
      <c r="Q548" s="195"/>
      <c r="R548" s="195"/>
      <c r="S548" s="195"/>
      <c r="T548" s="196"/>
      <c r="AT548" s="192" t="s">
        <v>153</v>
      </c>
      <c r="AU548" s="192" t="s">
        <v>86</v>
      </c>
      <c r="AV548" s="11" t="s">
        <v>25</v>
      </c>
      <c r="AW548" s="11" t="s">
        <v>40</v>
      </c>
      <c r="AX548" s="11" t="s">
        <v>77</v>
      </c>
      <c r="AY548" s="192" t="s">
        <v>144</v>
      </c>
    </row>
    <row r="549" spans="2:51" s="12" customFormat="1" ht="13.5">
      <c r="B549" s="197"/>
      <c r="D549" s="189" t="s">
        <v>153</v>
      </c>
      <c r="E549" s="198" t="s">
        <v>5</v>
      </c>
      <c r="F549" s="199" t="s">
        <v>1495</v>
      </c>
      <c r="H549" s="200">
        <v>139.042</v>
      </c>
      <c r="I549" s="201"/>
      <c r="L549" s="197"/>
      <c r="M549" s="202"/>
      <c r="N549" s="203"/>
      <c r="O549" s="203"/>
      <c r="P549" s="203"/>
      <c r="Q549" s="203"/>
      <c r="R549" s="203"/>
      <c r="S549" s="203"/>
      <c r="T549" s="204"/>
      <c r="AT549" s="198" t="s">
        <v>153</v>
      </c>
      <c r="AU549" s="198" t="s">
        <v>86</v>
      </c>
      <c r="AV549" s="12" t="s">
        <v>86</v>
      </c>
      <c r="AW549" s="12" t="s">
        <v>40</v>
      </c>
      <c r="AX549" s="12" t="s">
        <v>77</v>
      </c>
      <c r="AY549" s="198" t="s">
        <v>144</v>
      </c>
    </row>
    <row r="550" spans="2:51" s="11" customFormat="1" ht="13.5">
      <c r="B550" s="188"/>
      <c r="D550" s="189" t="s">
        <v>153</v>
      </c>
      <c r="E550" s="190" t="s">
        <v>5</v>
      </c>
      <c r="F550" s="191" t="s">
        <v>1496</v>
      </c>
      <c r="H550" s="192" t="s">
        <v>5</v>
      </c>
      <c r="I550" s="193"/>
      <c r="L550" s="188"/>
      <c r="M550" s="194"/>
      <c r="N550" s="195"/>
      <c r="O550" s="195"/>
      <c r="P550" s="195"/>
      <c r="Q550" s="195"/>
      <c r="R550" s="195"/>
      <c r="S550" s="195"/>
      <c r="T550" s="196"/>
      <c r="AT550" s="192" t="s">
        <v>153</v>
      </c>
      <c r="AU550" s="192" t="s">
        <v>86</v>
      </c>
      <c r="AV550" s="11" t="s">
        <v>25</v>
      </c>
      <c r="AW550" s="11" t="s">
        <v>40</v>
      </c>
      <c r="AX550" s="11" t="s">
        <v>77</v>
      </c>
      <c r="AY550" s="192" t="s">
        <v>144</v>
      </c>
    </row>
    <row r="551" spans="2:51" s="12" customFormat="1" ht="13.5">
      <c r="B551" s="197"/>
      <c r="D551" s="189" t="s">
        <v>153</v>
      </c>
      <c r="E551" s="198" t="s">
        <v>5</v>
      </c>
      <c r="F551" s="199" t="s">
        <v>1497</v>
      </c>
      <c r="H551" s="200">
        <v>40.046</v>
      </c>
      <c r="I551" s="201"/>
      <c r="L551" s="197"/>
      <c r="M551" s="202"/>
      <c r="N551" s="203"/>
      <c r="O551" s="203"/>
      <c r="P551" s="203"/>
      <c r="Q551" s="203"/>
      <c r="R551" s="203"/>
      <c r="S551" s="203"/>
      <c r="T551" s="204"/>
      <c r="AT551" s="198" t="s">
        <v>153</v>
      </c>
      <c r="AU551" s="198" t="s">
        <v>86</v>
      </c>
      <c r="AV551" s="12" t="s">
        <v>86</v>
      </c>
      <c r="AW551" s="12" t="s">
        <v>40</v>
      </c>
      <c r="AX551" s="12" t="s">
        <v>77</v>
      </c>
      <c r="AY551" s="198" t="s">
        <v>144</v>
      </c>
    </row>
    <row r="552" spans="2:51" s="11" customFormat="1" ht="13.5">
      <c r="B552" s="188"/>
      <c r="D552" s="189" t="s">
        <v>153</v>
      </c>
      <c r="E552" s="190" t="s">
        <v>5</v>
      </c>
      <c r="F552" s="191" t="s">
        <v>1498</v>
      </c>
      <c r="H552" s="192" t="s">
        <v>5</v>
      </c>
      <c r="I552" s="193"/>
      <c r="L552" s="188"/>
      <c r="M552" s="194"/>
      <c r="N552" s="195"/>
      <c r="O552" s="195"/>
      <c r="P552" s="195"/>
      <c r="Q552" s="195"/>
      <c r="R552" s="195"/>
      <c r="S552" s="195"/>
      <c r="T552" s="196"/>
      <c r="AT552" s="192" t="s">
        <v>153</v>
      </c>
      <c r="AU552" s="192" t="s">
        <v>86</v>
      </c>
      <c r="AV552" s="11" t="s">
        <v>25</v>
      </c>
      <c r="AW552" s="11" t="s">
        <v>40</v>
      </c>
      <c r="AX552" s="11" t="s">
        <v>77</v>
      </c>
      <c r="AY552" s="192" t="s">
        <v>144</v>
      </c>
    </row>
    <row r="553" spans="2:51" s="12" customFormat="1" ht="13.5">
      <c r="B553" s="197"/>
      <c r="D553" s="189" t="s">
        <v>153</v>
      </c>
      <c r="E553" s="198" t="s">
        <v>5</v>
      </c>
      <c r="F553" s="199" t="s">
        <v>1499</v>
      </c>
      <c r="H553" s="200">
        <v>488.754</v>
      </c>
      <c r="I553" s="201"/>
      <c r="L553" s="197"/>
      <c r="M553" s="202"/>
      <c r="N553" s="203"/>
      <c r="O553" s="203"/>
      <c r="P553" s="203"/>
      <c r="Q553" s="203"/>
      <c r="R553" s="203"/>
      <c r="S553" s="203"/>
      <c r="T553" s="204"/>
      <c r="AT553" s="198" t="s">
        <v>153</v>
      </c>
      <c r="AU553" s="198" t="s">
        <v>86</v>
      </c>
      <c r="AV553" s="12" t="s">
        <v>86</v>
      </c>
      <c r="AW553" s="12" t="s">
        <v>40</v>
      </c>
      <c r="AX553" s="12" t="s">
        <v>77</v>
      </c>
      <c r="AY553" s="198" t="s">
        <v>144</v>
      </c>
    </row>
    <row r="554" spans="2:51" s="11" customFormat="1" ht="13.5">
      <c r="B554" s="188"/>
      <c r="D554" s="189" t="s">
        <v>153</v>
      </c>
      <c r="E554" s="190" t="s">
        <v>5</v>
      </c>
      <c r="F554" s="191" t="s">
        <v>1500</v>
      </c>
      <c r="H554" s="192" t="s">
        <v>5</v>
      </c>
      <c r="I554" s="193"/>
      <c r="L554" s="188"/>
      <c r="M554" s="194"/>
      <c r="N554" s="195"/>
      <c r="O554" s="195"/>
      <c r="P554" s="195"/>
      <c r="Q554" s="195"/>
      <c r="R554" s="195"/>
      <c r="S554" s="195"/>
      <c r="T554" s="196"/>
      <c r="AT554" s="192" t="s">
        <v>153</v>
      </c>
      <c r="AU554" s="192" t="s">
        <v>86</v>
      </c>
      <c r="AV554" s="11" t="s">
        <v>25</v>
      </c>
      <c r="AW554" s="11" t="s">
        <v>40</v>
      </c>
      <c r="AX554" s="11" t="s">
        <v>77</v>
      </c>
      <c r="AY554" s="192" t="s">
        <v>144</v>
      </c>
    </row>
    <row r="555" spans="2:51" s="11" customFormat="1" ht="13.5">
      <c r="B555" s="188"/>
      <c r="D555" s="189" t="s">
        <v>153</v>
      </c>
      <c r="E555" s="190" t="s">
        <v>5</v>
      </c>
      <c r="F555" s="191" t="s">
        <v>1501</v>
      </c>
      <c r="H555" s="192" t="s">
        <v>5</v>
      </c>
      <c r="I555" s="193"/>
      <c r="L555" s="188"/>
      <c r="M555" s="194"/>
      <c r="N555" s="195"/>
      <c r="O555" s="195"/>
      <c r="P555" s="195"/>
      <c r="Q555" s="195"/>
      <c r="R555" s="195"/>
      <c r="S555" s="195"/>
      <c r="T555" s="196"/>
      <c r="AT555" s="192" t="s">
        <v>153</v>
      </c>
      <c r="AU555" s="192" t="s">
        <v>86</v>
      </c>
      <c r="AV555" s="11" t="s">
        <v>25</v>
      </c>
      <c r="AW555" s="11" t="s">
        <v>40</v>
      </c>
      <c r="AX555" s="11" t="s">
        <v>77</v>
      </c>
      <c r="AY555" s="192" t="s">
        <v>144</v>
      </c>
    </row>
    <row r="556" spans="2:51" s="12" customFormat="1" ht="13.5">
      <c r="B556" s="197"/>
      <c r="D556" s="189" t="s">
        <v>153</v>
      </c>
      <c r="E556" s="198" t="s">
        <v>5</v>
      </c>
      <c r="F556" s="199" t="s">
        <v>1502</v>
      </c>
      <c r="H556" s="200">
        <v>-16.548</v>
      </c>
      <c r="I556" s="201"/>
      <c r="L556" s="197"/>
      <c r="M556" s="202"/>
      <c r="N556" s="203"/>
      <c r="O556" s="203"/>
      <c r="P556" s="203"/>
      <c r="Q556" s="203"/>
      <c r="R556" s="203"/>
      <c r="S556" s="203"/>
      <c r="T556" s="204"/>
      <c r="AT556" s="198" t="s">
        <v>153</v>
      </c>
      <c r="AU556" s="198" t="s">
        <v>86</v>
      </c>
      <c r="AV556" s="12" t="s">
        <v>86</v>
      </c>
      <c r="AW556" s="12" t="s">
        <v>40</v>
      </c>
      <c r="AX556" s="12" t="s">
        <v>77</v>
      </c>
      <c r="AY556" s="198" t="s">
        <v>144</v>
      </c>
    </row>
    <row r="557" spans="2:51" s="12" customFormat="1" ht="13.5">
      <c r="B557" s="197"/>
      <c r="D557" s="189" t="s">
        <v>153</v>
      </c>
      <c r="E557" s="198" t="s">
        <v>5</v>
      </c>
      <c r="F557" s="199" t="s">
        <v>1503</v>
      </c>
      <c r="H557" s="200">
        <v>-3.152</v>
      </c>
      <c r="I557" s="201"/>
      <c r="L557" s="197"/>
      <c r="M557" s="202"/>
      <c r="N557" s="203"/>
      <c r="O557" s="203"/>
      <c r="P557" s="203"/>
      <c r="Q557" s="203"/>
      <c r="R557" s="203"/>
      <c r="S557" s="203"/>
      <c r="T557" s="204"/>
      <c r="AT557" s="198" t="s">
        <v>153</v>
      </c>
      <c r="AU557" s="198" t="s">
        <v>86</v>
      </c>
      <c r="AV557" s="12" t="s">
        <v>86</v>
      </c>
      <c r="AW557" s="12" t="s">
        <v>40</v>
      </c>
      <c r="AX557" s="12" t="s">
        <v>77</v>
      </c>
      <c r="AY557" s="198" t="s">
        <v>144</v>
      </c>
    </row>
    <row r="558" spans="2:51" s="11" customFormat="1" ht="13.5">
      <c r="B558" s="188"/>
      <c r="D558" s="189" t="s">
        <v>153</v>
      </c>
      <c r="E558" s="190" t="s">
        <v>5</v>
      </c>
      <c r="F558" s="191" t="s">
        <v>1504</v>
      </c>
      <c r="H558" s="192" t="s">
        <v>5</v>
      </c>
      <c r="I558" s="193"/>
      <c r="L558" s="188"/>
      <c r="M558" s="194"/>
      <c r="N558" s="195"/>
      <c r="O558" s="195"/>
      <c r="P558" s="195"/>
      <c r="Q558" s="195"/>
      <c r="R558" s="195"/>
      <c r="S558" s="195"/>
      <c r="T558" s="196"/>
      <c r="AT558" s="192" t="s">
        <v>153</v>
      </c>
      <c r="AU558" s="192" t="s">
        <v>86</v>
      </c>
      <c r="AV558" s="11" t="s">
        <v>25</v>
      </c>
      <c r="AW558" s="11" t="s">
        <v>40</v>
      </c>
      <c r="AX558" s="11" t="s">
        <v>77</v>
      </c>
      <c r="AY558" s="192" t="s">
        <v>144</v>
      </c>
    </row>
    <row r="559" spans="2:51" s="12" customFormat="1" ht="13.5">
      <c r="B559" s="197"/>
      <c r="D559" s="189" t="s">
        <v>153</v>
      </c>
      <c r="E559" s="198" t="s">
        <v>5</v>
      </c>
      <c r="F559" s="199" t="s">
        <v>1505</v>
      </c>
      <c r="H559" s="200">
        <v>-11.032</v>
      </c>
      <c r="I559" s="201"/>
      <c r="L559" s="197"/>
      <c r="M559" s="202"/>
      <c r="N559" s="203"/>
      <c r="O559" s="203"/>
      <c r="P559" s="203"/>
      <c r="Q559" s="203"/>
      <c r="R559" s="203"/>
      <c r="S559" s="203"/>
      <c r="T559" s="204"/>
      <c r="AT559" s="198" t="s">
        <v>153</v>
      </c>
      <c r="AU559" s="198" t="s">
        <v>86</v>
      </c>
      <c r="AV559" s="12" t="s">
        <v>86</v>
      </c>
      <c r="AW559" s="12" t="s">
        <v>40</v>
      </c>
      <c r="AX559" s="12" t="s">
        <v>77</v>
      </c>
      <c r="AY559" s="198" t="s">
        <v>144</v>
      </c>
    </row>
    <row r="560" spans="2:51" s="12" customFormat="1" ht="13.5">
      <c r="B560" s="197"/>
      <c r="D560" s="189" t="s">
        <v>153</v>
      </c>
      <c r="E560" s="198" t="s">
        <v>5</v>
      </c>
      <c r="F560" s="199" t="s">
        <v>1506</v>
      </c>
      <c r="H560" s="200">
        <v>-5.16</v>
      </c>
      <c r="I560" s="201"/>
      <c r="L560" s="197"/>
      <c r="M560" s="202"/>
      <c r="N560" s="203"/>
      <c r="O560" s="203"/>
      <c r="P560" s="203"/>
      <c r="Q560" s="203"/>
      <c r="R560" s="203"/>
      <c r="S560" s="203"/>
      <c r="T560" s="204"/>
      <c r="AT560" s="198" t="s">
        <v>153</v>
      </c>
      <c r="AU560" s="198" t="s">
        <v>86</v>
      </c>
      <c r="AV560" s="12" t="s">
        <v>86</v>
      </c>
      <c r="AW560" s="12" t="s">
        <v>40</v>
      </c>
      <c r="AX560" s="12" t="s">
        <v>77</v>
      </c>
      <c r="AY560" s="198" t="s">
        <v>144</v>
      </c>
    </row>
    <row r="561" spans="2:51" s="11" customFormat="1" ht="13.5">
      <c r="B561" s="188"/>
      <c r="D561" s="189" t="s">
        <v>153</v>
      </c>
      <c r="E561" s="190" t="s">
        <v>5</v>
      </c>
      <c r="F561" s="191" t="s">
        <v>1507</v>
      </c>
      <c r="H561" s="192" t="s">
        <v>5</v>
      </c>
      <c r="I561" s="193"/>
      <c r="L561" s="188"/>
      <c r="M561" s="194"/>
      <c r="N561" s="195"/>
      <c r="O561" s="195"/>
      <c r="P561" s="195"/>
      <c r="Q561" s="195"/>
      <c r="R561" s="195"/>
      <c r="S561" s="195"/>
      <c r="T561" s="196"/>
      <c r="AT561" s="192" t="s">
        <v>153</v>
      </c>
      <c r="AU561" s="192" t="s">
        <v>86</v>
      </c>
      <c r="AV561" s="11" t="s">
        <v>25</v>
      </c>
      <c r="AW561" s="11" t="s">
        <v>40</v>
      </c>
      <c r="AX561" s="11" t="s">
        <v>77</v>
      </c>
      <c r="AY561" s="192" t="s">
        <v>144</v>
      </c>
    </row>
    <row r="562" spans="2:51" s="12" customFormat="1" ht="13.5">
      <c r="B562" s="197"/>
      <c r="D562" s="189" t="s">
        <v>153</v>
      </c>
      <c r="E562" s="198" t="s">
        <v>5</v>
      </c>
      <c r="F562" s="199" t="s">
        <v>1505</v>
      </c>
      <c r="H562" s="200">
        <v>-11.032</v>
      </c>
      <c r="I562" s="201"/>
      <c r="L562" s="197"/>
      <c r="M562" s="202"/>
      <c r="N562" s="203"/>
      <c r="O562" s="203"/>
      <c r="P562" s="203"/>
      <c r="Q562" s="203"/>
      <c r="R562" s="203"/>
      <c r="S562" s="203"/>
      <c r="T562" s="204"/>
      <c r="AT562" s="198" t="s">
        <v>153</v>
      </c>
      <c r="AU562" s="198" t="s">
        <v>86</v>
      </c>
      <c r="AV562" s="12" t="s">
        <v>86</v>
      </c>
      <c r="AW562" s="12" t="s">
        <v>40</v>
      </c>
      <c r="AX562" s="12" t="s">
        <v>77</v>
      </c>
      <c r="AY562" s="198" t="s">
        <v>144</v>
      </c>
    </row>
    <row r="563" spans="2:51" s="12" customFormat="1" ht="13.5">
      <c r="B563" s="197"/>
      <c r="D563" s="189" t="s">
        <v>153</v>
      </c>
      <c r="E563" s="198" t="s">
        <v>5</v>
      </c>
      <c r="F563" s="199" t="s">
        <v>1503</v>
      </c>
      <c r="H563" s="200">
        <v>-3.152</v>
      </c>
      <c r="I563" s="201"/>
      <c r="L563" s="197"/>
      <c r="M563" s="202"/>
      <c r="N563" s="203"/>
      <c r="O563" s="203"/>
      <c r="P563" s="203"/>
      <c r="Q563" s="203"/>
      <c r="R563" s="203"/>
      <c r="S563" s="203"/>
      <c r="T563" s="204"/>
      <c r="AT563" s="198" t="s">
        <v>153</v>
      </c>
      <c r="AU563" s="198" t="s">
        <v>86</v>
      </c>
      <c r="AV563" s="12" t="s">
        <v>86</v>
      </c>
      <c r="AW563" s="12" t="s">
        <v>40</v>
      </c>
      <c r="AX563" s="12" t="s">
        <v>77</v>
      </c>
      <c r="AY563" s="198" t="s">
        <v>144</v>
      </c>
    </row>
    <row r="564" spans="2:51" s="12" customFormat="1" ht="13.5">
      <c r="B564" s="197"/>
      <c r="D564" s="189" t="s">
        <v>153</v>
      </c>
      <c r="E564" s="198" t="s">
        <v>5</v>
      </c>
      <c r="F564" s="199" t="s">
        <v>1508</v>
      </c>
      <c r="H564" s="200">
        <v>-3.546</v>
      </c>
      <c r="I564" s="201"/>
      <c r="L564" s="197"/>
      <c r="M564" s="202"/>
      <c r="N564" s="203"/>
      <c r="O564" s="203"/>
      <c r="P564" s="203"/>
      <c r="Q564" s="203"/>
      <c r="R564" s="203"/>
      <c r="S564" s="203"/>
      <c r="T564" s="204"/>
      <c r="AT564" s="198" t="s">
        <v>153</v>
      </c>
      <c r="AU564" s="198" t="s">
        <v>86</v>
      </c>
      <c r="AV564" s="12" t="s">
        <v>86</v>
      </c>
      <c r="AW564" s="12" t="s">
        <v>40</v>
      </c>
      <c r="AX564" s="12" t="s">
        <v>77</v>
      </c>
      <c r="AY564" s="198" t="s">
        <v>144</v>
      </c>
    </row>
    <row r="565" spans="2:51" s="11" customFormat="1" ht="13.5">
      <c r="B565" s="188"/>
      <c r="D565" s="189" t="s">
        <v>153</v>
      </c>
      <c r="E565" s="190" t="s">
        <v>5</v>
      </c>
      <c r="F565" s="191" t="s">
        <v>1509</v>
      </c>
      <c r="H565" s="192" t="s">
        <v>5</v>
      </c>
      <c r="I565" s="193"/>
      <c r="L565" s="188"/>
      <c r="M565" s="194"/>
      <c r="N565" s="195"/>
      <c r="O565" s="195"/>
      <c r="P565" s="195"/>
      <c r="Q565" s="195"/>
      <c r="R565" s="195"/>
      <c r="S565" s="195"/>
      <c r="T565" s="196"/>
      <c r="AT565" s="192" t="s">
        <v>153</v>
      </c>
      <c r="AU565" s="192" t="s">
        <v>86</v>
      </c>
      <c r="AV565" s="11" t="s">
        <v>25</v>
      </c>
      <c r="AW565" s="11" t="s">
        <v>40</v>
      </c>
      <c r="AX565" s="11" t="s">
        <v>77</v>
      </c>
      <c r="AY565" s="192" t="s">
        <v>144</v>
      </c>
    </row>
    <row r="566" spans="2:51" s="12" customFormat="1" ht="13.5">
      <c r="B566" s="197"/>
      <c r="D566" s="189" t="s">
        <v>153</v>
      </c>
      <c r="E566" s="198" t="s">
        <v>5</v>
      </c>
      <c r="F566" s="199" t="s">
        <v>1510</v>
      </c>
      <c r="H566" s="200">
        <v>-13.79</v>
      </c>
      <c r="I566" s="201"/>
      <c r="L566" s="197"/>
      <c r="M566" s="202"/>
      <c r="N566" s="203"/>
      <c r="O566" s="203"/>
      <c r="P566" s="203"/>
      <c r="Q566" s="203"/>
      <c r="R566" s="203"/>
      <c r="S566" s="203"/>
      <c r="T566" s="204"/>
      <c r="AT566" s="198" t="s">
        <v>153</v>
      </c>
      <c r="AU566" s="198" t="s">
        <v>86</v>
      </c>
      <c r="AV566" s="12" t="s">
        <v>86</v>
      </c>
      <c r="AW566" s="12" t="s">
        <v>40</v>
      </c>
      <c r="AX566" s="12" t="s">
        <v>77</v>
      </c>
      <c r="AY566" s="198" t="s">
        <v>144</v>
      </c>
    </row>
    <row r="567" spans="2:51" s="12" customFormat="1" ht="13.5">
      <c r="B567" s="197"/>
      <c r="D567" s="189" t="s">
        <v>153</v>
      </c>
      <c r="E567" s="198" t="s">
        <v>5</v>
      </c>
      <c r="F567" s="199" t="s">
        <v>1503</v>
      </c>
      <c r="H567" s="200">
        <v>-3.152</v>
      </c>
      <c r="I567" s="201"/>
      <c r="L567" s="197"/>
      <c r="M567" s="202"/>
      <c r="N567" s="203"/>
      <c r="O567" s="203"/>
      <c r="P567" s="203"/>
      <c r="Q567" s="203"/>
      <c r="R567" s="203"/>
      <c r="S567" s="203"/>
      <c r="T567" s="204"/>
      <c r="AT567" s="198" t="s">
        <v>153</v>
      </c>
      <c r="AU567" s="198" t="s">
        <v>86</v>
      </c>
      <c r="AV567" s="12" t="s">
        <v>86</v>
      </c>
      <c r="AW567" s="12" t="s">
        <v>40</v>
      </c>
      <c r="AX567" s="12" t="s">
        <v>77</v>
      </c>
      <c r="AY567" s="198" t="s">
        <v>144</v>
      </c>
    </row>
    <row r="568" spans="2:51" s="12" customFormat="1" ht="13.5">
      <c r="B568" s="197"/>
      <c r="D568" s="189" t="s">
        <v>153</v>
      </c>
      <c r="E568" s="198" t="s">
        <v>5</v>
      </c>
      <c r="F568" s="199" t="s">
        <v>1511</v>
      </c>
      <c r="H568" s="200">
        <v>-5.46</v>
      </c>
      <c r="I568" s="201"/>
      <c r="L568" s="197"/>
      <c r="M568" s="202"/>
      <c r="N568" s="203"/>
      <c r="O568" s="203"/>
      <c r="P568" s="203"/>
      <c r="Q568" s="203"/>
      <c r="R568" s="203"/>
      <c r="S568" s="203"/>
      <c r="T568" s="204"/>
      <c r="AT568" s="198" t="s">
        <v>153</v>
      </c>
      <c r="AU568" s="198" t="s">
        <v>86</v>
      </c>
      <c r="AV568" s="12" t="s">
        <v>86</v>
      </c>
      <c r="AW568" s="12" t="s">
        <v>40</v>
      </c>
      <c r="AX568" s="12" t="s">
        <v>77</v>
      </c>
      <c r="AY568" s="198" t="s">
        <v>144</v>
      </c>
    </row>
    <row r="569" spans="2:51" s="11" customFormat="1" ht="13.5">
      <c r="B569" s="188"/>
      <c r="D569" s="189" t="s">
        <v>153</v>
      </c>
      <c r="E569" s="190" t="s">
        <v>5</v>
      </c>
      <c r="F569" s="191" t="s">
        <v>1512</v>
      </c>
      <c r="H569" s="192" t="s">
        <v>5</v>
      </c>
      <c r="I569" s="193"/>
      <c r="L569" s="188"/>
      <c r="M569" s="194"/>
      <c r="N569" s="195"/>
      <c r="O569" s="195"/>
      <c r="P569" s="195"/>
      <c r="Q569" s="195"/>
      <c r="R569" s="195"/>
      <c r="S569" s="195"/>
      <c r="T569" s="196"/>
      <c r="AT569" s="192" t="s">
        <v>153</v>
      </c>
      <c r="AU569" s="192" t="s">
        <v>86</v>
      </c>
      <c r="AV569" s="11" t="s">
        <v>25</v>
      </c>
      <c r="AW569" s="11" t="s">
        <v>40</v>
      </c>
      <c r="AX569" s="11" t="s">
        <v>77</v>
      </c>
      <c r="AY569" s="192" t="s">
        <v>144</v>
      </c>
    </row>
    <row r="570" spans="2:51" s="12" customFormat="1" ht="13.5">
      <c r="B570" s="197"/>
      <c r="D570" s="189" t="s">
        <v>153</v>
      </c>
      <c r="E570" s="198" t="s">
        <v>5</v>
      </c>
      <c r="F570" s="199" t="s">
        <v>1513</v>
      </c>
      <c r="H570" s="200">
        <v>-8.274</v>
      </c>
      <c r="I570" s="201"/>
      <c r="L570" s="197"/>
      <c r="M570" s="202"/>
      <c r="N570" s="203"/>
      <c r="O570" s="203"/>
      <c r="P570" s="203"/>
      <c r="Q570" s="203"/>
      <c r="R570" s="203"/>
      <c r="S570" s="203"/>
      <c r="T570" s="204"/>
      <c r="AT570" s="198" t="s">
        <v>153</v>
      </c>
      <c r="AU570" s="198" t="s">
        <v>86</v>
      </c>
      <c r="AV570" s="12" t="s">
        <v>86</v>
      </c>
      <c r="AW570" s="12" t="s">
        <v>40</v>
      </c>
      <c r="AX570" s="12" t="s">
        <v>77</v>
      </c>
      <c r="AY570" s="198" t="s">
        <v>144</v>
      </c>
    </row>
    <row r="571" spans="2:51" s="12" customFormat="1" ht="13.5">
      <c r="B571" s="197"/>
      <c r="D571" s="189" t="s">
        <v>153</v>
      </c>
      <c r="E571" s="198" t="s">
        <v>5</v>
      </c>
      <c r="F571" s="199" t="s">
        <v>1508</v>
      </c>
      <c r="H571" s="200">
        <v>-3.546</v>
      </c>
      <c r="I571" s="201"/>
      <c r="L571" s="197"/>
      <c r="M571" s="202"/>
      <c r="N571" s="203"/>
      <c r="O571" s="203"/>
      <c r="P571" s="203"/>
      <c r="Q571" s="203"/>
      <c r="R571" s="203"/>
      <c r="S571" s="203"/>
      <c r="T571" s="204"/>
      <c r="AT571" s="198" t="s">
        <v>153</v>
      </c>
      <c r="AU571" s="198" t="s">
        <v>86</v>
      </c>
      <c r="AV571" s="12" t="s">
        <v>86</v>
      </c>
      <c r="AW571" s="12" t="s">
        <v>40</v>
      </c>
      <c r="AX571" s="12" t="s">
        <v>77</v>
      </c>
      <c r="AY571" s="198" t="s">
        <v>144</v>
      </c>
    </row>
    <row r="572" spans="2:51" s="12" customFormat="1" ht="13.5">
      <c r="B572" s="197"/>
      <c r="D572" s="189" t="s">
        <v>153</v>
      </c>
      <c r="E572" s="198" t="s">
        <v>5</v>
      </c>
      <c r="F572" s="199" t="s">
        <v>1514</v>
      </c>
      <c r="H572" s="200">
        <v>-5.24</v>
      </c>
      <c r="I572" s="201"/>
      <c r="L572" s="197"/>
      <c r="M572" s="202"/>
      <c r="N572" s="203"/>
      <c r="O572" s="203"/>
      <c r="P572" s="203"/>
      <c r="Q572" s="203"/>
      <c r="R572" s="203"/>
      <c r="S572" s="203"/>
      <c r="T572" s="204"/>
      <c r="AT572" s="198" t="s">
        <v>153</v>
      </c>
      <c r="AU572" s="198" t="s">
        <v>86</v>
      </c>
      <c r="AV572" s="12" t="s">
        <v>86</v>
      </c>
      <c r="AW572" s="12" t="s">
        <v>40</v>
      </c>
      <c r="AX572" s="12" t="s">
        <v>77</v>
      </c>
      <c r="AY572" s="198" t="s">
        <v>144</v>
      </c>
    </row>
    <row r="573" spans="2:51" s="13" customFormat="1" ht="13.5">
      <c r="B573" s="205"/>
      <c r="D573" s="206" t="s">
        <v>153</v>
      </c>
      <c r="E573" s="207" t="s">
        <v>5</v>
      </c>
      <c r="F573" s="208" t="s">
        <v>174</v>
      </c>
      <c r="H573" s="209">
        <v>936.366</v>
      </c>
      <c r="I573" s="210"/>
      <c r="L573" s="205"/>
      <c r="M573" s="211"/>
      <c r="N573" s="212"/>
      <c r="O573" s="212"/>
      <c r="P573" s="212"/>
      <c r="Q573" s="212"/>
      <c r="R573" s="212"/>
      <c r="S573" s="212"/>
      <c r="T573" s="213"/>
      <c r="AT573" s="214" t="s">
        <v>153</v>
      </c>
      <c r="AU573" s="214" t="s">
        <v>86</v>
      </c>
      <c r="AV573" s="13" t="s">
        <v>151</v>
      </c>
      <c r="AW573" s="13" t="s">
        <v>40</v>
      </c>
      <c r="AX573" s="13" t="s">
        <v>25</v>
      </c>
      <c r="AY573" s="214" t="s">
        <v>144</v>
      </c>
    </row>
    <row r="574" spans="2:65" s="1" customFormat="1" ht="31.5" customHeight="1">
      <c r="B574" s="175"/>
      <c r="C574" s="176" t="s">
        <v>492</v>
      </c>
      <c r="D574" s="176" t="s">
        <v>146</v>
      </c>
      <c r="E574" s="177" t="s">
        <v>1518</v>
      </c>
      <c r="F574" s="178" t="s">
        <v>1519</v>
      </c>
      <c r="G574" s="179" t="s">
        <v>205</v>
      </c>
      <c r="H574" s="180">
        <v>3385.39</v>
      </c>
      <c r="I574" s="181"/>
      <c r="J574" s="182">
        <f>ROUND(I574*H574,2)</f>
        <v>0</v>
      </c>
      <c r="K574" s="178" t="s">
        <v>4754</v>
      </c>
      <c r="L574" s="42"/>
      <c r="M574" s="183" t="s">
        <v>5</v>
      </c>
      <c r="N574" s="184" t="s">
        <v>48</v>
      </c>
      <c r="O574" s="43"/>
      <c r="P574" s="185">
        <f>O574*H574</f>
        <v>0</v>
      </c>
      <c r="Q574" s="185">
        <v>0.017</v>
      </c>
      <c r="R574" s="185">
        <f>Q574*H574</f>
        <v>57.55163</v>
      </c>
      <c r="S574" s="185">
        <v>0</v>
      </c>
      <c r="T574" s="186">
        <f>S574*H574</f>
        <v>0</v>
      </c>
      <c r="AR574" s="24" t="s">
        <v>151</v>
      </c>
      <c r="AT574" s="24" t="s">
        <v>146</v>
      </c>
      <c r="AU574" s="24" t="s">
        <v>86</v>
      </c>
      <c r="AY574" s="24" t="s">
        <v>144</v>
      </c>
      <c r="BE574" s="187">
        <f>IF(N574="základní",J574,0)</f>
        <v>0</v>
      </c>
      <c r="BF574" s="187">
        <f>IF(N574="snížená",J574,0)</f>
        <v>0</v>
      </c>
      <c r="BG574" s="187">
        <f>IF(N574="zákl. přenesená",J574,0)</f>
        <v>0</v>
      </c>
      <c r="BH574" s="187">
        <f>IF(N574="sníž. přenesená",J574,0)</f>
        <v>0</v>
      </c>
      <c r="BI574" s="187">
        <f>IF(N574="nulová",J574,0)</f>
        <v>0</v>
      </c>
      <c r="BJ574" s="24" t="s">
        <v>25</v>
      </c>
      <c r="BK574" s="187">
        <f>ROUND(I574*H574,2)</f>
        <v>0</v>
      </c>
      <c r="BL574" s="24" t="s">
        <v>151</v>
      </c>
      <c r="BM574" s="24" t="s">
        <v>1520</v>
      </c>
    </row>
    <row r="575" spans="2:51" s="11" customFormat="1" ht="13.5">
      <c r="B575" s="188"/>
      <c r="D575" s="189" t="s">
        <v>153</v>
      </c>
      <c r="E575" s="190" t="s">
        <v>5</v>
      </c>
      <c r="F575" s="191" t="s">
        <v>1521</v>
      </c>
      <c r="H575" s="192" t="s">
        <v>5</v>
      </c>
      <c r="I575" s="193"/>
      <c r="L575" s="188"/>
      <c r="M575" s="194"/>
      <c r="N575" s="195"/>
      <c r="O575" s="195"/>
      <c r="P575" s="195"/>
      <c r="Q575" s="195"/>
      <c r="R575" s="195"/>
      <c r="S575" s="195"/>
      <c r="T575" s="196"/>
      <c r="AT575" s="192" t="s">
        <v>153</v>
      </c>
      <c r="AU575" s="192" t="s">
        <v>86</v>
      </c>
      <c r="AV575" s="11" t="s">
        <v>25</v>
      </c>
      <c r="AW575" s="11" t="s">
        <v>40</v>
      </c>
      <c r="AX575" s="11" t="s">
        <v>77</v>
      </c>
      <c r="AY575" s="192" t="s">
        <v>144</v>
      </c>
    </row>
    <row r="576" spans="2:51" s="11" customFormat="1" ht="13.5">
      <c r="B576" s="188"/>
      <c r="D576" s="189" t="s">
        <v>153</v>
      </c>
      <c r="E576" s="190" t="s">
        <v>5</v>
      </c>
      <c r="F576" s="191" t="s">
        <v>1522</v>
      </c>
      <c r="H576" s="192" t="s">
        <v>5</v>
      </c>
      <c r="I576" s="193"/>
      <c r="L576" s="188"/>
      <c r="M576" s="194"/>
      <c r="N576" s="195"/>
      <c r="O576" s="195"/>
      <c r="P576" s="195"/>
      <c r="Q576" s="195"/>
      <c r="R576" s="195"/>
      <c r="S576" s="195"/>
      <c r="T576" s="196"/>
      <c r="AT576" s="192" t="s">
        <v>153</v>
      </c>
      <c r="AU576" s="192" t="s">
        <v>86</v>
      </c>
      <c r="AV576" s="11" t="s">
        <v>25</v>
      </c>
      <c r="AW576" s="11" t="s">
        <v>40</v>
      </c>
      <c r="AX576" s="11" t="s">
        <v>77</v>
      </c>
      <c r="AY576" s="192" t="s">
        <v>144</v>
      </c>
    </row>
    <row r="577" spans="2:51" s="11" customFormat="1" ht="13.5">
      <c r="B577" s="188"/>
      <c r="D577" s="189" t="s">
        <v>153</v>
      </c>
      <c r="E577" s="190" t="s">
        <v>5</v>
      </c>
      <c r="F577" s="191" t="s">
        <v>1523</v>
      </c>
      <c r="H577" s="192" t="s">
        <v>5</v>
      </c>
      <c r="I577" s="193"/>
      <c r="L577" s="188"/>
      <c r="M577" s="194"/>
      <c r="N577" s="195"/>
      <c r="O577" s="195"/>
      <c r="P577" s="195"/>
      <c r="Q577" s="195"/>
      <c r="R577" s="195"/>
      <c r="S577" s="195"/>
      <c r="T577" s="196"/>
      <c r="AT577" s="192" t="s">
        <v>153</v>
      </c>
      <c r="AU577" s="192" t="s">
        <v>86</v>
      </c>
      <c r="AV577" s="11" t="s">
        <v>25</v>
      </c>
      <c r="AW577" s="11" t="s">
        <v>40</v>
      </c>
      <c r="AX577" s="11" t="s">
        <v>77</v>
      </c>
      <c r="AY577" s="192" t="s">
        <v>144</v>
      </c>
    </row>
    <row r="578" spans="2:51" s="12" customFormat="1" ht="13.5">
      <c r="B578" s="197"/>
      <c r="D578" s="189" t="s">
        <v>153</v>
      </c>
      <c r="E578" s="198" t="s">
        <v>5</v>
      </c>
      <c r="F578" s="199" t="s">
        <v>1524</v>
      </c>
      <c r="H578" s="200">
        <v>484.91</v>
      </c>
      <c r="I578" s="201"/>
      <c r="L578" s="197"/>
      <c r="M578" s="202"/>
      <c r="N578" s="203"/>
      <c r="O578" s="203"/>
      <c r="P578" s="203"/>
      <c r="Q578" s="203"/>
      <c r="R578" s="203"/>
      <c r="S578" s="203"/>
      <c r="T578" s="204"/>
      <c r="AT578" s="198" t="s">
        <v>153</v>
      </c>
      <c r="AU578" s="198" t="s">
        <v>86</v>
      </c>
      <c r="AV578" s="12" t="s">
        <v>86</v>
      </c>
      <c r="AW578" s="12" t="s">
        <v>40</v>
      </c>
      <c r="AX578" s="12" t="s">
        <v>77</v>
      </c>
      <c r="AY578" s="198" t="s">
        <v>144</v>
      </c>
    </row>
    <row r="579" spans="2:51" s="11" customFormat="1" ht="13.5">
      <c r="B579" s="188"/>
      <c r="D579" s="189" t="s">
        <v>153</v>
      </c>
      <c r="E579" s="190" t="s">
        <v>5</v>
      </c>
      <c r="F579" s="191" t="s">
        <v>1525</v>
      </c>
      <c r="H579" s="192" t="s">
        <v>5</v>
      </c>
      <c r="I579" s="193"/>
      <c r="L579" s="188"/>
      <c r="M579" s="194"/>
      <c r="N579" s="195"/>
      <c r="O579" s="195"/>
      <c r="P579" s="195"/>
      <c r="Q579" s="195"/>
      <c r="R579" s="195"/>
      <c r="S579" s="195"/>
      <c r="T579" s="196"/>
      <c r="AT579" s="192" t="s">
        <v>153</v>
      </c>
      <c r="AU579" s="192" t="s">
        <v>86</v>
      </c>
      <c r="AV579" s="11" t="s">
        <v>25</v>
      </c>
      <c r="AW579" s="11" t="s">
        <v>40</v>
      </c>
      <c r="AX579" s="11" t="s">
        <v>77</v>
      </c>
      <c r="AY579" s="192" t="s">
        <v>144</v>
      </c>
    </row>
    <row r="580" spans="2:51" s="12" customFormat="1" ht="13.5">
      <c r="B580" s="197"/>
      <c r="D580" s="189" t="s">
        <v>153</v>
      </c>
      <c r="E580" s="198" t="s">
        <v>5</v>
      </c>
      <c r="F580" s="199" t="s">
        <v>1526</v>
      </c>
      <c r="H580" s="200">
        <v>948.01</v>
      </c>
      <c r="I580" s="201"/>
      <c r="L580" s="197"/>
      <c r="M580" s="202"/>
      <c r="N580" s="203"/>
      <c r="O580" s="203"/>
      <c r="P580" s="203"/>
      <c r="Q580" s="203"/>
      <c r="R580" s="203"/>
      <c r="S580" s="203"/>
      <c r="T580" s="204"/>
      <c r="AT580" s="198" t="s">
        <v>153</v>
      </c>
      <c r="AU580" s="198" t="s">
        <v>86</v>
      </c>
      <c r="AV580" s="12" t="s">
        <v>86</v>
      </c>
      <c r="AW580" s="12" t="s">
        <v>40</v>
      </c>
      <c r="AX580" s="12" t="s">
        <v>77</v>
      </c>
      <c r="AY580" s="198" t="s">
        <v>144</v>
      </c>
    </row>
    <row r="581" spans="2:51" s="11" customFormat="1" ht="13.5">
      <c r="B581" s="188"/>
      <c r="D581" s="189" t="s">
        <v>153</v>
      </c>
      <c r="E581" s="190" t="s">
        <v>5</v>
      </c>
      <c r="F581" s="191" t="s">
        <v>1527</v>
      </c>
      <c r="H581" s="192" t="s">
        <v>5</v>
      </c>
      <c r="I581" s="193"/>
      <c r="L581" s="188"/>
      <c r="M581" s="194"/>
      <c r="N581" s="195"/>
      <c r="O581" s="195"/>
      <c r="P581" s="195"/>
      <c r="Q581" s="195"/>
      <c r="R581" s="195"/>
      <c r="S581" s="195"/>
      <c r="T581" s="196"/>
      <c r="AT581" s="192" t="s">
        <v>153</v>
      </c>
      <c r="AU581" s="192" t="s">
        <v>86</v>
      </c>
      <c r="AV581" s="11" t="s">
        <v>25</v>
      </c>
      <c r="AW581" s="11" t="s">
        <v>40</v>
      </c>
      <c r="AX581" s="11" t="s">
        <v>77</v>
      </c>
      <c r="AY581" s="192" t="s">
        <v>144</v>
      </c>
    </row>
    <row r="582" spans="2:51" s="12" customFormat="1" ht="13.5">
      <c r="B582" s="197"/>
      <c r="D582" s="189" t="s">
        <v>153</v>
      </c>
      <c r="E582" s="198" t="s">
        <v>5</v>
      </c>
      <c r="F582" s="199" t="s">
        <v>1528</v>
      </c>
      <c r="H582" s="200">
        <v>947.78</v>
      </c>
      <c r="I582" s="201"/>
      <c r="L582" s="197"/>
      <c r="M582" s="202"/>
      <c r="N582" s="203"/>
      <c r="O582" s="203"/>
      <c r="P582" s="203"/>
      <c r="Q582" s="203"/>
      <c r="R582" s="203"/>
      <c r="S582" s="203"/>
      <c r="T582" s="204"/>
      <c r="AT582" s="198" t="s">
        <v>153</v>
      </c>
      <c r="AU582" s="198" t="s">
        <v>86</v>
      </c>
      <c r="AV582" s="12" t="s">
        <v>86</v>
      </c>
      <c r="AW582" s="12" t="s">
        <v>40</v>
      </c>
      <c r="AX582" s="12" t="s">
        <v>77</v>
      </c>
      <c r="AY582" s="198" t="s">
        <v>144</v>
      </c>
    </row>
    <row r="583" spans="2:51" s="11" customFormat="1" ht="13.5">
      <c r="B583" s="188"/>
      <c r="D583" s="189" t="s">
        <v>153</v>
      </c>
      <c r="E583" s="190" t="s">
        <v>5</v>
      </c>
      <c r="F583" s="191" t="s">
        <v>1529</v>
      </c>
      <c r="H583" s="192" t="s">
        <v>5</v>
      </c>
      <c r="I583" s="193"/>
      <c r="L583" s="188"/>
      <c r="M583" s="194"/>
      <c r="N583" s="195"/>
      <c r="O583" s="195"/>
      <c r="P583" s="195"/>
      <c r="Q583" s="195"/>
      <c r="R583" s="195"/>
      <c r="S583" s="195"/>
      <c r="T583" s="196"/>
      <c r="AT583" s="192" t="s">
        <v>153</v>
      </c>
      <c r="AU583" s="192" t="s">
        <v>86</v>
      </c>
      <c r="AV583" s="11" t="s">
        <v>25</v>
      </c>
      <c r="AW583" s="11" t="s">
        <v>40</v>
      </c>
      <c r="AX583" s="11" t="s">
        <v>77</v>
      </c>
      <c r="AY583" s="192" t="s">
        <v>144</v>
      </c>
    </row>
    <row r="584" spans="2:51" s="12" customFormat="1" ht="13.5">
      <c r="B584" s="197"/>
      <c r="D584" s="189" t="s">
        <v>153</v>
      </c>
      <c r="E584" s="198" t="s">
        <v>5</v>
      </c>
      <c r="F584" s="199" t="s">
        <v>1530</v>
      </c>
      <c r="H584" s="200">
        <v>818.29</v>
      </c>
      <c r="I584" s="201"/>
      <c r="L584" s="197"/>
      <c r="M584" s="202"/>
      <c r="N584" s="203"/>
      <c r="O584" s="203"/>
      <c r="P584" s="203"/>
      <c r="Q584" s="203"/>
      <c r="R584" s="203"/>
      <c r="S584" s="203"/>
      <c r="T584" s="204"/>
      <c r="AT584" s="198" t="s">
        <v>153</v>
      </c>
      <c r="AU584" s="198" t="s">
        <v>86</v>
      </c>
      <c r="AV584" s="12" t="s">
        <v>86</v>
      </c>
      <c r="AW584" s="12" t="s">
        <v>40</v>
      </c>
      <c r="AX584" s="12" t="s">
        <v>77</v>
      </c>
      <c r="AY584" s="198" t="s">
        <v>144</v>
      </c>
    </row>
    <row r="585" spans="2:51" s="11" customFormat="1" ht="13.5">
      <c r="B585" s="188"/>
      <c r="D585" s="189" t="s">
        <v>153</v>
      </c>
      <c r="E585" s="190" t="s">
        <v>5</v>
      </c>
      <c r="F585" s="191" t="s">
        <v>443</v>
      </c>
      <c r="H585" s="192" t="s">
        <v>5</v>
      </c>
      <c r="I585" s="193"/>
      <c r="L585" s="188"/>
      <c r="M585" s="194"/>
      <c r="N585" s="195"/>
      <c r="O585" s="195"/>
      <c r="P585" s="195"/>
      <c r="Q585" s="195"/>
      <c r="R585" s="195"/>
      <c r="S585" s="195"/>
      <c r="T585" s="196"/>
      <c r="AT585" s="192" t="s">
        <v>153</v>
      </c>
      <c r="AU585" s="192" t="s">
        <v>86</v>
      </c>
      <c r="AV585" s="11" t="s">
        <v>25</v>
      </c>
      <c r="AW585" s="11" t="s">
        <v>40</v>
      </c>
      <c r="AX585" s="11" t="s">
        <v>77</v>
      </c>
      <c r="AY585" s="192" t="s">
        <v>144</v>
      </c>
    </row>
    <row r="586" spans="2:51" s="12" customFormat="1" ht="13.5">
      <c r="B586" s="197"/>
      <c r="D586" s="189" t="s">
        <v>153</v>
      </c>
      <c r="E586" s="198" t="s">
        <v>5</v>
      </c>
      <c r="F586" s="199" t="s">
        <v>1531</v>
      </c>
      <c r="H586" s="200">
        <v>907.08</v>
      </c>
      <c r="I586" s="201"/>
      <c r="L586" s="197"/>
      <c r="M586" s="202"/>
      <c r="N586" s="203"/>
      <c r="O586" s="203"/>
      <c r="P586" s="203"/>
      <c r="Q586" s="203"/>
      <c r="R586" s="203"/>
      <c r="S586" s="203"/>
      <c r="T586" s="204"/>
      <c r="AT586" s="198" t="s">
        <v>153</v>
      </c>
      <c r="AU586" s="198" t="s">
        <v>86</v>
      </c>
      <c r="AV586" s="12" t="s">
        <v>86</v>
      </c>
      <c r="AW586" s="12" t="s">
        <v>40</v>
      </c>
      <c r="AX586" s="12" t="s">
        <v>77</v>
      </c>
      <c r="AY586" s="198" t="s">
        <v>144</v>
      </c>
    </row>
    <row r="587" spans="2:51" s="11" customFormat="1" ht="13.5">
      <c r="B587" s="188"/>
      <c r="D587" s="189" t="s">
        <v>153</v>
      </c>
      <c r="E587" s="190" t="s">
        <v>5</v>
      </c>
      <c r="F587" s="191" t="s">
        <v>1532</v>
      </c>
      <c r="H587" s="192" t="s">
        <v>5</v>
      </c>
      <c r="I587" s="193"/>
      <c r="L587" s="188"/>
      <c r="M587" s="194"/>
      <c r="N587" s="195"/>
      <c r="O587" s="195"/>
      <c r="P587" s="195"/>
      <c r="Q587" s="195"/>
      <c r="R587" s="195"/>
      <c r="S587" s="195"/>
      <c r="T587" s="196"/>
      <c r="AT587" s="192" t="s">
        <v>153</v>
      </c>
      <c r="AU587" s="192" t="s">
        <v>86</v>
      </c>
      <c r="AV587" s="11" t="s">
        <v>25</v>
      </c>
      <c r="AW587" s="11" t="s">
        <v>40</v>
      </c>
      <c r="AX587" s="11" t="s">
        <v>77</v>
      </c>
      <c r="AY587" s="192" t="s">
        <v>144</v>
      </c>
    </row>
    <row r="588" spans="2:51" s="12" customFormat="1" ht="13.5">
      <c r="B588" s="197"/>
      <c r="D588" s="189" t="s">
        <v>153</v>
      </c>
      <c r="E588" s="198" t="s">
        <v>5</v>
      </c>
      <c r="F588" s="199" t="s">
        <v>1533</v>
      </c>
      <c r="H588" s="200">
        <v>-495.59</v>
      </c>
      <c r="I588" s="201"/>
      <c r="L588" s="197"/>
      <c r="M588" s="202"/>
      <c r="N588" s="203"/>
      <c r="O588" s="203"/>
      <c r="P588" s="203"/>
      <c r="Q588" s="203"/>
      <c r="R588" s="203"/>
      <c r="S588" s="203"/>
      <c r="T588" s="204"/>
      <c r="AT588" s="198" t="s">
        <v>153</v>
      </c>
      <c r="AU588" s="198" t="s">
        <v>86</v>
      </c>
      <c r="AV588" s="12" t="s">
        <v>86</v>
      </c>
      <c r="AW588" s="12" t="s">
        <v>40</v>
      </c>
      <c r="AX588" s="12" t="s">
        <v>77</v>
      </c>
      <c r="AY588" s="198" t="s">
        <v>144</v>
      </c>
    </row>
    <row r="589" spans="2:51" s="11" customFormat="1" ht="13.5">
      <c r="B589" s="188"/>
      <c r="D589" s="189" t="s">
        <v>153</v>
      </c>
      <c r="E589" s="190" t="s">
        <v>5</v>
      </c>
      <c r="F589" s="191" t="s">
        <v>1534</v>
      </c>
      <c r="H589" s="192" t="s">
        <v>5</v>
      </c>
      <c r="I589" s="193"/>
      <c r="L589" s="188"/>
      <c r="M589" s="194"/>
      <c r="N589" s="195"/>
      <c r="O589" s="195"/>
      <c r="P589" s="195"/>
      <c r="Q589" s="195"/>
      <c r="R589" s="195"/>
      <c r="S589" s="195"/>
      <c r="T589" s="196"/>
      <c r="AT589" s="192" t="s">
        <v>153</v>
      </c>
      <c r="AU589" s="192" t="s">
        <v>86</v>
      </c>
      <c r="AV589" s="11" t="s">
        <v>25</v>
      </c>
      <c r="AW589" s="11" t="s">
        <v>40</v>
      </c>
      <c r="AX589" s="11" t="s">
        <v>77</v>
      </c>
      <c r="AY589" s="192" t="s">
        <v>144</v>
      </c>
    </row>
    <row r="590" spans="2:51" s="11" customFormat="1" ht="13.5">
      <c r="B590" s="188"/>
      <c r="D590" s="189" t="s">
        <v>153</v>
      </c>
      <c r="E590" s="190" t="s">
        <v>5</v>
      </c>
      <c r="F590" s="191" t="s">
        <v>1535</v>
      </c>
      <c r="H590" s="192" t="s">
        <v>5</v>
      </c>
      <c r="I590" s="193"/>
      <c r="L590" s="188"/>
      <c r="M590" s="194"/>
      <c r="N590" s="195"/>
      <c r="O590" s="195"/>
      <c r="P590" s="195"/>
      <c r="Q590" s="195"/>
      <c r="R590" s="195"/>
      <c r="S590" s="195"/>
      <c r="T590" s="196"/>
      <c r="AT590" s="192" t="s">
        <v>153</v>
      </c>
      <c r="AU590" s="192" t="s">
        <v>86</v>
      </c>
      <c r="AV590" s="11" t="s">
        <v>25</v>
      </c>
      <c r="AW590" s="11" t="s">
        <v>40</v>
      </c>
      <c r="AX590" s="11" t="s">
        <v>77</v>
      </c>
      <c r="AY590" s="192" t="s">
        <v>144</v>
      </c>
    </row>
    <row r="591" spans="2:51" s="12" customFormat="1" ht="13.5">
      <c r="B591" s="197"/>
      <c r="D591" s="189" t="s">
        <v>153</v>
      </c>
      <c r="E591" s="198" t="s">
        <v>5</v>
      </c>
      <c r="F591" s="199" t="s">
        <v>1536</v>
      </c>
      <c r="H591" s="200">
        <v>-55.65</v>
      </c>
      <c r="I591" s="201"/>
      <c r="L591" s="197"/>
      <c r="M591" s="202"/>
      <c r="N591" s="203"/>
      <c r="O591" s="203"/>
      <c r="P591" s="203"/>
      <c r="Q591" s="203"/>
      <c r="R591" s="203"/>
      <c r="S591" s="203"/>
      <c r="T591" s="204"/>
      <c r="AT591" s="198" t="s">
        <v>153</v>
      </c>
      <c r="AU591" s="198" t="s">
        <v>86</v>
      </c>
      <c r="AV591" s="12" t="s">
        <v>86</v>
      </c>
      <c r="AW591" s="12" t="s">
        <v>40</v>
      </c>
      <c r="AX591" s="12" t="s">
        <v>77</v>
      </c>
      <c r="AY591" s="198" t="s">
        <v>144</v>
      </c>
    </row>
    <row r="592" spans="2:51" s="11" customFormat="1" ht="13.5">
      <c r="B592" s="188"/>
      <c r="D592" s="189" t="s">
        <v>153</v>
      </c>
      <c r="E592" s="190" t="s">
        <v>5</v>
      </c>
      <c r="F592" s="191" t="s">
        <v>1537</v>
      </c>
      <c r="H592" s="192" t="s">
        <v>5</v>
      </c>
      <c r="I592" s="193"/>
      <c r="L592" s="188"/>
      <c r="M592" s="194"/>
      <c r="N592" s="195"/>
      <c r="O592" s="195"/>
      <c r="P592" s="195"/>
      <c r="Q592" s="195"/>
      <c r="R592" s="195"/>
      <c r="S592" s="195"/>
      <c r="T592" s="196"/>
      <c r="AT592" s="192" t="s">
        <v>153</v>
      </c>
      <c r="AU592" s="192" t="s">
        <v>86</v>
      </c>
      <c r="AV592" s="11" t="s">
        <v>25</v>
      </c>
      <c r="AW592" s="11" t="s">
        <v>40</v>
      </c>
      <c r="AX592" s="11" t="s">
        <v>77</v>
      </c>
      <c r="AY592" s="192" t="s">
        <v>144</v>
      </c>
    </row>
    <row r="593" spans="2:51" s="12" customFormat="1" ht="13.5">
      <c r="B593" s="197"/>
      <c r="D593" s="189" t="s">
        <v>153</v>
      </c>
      <c r="E593" s="198" t="s">
        <v>5</v>
      </c>
      <c r="F593" s="199" t="s">
        <v>1538</v>
      </c>
      <c r="H593" s="200">
        <v>-169.44</v>
      </c>
      <c r="I593" s="201"/>
      <c r="L593" s="197"/>
      <c r="M593" s="202"/>
      <c r="N593" s="203"/>
      <c r="O593" s="203"/>
      <c r="P593" s="203"/>
      <c r="Q593" s="203"/>
      <c r="R593" s="203"/>
      <c r="S593" s="203"/>
      <c r="T593" s="204"/>
      <c r="AT593" s="198" t="s">
        <v>153</v>
      </c>
      <c r="AU593" s="198" t="s">
        <v>86</v>
      </c>
      <c r="AV593" s="12" t="s">
        <v>86</v>
      </c>
      <c r="AW593" s="12" t="s">
        <v>40</v>
      </c>
      <c r="AX593" s="12" t="s">
        <v>77</v>
      </c>
      <c r="AY593" s="198" t="s">
        <v>144</v>
      </c>
    </row>
    <row r="594" spans="2:51" s="13" customFormat="1" ht="13.5">
      <c r="B594" s="205"/>
      <c r="D594" s="206" t="s">
        <v>153</v>
      </c>
      <c r="E594" s="207" t="s">
        <v>5</v>
      </c>
      <c r="F594" s="208" t="s">
        <v>174</v>
      </c>
      <c r="H594" s="209">
        <v>3385.39</v>
      </c>
      <c r="I594" s="210"/>
      <c r="L594" s="205"/>
      <c r="M594" s="211"/>
      <c r="N594" s="212"/>
      <c r="O594" s="212"/>
      <c r="P594" s="212"/>
      <c r="Q594" s="212"/>
      <c r="R594" s="212"/>
      <c r="S594" s="212"/>
      <c r="T594" s="213"/>
      <c r="AT594" s="214" t="s">
        <v>153</v>
      </c>
      <c r="AU594" s="214" t="s">
        <v>86</v>
      </c>
      <c r="AV594" s="13" t="s">
        <v>151</v>
      </c>
      <c r="AW594" s="13" t="s">
        <v>40</v>
      </c>
      <c r="AX594" s="13" t="s">
        <v>25</v>
      </c>
      <c r="AY594" s="214" t="s">
        <v>144</v>
      </c>
    </row>
    <row r="595" spans="2:65" s="1" customFormat="1" ht="44.25" customHeight="1">
      <c r="B595" s="175"/>
      <c r="C595" s="176" t="s">
        <v>497</v>
      </c>
      <c r="D595" s="176" t="s">
        <v>146</v>
      </c>
      <c r="E595" s="177" t="s">
        <v>1539</v>
      </c>
      <c r="F595" s="178" t="s">
        <v>1540</v>
      </c>
      <c r="G595" s="179" t="s">
        <v>205</v>
      </c>
      <c r="H595" s="180">
        <v>3385.39</v>
      </c>
      <c r="I595" s="181"/>
      <c r="J595" s="182">
        <f>ROUND(I595*H595,2)</f>
        <v>0</v>
      </c>
      <c r="K595" s="178" t="s">
        <v>4754</v>
      </c>
      <c r="L595" s="42"/>
      <c r="M595" s="183" t="s">
        <v>5</v>
      </c>
      <c r="N595" s="184" t="s">
        <v>48</v>
      </c>
      <c r="O595" s="43"/>
      <c r="P595" s="185">
        <f>O595*H595</f>
        <v>0</v>
      </c>
      <c r="Q595" s="185">
        <v>0.0062</v>
      </c>
      <c r="R595" s="185">
        <f>Q595*H595</f>
        <v>20.989417999999997</v>
      </c>
      <c r="S595" s="185">
        <v>0</v>
      </c>
      <c r="T595" s="186">
        <f>S595*H595</f>
        <v>0</v>
      </c>
      <c r="AR595" s="24" t="s">
        <v>151</v>
      </c>
      <c r="AT595" s="24" t="s">
        <v>146</v>
      </c>
      <c r="AU595" s="24" t="s">
        <v>86</v>
      </c>
      <c r="AY595" s="24" t="s">
        <v>144</v>
      </c>
      <c r="BE595" s="187">
        <f>IF(N595="základní",J595,0)</f>
        <v>0</v>
      </c>
      <c r="BF595" s="187">
        <f>IF(N595="snížená",J595,0)</f>
        <v>0</v>
      </c>
      <c r="BG595" s="187">
        <f>IF(N595="zákl. přenesená",J595,0)</f>
        <v>0</v>
      </c>
      <c r="BH595" s="187">
        <f>IF(N595="sníž. přenesená",J595,0)</f>
        <v>0</v>
      </c>
      <c r="BI595" s="187">
        <f>IF(N595="nulová",J595,0)</f>
        <v>0</v>
      </c>
      <c r="BJ595" s="24" t="s">
        <v>25</v>
      </c>
      <c r="BK595" s="187">
        <f>ROUND(I595*H595,2)</f>
        <v>0</v>
      </c>
      <c r="BL595" s="24" t="s">
        <v>151</v>
      </c>
      <c r="BM595" s="24" t="s">
        <v>1541</v>
      </c>
    </row>
    <row r="596" spans="2:51" s="11" customFormat="1" ht="13.5">
      <c r="B596" s="188"/>
      <c r="D596" s="189" t="s">
        <v>153</v>
      </c>
      <c r="E596" s="190" t="s">
        <v>5</v>
      </c>
      <c r="F596" s="191" t="s">
        <v>1521</v>
      </c>
      <c r="H596" s="192" t="s">
        <v>5</v>
      </c>
      <c r="I596" s="193"/>
      <c r="L596" s="188"/>
      <c r="M596" s="194"/>
      <c r="N596" s="195"/>
      <c r="O596" s="195"/>
      <c r="P596" s="195"/>
      <c r="Q596" s="195"/>
      <c r="R596" s="195"/>
      <c r="S596" s="195"/>
      <c r="T596" s="196"/>
      <c r="AT596" s="192" t="s">
        <v>153</v>
      </c>
      <c r="AU596" s="192" t="s">
        <v>86</v>
      </c>
      <c r="AV596" s="11" t="s">
        <v>25</v>
      </c>
      <c r="AW596" s="11" t="s">
        <v>40</v>
      </c>
      <c r="AX596" s="11" t="s">
        <v>77</v>
      </c>
      <c r="AY596" s="192" t="s">
        <v>144</v>
      </c>
    </row>
    <row r="597" spans="2:51" s="11" customFormat="1" ht="13.5">
      <c r="B597" s="188"/>
      <c r="D597" s="189" t="s">
        <v>153</v>
      </c>
      <c r="E597" s="190" t="s">
        <v>5</v>
      </c>
      <c r="F597" s="191" t="s">
        <v>1522</v>
      </c>
      <c r="H597" s="192" t="s">
        <v>5</v>
      </c>
      <c r="I597" s="193"/>
      <c r="L597" s="188"/>
      <c r="M597" s="194"/>
      <c r="N597" s="195"/>
      <c r="O597" s="195"/>
      <c r="P597" s="195"/>
      <c r="Q597" s="195"/>
      <c r="R597" s="195"/>
      <c r="S597" s="195"/>
      <c r="T597" s="196"/>
      <c r="AT597" s="192" t="s">
        <v>153</v>
      </c>
      <c r="AU597" s="192" t="s">
        <v>86</v>
      </c>
      <c r="AV597" s="11" t="s">
        <v>25</v>
      </c>
      <c r="AW597" s="11" t="s">
        <v>40</v>
      </c>
      <c r="AX597" s="11" t="s">
        <v>77</v>
      </c>
      <c r="AY597" s="192" t="s">
        <v>144</v>
      </c>
    </row>
    <row r="598" spans="2:51" s="11" customFormat="1" ht="13.5">
      <c r="B598" s="188"/>
      <c r="D598" s="189" t="s">
        <v>153</v>
      </c>
      <c r="E598" s="190" t="s">
        <v>5</v>
      </c>
      <c r="F598" s="191" t="s">
        <v>1523</v>
      </c>
      <c r="H598" s="192" t="s">
        <v>5</v>
      </c>
      <c r="I598" s="193"/>
      <c r="L598" s="188"/>
      <c r="M598" s="194"/>
      <c r="N598" s="195"/>
      <c r="O598" s="195"/>
      <c r="P598" s="195"/>
      <c r="Q598" s="195"/>
      <c r="R598" s="195"/>
      <c r="S598" s="195"/>
      <c r="T598" s="196"/>
      <c r="AT598" s="192" t="s">
        <v>153</v>
      </c>
      <c r="AU598" s="192" t="s">
        <v>86</v>
      </c>
      <c r="AV598" s="11" t="s">
        <v>25</v>
      </c>
      <c r="AW598" s="11" t="s">
        <v>40</v>
      </c>
      <c r="AX598" s="11" t="s">
        <v>77</v>
      </c>
      <c r="AY598" s="192" t="s">
        <v>144</v>
      </c>
    </row>
    <row r="599" spans="2:51" s="12" customFormat="1" ht="13.5">
      <c r="B599" s="197"/>
      <c r="D599" s="189" t="s">
        <v>153</v>
      </c>
      <c r="E599" s="198" t="s">
        <v>5</v>
      </c>
      <c r="F599" s="199" t="s">
        <v>1524</v>
      </c>
      <c r="H599" s="200">
        <v>484.91</v>
      </c>
      <c r="I599" s="201"/>
      <c r="L599" s="197"/>
      <c r="M599" s="202"/>
      <c r="N599" s="203"/>
      <c r="O599" s="203"/>
      <c r="P599" s="203"/>
      <c r="Q599" s="203"/>
      <c r="R599" s="203"/>
      <c r="S599" s="203"/>
      <c r="T599" s="204"/>
      <c r="AT599" s="198" t="s">
        <v>153</v>
      </c>
      <c r="AU599" s="198" t="s">
        <v>86</v>
      </c>
      <c r="AV599" s="12" t="s">
        <v>86</v>
      </c>
      <c r="AW599" s="12" t="s">
        <v>40</v>
      </c>
      <c r="AX599" s="12" t="s">
        <v>77</v>
      </c>
      <c r="AY599" s="198" t="s">
        <v>144</v>
      </c>
    </row>
    <row r="600" spans="2:51" s="11" customFormat="1" ht="13.5">
      <c r="B600" s="188"/>
      <c r="D600" s="189" t="s">
        <v>153</v>
      </c>
      <c r="E600" s="190" t="s">
        <v>5</v>
      </c>
      <c r="F600" s="191" t="s">
        <v>1525</v>
      </c>
      <c r="H600" s="192" t="s">
        <v>5</v>
      </c>
      <c r="I600" s="193"/>
      <c r="L600" s="188"/>
      <c r="M600" s="194"/>
      <c r="N600" s="195"/>
      <c r="O600" s="195"/>
      <c r="P600" s="195"/>
      <c r="Q600" s="195"/>
      <c r="R600" s="195"/>
      <c r="S600" s="195"/>
      <c r="T600" s="196"/>
      <c r="AT600" s="192" t="s">
        <v>153</v>
      </c>
      <c r="AU600" s="192" t="s">
        <v>86</v>
      </c>
      <c r="AV600" s="11" t="s">
        <v>25</v>
      </c>
      <c r="AW600" s="11" t="s">
        <v>40</v>
      </c>
      <c r="AX600" s="11" t="s">
        <v>77</v>
      </c>
      <c r="AY600" s="192" t="s">
        <v>144</v>
      </c>
    </row>
    <row r="601" spans="2:51" s="12" customFormat="1" ht="13.5">
      <c r="B601" s="197"/>
      <c r="D601" s="189" t="s">
        <v>153</v>
      </c>
      <c r="E601" s="198" t="s">
        <v>5</v>
      </c>
      <c r="F601" s="199" t="s">
        <v>1526</v>
      </c>
      <c r="H601" s="200">
        <v>948.01</v>
      </c>
      <c r="I601" s="201"/>
      <c r="L601" s="197"/>
      <c r="M601" s="202"/>
      <c r="N601" s="203"/>
      <c r="O601" s="203"/>
      <c r="P601" s="203"/>
      <c r="Q601" s="203"/>
      <c r="R601" s="203"/>
      <c r="S601" s="203"/>
      <c r="T601" s="204"/>
      <c r="AT601" s="198" t="s">
        <v>153</v>
      </c>
      <c r="AU601" s="198" t="s">
        <v>86</v>
      </c>
      <c r="AV601" s="12" t="s">
        <v>86</v>
      </c>
      <c r="AW601" s="12" t="s">
        <v>40</v>
      </c>
      <c r="AX601" s="12" t="s">
        <v>77</v>
      </c>
      <c r="AY601" s="198" t="s">
        <v>144</v>
      </c>
    </row>
    <row r="602" spans="2:51" s="11" customFormat="1" ht="13.5">
      <c r="B602" s="188"/>
      <c r="D602" s="189" t="s">
        <v>153</v>
      </c>
      <c r="E602" s="190" t="s">
        <v>5</v>
      </c>
      <c r="F602" s="191" t="s">
        <v>1527</v>
      </c>
      <c r="H602" s="192" t="s">
        <v>5</v>
      </c>
      <c r="I602" s="193"/>
      <c r="L602" s="188"/>
      <c r="M602" s="194"/>
      <c r="N602" s="195"/>
      <c r="O602" s="195"/>
      <c r="P602" s="195"/>
      <c r="Q602" s="195"/>
      <c r="R602" s="195"/>
      <c r="S602" s="195"/>
      <c r="T602" s="196"/>
      <c r="AT602" s="192" t="s">
        <v>153</v>
      </c>
      <c r="AU602" s="192" t="s">
        <v>86</v>
      </c>
      <c r="AV602" s="11" t="s">
        <v>25</v>
      </c>
      <c r="AW602" s="11" t="s">
        <v>40</v>
      </c>
      <c r="AX602" s="11" t="s">
        <v>77</v>
      </c>
      <c r="AY602" s="192" t="s">
        <v>144</v>
      </c>
    </row>
    <row r="603" spans="2:51" s="12" customFormat="1" ht="13.5">
      <c r="B603" s="197"/>
      <c r="D603" s="189" t="s">
        <v>153</v>
      </c>
      <c r="E603" s="198" t="s">
        <v>5</v>
      </c>
      <c r="F603" s="199" t="s">
        <v>1528</v>
      </c>
      <c r="H603" s="200">
        <v>947.78</v>
      </c>
      <c r="I603" s="201"/>
      <c r="L603" s="197"/>
      <c r="M603" s="202"/>
      <c r="N603" s="203"/>
      <c r="O603" s="203"/>
      <c r="P603" s="203"/>
      <c r="Q603" s="203"/>
      <c r="R603" s="203"/>
      <c r="S603" s="203"/>
      <c r="T603" s="204"/>
      <c r="AT603" s="198" t="s">
        <v>153</v>
      </c>
      <c r="AU603" s="198" t="s">
        <v>86</v>
      </c>
      <c r="AV603" s="12" t="s">
        <v>86</v>
      </c>
      <c r="AW603" s="12" t="s">
        <v>40</v>
      </c>
      <c r="AX603" s="12" t="s">
        <v>77</v>
      </c>
      <c r="AY603" s="198" t="s">
        <v>144</v>
      </c>
    </row>
    <row r="604" spans="2:51" s="11" customFormat="1" ht="13.5">
      <c r="B604" s="188"/>
      <c r="D604" s="189" t="s">
        <v>153</v>
      </c>
      <c r="E604" s="190" t="s">
        <v>5</v>
      </c>
      <c r="F604" s="191" t="s">
        <v>1529</v>
      </c>
      <c r="H604" s="192" t="s">
        <v>5</v>
      </c>
      <c r="I604" s="193"/>
      <c r="L604" s="188"/>
      <c r="M604" s="194"/>
      <c r="N604" s="195"/>
      <c r="O604" s="195"/>
      <c r="P604" s="195"/>
      <c r="Q604" s="195"/>
      <c r="R604" s="195"/>
      <c r="S604" s="195"/>
      <c r="T604" s="196"/>
      <c r="AT604" s="192" t="s">
        <v>153</v>
      </c>
      <c r="AU604" s="192" t="s">
        <v>86</v>
      </c>
      <c r="AV604" s="11" t="s">
        <v>25</v>
      </c>
      <c r="AW604" s="11" t="s">
        <v>40</v>
      </c>
      <c r="AX604" s="11" t="s">
        <v>77</v>
      </c>
      <c r="AY604" s="192" t="s">
        <v>144</v>
      </c>
    </row>
    <row r="605" spans="2:51" s="12" customFormat="1" ht="13.5">
      <c r="B605" s="197"/>
      <c r="D605" s="189" t="s">
        <v>153</v>
      </c>
      <c r="E605" s="198" t="s">
        <v>5</v>
      </c>
      <c r="F605" s="199" t="s">
        <v>1530</v>
      </c>
      <c r="H605" s="200">
        <v>818.29</v>
      </c>
      <c r="I605" s="201"/>
      <c r="L605" s="197"/>
      <c r="M605" s="202"/>
      <c r="N605" s="203"/>
      <c r="O605" s="203"/>
      <c r="P605" s="203"/>
      <c r="Q605" s="203"/>
      <c r="R605" s="203"/>
      <c r="S605" s="203"/>
      <c r="T605" s="204"/>
      <c r="AT605" s="198" t="s">
        <v>153</v>
      </c>
      <c r="AU605" s="198" t="s">
        <v>86</v>
      </c>
      <c r="AV605" s="12" t="s">
        <v>86</v>
      </c>
      <c r="AW605" s="12" t="s">
        <v>40</v>
      </c>
      <c r="AX605" s="12" t="s">
        <v>77</v>
      </c>
      <c r="AY605" s="198" t="s">
        <v>144</v>
      </c>
    </row>
    <row r="606" spans="2:51" s="11" customFormat="1" ht="13.5">
      <c r="B606" s="188"/>
      <c r="D606" s="189" t="s">
        <v>153</v>
      </c>
      <c r="E606" s="190" t="s">
        <v>5</v>
      </c>
      <c r="F606" s="191" t="s">
        <v>443</v>
      </c>
      <c r="H606" s="192" t="s">
        <v>5</v>
      </c>
      <c r="I606" s="193"/>
      <c r="L606" s="188"/>
      <c r="M606" s="194"/>
      <c r="N606" s="195"/>
      <c r="O606" s="195"/>
      <c r="P606" s="195"/>
      <c r="Q606" s="195"/>
      <c r="R606" s="195"/>
      <c r="S606" s="195"/>
      <c r="T606" s="196"/>
      <c r="AT606" s="192" t="s">
        <v>153</v>
      </c>
      <c r="AU606" s="192" t="s">
        <v>86</v>
      </c>
      <c r="AV606" s="11" t="s">
        <v>25</v>
      </c>
      <c r="AW606" s="11" t="s">
        <v>40</v>
      </c>
      <c r="AX606" s="11" t="s">
        <v>77</v>
      </c>
      <c r="AY606" s="192" t="s">
        <v>144</v>
      </c>
    </row>
    <row r="607" spans="2:51" s="12" customFormat="1" ht="13.5">
      <c r="B607" s="197"/>
      <c r="D607" s="189" t="s">
        <v>153</v>
      </c>
      <c r="E607" s="198" t="s">
        <v>5</v>
      </c>
      <c r="F607" s="199" t="s">
        <v>1531</v>
      </c>
      <c r="H607" s="200">
        <v>907.08</v>
      </c>
      <c r="I607" s="201"/>
      <c r="L607" s="197"/>
      <c r="M607" s="202"/>
      <c r="N607" s="203"/>
      <c r="O607" s="203"/>
      <c r="P607" s="203"/>
      <c r="Q607" s="203"/>
      <c r="R607" s="203"/>
      <c r="S607" s="203"/>
      <c r="T607" s="204"/>
      <c r="AT607" s="198" t="s">
        <v>153</v>
      </c>
      <c r="AU607" s="198" t="s">
        <v>86</v>
      </c>
      <c r="AV607" s="12" t="s">
        <v>86</v>
      </c>
      <c r="AW607" s="12" t="s">
        <v>40</v>
      </c>
      <c r="AX607" s="12" t="s">
        <v>77</v>
      </c>
      <c r="AY607" s="198" t="s">
        <v>144</v>
      </c>
    </row>
    <row r="608" spans="2:51" s="11" customFormat="1" ht="13.5">
      <c r="B608" s="188"/>
      <c r="D608" s="189" t="s">
        <v>153</v>
      </c>
      <c r="E608" s="190" t="s">
        <v>5</v>
      </c>
      <c r="F608" s="191" t="s">
        <v>1532</v>
      </c>
      <c r="H608" s="192" t="s">
        <v>5</v>
      </c>
      <c r="I608" s="193"/>
      <c r="L608" s="188"/>
      <c r="M608" s="194"/>
      <c r="N608" s="195"/>
      <c r="O608" s="195"/>
      <c r="P608" s="195"/>
      <c r="Q608" s="195"/>
      <c r="R608" s="195"/>
      <c r="S608" s="195"/>
      <c r="T608" s="196"/>
      <c r="AT608" s="192" t="s">
        <v>153</v>
      </c>
      <c r="AU608" s="192" t="s">
        <v>86</v>
      </c>
      <c r="AV608" s="11" t="s">
        <v>25</v>
      </c>
      <c r="AW608" s="11" t="s">
        <v>40</v>
      </c>
      <c r="AX608" s="11" t="s">
        <v>77</v>
      </c>
      <c r="AY608" s="192" t="s">
        <v>144</v>
      </c>
    </row>
    <row r="609" spans="2:51" s="12" customFormat="1" ht="13.5">
      <c r="B609" s="197"/>
      <c r="D609" s="189" t="s">
        <v>153</v>
      </c>
      <c r="E609" s="198" t="s">
        <v>5</v>
      </c>
      <c r="F609" s="199" t="s">
        <v>1533</v>
      </c>
      <c r="H609" s="200">
        <v>-495.59</v>
      </c>
      <c r="I609" s="201"/>
      <c r="L609" s="197"/>
      <c r="M609" s="202"/>
      <c r="N609" s="203"/>
      <c r="O609" s="203"/>
      <c r="P609" s="203"/>
      <c r="Q609" s="203"/>
      <c r="R609" s="203"/>
      <c r="S609" s="203"/>
      <c r="T609" s="204"/>
      <c r="AT609" s="198" t="s">
        <v>153</v>
      </c>
      <c r="AU609" s="198" t="s">
        <v>86</v>
      </c>
      <c r="AV609" s="12" t="s">
        <v>86</v>
      </c>
      <c r="AW609" s="12" t="s">
        <v>40</v>
      </c>
      <c r="AX609" s="12" t="s">
        <v>77</v>
      </c>
      <c r="AY609" s="198" t="s">
        <v>144</v>
      </c>
    </row>
    <row r="610" spans="2:51" s="11" customFormat="1" ht="13.5">
      <c r="B610" s="188"/>
      <c r="D610" s="189" t="s">
        <v>153</v>
      </c>
      <c r="E610" s="190" t="s">
        <v>5</v>
      </c>
      <c r="F610" s="191" t="s">
        <v>1534</v>
      </c>
      <c r="H610" s="192" t="s">
        <v>5</v>
      </c>
      <c r="I610" s="193"/>
      <c r="L610" s="188"/>
      <c r="M610" s="194"/>
      <c r="N610" s="195"/>
      <c r="O610" s="195"/>
      <c r="P610" s="195"/>
      <c r="Q610" s="195"/>
      <c r="R610" s="195"/>
      <c r="S610" s="195"/>
      <c r="T610" s="196"/>
      <c r="AT610" s="192" t="s">
        <v>153</v>
      </c>
      <c r="AU610" s="192" t="s">
        <v>86</v>
      </c>
      <c r="AV610" s="11" t="s">
        <v>25</v>
      </c>
      <c r="AW610" s="11" t="s">
        <v>40</v>
      </c>
      <c r="AX610" s="11" t="s">
        <v>77</v>
      </c>
      <c r="AY610" s="192" t="s">
        <v>144</v>
      </c>
    </row>
    <row r="611" spans="2:51" s="11" customFormat="1" ht="13.5">
      <c r="B611" s="188"/>
      <c r="D611" s="189" t="s">
        <v>153</v>
      </c>
      <c r="E611" s="190" t="s">
        <v>5</v>
      </c>
      <c r="F611" s="191" t="s">
        <v>1535</v>
      </c>
      <c r="H611" s="192" t="s">
        <v>5</v>
      </c>
      <c r="I611" s="193"/>
      <c r="L611" s="188"/>
      <c r="M611" s="194"/>
      <c r="N611" s="195"/>
      <c r="O611" s="195"/>
      <c r="P611" s="195"/>
      <c r="Q611" s="195"/>
      <c r="R611" s="195"/>
      <c r="S611" s="195"/>
      <c r="T611" s="196"/>
      <c r="AT611" s="192" t="s">
        <v>153</v>
      </c>
      <c r="AU611" s="192" t="s">
        <v>86</v>
      </c>
      <c r="AV611" s="11" t="s">
        <v>25</v>
      </c>
      <c r="AW611" s="11" t="s">
        <v>40</v>
      </c>
      <c r="AX611" s="11" t="s">
        <v>77</v>
      </c>
      <c r="AY611" s="192" t="s">
        <v>144</v>
      </c>
    </row>
    <row r="612" spans="2:51" s="12" customFormat="1" ht="13.5">
      <c r="B612" s="197"/>
      <c r="D612" s="189" t="s">
        <v>153</v>
      </c>
      <c r="E612" s="198" t="s">
        <v>5</v>
      </c>
      <c r="F612" s="199" t="s">
        <v>1536</v>
      </c>
      <c r="H612" s="200">
        <v>-55.65</v>
      </c>
      <c r="I612" s="201"/>
      <c r="L612" s="197"/>
      <c r="M612" s="202"/>
      <c r="N612" s="203"/>
      <c r="O612" s="203"/>
      <c r="P612" s="203"/>
      <c r="Q612" s="203"/>
      <c r="R612" s="203"/>
      <c r="S612" s="203"/>
      <c r="T612" s="204"/>
      <c r="AT612" s="198" t="s">
        <v>153</v>
      </c>
      <c r="AU612" s="198" t="s">
        <v>86</v>
      </c>
      <c r="AV612" s="12" t="s">
        <v>86</v>
      </c>
      <c r="AW612" s="12" t="s">
        <v>40</v>
      </c>
      <c r="AX612" s="12" t="s">
        <v>77</v>
      </c>
      <c r="AY612" s="198" t="s">
        <v>144</v>
      </c>
    </row>
    <row r="613" spans="2:51" s="11" customFormat="1" ht="13.5">
      <c r="B613" s="188"/>
      <c r="D613" s="189" t="s">
        <v>153</v>
      </c>
      <c r="E613" s="190" t="s">
        <v>5</v>
      </c>
      <c r="F613" s="191" t="s">
        <v>1537</v>
      </c>
      <c r="H613" s="192" t="s">
        <v>5</v>
      </c>
      <c r="I613" s="193"/>
      <c r="L613" s="188"/>
      <c r="M613" s="194"/>
      <c r="N613" s="195"/>
      <c r="O613" s="195"/>
      <c r="P613" s="195"/>
      <c r="Q613" s="195"/>
      <c r="R613" s="195"/>
      <c r="S613" s="195"/>
      <c r="T613" s="196"/>
      <c r="AT613" s="192" t="s">
        <v>153</v>
      </c>
      <c r="AU613" s="192" t="s">
        <v>86</v>
      </c>
      <c r="AV613" s="11" t="s">
        <v>25</v>
      </c>
      <c r="AW613" s="11" t="s">
        <v>40</v>
      </c>
      <c r="AX613" s="11" t="s">
        <v>77</v>
      </c>
      <c r="AY613" s="192" t="s">
        <v>144</v>
      </c>
    </row>
    <row r="614" spans="2:51" s="12" customFormat="1" ht="13.5">
      <c r="B614" s="197"/>
      <c r="D614" s="189" t="s">
        <v>153</v>
      </c>
      <c r="E614" s="198" t="s">
        <v>5</v>
      </c>
      <c r="F614" s="199" t="s">
        <v>1538</v>
      </c>
      <c r="H614" s="200">
        <v>-169.44</v>
      </c>
      <c r="I614" s="201"/>
      <c r="L614" s="197"/>
      <c r="M614" s="202"/>
      <c r="N614" s="203"/>
      <c r="O614" s="203"/>
      <c r="P614" s="203"/>
      <c r="Q614" s="203"/>
      <c r="R614" s="203"/>
      <c r="S614" s="203"/>
      <c r="T614" s="204"/>
      <c r="AT614" s="198" t="s">
        <v>153</v>
      </c>
      <c r="AU614" s="198" t="s">
        <v>86</v>
      </c>
      <c r="AV614" s="12" t="s">
        <v>86</v>
      </c>
      <c r="AW614" s="12" t="s">
        <v>40</v>
      </c>
      <c r="AX614" s="12" t="s">
        <v>77</v>
      </c>
      <c r="AY614" s="198" t="s">
        <v>144</v>
      </c>
    </row>
    <row r="615" spans="2:51" s="13" customFormat="1" ht="13.5">
      <c r="B615" s="205"/>
      <c r="D615" s="206" t="s">
        <v>153</v>
      </c>
      <c r="E615" s="207" t="s">
        <v>5</v>
      </c>
      <c r="F615" s="208" t="s">
        <v>174</v>
      </c>
      <c r="H615" s="209">
        <v>3385.39</v>
      </c>
      <c r="I615" s="210"/>
      <c r="L615" s="205"/>
      <c r="M615" s="211"/>
      <c r="N615" s="212"/>
      <c r="O615" s="212"/>
      <c r="P615" s="212"/>
      <c r="Q615" s="212"/>
      <c r="R615" s="212"/>
      <c r="S615" s="212"/>
      <c r="T615" s="213"/>
      <c r="AT615" s="214" t="s">
        <v>153</v>
      </c>
      <c r="AU615" s="214" t="s">
        <v>86</v>
      </c>
      <c r="AV615" s="13" t="s">
        <v>151</v>
      </c>
      <c r="AW615" s="13" t="s">
        <v>40</v>
      </c>
      <c r="AX615" s="13" t="s">
        <v>25</v>
      </c>
      <c r="AY615" s="214" t="s">
        <v>144</v>
      </c>
    </row>
    <row r="616" spans="2:65" s="1" customFormat="1" ht="31.5" customHeight="1">
      <c r="B616" s="175"/>
      <c r="C616" s="176" t="s">
        <v>521</v>
      </c>
      <c r="D616" s="176" t="s">
        <v>146</v>
      </c>
      <c r="E616" s="177" t="s">
        <v>1542</v>
      </c>
      <c r="F616" s="178" t="s">
        <v>1543</v>
      </c>
      <c r="G616" s="179" t="s">
        <v>205</v>
      </c>
      <c r="H616" s="180">
        <v>6822.155</v>
      </c>
      <c r="I616" s="181"/>
      <c r="J616" s="182">
        <f>ROUND(I616*H616,2)</f>
        <v>0</v>
      </c>
      <c r="K616" s="178" t="s">
        <v>4754</v>
      </c>
      <c r="L616" s="42"/>
      <c r="M616" s="183" t="s">
        <v>5</v>
      </c>
      <c r="N616" s="184" t="s">
        <v>48</v>
      </c>
      <c r="O616" s="43"/>
      <c r="P616" s="185">
        <f>O616*H616</f>
        <v>0</v>
      </c>
      <c r="Q616" s="185">
        <v>0.0284</v>
      </c>
      <c r="R616" s="185">
        <f>Q616*H616</f>
        <v>193.749202</v>
      </c>
      <c r="S616" s="185">
        <v>0</v>
      </c>
      <c r="T616" s="186">
        <f>S616*H616</f>
        <v>0</v>
      </c>
      <c r="AR616" s="24" t="s">
        <v>151</v>
      </c>
      <c r="AT616" s="24" t="s">
        <v>146</v>
      </c>
      <c r="AU616" s="24" t="s">
        <v>86</v>
      </c>
      <c r="AY616" s="24" t="s">
        <v>144</v>
      </c>
      <c r="BE616" s="187">
        <f>IF(N616="základní",J616,0)</f>
        <v>0</v>
      </c>
      <c r="BF616" s="187">
        <f>IF(N616="snížená",J616,0)</f>
        <v>0</v>
      </c>
      <c r="BG616" s="187">
        <f>IF(N616="zákl. přenesená",J616,0)</f>
        <v>0</v>
      </c>
      <c r="BH616" s="187">
        <f>IF(N616="sníž. přenesená",J616,0)</f>
        <v>0</v>
      </c>
      <c r="BI616" s="187">
        <f>IF(N616="nulová",J616,0)</f>
        <v>0</v>
      </c>
      <c r="BJ616" s="24" t="s">
        <v>25</v>
      </c>
      <c r="BK616" s="187">
        <f>ROUND(I616*H616,2)</f>
        <v>0</v>
      </c>
      <c r="BL616" s="24" t="s">
        <v>151</v>
      </c>
      <c r="BM616" s="24" t="s">
        <v>1544</v>
      </c>
    </row>
    <row r="617" spans="2:51" s="11" customFormat="1" ht="13.5">
      <c r="B617" s="188"/>
      <c r="D617" s="189" t="s">
        <v>153</v>
      </c>
      <c r="E617" s="190" t="s">
        <v>5</v>
      </c>
      <c r="F617" s="191" t="s">
        <v>1521</v>
      </c>
      <c r="H617" s="192" t="s">
        <v>5</v>
      </c>
      <c r="I617" s="193"/>
      <c r="L617" s="188"/>
      <c r="M617" s="194"/>
      <c r="N617" s="195"/>
      <c r="O617" s="195"/>
      <c r="P617" s="195"/>
      <c r="Q617" s="195"/>
      <c r="R617" s="195"/>
      <c r="S617" s="195"/>
      <c r="T617" s="196"/>
      <c r="AT617" s="192" t="s">
        <v>153</v>
      </c>
      <c r="AU617" s="192" t="s">
        <v>86</v>
      </c>
      <c r="AV617" s="11" t="s">
        <v>25</v>
      </c>
      <c r="AW617" s="11" t="s">
        <v>40</v>
      </c>
      <c r="AX617" s="11" t="s">
        <v>77</v>
      </c>
      <c r="AY617" s="192" t="s">
        <v>144</v>
      </c>
    </row>
    <row r="618" spans="2:51" s="11" customFormat="1" ht="13.5">
      <c r="B618" s="188"/>
      <c r="D618" s="189" t="s">
        <v>153</v>
      </c>
      <c r="E618" s="190" t="s">
        <v>5</v>
      </c>
      <c r="F618" s="191" t="s">
        <v>1522</v>
      </c>
      <c r="H618" s="192" t="s">
        <v>5</v>
      </c>
      <c r="I618" s="193"/>
      <c r="L618" s="188"/>
      <c r="M618" s="194"/>
      <c r="N618" s="195"/>
      <c r="O618" s="195"/>
      <c r="P618" s="195"/>
      <c r="Q618" s="195"/>
      <c r="R618" s="195"/>
      <c r="S618" s="195"/>
      <c r="T618" s="196"/>
      <c r="AT618" s="192" t="s">
        <v>153</v>
      </c>
      <c r="AU618" s="192" t="s">
        <v>86</v>
      </c>
      <c r="AV618" s="11" t="s">
        <v>25</v>
      </c>
      <c r="AW618" s="11" t="s">
        <v>40</v>
      </c>
      <c r="AX618" s="11" t="s">
        <v>77</v>
      </c>
      <c r="AY618" s="192" t="s">
        <v>144</v>
      </c>
    </row>
    <row r="619" spans="2:51" s="11" customFormat="1" ht="13.5">
      <c r="B619" s="188"/>
      <c r="D619" s="189" t="s">
        <v>153</v>
      </c>
      <c r="E619" s="190" t="s">
        <v>5</v>
      </c>
      <c r="F619" s="191" t="s">
        <v>215</v>
      </c>
      <c r="H619" s="192" t="s">
        <v>5</v>
      </c>
      <c r="I619" s="193"/>
      <c r="L619" s="188"/>
      <c r="M619" s="194"/>
      <c r="N619" s="195"/>
      <c r="O619" s="195"/>
      <c r="P619" s="195"/>
      <c r="Q619" s="195"/>
      <c r="R619" s="195"/>
      <c r="S619" s="195"/>
      <c r="T619" s="196"/>
      <c r="AT619" s="192" t="s">
        <v>153</v>
      </c>
      <c r="AU619" s="192" t="s">
        <v>86</v>
      </c>
      <c r="AV619" s="11" t="s">
        <v>25</v>
      </c>
      <c r="AW619" s="11" t="s">
        <v>40</v>
      </c>
      <c r="AX619" s="11" t="s">
        <v>77</v>
      </c>
      <c r="AY619" s="192" t="s">
        <v>144</v>
      </c>
    </row>
    <row r="620" spans="2:51" s="12" customFormat="1" ht="27">
      <c r="B620" s="197"/>
      <c r="D620" s="189" t="s">
        <v>153</v>
      </c>
      <c r="E620" s="198" t="s">
        <v>5</v>
      </c>
      <c r="F620" s="199" t="s">
        <v>1545</v>
      </c>
      <c r="H620" s="200">
        <v>142.132</v>
      </c>
      <c r="I620" s="201"/>
      <c r="L620" s="197"/>
      <c r="M620" s="202"/>
      <c r="N620" s="203"/>
      <c r="O620" s="203"/>
      <c r="P620" s="203"/>
      <c r="Q620" s="203"/>
      <c r="R620" s="203"/>
      <c r="S620" s="203"/>
      <c r="T620" s="204"/>
      <c r="AT620" s="198" t="s">
        <v>153</v>
      </c>
      <c r="AU620" s="198" t="s">
        <v>86</v>
      </c>
      <c r="AV620" s="12" t="s">
        <v>86</v>
      </c>
      <c r="AW620" s="12" t="s">
        <v>40</v>
      </c>
      <c r="AX620" s="12" t="s">
        <v>77</v>
      </c>
      <c r="AY620" s="198" t="s">
        <v>144</v>
      </c>
    </row>
    <row r="621" spans="2:51" s="12" customFormat="1" ht="13.5">
      <c r="B621" s="197"/>
      <c r="D621" s="189" t="s">
        <v>153</v>
      </c>
      <c r="E621" s="198" t="s">
        <v>5</v>
      </c>
      <c r="F621" s="199" t="s">
        <v>1546</v>
      </c>
      <c r="H621" s="200">
        <v>1.838</v>
      </c>
      <c r="I621" s="201"/>
      <c r="L621" s="197"/>
      <c r="M621" s="202"/>
      <c r="N621" s="203"/>
      <c r="O621" s="203"/>
      <c r="P621" s="203"/>
      <c r="Q621" s="203"/>
      <c r="R621" s="203"/>
      <c r="S621" s="203"/>
      <c r="T621" s="204"/>
      <c r="AT621" s="198" t="s">
        <v>153</v>
      </c>
      <c r="AU621" s="198" t="s">
        <v>86</v>
      </c>
      <c r="AV621" s="12" t="s">
        <v>86</v>
      </c>
      <c r="AW621" s="12" t="s">
        <v>40</v>
      </c>
      <c r="AX621" s="12" t="s">
        <v>77</v>
      </c>
      <c r="AY621" s="198" t="s">
        <v>144</v>
      </c>
    </row>
    <row r="622" spans="2:51" s="12" customFormat="1" ht="27">
      <c r="B622" s="197"/>
      <c r="D622" s="189" t="s">
        <v>153</v>
      </c>
      <c r="E622" s="198" t="s">
        <v>5</v>
      </c>
      <c r="F622" s="199" t="s">
        <v>1547</v>
      </c>
      <c r="H622" s="200">
        <v>148.887</v>
      </c>
      <c r="I622" s="201"/>
      <c r="L622" s="197"/>
      <c r="M622" s="202"/>
      <c r="N622" s="203"/>
      <c r="O622" s="203"/>
      <c r="P622" s="203"/>
      <c r="Q622" s="203"/>
      <c r="R622" s="203"/>
      <c r="S622" s="203"/>
      <c r="T622" s="204"/>
      <c r="AT622" s="198" t="s">
        <v>153</v>
      </c>
      <c r="AU622" s="198" t="s">
        <v>86</v>
      </c>
      <c r="AV622" s="12" t="s">
        <v>86</v>
      </c>
      <c r="AW622" s="12" t="s">
        <v>40</v>
      </c>
      <c r="AX622" s="12" t="s">
        <v>77</v>
      </c>
      <c r="AY622" s="198" t="s">
        <v>144</v>
      </c>
    </row>
    <row r="623" spans="2:51" s="12" customFormat="1" ht="27">
      <c r="B623" s="197"/>
      <c r="D623" s="189" t="s">
        <v>153</v>
      </c>
      <c r="E623" s="198" t="s">
        <v>5</v>
      </c>
      <c r="F623" s="199" t="s">
        <v>1548</v>
      </c>
      <c r="H623" s="200">
        <v>133.963</v>
      </c>
      <c r="I623" s="201"/>
      <c r="L623" s="197"/>
      <c r="M623" s="202"/>
      <c r="N623" s="203"/>
      <c r="O623" s="203"/>
      <c r="P623" s="203"/>
      <c r="Q623" s="203"/>
      <c r="R623" s="203"/>
      <c r="S623" s="203"/>
      <c r="T623" s="204"/>
      <c r="AT623" s="198" t="s">
        <v>153</v>
      </c>
      <c r="AU623" s="198" t="s">
        <v>86</v>
      </c>
      <c r="AV623" s="12" t="s">
        <v>86</v>
      </c>
      <c r="AW623" s="12" t="s">
        <v>40</v>
      </c>
      <c r="AX623" s="12" t="s">
        <v>77</v>
      </c>
      <c r="AY623" s="198" t="s">
        <v>144</v>
      </c>
    </row>
    <row r="624" spans="2:51" s="12" customFormat="1" ht="27">
      <c r="B624" s="197"/>
      <c r="D624" s="189" t="s">
        <v>153</v>
      </c>
      <c r="E624" s="198" t="s">
        <v>5</v>
      </c>
      <c r="F624" s="199" t="s">
        <v>1549</v>
      </c>
      <c r="H624" s="200">
        <v>185.836</v>
      </c>
      <c r="I624" s="201"/>
      <c r="L624" s="197"/>
      <c r="M624" s="202"/>
      <c r="N624" s="203"/>
      <c r="O624" s="203"/>
      <c r="P624" s="203"/>
      <c r="Q624" s="203"/>
      <c r="R624" s="203"/>
      <c r="S624" s="203"/>
      <c r="T624" s="204"/>
      <c r="AT624" s="198" t="s">
        <v>153</v>
      </c>
      <c r="AU624" s="198" t="s">
        <v>86</v>
      </c>
      <c r="AV624" s="12" t="s">
        <v>86</v>
      </c>
      <c r="AW624" s="12" t="s">
        <v>40</v>
      </c>
      <c r="AX624" s="12" t="s">
        <v>77</v>
      </c>
      <c r="AY624" s="198" t="s">
        <v>144</v>
      </c>
    </row>
    <row r="625" spans="2:51" s="12" customFormat="1" ht="27">
      <c r="B625" s="197"/>
      <c r="D625" s="189" t="s">
        <v>153</v>
      </c>
      <c r="E625" s="198" t="s">
        <v>5</v>
      </c>
      <c r="F625" s="199" t="s">
        <v>1550</v>
      </c>
      <c r="H625" s="200">
        <v>67.687</v>
      </c>
      <c r="I625" s="201"/>
      <c r="L625" s="197"/>
      <c r="M625" s="202"/>
      <c r="N625" s="203"/>
      <c r="O625" s="203"/>
      <c r="P625" s="203"/>
      <c r="Q625" s="203"/>
      <c r="R625" s="203"/>
      <c r="S625" s="203"/>
      <c r="T625" s="204"/>
      <c r="AT625" s="198" t="s">
        <v>153</v>
      </c>
      <c r="AU625" s="198" t="s">
        <v>86</v>
      </c>
      <c r="AV625" s="12" t="s">
        <v>86</v>
      </c>
      <c r="AW625" s="12" t="s">
        <v>40</v>
      </c>
      <c r="AX625" s="12" t="s">
        <v>77</v>
      </c>
      <c r="AY625" s="198" t="s">
        <v>144</v>
      </c>
    </row>
    <row r="626" spans="2:51" s="12" customFormat="1" ht="27">
      <c r="B626" s="197"/>
      <c r="D626" s="189" t="s">
        <v>153</v>
      </c>
      <c r="E626" s="198" t="s">
        <v>5</v>
      </c>
      <c r="F626" s="199" t="s">
        <v>1551</v>
      </c>
      <c r="H626" s="200">
        <v>270.141</v>
      </c>
      <c r="I626" s="201"/>
      <c r="L626" s="197"/>
      <c r="M626" s="202"/>
      <c r="N626" s="203"/>
      <c r="O626" s="203"/>
      <c r="P626" s="203"/>
      <c r="Q626" s="203"/>
      <c r="R626" s="203"/>
      <c r="S626" s="203"/>
      <c r="T626" s="204"/>
      <c r="AT626" s="198" t="s">
        <v>153</v>
      </c>
      <c r="AU626" s="198" t="s">
        <v>86</v>
      </c>
      <c r="AV626" s="12" t="s">
        <v>86</v>
      </c>
      <c r="AW626" s="12" t="s">
        <v>40</v>
      </c>
      <c r="AX626" s="12" t="s">
        <v>77</v>
      </c>
      <c r="AY626" s="198" t="s">
        <v>144</v>
      </c>
    </row>
    <row r="627" spans="2:51" s="12" customFormat="1" ht="27">
      <c r="B627" s="197"/>
      <c r="D627" s="189" t="s">
        <v>153</v>
      </c>
      <c r="E627" s="198" t="s">
        <v>5</v>
      </c>
      <c r="F627" s="199" t="s">
        <v>1552</v>
      </c>
      <c r="H627" s="200">
        <v>182.175</v>
      </c>
      <c r="I627" s="201"/>
      <c r="L627" s="197"/>
      <c r="M627" s="202"/>
      <c r="N627" s="203"/>
      <c r="O627" s="203"/>
      <c r="P627" s="203"/>
      <c r="Q627" s="203"/>
      <c r="R627" s="203"/>
      <c r="S627" s="203"/>
      <c r="T627" s="204"/>
      <c r="AT627" s="198" t="s">
        <v>153</v>
      </c>
      <c r="AU627" s="198" t="s">
        <v>86</v>
      </c>
      <c r="AV627" s="12" t="s">
        <v>86</v>
      </c>
      <c r="AW627" s="12" t="s">
        <v>40</v>
      </c>
      <c r="AX627" s="12" t="s">
        <v>77</v>
      </c>
      <c r="AY627" s="198" t="s">
        <v>144</v>
      </c>
    </row>
    <row r="628" spans="2:51" s="12" customFormat="1" ht="27">
      <c r="B628" s="197"/>
      <c r="D628" s="189" t="s">
        <v>153</v>
      </c>
      <c r="E628" s="198" t="s">
        <v>5</v>
      </c>
      <c r="F628" s="199" t="s">
        <v>1553</v>
      </c>
      <c r="H628" s="200">
        <v>174.601</v>
      </c>
      <c r="I628" s="201"/>
      <c r="L628" s="197"/>
      <c r="M628" s="202"/>
      <c r="N628" s="203"/>
      <c r="O628" s="203"/>
      <c r="P628" s="203"/>
      <c r="Q628" s="203"/>
      <c r="R628" s="203"/>
      <c r="S628" s="203"/>
      <c r="T628" s="204"/>
      <c r="AT628" s="198" t="s">
        <v>153</v>
      </c>
      <c r="AU628" s="198" t="s">
        <v>86</v>
      </c>
      <c r="AV628" s="12" t="s">
        <v>86</v>
      </c>
      <c r="AW628" s="12" t="s">
        <v>40</v>
      </c>
      <c r="AX628" s="12" t="s">
        <v>77</v>
      </c>
      <c r="AY628" s="198" t="s">
        <v>144</v>
      </c>
    </row>
    <row r="629" spans="2:51" s="12" customFormat="1" ht="27">
      <c r="B629" s="197"/>
      <c r="D629" s="189" t="s">
        <v>153</v>
      </c>
      <c r="E629" s="198" t="s">
        <v>5</v>
      </c>
      <c r="F629" s="199" t="s">
        <v>1554</v>
      </c>
      <c r="H629" s="200">
        <v>57.764</v>
      </c>
      <c r="I629" s="201"/>
      <c r="L629" s="197"/>
      <c r="M629" s="202"/>
      <c r="N629" s="203"/>
      <c r="O629" s="203"/>
      <c r="P629" s="203"/>
      <c r="Q629" s="203"/>
      <c r="R629" s="203"/>
      <c r="S629" s="203"/>
      <c r="T629" s="204"/>
      <c r="AT629" s="198" t="s">
        <v>153</v>
      </c>
      <c r="AU629" s="198" t="s">
        <v>86</v>
      </c>
      <c r="AV629" s="12" t="s">
        <v>86</v>
      </c>
      <c r="AW629" s="12" t="s">
        <v>40</v>
      </c>
      <c r="AX629" s="12" t="s">
        <v>77</v>
      </c>
      <c r="AY629" s="198" t="s">
        <v>144</v>
      </c>
    </row>
    <row r="630" spans="2:51" s="12" customFormat="1" ht="13.5">
      <c r="B630" s="197"/>
      <c r="D630" s="189" t="s">
        <v>153</v>
      </c>
      <c r="E630" s="198" t="s">
        <v>5</v>
      </c>
      <c r="F630" s="199" t="s">
        <v>1555</v>
      </c>
      <c r="H630" s="200">
        <v>38.119</v>
      </c>
      <c r="I630" s="201"/>
      <c r="L630" s="197"/>
      <c r="M630" s="202"/>
      <c r="N630" s="203"/>
      <c r="O630" s="203"/>
      <c r="P630" s="203"/>
      <c r="Q630" s="203"/>
      <c r="R630" s="203"/>
      <c r="S630" s="203"/>
      <c r="T630" s="204"/>
      <c r="AT630" s="198" t="s">
        <v>153</v>
      </c>
      <c r="AU630" s="198" t="s">
        <v>86</v>
      </c>
      <c r="AV630" s="12" t="s">
        <v>86</v>
      </c>
      <c r="AW630" s="12" t="s">
        <v>40</v>
      </c>
      <c r="AX630" s="12" t="s">
        <v>77</v>
      </c>
      <c r="AY630" s="198" t="s">
        <v>144</v>
      </c>
    </row>
    <row r="631" spans="2:51" s="12" customFormat="1" ht="27">
      <c r="B631" s="197"/>
      <c r="D631" s="189" t="s">
        <v>153</v>
      </c>
      <c r="E631" s="198" t="s">
        <v>5</v>
      </c>
      <c r="F631" s="199" t="s">
        <v>1556</v>
      </c>
      <c r="H631" s="200">
        <v>142.937</v>
      </c>
      <c r="I631" s="201"/>
      <c r="L631" s="197"/>
      <c r="M631" s="202"/>
      <c r="N631" s="203"/>
      <c r="O631" s="203"/>
      <c r="P631" s="203"/>
      <c r="Q631" s="203"/>
      <c r="R631" s="203"/>
      <c r="S631" s="203"/>
      <c r="T631" s="204"/>
      <c r="AT631" s="198" t="s">
        <v>153</v>
      </c>
      <c r="AU631" s="198" t="s">
        <v>86</v>
      </c>
      <c r="AV631" s="12" t="s">
        <v>86</v>
      </c>
      <c r="AW631" s="12" t="s">
        <v>40</v>
      </c>
      <c r="AX631" s="12" t="s">
        <v>77</v>
      </c>
      <c r="AY631" s="198" t="s">
        <v>144</v>
      </c>
    </row>
    <row r="632" spans="2:51" s="12" customFormat="1" ht="27">
      <c r="B632" s="197"/>
      <c r="D632" s="189" t="s">
        <v>153</v>
      </c>
      <c r="E632" s="198" t="s">
        <v>5</v>
      </c>
      <c r="F632" s="199" t="s">
        <v>1557</v>
      </c>
      <c r="H632" s="200">
        <v>133.455</v>
      </c>
      <c r="I632" s="201"/>
      <c r="L632" s="197"/>
      <c r="M632" s="202"/>
      <c r="N632" s="203"/>
      <c r="O632" s="203"/>
      <c r="P632" s="203"/>
      <c r="Q632" s="203"/>
      <c r="R632" s="203"/>
      <c r="S632" s="203"/>
      <c r="T632" s="204"/>
      <c r="AT632" s="198" t="s">
        <v>153</v>
      </c>
      <c r="AU632" s="198" t="s">
        <v>86</v>
      </c>
      <c r="AV632" s="12" t="s">
        <v>86</v>
      </c>
      <c r="AW632" s="12" t="s">
        <v>40</v>
      </c>
      <c r="AX632" s="12" t="s">
        <v>77</v>
      </c>
      <c r="AY632" s="198" t="s">
        <v>144</v>
      </c>
    </row>
    <row r="633" spans="2:51" s="12" customFormat="1" ht="13.5">
      <c r="B633" s="197"/>
      <c r="D633" s="189" t="s">
        <v>153</v>
      </c>
      <c r="E633" s="198" t="s">
        <v>5</v>
      </c>
      <c r="F633" s="199" t="s">
        <v>1558</v>
      </c>
      <c r="H633" s="200">
        <v>11.078</v>
      </c>
      <c r="I633" s="201"/>
      <c r="L633" s="197"/>
      <c r="M633" s="202"/>
      <c r="N633" s="203"/>
      <c r="O633" s="203"/>
      <c r="P633" s="203"/>
      <c r="Q633" s="203"/>
      <c r="R633" s="203"/>
      <c r="S633" s="203"/>
      <c r="T633" s="204"/>
      <c r="AT633" s="198" t="s">
        <v>153</v>
      </c>
      <c r="AU633" s="198" t="s">
        <v>86</v>
      </c>
      <c r="AV633" s="12" t="s">
        <v>86</v>
      </c>
      <c r="AW633" s="12" t="s">
        <v>40</v>
      </c>
      <c r="AX633" s="12" t="s">
        <v>77</v>
      </c>
      <c r="AY633" s="198" t="s">
        <v>144</v>
      </c>
    </row>
    <row r="634" spans="2:51" s="12" customFormat="1" ht="27">
      <c r="B634" s="197"/>
      <c r="D634" s="189" t="s">
        <v>153</v>
      </c>
      <c r="E634" s="198" t="s">
        <v>5</v>
      </c>
      <c r="F634" s="199" t="s">
        <v>1559</v>
      </c>
      <c r="H634" s="200">
        <v>89.94</v>
      </c>
      <c r="I634" s="201"/>
      <c r="L634" s="197"/>
      <c r="M634" s="202"/>
      <c r="N634" s="203"/>
      <c r="O634" s="203"/>
      <c r="P634" s="203"/>
      <c r="Q634" s="203"/>
      <c r="R634" s="203"/>
      <c r="S634" s="203"/>
      <c r="T634" s="204"/>
      <c r="AT634" s="198" t="s">
        <v>153</v>
      </c>
      <c r="AU634" s="198" t="s">
        <v>86</v>
      </c>
      <c r="AV634" s="12" t="s">
        <v>86</v>
      </c>
      <c r="AW634" s="12" t="s">
        <v>40</v>
      </c>
      <c r="AX634" s="12" t="s">
        <v>77</v>
      </c>
      <c r="AY634" s="198" t="s">
        <v>144</v>
      </c>
    </row>
    <row r="635" spans="2:51" s="14" customFormat="1" ht="13.5">
      <c r="B635" s="240"/>
      <c r="D635" s="189" t="s">
        <v>153</v>
      </c>
      <c r="E635" s="241" t="s">
        <v>5</v>
      </c>
      <c r="F635" s="242" t="s">
        <v>1296</v>
      </c>
      <c r="H635" s="243">
        <v>1780.553</v>
      </c>
      <c r="I635" s="244"/>
      <c r="L635" s="240"/>
      <c r="M635" s="245"/>
      <c r="N635" s="246"/>
      <c r="O635" s="246"/>
      <c r="P635" s="246"/>
      <c r="Q635" s="246"/>
      <c r="R635" s="246"/>
      <c r="S635" s="246"/>
      <c r="T635" s="247"/>
      <c r="AT635" s="241" t="s">
        <v>153</v>
      </c>
      <c r="AU635" s="241" t="s">
        <v>86</v>
      </c>
      <c r="AV635" s="14" t="s">
        <v>178</v>
      </c>
      <c r="AW635" s="14" t="s">
        <v>40</v>
      </c>
      <c r="AX635" s="14" t="s">
        <v>77</v>
      </c>
      <c r="AY635" s="241" t="s">
        <v>144</v>
      </c>
    </row>
    <row r="636" spans="2:51" s="11" customFormat="1" ht="13.5">
      <c r="B636" s="188"/>
      <c r="D636" s="189" t="s">
        <v>153</v>
      </c>
      <c r="E636" s="190" t="s">
        <v>5</v>
      </c>
      <c r="F636" s="191" t="s">
        <v>222</v>
      </c>
      <c r="H636" s="192" t="s">
        <v>5</v>
      </c>
      <c r="I636" s="193"/>
      <c r="L636" s="188"/>
      <c r="M636" s="194"/>
      <c r="N636" s="195"/>
      <c r="O636" s="195"/>
      <c r="P636" s="195"/>
      <c r="Q636" s="195"/>
      <c r="R636" s="195"/>
      <c r="S636" s="195"/>
      <c r="T636" s="196"/>
      <c r="AT636" s="192" t="s">
        <v>153</v>
      </c>
      <c r="AU636" s="192" t="s">
        <v>86</v>
      </c>
      <c r="AV636" s="11" t="s">
        <v>25</v>
      </c>
      <c r="AW636" s="11" t="s">
        <v>40</v>
      </c>
      <c r="AX636" s="11" t="s">
        <v>77</v>
      </c>
      <c r="AY636" s="192" t="s">
        <v>144</v>
      </c>
    </row>
    <row r="637" spans="2:51" s="12" customFormat="1" ht="27">
      <c r="B637" s="197"/>
      <c r="D637" s="189" t="s">
        <v>153</v>
      </c>
      <c r="E637" s="198" t="s">
        <v>5</v>
      </c>
      <c r="F637" s="199" t="s">
        <v>1560</v>
      </c>
      <c r="H637" s="200">
        <v>163.6</v>
      </c>
      <c r="I637" s="201"/>
      <c r="L637" s="197"/>
      <c r="M637" s="202"/>
      <c r="N637" s="203"/>
      <c r="O637" s="203"/>
      <c r="P637" s="203"/>
      <c r="Q637" s="203"/>
      <c r="R637" s="203"/>
      <c r="S637" s="203"/>
      <c r="T637" s="204"/>
      <c r="AT637" s="198" t="s">
        <v>153</v>
      </c>
      <c r="AU637" s="198" t="s">
        <v>86</v>
      </c>
      <c r="AV637" s="12" t="s">
        <v>86</v>
      </c>
      <c r="AW637" s="12" t="s">
        <v>40</v>
      </c>
      <c r="AX637" s="12" t="s">
        <v>77</v>
      </c>
      <c r="AY637" s="198" t="s">
        <v>144</v>
      </c>
    </row>
    <row r="638" spans="2:51" s="12" customFormat="1" ht="27">
      <c r="B638" s="197"/>
      <c r="D638" s="189" t="s">
        <v>153</v>
      </c>
      <c r="E638" s="198" t="s">
        <v>5</v>
      </c>
      <c r="F638" s="199" t="s">
        <v>1561</v>
      </c>
      <c r="H638" s="200">
        <v>171.884</v>
      </c>
      <c r="I638" s="201"/>
      <c r="L638" s="197"/>
      <c r="M638" s="202"/>
      <c r="N638" s="203"/>
      <c r="O638" s="203"/>
      <c r="P638" s="203"/>
      <c r="Q638" s="203"/>
      <c r="R638" s="203"/>
      <c r="S638" s="203"/>
      <c r="T638" s="204"/>
      <c r="AT638" s="198" t="s">
        <v>153</v>
      </c>
      <c r="AU638" s="198" t="s">
        <v>86</v>
      </c>
      <c r="AV638" s="12" t="s">
        <v>86</v>
      </c>
      <c r="AW638" s="12" t="s">
        <v>40</v>
      </c>
      <c r="AX638" s="12" t="s">
        <v>77</v>
      </c>
      <c r="AY638" s="198" t="s">
        <v>144</v>
      </c>
    </row>
    <row r="639" spans="2:51" s="12" customFormat="1" ht="27">
      <c r="B639" s="197"/>
      <c r="D639" s="189" t="s">
        <v>153</v>
      </c>
      <c r="E639" s="198" t="s">
        <v>5</v>
      </c>
      <c r="F639" s="199" t="s">
        <v>1562</v>
      </c>
      <c r="H639" s="200">
        <v>124.368</v>
      </c>
      <c r="I639" s="201"/>
      <c r="L639" s="197"/>
      <c r="M639" s="202"/>
      <c r="N639" s="203"/>
      <c r="O639" s="203"/>
      <c r="P639" s="203"/>
      <c r="Q639" s="203"/>
      <c r="R639" s="203"/>
      <c r="S639" s="203"/>
      <c r="T639" s="204"/>
      <c r="AT639" s="198" t="s">
        <v>153</v>
      </c>
      <c r="AU639" s="198" t="s">
        <v>86</v>
      </c>
      <c r="AV639" s="12" t="s">
        <v>86</v>
      </c>
      <c r="AW639" s="12" t="s">
        <v>40</v>
      </c>
      <c r="AX639" s="12" t="s">
        <v>77</v>
      </c>
      <c r="AY639" s="198" t="s">
        <v>144</v>
      </c>
    </row>
    <row r="640" spans="2:51" s="12" customFormat="1" ht="27">
      <c r="B640" s="197"/>
      <c r="D640" s="189" t="s">
        <v>153</v>
      </c>
      <c r="E640" s="198" t="s">
        <v>5</v>
      </c>
      <c r="F640" s="199" t="s">
        <v>1563</v>
      </c>
      <c r="H640" s="200">
        <v>127.96</v>
      </c>
      <c r="I640" s="201"/>
      <c r="L640" s="197"/>
      <c r="M640" s="202"/>
      <c r="N640" s="203"/>
      <c r="O640" s="203"/>
      <c r="P640" s="203"/>
      <c r="Q640" s="203"/>
      <c r="R640" s="203"/>
      <c r="S640" s="203"/>
      <c r="T640" s="204"/>
      <c r="AT640" s="198" t="s">
        <v>153</v>
      </c>
      <c r="AU640" s="198" t="s">
        <v>86</v>
      </c>
      <c r="AV640" s="12" t="s">
        <v>86</v>
      </c>
      <c r="AW640" s="12" t="s">
        <v>40</v>
      </c>
      <c r="AX640" s="12" t="s">
        <v>77</v>
      </c>
      <c r="AY640" s="198" t="s">
        <v>144</v>
      </c>
    </row>
    <row r="641" spans="2:51" s="12" customFormat="1" ht="27">
      <c r="B641" s="197"/>
      <c r="D641" s="189" t="s">
        <v>153</v>
      </c>
      <c r="E641" s="198" t="s">
        <v>5</v>
      </c>
      <c r="F641" s="199" t="s">
        <v>1564</v>
      </c>
      <c r="H641" s="200">
        <v>148.56</v>
      </c>
      <c r="I641" s="201"/>
      <c r="L641" s="197"/>
      <c r="M641" s="202"/>
      <c r="N641" s="203"/>
      <c r="O641" s="203"/>
      <c r="P641" s="203"/>
      <c r="Q641" s="203"/>
      <c r="R641" s="203"/>
      <c r="S641" s="203"/>
      <c r="T641" s="204"/>
      <c r="AT641" s="198" t="s">
        <v>153</v>
      </c>
      <c r="AU641" s="198" t="s">
        <v>86</v>
      </c>
      <c r="AV641" s="12" t="s">
        <v>86</v>
      </c>
      <c r="AW641" s="12" t="s">
        <v>40</v>
      </c>
      <c r="AX641" s="12" t="s">
        <v>77</v>
      </c>
      <c r="AY641" s="198" t="s">
        <v>144</v>
      </c>
    </row>
    <row r="642" spans="2:51" s="12" customFormat="1" ht="27">
      <c r="B642" s="197"/>
      <c r="D642" s="189" t="s">
        <v>153</v>
      </c>
      <c r="E642" s="198" t="s">
        <v>5</v>
      </c>
      <c r="F642" s="199" t="s">
        <v>1565</v>
      </c>
      <c r="H642" s="200">
        <v>200.876</v>
      </c>
      <c r="I642" s="201"/>
      <c r="L642" s="197"/>
      <c r="M642" s="202"/>
      <c r="N642" s="203"/>
      <c r="O642" s="203"/>
      <c r="P642" s="203"/>
      <c r="Q642" s="203"/>
      <c r="R642" s="203"/>
      <c r="S642" s="203"/>
      <c r="T642" s="204"/>
      <c r="AT642" s="198" t="s">
        <v>153</v>
      </c>
      <c r="AU642" s="198" t="s">
        <v>86</v>
      </c>
      <c r="AV642" s="12" t="s">
        <v>86</v>
      </c>
      <c r="AW642" s="12" t="s">
        <v>40</v>
      </c>
      <c r="AX642" s="12" t="s">
        <v>77</v>
      </c>
      <c r="AY642" s="198" t="s">
        <v>144</v>
      </c>
    </row>
    <row r="643" spans="2:51" s="12" customFormat="1" ht="27">
      <c r="B643" s="197"/>
      <c r="D643" s="189" t="s">
        <v>153</v>
      </c>
      <c r="E643" s="198" t="s">
        <v>5</v>
      </c>
      <c r="F643" s="199" t="s">
        <v>1566</v>
      </c>
      <c r="H643" s="200">
        <v>198.248</v>
      </c>
      <c r="I643" s="201"/>
      <c r="L643" s="197"/>
      <c r="M643" s="202"/>
      <c r="N643" s="203"/>
      <c r="O643" s="203"/>
      <c r="P643" s="203"/>
      <c r="Q643" s="203"/>
      <c r="R643" s="203"/>
      <c r="S643" s="203"/>
      <c r="T643" s="204"/>
      <c r="AT643" s="198" t="s">
        <v>153</v>
      </c>
      <c r="AU643" s="198" t="s">
        <v>86</v>
      </c>
      <c r="AV643" s="12" t="s">
        <v>86</v>
      </c>
      <c r="AW643" s="12" t="s">
        <v>40</v>
      </c>
      <c r="AX643" s="12" t="s">
        <v>77</v>
      </c>
      <c r="AY643" s="198" t="s">
        <v>144</v>
      </c>
    </row>
    <row r="644" spans="2:51" s="12" customFormat="1" ht="27">
      <c r="B644" s="197"/>
      <c r="D644" s="189" t="s">
        <v>153</v>
      </c>
      <c r="E644" s="198" t="s">
        <v>5</v>
      </c>
      <c r="F644" s="199" t="s">
        <v>1567</v>
      </c>
      <c r="H644" s="200">
        <v>174.039</v>
      </c>
      <c r="I644" s="201"/>
      <c r="L644" s="197"/>
      <c r="M644" s="202"/>
      <c r="N644" s="203"/>
      <c r="O644" s="203"/>
      <c r="P644" s="203"/>
      <c r="Q644" s="203"/>
      <c r="R644" s="203"/>
      <c r="S644" s="203"/>
      <c r="T644" s="204"/>
      <c r="AT644" s="198" t="s">
        <v>153</v>
      </c>
      <c r="AU644" s="198" t="s">
        <v>86</v>
      </c>
      <c r="AV644" s="12" t="s">
        <v>86</v>
      </c>
      <c r="AW644" s="12" t="s">
        <v>40</v>
      </c>
      <c r="AX644" s="12" t="s">
        <v>77</v>
      </c>
      <c r="AY644" s="198" t="s">
        <v>144</v>
      </c>
    </row>
    <row r="645" spans="2:51" s="12" customFormat="1" ht="27">
      <c r="B645" s="197"/>
      <c r="D645" s="189" t="s">
        <v>153</v>
      </c>
      <c r="E645" s="198" t="s">
        <v>5</v>
      </c>
      <c r="F645" s="199" t="s">
        <v>1568</v>
      </c>
      <c r="H645" s="200">
        <v>323.456</v>
      </c>
      <c r="I645" s="201"/>
      <c r="L645" s="197"/>
      <c r="M645" s="202"/>
      <c r="N645" s="203"/>
      <c r="O645" s="203"/>
      <c r="P645" s="203"/>
      <c r="Q645" s="203"/>
      <c r="R645" s="203"/>
      <c r="S645" s="203"/>
      <c r="T645" s="204"/>
      <c r="AT645" s="198" t="s">
        <v>153</v>
      </c>
      <c r="AU645" s="198" t="s">
        <v>86</v>
      </c>
      <c r="AV645" s="12" t="s">
        <v>86</v>
      </c>
      <c r="AW645" s="12" t="s">
        <v>40</v>
      </c>
      <c r="AX645" s="12" t="s">
        <v>77</v>
      </c>
      <c r="AY645" s="198" t="s">
        <v>144</v>
      </c>
    </row>
    <row r="646" spans="2:51" s="12" customFormat="1" ht="13.5">
      <c r="B646" s="197"/>
      <c r="D646" s="189" t="s">
        <v>153</v>
      </c>
      <c r="E646" s="198" t="s">
        <v>5</v>
      </c>
      <c r="F646" s="199" t="s">
        <v>1569</v>
      </c>
      <c r="H646" s="200">
        <v>96.584</v>
      </c>
      <c r="I646" s="201"/>
      <c r="L646" s="197"/>
      <c r="M646" s="202"/>
      <c r="N646" s="203"/>
      <c r="O646" s="203"/>
      <c r="P646" s="203"/>
      <c r="Q646" s="203"/>
      <c r="R646" s="203"/>
      <c r="S646" s="203"/>
      <c r="T646" s="204"/>
      <c r="AT646" s="198" t="s">
        <v>153</v>
      </c>
      <c r="AU646" s="198" t="s">
        <v>86</v>
      </c>
      <c r="AV646" s="12" t="s">
        <v>86</v>
      </c>
      <c r="AW646" s="12" t="s">
        <v>40</v>
      </c>
      <c r="AX646" s="12" t="s">
        <v>77</v>
      </c>
      <c r="AY646" s="198" t="s">
        <v>144</v>
      </c>
    </row>
    <row r="647" spans="2:51" s="12" customFormat="1" ht="27">
      <c r="B647" s="197"/>
      <c r="D647" s="189" t="s">
        <v>153</v>
      </c>
      <c r="E647" s="198" t="s">
        <v>5</v>
      </c>
      <c r="F647" s="199" t="s">
        <v>1570</v>
      </c>
      <c r="H647" s="200">
        <v>273.992</v>
      </c>
      <c r="I647" s="201"/>
      <c r="L647" s="197"/>
      <c r="M647" s="202"/>
      <c r="N647" s="203"/>
      <c r="O647" s="203"/>
      <c r="P647" s="203"/>
      <c r="Q647" s="203"/>
      <c r="R647" s="203"/>
      <c r="S647" s="203"/>
      <c r="T647" s="204"/>
      <c r="AT647" s="198" t="s">
        <v>153</v>
      </c>
      <c r="AU647" s="198" t="s">
        <v>86</v>
      </c>
      <c r="AV647" s="12" t="s">
        <v>86</v>
      </c>
      <c r="AW647" s="12" t="s">
        <v>40</v>
      </c>
      <c r="AX647" s="12" t="s">
        <v>77</v>
      </c>
      <c r="AY647" s="198" t="s">
        <v>144</v>
      </c>
    </row>
    <row r="648" spans="2:51" s="12" customFormat="1" ht="13.5">
      <c r="B648" s="197"/>
      <c r="D648" s="189" t="s">
        <v>153</v>
      </c>
      <c r="E648" s="198" t="s">
        <v>5</v>
      </c>
      <c r="F648" s="199" t="s">
        <v>1571</v>
      </c>
      <c r="H648" s="200">
        <v>70.8</v>
      </c>
      <c r="I648" s="201"/>
      <c r="L648" s="197"/>
      <c r="M648" s="202"/>
      <c r="N648" s="203"/>
      <c r="O648" s="203"/>
      <c r="P648" s="203"/>
      <c r="Q648" s="203"/>
      <c r="R648" s="203"/>
      <c r="S648" s="203"/>
      <c r="T648" s="204"/>
      <c r="AT648" s="198" t="s">
        <v>153</v>
      </c>
      <c r="AU648" s="198" t="s">
        <v>86</v>
      </c>
      <c r="AV648" s="12" t="s">
        <v>86</v>
      </c>
      <c r="AW648" s="12" t="s">
        <v>40</v>
      </c>
      <c r="AX648" s="12" t="s">
        <v>77</v>
      </c>
      <c r="AY648" s="198" t="s">
        <v>144</v>
      </c>
    </row>
    <row r="649" spans="2:51" s="12" customFormat="1" ht="13.5">
      <c r="B649" s="197"/>
      <c r="D649" s="189" t="s">
        <v>153</v>
      </c>
      <c r="E649" s="198" t="s">
        <v>5</v>
      </c>
      <c r="F649" s="199" t="s">
        <v>1572</v>
      </c>
      <c r="H649" s="200">
        <v>35.192</v>
      </c>
      <c r="I649" s="201"/>
      <c r="L649" s="197"/>
      <c r="M649" s="202"/>
      <c r="N649" s="203"/>
      <c r="O649" s="203"/>
      <c r="P649" s="203"/>
      <c r="Q649" s="203"/>
      <c r="R649" s="203"/>
      <c r="S649" s="203"/>
      <c r="T649" s="204"/>
      <c r="AT649" s="198" t="s">
        <v>153</v>
      </c>
      <c r="AU649" s="198" t="s">
        <v>86</v>
      </c>
      <c r="AV649" s="12" t="s">
        <v>86</v>
      </c>
      <c r="AW649" s="12" t="s">
        <v>40</v>
      </c>
      <c r="AX649" s="12" t="s">
        <v>77</v>
      </c>
      <c r="AY649" s="198" t="s">
        <v>144</v>
      </c>
    </row>
    <row r="650" spans="2:51" s="14" customFormat="1" ht="13.5">
      <c r="B650" s="240"/>
      <c r="D650" s="189" t="s">
        <v>153</v>
      </c>
      <c r="E650" s="241" t="s">
        <v>5</v>
      </c>
      <c r="F650" s="242" t="s">
        <v>1296</v>
      </c>
      <c r="H650" s="243">
        <v>2109.559</v>
      </c>
      <c r="I650" s="244"/>
      <c r="L650" s="240"/>
      <c r="M650" s="245"/>
      <c r="N650" s="246"/>
      <c r="O650" s="246"/>
      <c r="P650" s="246"/>
      <c r="Q650" s="246"/>
      <c r="R650" s="246"/>
      <c r="S650" s="246"/>
      <c r="T650" s="247"/>
      <c r="AT650" s="241" t="s">
        <v>153</v>
      </c>
      <c r="AU650" s="241" t="s">
        <v>86</v>
      </c>
      <c r="AV650" s="14" t="s">
        <v>178</v>
      </c>
      <c r="AW650" s="14" t="s">
        <v>40</v>
      </c>
      <c r="AX650" s="14" t="s">
        <v>77</v>
      </c>
      <c r="AY650" s="241" t="s">
        <v>144</v>
      </c>
    </row>
    <row r="651" spans="2:51" s="11" customFormat="1" ht="13.5">
      <c r="B651" s="188"/>
      <c r="D651" s="189" t="s">
        <v>153</v>
      </c>
      <c r="E651" s="190" t="s">
        <v>5</v>
      </c>
      <c r="F651" s="191" t="s">
        <v>227</v>
      </c>
      <c r="H651" s="192" t="s">
        <v>5</v>
      </c>
      <c r="I651" s="193"/>
      <c r="L651" s="188"/>
      <c r="M651" s="194"/>
      <c r="N651" s="195"/>
      <c r="O651" s="195"/>
      <c r="P651" s="195"/>
      <c r="Q651" s="195"/>
      <c r="R651" s="195"/>
      <c r="S651" s="195"/>
      <c r="T651" s="196"/>
      <c r="AT651" s="192" t="s">
        <v>153</v>
      </c>
      <c r="AU651" s="192" t="s">
        <v>86</v>
      </c>
      <c r="AV651" s="11" t="s">
        <v>25</v>
      </c>
      <c r="AW651" s="11" t="s">
        <v>40</v>
      </c>
      <c r="AX651" s="11" t="s">
        <v>77</v>
      </c>
      <c r="AY651" s="192" t="s">
        <v>144</v>
      </c>
    </row>
    <row r="652" spans="2:51" s="12" customFormat="1" ht="27">
      <c r="B652" s="197"/>
      <c r="D652" s="189" t="s">
        <v>153</v>
      </c>
      <c r="E652" s="198" t="s">
        <v>5</v>
      </c>
      <c r="F652" s="199" t="s">
        <v>1573</v>
      </c>
      <c r="H652" s="200">
        <v>55.395</v>
      </c>
      <c r="I652" s="201"/>
      <c r="L652" s="197"/>
      <c r="M652" s="202"/>
      <c r="N652" s="203"/>
      <c r="O652" s="203"/>
      <c r="P652" s="203"/>
      <c r="Q652" s="203"/>
      <c r="R652" s="203"/>
      <c r="S652" s="203"/>
      <c r="T652" s="204"/>
      <c r="AT652" s="198" t="s">
        <v>153</v>
      </c>
      <c r="AU652" s="198" t="s">
        <v>86</v>
      </c>
      <c r="AV652" s="12" t="s">
        <v>86</v>
      </c>
      <c r="AW652" s="12" t="s">
        <v>40</v>
      </c>
      <c r="AX652" s="12" t="s">
        <v>77</v>
      </c>
      <c r="AY652" s="198" t="s">
        <v>144</v>
      </c>
    </row>
    <row r="653" spans="2:51" s="12" customFormat="1" ht="27">
      <c r="B653" s="197"/>
      <c r="D653" s="189" t="s">
        <v>153</v>
      </c>
      <c r="E653" s="198" t="s">
        <v>5</v>
      </c>
      <c r="F653" s="199" t="s">
        <v>1574</v>
      </c>
      <c r="H653" s="200">
        <v>77.167</v>
      </c>
      <c r="I653" s="201"/>
      <c r="L653" s="197"/>
      <c r="M653" s="202"/>
      <c r="N653" s="203"/>
      <c r="O653" s="203"/>
      <c r="P653" s="203"/>
      <c r="Q653" s="203"/>
      <c r="R653" s="203"/>
      <c r="S653" s="203"/>
      <c r="T653" s="204"/>
      <c r="AT653" s="198" t="s">
        <v>153</v>
      </c>
      <c r="AU653" s="198" t="s">
        <v>86</v>
      </c>
      <c r="AV653" s="12" t="s">
        <v>86</v>
      </c>
      <c r="AW653" s="12" t="s">
        <v>40</v>
      </c>
      <c r="AX653" s="12" t="s">
        <v>77</v>
      </c>
      <c r="AY653" s="198" t="s">
        <v>144</v>
      </c>
    </row>
    <row r="654" spans="2:51" s="12" customFormat="1" ht="13.5">
      <c r="B654" s="197"/>
      <c r="D654" s="189" t="s">
        <v>153</v>
      </c>
      <c r="E654" s="198" t="s">
        <v>5</v>
      </c>
      <c r="F654" s="199" t="s">
        <v>1575</v>
      </c>
      <c r="H654" s="200">
        <v>40.966</v>
      </c>
      <c r="I654" s="201"/>
      <c r="L654" s="197"/>
      <c r="M654" s="202"/>
      <c r="N654" s="203"/>
      <c r="O654" s="203"/>
      <c r="P654" s="203"/>
      <c r="Q654" s="203"/>
      <c r="R654" s="203"/>
      <c r="S654" s="203"/>
      <c r="T654" s="204"/>
      <c r="AT654" s="198" t="s">
        <v>153</v>
      </c>
      <c r="AU654" s="198" t="s">
        <v>86</v>
      </c>
      <c r="AV654" s="12" t="s">
        <v>86</v>
      </c>
      <c r="AW654" s="12" t="s">
        <v>40</v>
      </c>
      <c r="AX654" s="12" t="s">
        <v>77</v>
      </c>
      <c r="AY654" s="198" t="s">
        <v>144</v>
      </c>
    </row>
    <row r="655" spans="2:51" s="12" customFormat="1" ht="27">
      <c r="B655" s="197"/>
      <c r="D655" s="189" t="s">
        <v>153</v>
      </c>
      <c r="E655" s="198" t="s">
        <v>5</v>
      </c>
      <c r="F655" s="199" t="s">
        <v>1576</v>
      </c>
      <c r="H655" s="200">
        <v>262.346</v>
      </c>
      <c r="I655" s="201"/>
      <c r="L655" s="197"/>
      <c r="M655" s="202"/>
      <c r="N655" s="203"/>
      <c r="O655" s="203"/>
      <c r="P655" s="203"/>
      <c r="Q655" s="203"/>
      <c r="R655" s="203"/>
      <c r="S655" s="203"/>
      <c r="T655" s="204"/>
      <c r="AT655" s="198" t="s">
        <v>153</v>
      </c>
      <c r="AU655" s="198" t="s">
        <v>86</v>
      </c>
      <c r="AV655" s="12" t="s">
        <v>86</v>
      </c>
      <c r="AW655" s="12" t="s">
        <v>40</v>
      </c>
      <c r="AX655" s="12" t="s">
        <v>77</v>
      </c>
      <c r="AY655" s="198" t="s">
        <v>144</v>
      </c>
    </row>
    <row r="656" spans="2:51" s="12" customFormat="1" ht="27">
      <c r="B656" s="197"/>
      <c r="D656" s="189" t="s">
        <v>153</v>
      </c>
      <c r="E656" s="198" t="s">
        <v>5</v>
      </c>
      <c r="F656" s="199" t="s">
        <v>1577</v>
      </c>
      <c r="H656" s="200">
        <v>86.636</v>
      </c>
      <c r="I656" s="201"/>
      <c r="L656" s="197"/>
      <c r="M656" s="202"/>
      <c r="N656" s="203"/>
      <c r="O656" s="203"/>
      <c r="P656" s="203"/>
      <c r="Q656" s="203"/>
      <c r="R656" s="203"/>
      <c r="S656" s="203"/>
      <c r="T656" s="204"/>
      <c r="AT656" s="198" t="s">
        <v>153</v>
      </c>
      <c r="AU656" s="198" t="s">
        <v>86</v>
      </c>
      <c r="AV656" s="12" t="s">
        <v>86</v>
      </c>
      <c r="AW656" s="12" t="s">
        <v>40</v>
      </c>
      <c r="AX656" s="12" t="s">
        <v>77</v>
      </c>
      <c r="AY656" s="198" t="s">
        <v>144</v>
      </c>
    </row>
    <row r="657" spans="2:51" s="12" customFormat="1" ht="27">
      <c r="B657" s="197"/>
      <c r="D657" s="189" t="s">
        <v>153</v>
      </c>
      <c r="E657" s="198" t="s">
        <v>5</v>
      </c>
      <c r="F657" s="199" t="s">
        <v>1578</v>
      </c>
      <c r="H657" s="200">
        <v>447.317</v>
      </c>
      <c r="I657" s="201"/>
      <c r="L657" s="197"/>
      <c r="M657" s="202"/>
      <c r="N657" s="203"/>
      <c r="O657" s="203"/>
      <c r="P657" s="203"/>
      <c r="Q657" s="203"/>
      <c r="R657" s="203"/>
      <c r="S657" s="203"/>
      <c r="T657" s="204"/>
      <c r="AT657" s="198" t="s">
        <v>153</v>
      </c>
      <c r="AU657" s="198" t="s">
        <v>86</v>
      </c>
      <c r="AV657" s="12" t="s">
        <v>86</v>
      </c>
      <c r="AW657" s="12" t="s">
        <v>40</v>
      </c>
      <c r="AX657" s="12" t="s">
        <v>77</v>
      </c>
      <c r="AY657" s="198" t="s">
        <v>144</v>
      </c>
    </row>
    <row r="658" spans="2:51" s="12" customFormat="1" ht="27">
      <c r="B658" s="197"/>
      <c r="D658" s="189" t="s">
        <v>153</v>
      </c>
      <c r="E658" s="198" t="s">
        <v>5</v>
      </c>
      <c r="F658" s="199" t="s">
        <v>1579</v>
      </c>
      <c r="H658" s="200">
        <v>177.747</v>
      </c>
      <c r="I658" s="201"/>
      <c r="L658" s="197"/>
      <c r="M658" s="202"/>
      <c r="N658" s="203"/>
      <c r="O658" s="203"/>
      <c r="P658" s="203"/>
      <c r="Q658" s="203"/>
      <c r="R658" s="203"/>
      <c r="S658" s="203"/>
      <c r="T658" s="204"/>
      <c r="AT658" s="198" t="s">
        <v>153</v>
      </c>
      <c r="AU658" s="198" t="s">
        <v>86</v>
      </c>
      <c r="AV658" s="12" t="s">
        <v>86</v>
      </c>
      <c r="AW658" s="12" t="s">
        <v>40</v>
      </c>
      <c r="AX658" s="12" t="s">
        <v>77</v>
      </c>
      <c r="AY658" s="198" t="s">
        <v>144</v>
      </c>
    </row>
    <row r="659" spans="2:51" s="12" customFormat="1" ht="27">
      <c r="B659" s="197"/>
      <c r="D659" s="189" t="s">
        <v>153</v>
      </c>
      <c r="E659" s="198" t="s">
        <v>5</v>
      </c>
      <c r="F659" s="199" t="s">
        <v>1580</v>
      </c>
      <c r="H659" s="200">
        <v>46.363</v>
      </c>
      <c r="I659" s="201"/>
      <c r="L659" s="197"/>
      <c r="M659" s="202"/>
      <c r="N659" s="203"/>
      <c r="O659" s="203"/>
      <c r="P659" s="203"/>
      <c r="Q659" s="203"/>
      <c r="R659" s="203"/>
      <c r="S659" s="203"/>
      <c r="T659" s="204"/>
      <c r="AT659" s="198" t="s">
        <v>153</v>
      </c>
      <c r="AU659" s="198" t="s">
        <v>86</v>
      </c>
      <c r="AV659" s="12" t="s">
        <v>86</v>
      </c>
      <c r="AW659" s="12" t="s">
        <v>40</v>
      </c>
      <c r="AX659" s="12" t="s">
        <v>77</v>
      </c>
      <c r="AY659" s="198" t="s">
        <v>144</v>
      </c>
    </row>
    <row r="660" spans="2:51" s="12" customFormat="1" ht="27">
      <c r="B660" s="197"/>
      <c r="D660" s="189" t="s">
        <v>153</v>
      </c>
      <c r="E660" s="198" t="s">
        <v>5</v>
      </c>
      <c r="F660" s="199" t="s">
        <v>1581</v>
      </c>
      <c r="H660" s="200">
        <v>221.43</v>
      </c>
      <c r="I660" s="201"/>
      <c r="L660" s="197"/>
      <c r="M660" s="202"/>
      <c r="N660" s="203"/>
      <c r="O660" s="203"/>
      <c r="P660" s="203"/>
      <c r="Q660" s="203"/>
      <c r="R660" s="203"/>
      <c r="S660" s="203"/>
      <c r="T660" s="204"/>
      <c r="AT660" s="198" t="s">
        <v>153</v>
      </c>
      <c r="AU660" s="198" t="s">
        <v>86</v>
      </c>
      <c r="AV660" s="12" t="s">
        <v>86</v>
      </c>
      <c r="AW660" s="12" t="s">
        <v>40</v>
      </c>
      <c r="AX660" s="12" t="s">
        <v>77</v>
      </c>
      <c r="AY660" s="198" t="s">
        <v>144</v>
      </c>
    </row>
    <row r="661" spans="2:51" s="12" customFormat="1" ht="13.5">
      <c r="B661" s="197"/>
      <c r="D661" s="189" t="s">
        <v>153</v>
      </c>
      <c r="E661" s="198" t="s">
        <v>5</v>
      </c>
      <c r="F661" s="199" t="s">
        <v>1582</v>
      </c>
      <c r="H661" s="200">
        <v>80.384</v>
      </c>
      <c r="I661" s="201"/>
      <c r="L661" s="197"/>
      <c r="M661" s="202"/>
      <c r="N661" s="203"/>
      <c r="O661" s="203"/>
      <c r="P661" s="203"/>
      <c r="Q661" s="203"/>
      <c r="R661" s="203"/>
      <c r="S661" s="203"/>
      <c r="T661" s="204"/>
      <c r="AT661" s="198" t="s">
        <v>153</v>
      </c>
      <c r="AU661" s="198" t="s">
        <v>86</v>
      </c>
      <c r="AV661" s="12" t="s">
        <v>86</v>
      </c>
      <c r="AW661" s="12" t="s">
        <v>40</v>
      </c>
      <c r="AX661" s="12" t="s">
        <v>77</v>
      </c>
      <c r="AY661" s="198" t="s">
        <v>144</v>
      </c>
    </row>
    <row r="662" spans="2:51" s="12" customFormat="1" ht="27">
      <c r="B662" s="197"/>
      <c r="D662" s="189" t="s">
        <v>153</v>
      </c>
      <c r="E662" s="198" t="s">
        <v>5</v>
      </c>
      <c r="F662" s="199" t="s">
        <v>1583</v>
      </c>
      <c r="H662" s="200">
        <v>336.354</v>
      </c>
      <c r="I662" s="201"/>
      <c r="L662" s="197"/>
      <c r="M662" s="202"/>
      <c r="N662" s="203"/>
      <c r="O662" s="203"/>
      <c r="P662" s="203"/>
      <c r="Q662" s="203"/>
      <c r="R662" s="203"/>
      <c r="S662" s="203"/>
      <c r="T662" s="204"/>
      <c r="AT662" s="198" t="s">
        <v>153</v>
      </c>
      <c r="AU662" s="198" t="s">
        <v>86</v>
      </c>
      <c r="AV662" s="12" t="s">
        <v>86</v>
      </c>
      <c r="AW662" s="12" t="s">
        <v>40</v>
      </c>
      <c r="AX662" s="12" t="s">
        <v>77</v>
      </c>
      <c r="AY662" s="198" t="s">
        <v>144</v>
      </c>
    </row>
    <row r="663" spans="2:51" s="12" customFormat="1" ht="27">
      <c r="B663" s="197"/>
      <c r="D663" s="189" t="s">
        <v>153</v>
      </c>
      <c r="E663" s="198" t="s">
        <v>5</v>
      </c>
      <c r="F663" s="199" t="s">
        <v>1584</v>
      </c>
      <c r="H663" s="200">
        <v>339.451</v>
      </c>
      <c r="I663" s="201"/>
      <c r="L663" s="197"/>
      <c r="M663" s="202"/>
      <c r="N663" s="203"/>
      <c r="O663" s="203"/>
      <c r="P663" s="203"/>
      <c r="Q663" s="203"/>
      <c r="R663" s="203"/>
      <c r="S663" s="203"/>
      <c r="T663" s="204"/>
      <c r="AT663" s="198" t="s">
        <v>153</v>
      </c>
      <c r="AU663" s="198" t="s">
        <v>86</v>
      </c>
      <c r="AV663" s="12" t="s">
        <v>86</v>
      </c>
      <c r="AW663" s="12" t="s">
        <v>40</v>
      </c>
      <c r="AX663" s="12" t="s">
        <v>77</v>
      </c>
      <c r="AY663" s="198" t="s">
        <v>144</v>
      </c>
    </row>
    <row r="664" spans="2:51" s="12" customFormat="1" ht="13.5">
      <c r="B664" s="197"/>
      <c r="D664" s="189" t="s">
        <v>153</v>
      </c>
      <c r="E664" s="198" t="s">
        <v>5</v>
      </c>
      <c r="F664" s="199" t="s">
        <v>1585</v>
      </c>
      <c r="H664" s="200">
        <v>221.175</v>
      </c>
      <c r="I664" s="201"/>
      <c r="L664" s="197"/>
      <c r="M664" s="202"/>
      <c r="N664" s="203"/>
      <c r="O664" s="203"/>
      <c r="P664" s="203"/>
      <c r="Q664" s="203"/>
      <c r="R664" s="203"/>
      <c r="S664" s="203"/>
      <c r="T664" s="204"/>
      <c r="AT664" s="198" t="s">
        <v>153</v>
      </c>
      <c r="AU664" s="198" t="s">
        <v>86</v>
      </c>
      <c r="AV664" s="12" t="s">
        <v>86</v>
      </c>
      <c r="AW664" s="12" t="s">
        <v>40</v>
      </c>
      <c r="AX664" s="12" t="s">
        <v>77</v>
      </c>
      <c r="AY664" s="198" t="s">
        <v>144</v>
      </c>
    </row>
    <row r="665" spans="2:51" s="12" customFormat="1" ht="27">
      <c r="B665" s="197"/>
      <c r="D665" s="189" t="s">
        <v>153</v>
      </c>
      <c r="E665" s="198" t="s">
        <v>5</v>
      </c>
      <c r="F665" s="199" t="s">
        <v>1586</v>
      </c>
      <c r="H665" s="200">
        <v>426.54</v>
      </c>
      <c r="I665" s="201"/>
      <c r="L665" s="197"/>
      <c r="M665" s="202"/>
      <c r="N665" s="203"/>
      <c r="O665" s="203"/>
      <c r="P665" s="203"/>
      <c r="Q665" s="203"/>
      <c r="R665" s="203"/>
      <c r="S665" s="203"/>
      <c r="T665" s="204"/>
      <c r="AT665" s="198" t="s">
        <v>153</v>
      </c>
      <c r="AU665" s="198" t="s">
        <v>86</v>
      </c>
      <c r="AV665" s="12" t="s">
        <v>86</v>
      </c>
      <c r="AW665" s="12" t="s">
        <v>40</v>
      </c>
      <c r="AX665" s="12" t="s">
        <v>77</v>
      </c>
      <c r="AY665" s="198" t="s">
        <v>144</v>
      </c>
    </row>
    <row r="666" spans="2:51" s="12" customFormat="1" ht="27">
      <c r="B666" s="197"/>
      <c r="D666" s="189" t="s">
        <v>153</v>
      </c>
      <c r="E666" s="198" t="s">
        <v>5</v>
      </c>
      <c r="F666" s="199" t="s">
        <v>1587</v>
      </c>
      <c r="H666" s="200">
        <v>86.495</v>
      </c>
      <c r="I666" s="201"/>
      <c r="L666" s="197"/>
      <c r="M666" s="202"/>
      <c r="N666" s="203"/>
      <c r="O666" s="203"/>
      <c r="P666" s="203"/>
      <c r="Q666" s="203"/>
      <c r="R666" s="203"/>
      <c r="S666" s="203"/>
      <c r="T666" s="204"/>
      <c r="AT666" s="198" t="s">
        <v>153</v>
      </c>
      <c r="AU666" s="198" t="s">
        <v>86</v>
      </c>
      <c r="AV666" s="12" t="s">
        <v>86</v>
      </c>
      <c r="AW666" s="12" t="s">
        <v>40</v>
      </c>
      <c r="AX666" s="12" t="s">
        <v>77</v>
      </c>
      <c r="AY666" s="198" t="s">
        <v>144</v>
      </c>
    </row>
    <row r="667" spans="2:51" s="14" customFormat="1" ht="13.5">
      <c r="B667" s="240"/>
      <c r="D667" s="189" t="s">
        <v>153</v>
      </c>
      <c r="E667" s="241" t="s">
        <v>5</v>
      </c>
      <c r="F667" s="242" t="s">
        <v>1296</v>
      </c>
      <c r="H667" s="243">
        <v>2905.766</v>
      </c>
      <c r="I667" s="244"/>
      <c r="L667" s="240"/>
      <c r="M667" s="245"/>
      <c r="N667" s="246"/>
      <c r="O667" s="246"/>
      <c r="P667" s="246"/>
      <c r="Q667" s="246"/>
      <c r="R667" s="246"/>
      <c r="S667" s="246"/>
      <c r="T667" s="247"/>
      <c r="AT667" s="241" t="s">
        <v>153</v>
      </c>
      <c r="AU667" s="241" t="s">
        <v>86</v>
      </c>
      <c r="AV667" s="14" t="s">
        <v>178</v>
      </c>
      <c r="AW667" s="14" t="s">
        <v>40</v>
      </c>
      <c r="AX667" s="14" t="s">
        <v>77</v>
      </c>
      <c r="AY667" s="241" t="s">
        <v>144</v>
      </c>
    </row>
    <row r="668" spans="2:51" s="11" customFormat="1" ht="13.5">
      <c r="B668" s="188"/>
      <c r="D668" s="189" t="s">
        <v>153</v>
      </c>
      <c r="E668" s="190" t="s">
        <v>5</v>
      </c>
      <c r="F668" s="191" t="s">
        <v>229</v>
      </c>
      <c r="H668" s="192" t="s">
        <v>5</v>
      </c>
      <c r="I668" s="193"/>
      <c r="L668" s="188"/>
      <c r="M668" s="194"/>
      <c r="N668" s="195"/>
      <c r="O668" s="195"/>
      <c r="P668" s="195"/>
      <c r="Q668" s="195"/>
      <c r="R668" s="195"/>
      <c r="S668" s="195"/>
      <c r="T668" s="196"/>
      <c r="AT668" s="192" t="s">
        <v>153</v>
      </c>
      <c r="AU668" s="192" t="s">
        <v>86</v>
      </c>
      <c r="AV668" s="11" t="s">
        <v>25</v>
      </c>
      <c r="AW668" s="11" t="s">
        <v>40</v>
      </c>
      <c r="AX668" s="11" t="s">
        <v>77</v>
      </c>
      <c r="AY668" s="192" t="s">
        <v>144</v>
      </c>
    </row>
    <row r="669" spans="2:51" s="12" customFormat="1" ht="27">
      <c r="B669" s="197"/>
      <c r="D669" s="189" t="s">
        <v>153</v>
      </c>
      <c r="E669" s="198" t="s">
        <v>5</v>
      </c>
      <c r="F669" s="199" t="s">
        <v>1588</v>
      </c>
      <c r="H669" s="200">
        <v>272.012</v>
      </c>
      <c r="I669" s="201"/>
      <c r="L669" s="197"/>
      <c r="M669" s="202"/>
      <c r="N669" s="203"/>
      <c r="O669" s="203"/>
      <c r="P669" s="203"/>
      <c r="Q669" s="203"/>
      <c r="R669" s="203"/>
      <c r="S669" s="203"/>
      <c r="T669" s="204"/>
      <c r="AT669" s="198" t="s">
        <v>153</v>
      </c>
      <c r="AU669" s="198" t="s">
        <v>86</v>
      </c>
      <c r="AV669" s="12" t="s">
        <v>86</v>
      </c>
      <c r="AW669" s="12" t="s">
        <v>40</v>
      </c>
      <c r="AX669" s="12" t="s">
        <v>77</v>
      </c>
      <c r="AY669" s="198" t="s">
        <v>144</v>
      </c>
    </row>
    <row r="670" spans="2:51" s="12" customFormat="1" ht="27">
      <c r="B670" s="197"/>
      <c r="D670" s="189" t="s">
        <v>153</v>
      </c>
      <c r="E670" s="198" t="s">
        <v>5</v>
      </c>
      <c r="F670" s="199" t="s">
        <v>1589</v>
      </c>
      <c r="H670" s="200">
        <v>178.283</v>
      </c>
      <c r="I670" s="201"/>
      <c r="L670" s="197"/>
      <c r="M670" s="202"/>
      <c r="N670" s="203"/>
      <c r="O670" s="203"/>
      <c r="P670" s="203"/>
      <c r="Q670" s="203"/>
      <c r="R670" s="203"/>
      <c r="S670" s="203"/>
      <c r="T670" s="204"/>
      <c r="AT670" s="198" t="s">
        <v>153</v>
      </c>
      <c r="AU670" s="198" t="s">
        <v>86</v>
      </c>
      <c r="AV670" s="12" t="s">
        <v>86</v>
      </c>
      <c r="AW670" s="12" t="s">
        <v>40</v>
      </c>
      <c r="AX670" s="12" t="s">
        <v>77</v>
      </c>
      <c r="AY670" s="198" t="s">
        <v>144</v>
      </c>
    </row>
    <row r="671" spans="2:51" s="12" customFormat="1" ht="27">
      <c r="B671" s="197"/>
      <c r="D671" s="189" t="s">
        <v>153</v>
      </c>
      <c r="E671" s="198" t="s">
        <v>5</v>
      </c>
      <c r="F671" s="199" t="s">
        <v>1590</v>
      </c>
      <c r="H671" s="200">
        <v>179.057</v>
      </c>
      <c r="I671" s="201"/>
      <c r="L671" s="197"/>
      <c r="M671" s="202"/>
      <c r="N671" s="203"/>
      <c r="O671" s="203"/>
      <c r="P671" s="203"/>
      <c r="Q671" s="203"/>
      <c r="R671" s="203"/>
      <c r="S671" s="203"/>
      <c r="T671" s="204"/>
      <c r="AT671" s="198" t="s">
        <v>153</v>
      </c>
      <c r="AU671" s="198" t="s">
        <v>86</v>
      </c>
      <c r="AV671" s="12" t="s">
        <v>86</v>
      </c>
      <c r="AW671" s="12" t="s">
        <v>40</v>
      </c>
      <c r="AX671" s="12" t="s">
        <v>77</v>
      </c>
      <c r="AY671" s="198" t="s">
        <v>144</v>
      </c>
    </row>
    <row r="672" spans="2:51" s="12" customFormat="1" ht="27">
      <c r="B672" s="197"/>
      <c r="D672" s="189" t="s">
        <v>153</v>
      </c>
      <c r="E672" s="198" t="s">
        <v>5</v>
      </c>
      <c r="F672" s="199" t="s">
        <v>1591</v>
      </c>
      <c r="H672" s="200">
        <v>218.617</v>
      </c>
      <c r="I672" s="201"/>
      <c r="L672" s="197"/>
      <c r="M672" s="202"/>
      <c r="N672" s="203"/>
      <c r="O672" s="203"/>
      <c r="P672" s="203"/>
      <c r="Q672" s="203"/>
      <c r="R672" s="203"/>
      <c r="S672" s="203"/>
      <c r="T672" s="204"/>
      <c r="AT672" s="198" t="s">
        <v>153</v>
      </c>
      <c r="AU672" s="198" t="s">
        <v>86</v>
      </c>
      <c r="AV672" s="12" t="s">
        <v>86</v>
      </c>
      <c r="AW672" s="12" t="s">
        <v>40</v>
      </c>
      <c r="AX672" s="12" t="s">
        <v>77</v>
      </c>
      <c r="AY672" s="198" t="s">
        <v>144</v>
      </c>
    </row>
    <row r="673" spans="2:51" s="12" customFormat="1" ht="27">
      <c r="B673" s="197"/>
      <c r="D673" s="189" t="s">
        <v>153</v>
      </c>
      <c r="E673" s="198" t="s">
        <v>5</v>
      </c>
      <c r="F673" s="199" t="s">
        <v>1592</v>
      </c>
      <c r="H673" s="200">
        <v>345.456</v>
      </c>
      <c r="I673" s="201"/>
      <c r="L673" s="197"/>
      <c r="M673" s="202"/>
      <c r="N673" s="203"/>
      <c r="O673" s="203"/>
      <c r="P673" s="203"/>
      <c r="Q673" s="203"/>
      <c r="R673" s="203"/>
      <c r="S673" s="203"/>
      <c r="T673" s="204"/>
      <c r="AT673" s="198" t="s">
        <v>153</v>
      </c>
      <c r="AU673" s="198" t="s">
        <v>86</v>
      </c>
      <c r="AV673" s="12" t="s">
        <v>86</v>
      </c>
      <c r="AW673" s="12" t="s">
        <v>40</v>
      </c>
      <c r="AX673" s="12" t="s">
        <v>77</v>
      </c>
      <c r="AY673" s="198" t="s">
        <v>144</v>
      </c>
    </row>
    <row r="674" spans="2:51" s="12" customFormat="1" ht="27">
      <c r="B674" s="197"/>
      <c r="D674" s="189" t="s">
        <v>153</v>
      </c>
      <c r="E674" s="198" t="s">
        <v>5</v>
      </c>
      <c r="F674" s="199" t="s">
        <v>1593</v>
      </c>
      <c r="H674" s="200">
        <v>200.696</v>
      </c>
      <c r="I674" s="201"/>
      <c r="L674" s="197"/>
      <c r="M674" s="202"/>
      <c r="N674" s="203"/>
      <c r="O674" s="203"/>
      <c r="P674" s="203"/>
      <c r="Q674" s="203"/>
      <c r="R674" s="203"/>
      <c r="S674" s="203"/>
      <c r="T674" s="204"/>
      <c r="AT674" s="198" t="s">
        <v>153</v>
      </c>
      <c r="AU674" s="198" t="s">
        <v>86</v>
      </c>
      <c r="AV674" s="12" t="s">
        <v>86</v>
      </c>
      <c r="AW674" s="12" t="s">
        <v>40</v>
      </c>
      <c r="AX674" s="12" t="s">
        <v>77</v>
      </c>
      <c r="AY674" s="198" t="s">
        <v>144</v>
      </c>
    </row>
    <row r="675" spans="2:51" s="12" customFormat="1" ht="27">
      <c r="B675" s="197"/>
      <c r="D675" s="189" t="s">
        <v>153</v>
      </c>
      <c r="E675" s="198" t="s">
        <v>5</v>
      </c>
      <c r="F675" s="199" t="s">
        <v>1594</v>
      </c>
      <c r="H675" s="200">
        <v>120.064</v>
      </c>
      <c r="I675" s="201"/>
      <c r="L675" s="197"/>
      <c r="M675" s="202"/>
      <c r="N675" s="203"/>
      <c r="O675" s="203"/>
      <c r="P675" s="203"/>
      <c r="Q675" s="203"/>
      <c r="R675" s="203"/>
      <c r="S675" s="203"/>
      <c r="T675" s="204"/>
      <c r="AT675" s="198" t="s">
        <v>153</v>
      </c>
      <c r="AU675" s="198" t="s">
        <v>86</v>
      </c>
      <c r="AV675" s="12" t="s">
        <v>86</v>
      </c>
      <c r="AW675" s="12" t="s">
        <v>40</v>
      </c>
      <c r="AX675" s="12" t="s">
        <v>77</v>
      </c>
      <c r="AY675" s="198" t="s">
        <v>144</v>
      </c>
    </row>
    <row r="676" spans="2:51" s="12" customFormat="1" ht="27">
      <c r="B676" s="197"/>
      <c r="D676" s="189" t="s">
        <v>153</v>
      </c>
      <c r="E676" s="198" t="s">
        <v>5</v>
      </c>
      <c r="F676" s="199" t="s">
        <v>1595</v>
      </c>
      <c r="H676" s="200">
        <v>220.432</v>
      </c>
      <c r="I676" s="201"/>
      <c r="L676" s="197"/>
      <c r="M676" s="202"/>
      <c r="N676" s="203"/>
      <c r="O676" s="203"/>
      <c r="P676" s="203"/>
      <c r="Q676" s="203"/>
      <c r="R676" s="203"/>
      <c r="S676" s="203"/>
      <c r="T676" s="204"/>
      <c r="AT676" s="198" t="s">
        <v>153</v>
      </c>
      <c r="AU676" s="198" t="s">
        <v>86</v>
      </c>
      <c r="AV676" s="12" t="s">
        <v>86</v>
      </c>
      <c r="AW676" s="12" t="s">
        <v>40</v>
      </c>
      <c r="AX676" s="12" t="s">
        <v>77</v>
      </c>
      <c r="AY676" s="198" t="s">
        <v>144</v>
      </c>
    </row>
    <row r="677" spans="2:51" s="12" customFormat="1" ht="27">
      <c r="B677" s="197"/>
      <c r="D677" s="189" t="s">
        <v>153</v>
      </c>
      <c r="E677" s="198" t="s">
        <v>5</v>
      </c>
      <c r="F677" s="199" t="s">
        <v>1596</v>
      </c>
      <c r="H677" s="200">
        <v>136.372</v>
      </c>
      <c r="I677" s="201"/>
      <c r="L677" s="197"/>
      <c r="M677" s="202"/>
      <c r="N677" s="203"/>
      <c r="O677" s="203"/>
      <c r="P677" s="203"/>
      <c r="Q677" s="203"/>
      <c r="R677" s="203"/>
      <c r="S677" s="203"/>
      <c r="T677" s="204"/>
      <c r="AT677" s="198" t="s">
        <v>153</v>
      </c>
      <c r="AU677" s="198" t="s">
        <v>86</v>
      </c>
      <c r="AV677" s="12" t="s">
        <v>86</v>
      </c>
      <c r="AW677" s="12" t="s">
        <v>40</v>
      </c>
      <c r="AX677" s="12" t="s">
        <v>77</v>
      </c>
      <c r="AY677" s="198" t="s">
        <v>144</v>
      </c>
    </row>
    <row r="678" spans="2:51" s="12" customFormat="1" ht="13.5">
      <c r="B678" s="197"/>
      <c r="D678" s="189" t="s">
        <v>153</v>
      </c>
      <c r="E678" s="198" t="s">
        <v>5</v>
      </c>
      <c r="F678" s="199" t="s">
        <v>1597</v>
      </c>
      <c r="H678" s="200">
        <v>98.111</v>
      </c>
      <c r="I678" s="201"/>
      <c r="L678" s="197"/>
      <c r="M678" s="202"/>
      <c r="N678" s="203"/>
      <c r="O678" s="203"/>
      <c r="P678" s="203"/>
      <c r="Q678" s="203"/>
      <c r="R678" s="203"/>
      <c r="S678" s="203"/>
      <c r="T678" s="204"/>
      <c r="AT678" s="198" t="s">
        <v>153</v>
      </c>
      <c r="AU678" s="198" t="s">
        <v>86</v>
      </c>
      <c r="AV678" s="12" t="s">
        <v>86</v>
      </c>
      <c r="AW678" s="12" t="s">
        <v>40</v>
      </c>
      <c r="AX678" s="12" t="s">
        <v>77</v>
      </c>
      <c r="AY678" s="198" t="s">
        <v>144</v>
      </c>
    </row>
    <row r="679" spans="2:51" s="12" customFormat="1" ht="27">
      <c r="B679" s="197"/>
      <c r="D679" s="189" t="s">
        <v>153</v>
      </c>
      <c r="E679" s="198" t="s">
        <v>5</v>
      </c>
      <c r="F679" s="199" t="s">
        <v>1598</v>
      </c>
      <c r="H679" s="200">
        <v>115.592</v>
      </c>
      <c r="I679" s="201"/>
      <c r="L679" s="197"/>
      <c r="M679" s="202"/>
      <c r="N679" s="203"/>
      <c r="O679" s="203"/>
      <c r="P679" s="203"/>
      <c r="Q679" s="203"/>
      <c r="R679" s="203"/>
      <c r="S679" s="203"/>
      <c r="T679" s="204"/>
      <c r="AT679" s="198" t="s">
        <v>153</v>
      </c>
      <c r="AU679" s="198" t="s">
        <v>86</v>
      </c>
      <c r="AV679" s="12" t="s">
        <v>86</v>
      </c>
      <c r="AW679" s="12" t="s">
        <v>40</v>
      </c>
      <c r="AX679" s="12" t="s">
        <v>77</v>
      </c>
      <c r="AY679" s="198" t="s">
        <v>144</v>
      </c>
    </row>
    <row r="680" spans="2:51" s="14" customFormat="1" ht="13.5">
      <c r="B680" s="240"/>
      <c r="D680" s="189" t="s">
        <v>153</v>
      </c>
      <c r="E680" s="241" t="s">
        <v>5</v>
      </c>
      <c r="F680" s="242" t="s">
        <v>1296</v>
      </c>
      <c r="H680" s="243">
        <v>2084.692</v>
      </c>
      <c r="I680" s="244"/>
      <c r="L680" s="240"/>
      <c r="M680" s="245"/>
      <c r="N680" s="246"/>
      <c r="O680" s="246"/>
      <c r="P680" s="246"/>
      <c r="Q680" s="246"/>
      <c r="R680" s="246"/>
      <c r="S680" s="246"/>
      <c r="T680" s="247"/>
      <c r="AT680" s="241" t="s">
        <v>153</v>
      </c>
      <c r="AU680" s="241" t="s">
        <v>86</v>
      </c>
      <c r="AV680" s="14" t="s">
        <v>178</v>
      </c>
      <c r="AW680" s="14" t="s">
        <v>40</v>
      </c>
      <c r="AX680" s="14" t="s">
        <v>77</v>
      </c>
      <c r="AY680" s="241" t="s">
        <v>144</v>
      </c>
    </row>
    <row r="681" spans="2:51" s="11" customFormat="1" ht="13.5">
      <c r="B681" s="188"/>
      <c r="D681" s="189" t="s">
        <v>153</v>
      </c>
      <c r="E681" s="190" t="s">
        <v>5</v>
      </c>
      <c r="F681" s="191" t="s">
        <v>1318</v>
      </c>
      <c r="H681" s="192" t="s">
        <v>5</v>
      </c>
      <c r="I681" s="193"/>
      <c r="L681" s="188"/>
      <c r="M681" s="194"/>
      <c r="N681" s="195"/>
      <c r="O681" s="195"/>
      <c r="P681" s="195"/>
      <c r="Q681" s="195"/>
      <c r="R681" s="195"/>
      <c r="S681" s="195"/>
      <c r="T681" s="196"/>
      <c r="AT681" s="192" t="s">
        <v>153</v>
      </c>
      <c r="AU681" s="192" t="s">
        <v>86</v>
      </c>
      <c r="AV681" s="11" t="s">
        <v>25</v>
      </c>
      <c r="AW681" s="11" t="s">
        <v>40</v>
      </c>
      <c r="AX681" s="11" t="s">
        <v>77</v>
      </c>
      <c r="AY681" s="192" t="s">
        <v>144</v>
      </c>
    </row>
    <row r="682" spans="2:51" s="12" customFormat="1" ht="27">
      <c r="B682" s="197"/>
      <c r="D682" s="189" t="s">
        <v>153</v>
      </c>
      <c r="E682" s="198" t="s">
        <v>5</v>
      </c>
      <c r="F682" s="199" t="s">
        <v>1599</v>
      </c>
      <c r="H682" s="200">
        <v>128.309</v>
      </c>
      <c r="I682" s="201"/>
      <c r="L682" s="197"/>
      <c r="M682" s="202"/>
      <c r="N682" s="203"/>
      <c r="O682" s="203"/>
      <c r="P682" s="203"/>
      <c r="Q682" s="203"/>
      <c r="R682" s="203"/>
      <c r="S682" s="203"/>
      <c r="T682" s="204"/>
      <c r="AT682" s="198" t="s">
        <v>153</v>
      </c>
      <c r="AU682" s="198" t="s">
        <v>86</v>
      </c>
      <c r="AV682" s="12" t="s">
        <v>86</v>
      </c>
      <c r="AW682" s="12" t="s">
        <v>40</v>
      </c>
      <c r="AX682" s="12" t="s">
        <v>77</v>
      </c>
      <c r="AY682" s="198" t="s">
        <v>144</v>
      </c>
    </row>
    <row r="683" spans="2:51" s="12" customFormat="1" ht="27">
      <c r="B683" s="197"/>
      <c r="D683" s="189" t="s">
        <v>153</v>
      </c>
      <c r="E683" s="198" t="s">
        <v>5</v>
      </c>
      <c r="F683" s="199" t="s">
        <v>1600</v>
      </c>
      <c r="H683" s="200">
        <v>150.441</v>
      </c>
      <c r="I683" s="201"/>
      <c r="L683" s="197"/>
      <c r="M683" s="202"/>
      <c r="N683" s="203"/>
      <c r="O683" s="203"/>
      <c r="P683" s="203"/>
      <c r="Q683" s="203"/>
      <c r="R683" s="203"/>
      <c r="S683" s="203"/>
      <c r="T683" s="204"/>
      <c r="AT683" s="198" t="s">
        <v>153</v>
      </c>
      <c r="AU683" s="198" t="s">
        <v>86</v>
      </c>
      <c r="AV683" s="12" t="s">
        <v>86</v>
      </c>
      <c r="AW683" s="12" t="s">
        <v>40</v>
      </c>
      <c r="AX683" s="12" t="s">
        <v>77</v>
      </c>
      <c r="AY683" s="198" t="s">
        <v>144</v>
      </c>
    </row>
    <row r="684" spans="2:51" s="12" customFormat="1" ht="13.5">
      <c r="B684" s="197"/>
      <c r="D684" s="189" t="s">
        <v>153</v>
      </c>
      <c r="E684" s="198" t="s">
        <v>5</v>
      </c>
      <c r="F684" s="199" t="s">
        <v>1601</v>
      </c>
      <c r="H684" s="200">
        <v>173.777</v>
      </c>
      <c r="I684" s="201"/>
      <c r="L684" s="197"/>
      <c r="M684" s="202"/>
      <c r="N684" s="203"/>
      <c r="O684" s="203"/>
      <c r="P684" s="203"/>
      <c r="Q684" s="203"/>
      <c r="R684" s="203"/>
      <c r="S684" s="203"/>
      <c r="T684" s="204"/>
      <c r="AT684" s="198" t="s">
        <v>153</v>
      </c>
      <c r="AU684" s="198" t="s">
        <v>86</v>
      </c>
      <c r="AV684" s="12" t="s">
        <v>86</v>
      </c>
      <c r="AW684" s="12" t="s">
        <v>40</v>
      </c>
      <c r="AX684" s="12" t="s">
        <v>77</v>
      </c>
      <c r="AY684" s="198" t="s">
        <v>144</v>
      </c>
    </row>
    <row r="685" spans="2:51" s="12" customFormat="1" ht="13.5">
      <c r="B685" s="197"/>
      <c r="D685" s="189" t="s">
        <v>153</v>
      </c>
      <c r="E685" s="198" t="s">
        <v>5</v>
      </c>
      <c r="F685" s="199" t="s">
        <v>1602</v>
      </c>
      <c r="H685" s="200">
        <v>137.94</v>
      </c>
      <c r="I685" s="201"/>
      <c r="L685" s="197"/>
      <c r="M685" s="202"/>
      <c r="N685" s="203"/>
      <c r="O685" s="203"/>
      <c r="P685" s="203"/>
      <c r="Q685" s="203"/>
      <c r="R685" s="203"/>
      <c r="S685" s="203"/>
      <c r="T685" s="204"/>
      <c r="AT685" s="198" t="s">
        <v>153</v>
      </c>
      <c r="AU685" s="198" t="s">
        <v>86</v>
      </c>
      <c r="AV685" s="12" t="s">
        <v>86</v>
      </c>
      <c r="AW685" s="12" t="s">
        <v>40</v>
      </c>
      <c r="AX685" s="12" t="s">
        <v>77</v>
      </c>
      <c r="AY685" s="198" t="s">
        <v>144</v>
      </c>
    </row>
    <row r="686" spans="2:51" s="14" customFormat="1" ht="13.5">
      <c r="B686" s="240"/>
      <c r="D686" s="189" t="s">
        <v>153</v>
      </c>
      <c r="E686" s="241" t="s">
        <v>5</v>
      </c>
      <c r="F686" s="242" t="s">
        <v>1296</v>
      </c>
      <c r="H686" s="243">
        <v>590.467</v>
      </c>
      <c r="I686" s="244"/>
      <c r="L686" s="240"/>
      <c r="M686" s="245"/>
      <c r="N686" s="246"/>
      <c r="O686" s="246"/>
      <c r="P686" s="246"/>
      <c r="Q686" s="246"/>
      <c r="R686" s="246"/>
      <c r="S686" s="246"/>
      <c r="T686" s="247"/>
      <c r="AT686" s="241" t="s">
        <v>153</v>
      </c>
      <c r="AU686" s="241" t="s">
        <v>86</v>
      </c>
      <c r="AV686" s="14" t="s">
        <v>178</v>
      </c>
      <c r="AW686" s="14" t="s">
        <v>40</v>
      </c>
      <c r="AX686" s="14" t="s">
        <v>77</v>
      </c>
      <c r="AY686" s="241" t="s">
        <v>144</v>
      </c>
    </row>
    <row r="687" spans="2:51" s="11" customFormat="1" ht="13.5">
      <c r="B687" s="188"/>
      <c r="D687" s="189" t="s">
        <v>153</v>
      </c>
      <c r="E687" s="190" t="s">
        <v>5</v>
      </c>
      <c r="F687" s="191" t="s">
        <v>1603</v>
      </c>
      <c r="H687" s="192" t="s">
        <v>5</v>
      </c>
      <c r="I687" s="193"/>
      <c r="L687" s="188"/>
      <c r="M687" s="194"/>
      <c r="N687" s="195"/>
      <c r="O687" s="195"/>
      <c r="P687" s="195"/>
      <c r="Q687" s="195"/>
      <c r="R687" s="195"/>
      <c r="S687" s="195"/>
      <c r="T687" s="196"/>
      <c r="AT687" s="192" t="s">
        <v>153</v>
      </c>
      <c r="AU687" s="192" t="s">
        <v>86</v>
      </c>
      <c r="AV687" s="11" t="s">
        <v>25</v>
      </c>
      <c r="AW687" s="11" t="s">
        <v>40</v>
      </c>
      <c r="AX687" s="11" t="s">
        <v>77</v>
      </c>
      <c r="AY687" s="192" t="s">
        <v>144</v>
      </c>
    </row>
    <row r="688" spans="2:51" s="12" customFormat="1" ht="13.5">
      <c r="B688" s="197"/>
      <c r="D688" s="189" t="s">
        <v>153</v>
      </c>
      <c r="E688" s="198" t="s">
        <v>5</v>
      </c>
      <c r="F688" s="199" t="s">
        <v>1604</v>
      </c>
      <c r="H688" s="200">
        <v>-1010.888</v>
      </c>
      <c r="I688" s="201"/>
      <c r="L688" s="197"/>
      <c r="M688" s="202"/>
      <c r="N688" s="203"/>
      <c r="O688" s="203"/>
      <c r="P688" s="203"/>
      <c r="Q688" s="203"/>
      <c r="R688" s="203"/>
      <c r="S688" s="203"/>
      <c r="T688" s="204"/>
      <c r="AT688" s="198" t="s">
        <v>153</v>
      </c>
      <c r="AU688" s="198" t="s">
        <v>86</v>
      </c>
      <c r="AV688" s="12" t="s">
        <v>86</v>
      </c>
      <c r="AW688" s="12" t="s">
        <v>40</v>
      </c>
      <c r="AX688" s="12" t="s">
        <v>77</v>
      </c>
      <c r="AY688" s="198" t="s">
        <v>144</v>
      </c>
    </row>
    <row r="689" spans="2:51" s="11" customFormat="1" ht="13.5">
      <c r="B689" s="188"/>
      <c r="D689" s="189" t="s">
        <v>153</v>
      </c>
      <c r="E689" s="190" t="s">
        <v>5</v>
      </c>
      <c r="F689" s="191" t="s">
        <v>1605</v>
      </c>
      <c r="H689" s="192" t="s">
        <v>5</v>
      </c>
      <c r="I689" s="193"/>
      <c r="L689" s="188"/>
      <c r="M689" s="194"/>
      <c r="N689" s="195"/>
      <c r="O689" s="195"/>
      <c r="P689" s="195"/>
      <c r="Q689" s="195"/>
      <c r="R689" s="195"/>
      <c r="S689" s="195"/>
      <c r="T689" s="196"/>
      <c r="AT689" s="192" t="s">
        <v>153</v>
      </c>
      <c r="AU689" s="192" t="s">
        <v>86</v>
      </c>
      <c r="AV689" s="11" t="s">
        <v>25</v>
      </c>
      <c r="AW689" s="11" t="s">
        <v>40</v>
      </c>
      <c r="AX689" s="11" t="s">
        <v>77</v>
      </c>
      <c r="AY689" s="192" t="s">
        <v>144</v>
      </c>
    </row>
    <row r="690" spans="2:51" s="12" customFormat="1" ht="13.5">
      <c r="B690" s="197"/>
      <c r="D690" s="189" t="s">
        <v>153</v>
      </c>
      <c r="E690" s="198" t="s">
        <v>5</v>
      </c>
      <c r="F690" s="199" t="s">
        <v>1606</v>
      </c>
      <c r="H690" s="200">
        <v>-635.912</v>
      </c>
      <c r="I690" s="201"/>
      <c r="L690" s="197"/>
      <c r="M690" s="202"/>
      <c r="N690" s="203"/>
      <c r="O690" s="203"/>
      <c r="P690" s="203"/>
      <c r="Q690" s="203"/>
      <c r="R690" s="203"/>
      <c r="S690" s="203"/>
      <c r="T690" s="204"/>
      <c r="AT690" s="198" t="s">
        <v>153</v>
      </c>
      <c r="AU690" s="198" t="s">
        <v>86</v>
      </c>
      <c r="AV690" s="12" t="s">
        <v>86</v>
      </c>
      <c r="AW690" s="12" t="s">
        <v>40</v>
      </c>
      <c r="AX690" s="12" t="s">
        <v>77</v>
      </c>
      <c r="AY690" s="198" t="s">
        <v>144</v>
      </c>
    </row>
    <row r="691" spans="2:51" s="11" customFormat="1" ht="27">
      <c r="B691" s="188"/>
      <c r="D691" s="189" t="s">
        <v>153</v>
      </c>
      <c r="E691" s="190" t="s">
        <v>5</v>
      </c>
      <c r="F691" s="191" t="s">
        <v>1607</v>
      </c>
      <c r="H691" s="192" t="s">
        <v>5</v>
      </c>
      <c r="I691" s="193"/>
      <c r="L691" s="188"/>
      <c r="M691" s="194"/>
      <c r="N691" s="195"/>
      <c r="O691" s="195"/>
      <c r="P691" s="195"/>
      <c r="Q691" s="195"/>
      <c r="R691" s="195"/>
      <c r="S691" s="195"/>
      <c r="T691" s="196"/>
      <c r="AT691" s="192" t="s">
        <v>153</v>
      </c>
      <c r="AU691" s="192" t="s">
        <v>86</v>
      </c>
      <c r="AV691" s="11" t="s">
        <v>25</v>
      </c>
      <c r="AW691" s="11" t="s">
        <v>40</v>
      </c>
      <c r="AX691" s="11" t="s">
        <v>77</v>
      </c>
      <c r="AY691" s="192" t="s">
        <v>144</v>
      </c>
    </row>
    <row r="692" spans="2:51" s="12" customFormat="1" ht="13.5">
      <c r="B692" s="197"/>
      <c r="D692" s="189" t="s">
        <v>153</v>
      </c>
      <c r="E692" s="198" t="s">
        <v>5</v>
      </c>
      <c r="F692" s="199" t="s">
        <v>1608</v>
      </c>
      <c r="H692" s="200">
        <v>-498.756</v>
      </c>
      <c r="I692" s="201"/>
      <c r="L692" s="197"/>
      <c r="M692" s="202"/>
      <c r="N692" s="203"/>
      <c r="O692" s="203"/>
      <c r="P692" s="203"/>
      <c r="Q692" s="203"/>
      <c r="R692" s="203"/>
      <c r="S692" s="203"/>
      <c r="T692" s="204"/>
      <c r="AT692" s="198" t="s">
        <v>153</v>
      </c>
      <c r="AU692" s="198" t="s">
        <v>86</v>
      </c>
      <c r="AV692" s="12" t="s">
        <v>86</v>
      </c>
      <c r="AW692" s="12" t="s">
        <v>40</v>
      </c>
      <c r="AX692" s="12" t="s">
        <v>77</v>
      </c>
      <c r="AY692" s="198" t="s">
        <v>144</v>
      </c>
    </row>
    <row r="693" spans="2:51" s="11" customFormat="1" ht="13.5">
      <c r="B693" s="188"/>
      <c r="D693" s="189" t="s">
        <v>153</v>
      </c>
      <c r="E693" s="190" t="s">
        <v>5</v>
      </c>
      <c r="F693" s="191" t="s">
        <v>1609</v>
      </c>
      <c r="H693" s="192" t="s">
        <v>5</v>
      </c>
      <c r="I693" s="193"/>
      <c r="L693" s="188"/>
      <c r="M693" s="194"/>
      <c r="N693" s="195"/>
      <c r="O693" s="195"/>
      <c r="P693" s="195"/>
      <c r="Q693" s="195"/>
      <c r="R693" s="195"/>
      <c r="S693" s="195"/>
      <c r="T693" s="196"/>
      <c r="AT693" s="192" t="s">
        <v>153</v>
      </c>
      <c r="AU693" s="192" t="s">
        <v>86</v>
      </c>
      <c r="AV693" s="11" t="s">
        <v>25</v>
      </c>
      <c r="AW693" s="11" t="s">
        <v>40</v>
      </c>
      <c r="AX693" s="11" t="s">
        <v>77</v>
      </c>
      <c r="AY693" s="192" t="s">
        <v>144</v>
      </c>
    </row>
    <row r="694" spans="2:51" s="11" customFormat="1" ht="13.5">
      <c r="B694" s="188"/>
      <c r="D694" s="189" t="s">
        <v>153</v>
      </c>
      <c r="E694" s="190" t="s">
        <v>5</v>
      </c>
      <c r="F694" s="191" t="s">
        <v>1610</v>
      </c>
      <c r="H694" s="192" t="s">
        <v>5</v>
      </c>
      <c r="I694" s="193"/>
      <c r="L694" s="188"/>
      <c r="M694" s="194"/>
      <c r="N694" s="195"/>
      <c r="O694" s="195"/>
      <c r="P694" s="195"/>
      <c r="Q694" s="195"/>
      <c r="R694" s="195"/>
      <c r="S694" s="195"/>
      <c r="T694" s="196"/>
      <c r="AT694" s="192" t="s">
        <v>153</v>
      </c>
      <c r="AU694" s="192" t="s">
        <v>86</v>
      </c>
      <c r="AV694" s="11" t="s">
        <v>25</v>
      </c>
      <c r="AW694" s="11" t="s">
        <v>40</v>
      </c>
      <c r="AX694" s="11" t="s">
        <v>77</v>
      </c>
      <c r="AY694" s="192" t="s">
        <v>144</v>
      </c>
    </row>
    <row r="695" spans="2:51" s="12" customFormat="1" ht="13.5">
      <c r="B695" s="197"/>
      <c r="D695" s="189" t="s">
        <v>153</v>
      </c>
      <c r="E695" s="198" t="s">
        <v>5</v>
      </c>
      <c r="F695" s="199" t="s">
        <v>1611</v>
      </c>
      <c r="H695" s="200">
        <v>-236.37</v>
      </c>
      <c r="I695" s="201"/>
      <c r="L695" s="197"/>
      <c r="M695" s="202"/>
      <c r="N695" s="203"/>
      <c r="O695" s="203"/>
      <c r="P695" s="203"/>
      <c r="Q695" s="203"/>
      <c r="R695" s="203"/>
      <c r="S695" s="203"/>
      <c r="T695" s="204"/>
      <c r="AT695" s="198" t="s">
        <v>153</v>
      </c>
      <c r="AU695" s="198" t="s">
        <v>86</v>
      </c>
      <c r="AV695" s="12" t="s">
        <v>86</v>
      </c>
      <c r="AW695" s="12" t="s">
        <v>40</v>
      </c>
      <c r="AX695" s="12" t="s">
        <v>77</v>
      </c>
      <c r="AY695" s="198" t="s">
        <v>144</v>
      </c>
    </row>
    <row r="696" spans="2:51" s="11" customFormat="1" ht="13.5">
      <c r="B696" s="188"/>
      <c r="D696" s="189" t="s">
        <v>153</v>
      </c>
      <c r="E696" s="190" t="s">
        <v>5</v>
      </c>
      <c r="F696" s="191" t="s">
        <v>1612</v>
      </c>
      <c r="H696" s="192" t="s">
        <v>5</v>
      </c>
      <c r="I696" s="193"/>
      <c r="L696" s="188"/>
      <c r="M696" s="194"/>
      <c r="N696" s="195"/>
      <c r="O696" s="195"/>
      <c r="P696" s="195"/>
      <c r="Q696" s="195"/>
      <c r="R696" s="195"/>
      <c r="S696" s="195"/>
      <c r="T696" s="196"/>
      <c r="AT696" s="192" t="s">
        <v>153</v>
      </c>
      <c r="AU696" s="192" t="s">
        <v>86</v>
      </c>
      <c r="AV696" s="11" t="s">
        <v>25</v>
      </c>
      <c r="AW696" s="11" t="s">
        <v>40</v>
      </c>
      <c r="AX696" s="11" t="s">
        <v>77</v>
      </c>
      <c r="AY696" s="192" t="s">
        <v>144</v>
      </c>
    </row>
    <row r="697" spans="2:51" s="12" customFormat="1" ht="13.5">
      <c r="B697" s="197"/>
      <c r="D697" s="189" t="s">
        <v>153</v>
      </c>
      <c r="E697" s="198" t="s">
        <v>5</v>
      </c>
      <c r="F697" s="199" t="s">
        <v>1613</v>
      </c>
      <c r="H697" s="200">
        <v>-266.956</v>
      </c>
      <c r="I697" s="201"/>
      <c r="L697" s="197"/>
      <c r="M697" s="202"/>
      <c r="N697" s="203"/>
      <c r="O697" s="203"/>
      <c r="P697" s="203"/>
      <c r="Q697" s="203"/>
      <c r="R697" s="203"/>
      <c r="S697" s="203"/>
      <c r="T697" s="204"/>
      <c r="AT697" s="198" t="s">
        <v>153</v>
      </c>
      <c r="AU697" s="198" t="s">
        <v>86</v>
      </c>
      <c r="AV697" s="12" t="s">
        <v>86</v>
      </c>
      <c r="AW697" s="12" t="s">
        <v>40</v>
      </c>
      <c r="AX697" s="12" t="s">
        <v>77</v>
      </c>
      <c r="AY697" s="198" t="s">
        <v>144</v>
      </c>
    </row>
    <row r="698" spans="2:51" s="13" customFormat="1" ht="13.5">
      <c r="B698" s="205"/>
      <c r="D698" s="206" t="s">
        <v>153</v>
      </c>
      <c r="E698" s="207" t="s">
        <v>5</v>
      </c>
      <c r="F698" s="208" t="s">
        <v>174</v>
      </c>
      <c r="H698" s="209">
        <v>6822.155</v>
      </c>
      <c r="I698" s="210"/>
      <c r="L698" s="205"/>
      <c r="M698" s="211"/>
      <c r="N698" s="212"/>
      <c r="O698" s="212"/>
      <c r="P698" s="212"/>
      <c r="Q698" s="212"/>
      <c r="R698" s="212"/>
      <c r="S698" s="212"/>
      <c r="T698" s="213"/>
      <c r="AT698" s="214" t="s">
        <v>153</v>
      </c>
      <c r="AU698" s="214" t="s">
        <v>86</v>
      </c>
      <c r="AV698" s="13" t="s">
        <v>151</v>
      </c>
      <c r="AW698" s="13" t="s">
        <v>40</v>
      </c>
      <c r="AX698" s="13" t="s">
        <v>25</v>
      </c>
      <c r="AY698" s="214" t="s">
        <v>144</v>
      </c>
    </row>
    <row r="699" spans="2:65" s="1" customFormat="1" ht="44.25" customHeight="1">
      <c r="B699" s="175"/>
      <c r="C699" s="176" t="s">
        <v>528</v>
      </c>
      <c r="D699" s="176" t="s">
        <v>146</v>
      </c>
      <c r="E699" s="177" t="s">
        <v>1614</v>
      </c>
      <c r="F699" s="178" t="s">
        <v>1615</v>
      </c>
      <c r="G699" s="179" t="s">
        <v>205</v>
      </c>
      <c r="H699" s="180">
        <v>6822.155</v>
      </c>
      <c r="I699" s="181"/>
      <c r="J699" s="182">
        <f>ROUND(I699*H699,2)</f>
        <v>0</v>
      </c>
      <c r="K699" s="178" t="s">
        <v>4754</v>
      </c>
      <c r="L699" s="42"/>
      <c r="M699" s="183" t="s">
        <v>5</v>
      </c>
      <c r="N699" s="184" t="s">
        <v>48</v>
      </c>
      <c r="O699" s="43"/>
      <c r="P699" s="185">
        <f>O699*H699</f>
        <v>0</v>
      </c>
      <c r="Q699" s="185">
        <v>0.0104</v>
      </c>
      <c r="R699" s="185">
        <f>Q699*H699</f>
        <v>70.950412</v>
      </c>
      <c r="S699" s="185">
        <v>0</v>
      </c>
      <c r="T699" s="186">
        <f>S699*H699</f>
        <v>0</v>
      </c>
      <c r="AR699" s="24" t="s">
        <v>151</v>
      </c>
      <c r="AT699" s="24" t="s">
        <v>146</v>
      </c>
      <c r="AU699" s="24" t="s">
        <v>86</v>
      </c>
      <c r="AY699" s="24" t="s">
        <v>144</v>
      </c>
      <c r="BE699" s="187">
        <f>IF(N699="základní",J699,0)</f>
        <v>0</v>
      </c>
      <c r="BF699" s="187">
        <f>IF(N699="snížená",J699,0)</f>
        <v>0</v>
      </c>
      <c r="BG699" s="187">
        <f>IF(N699="zákl. přenesená",J699,0)</f>
        <v>0</v>
      </c>
      <c r="BH699" s="187">
        <f>IF(N699="sníž. přenesená",J699,0)</f>
        <v>0</v>
      </c>
      <c r="BI699" s="187">
        <f>IF(N699="nulová",J699,0)</f>
        <v>0</v>
      </c>
      <c r="BJ699" s="24" t="s">
        <v>25</v>
      </c>
      <c r="BK699" s="187">
        <f>ROUND(I699*H699,2)</f>
        <v>0</v>
      </c>
      <c r="BL699" s="24" t="s">
        <v>151</v>
      </c>
      <c r="BM699" s="24" t="s">
        <v>1616</v>
      </c>
    </row>
    <row r="700" spans="2:51" s="11" customFormat="1" ht="13.5">
      <c r="B700" s="188"/>
      <c r="D700" s="189" t="s">
        <v>153</v>
      </c>
      <c r="E700" s="190" t="s">
        <v>5</v>
      </c>
      <c r="F700" s="191" t="s">
        <v>1521</v>
      </c>
      <c r="H700" s="192" t="s">
        <v>5</v>
      </c>
      <c r="I700" s="193"/>
      <c r="L700" s="188"/>
      <c r="M700" s="194"/>
      <c r="N700" s="195"/>
      <c r="O700" s="195"/>
      <c r="P700" s="195"/>
      <c r="Q700" s="195"/>
      <c r="R700" s="195"/>
      <c r="S700" s="195"/>
      <c r="T700" s="196"/>
      <c r="AT700" s="192" t="s">
        <v>153</v>
      </c>
      <c r="AU700" s="192" t="s">
        <v>86</v>
      </c>
      <c r="AV700" s="11" t="s">
        <v>25</v>
      </c>
      <c r="AW700" s="11" t="s">
        <v>40</v>
      </c>
      <c r="AX700" s="11" t="s">
        <v>77</v>
      </c>
      <c r="AY700" s="192" t="s">
        <v>144</v>
      </c>
    </row>
    <row r="701" spans="2:51" s="11" customFormat="1" ht="13.5">
      <c r="B701" s="188"/>
      <c r="D701" s="189" t="s">
        <v>153</v>
      </c>
      <c r="E701" s="190" t="s">
        <v>5</v>
      </c>
      <c r="F701" s="191" t="s">
        <v>1522</v>
      </c>
      <c r="H701" s="192" t="s">
        <v>5</v>
      </c>
      <c r="I701" s="193"/>
      <c r="L701" s="188"/>
      <c r="M701" s="194"/>
      <c r="N701" s="195"/>
      <c r="O701" s="195"/>
      <c r="P701" s="195"/>
      <c r="Q701" s="195"/>
      <c r="R701" s="195"/>
      <c r="S701" s="195"/>
      <c r="T701" s="196"/>
      <c r="AT701" s="192" t="s">
        <v>153</v>
      </c>
      <c r="AU701" s="192" t="s">
        <v>86</v>
      </c>
      <c r="AV701" s="11" t="s">
        <v>25</v>
      </c>
      <c r="AW701" s="11" t="s">
        <v>40</v>
      </c>
      <c r="AX701" s="11" t="s">
        <v>77</v>
      </c>
      <c r="AY701" s="192" t="s">
        <v>144</v>
      </c>
    </row>
    <row r="702" spans="2:51" s="11" customFormat="1" ht="13.5">
      <c r="B702" s="188"/>
      <c r="D702" s="189" t="s">
        <v>153</v>
      </c>
      <c r="E702" s="190" t="s">
        <v>5</v>
      </c>
      <c r="F702" s="191" t="s">
        <v>215</v>
      </c>
      <c r="H702" s="192" t="s">
        <v>5</v>
      </c>
      <c r="I702" s="193"/>
      <c r="L702" s="188"/>
      <c r="M702" s="194"/>
      <c r="N702" s="195"/>
      <c r="O702" s="195"/>
      <c r="P702" s="195"/>
      <c r="Q702" s="195"/>
      <c r="R702" s="195"/>
      <c r="S702" s="195"/>
      <c r="T702" s="196"/>
      <c r="AT702" s="192" t="s">
        <v>153</v>
      </c>
      <c r="AU702" s="192" t="s">
        <v>86</v>
      </c>
      <c r="AV702" s="11" t="s">
        <v>25</v>
      </c>
      <c r="AW702" s="11" t="s">
        <v>40</v>
      </c>
      <c r="AX702" s="11" t="s">
        <v>77</v>
      </c>
      <c r="AY702" s="192" t="s">
        <v>144</v>
      </c>
    </row>
    <row r="703" spans="2:51" s="12" customFormat="1" ht="27">
      <c r="B703" s="197"/>
      <c r="D703" s="189" t="s">
        <v>153</v>
      </c>
      <c r="E703" s="198" t="s">
        <v>5</v>
      </c>
      <c r="F703" s="199" t="s">
        <v>1545</v>
      </c>
      <c r="H703" s="200">
        <v>142.132</v>
      </c>
      <c r="I703" s="201"/>
      <c r="L703" s="197"/>
      <c r="M703" s="202"/>
      <c r="N703" s="203"/>
      <c r="O703" s="203"/>
      <c r="P703" s="203"/>
      <c r="Q703" s="203"/>
      <c r="R703" s="203"/>
      <c r="S703" s="203"/>
      <c r="T703" s="204"/>
      <c r="AT703" s="198" t="s">
        <v>153</v>
      </c>
      <c r="AU703" s="198" t="s">
        <v>86</v>
      </c>
      <c r="AV703" s="12" t="s">
        <v>86</v>
      </c>
      <c r="AW703" s="12" t="s">
        <v>40</v>
      </c>
      <c r="AX703" s="12" t="s">
        <v>77</v>
      </c>
      <c r="AY703" s="198" t="s">
        <v>144</v>
      </c>
    </row>
    <row r="704" spans="2:51" s="12" customFormat="1" ht="13.5">
      <c r="B704" s="197"/>
      <c r="D704" s="189" t="s">
        <v>153</v>
      </c>
      <c r="E704" s="198" t="s">
        <v>5</v>
      </c>
      <c r="F704" s="199" t="s">
        <v>1546</v>
      </c>
      <c r="H704" s="200">
        <v>1.838</v>
      </c>
      <c r="I704" s="201"/>
      <c r="L704" s="197"/>
      <c r="M704" s="202"/>
      <c r="N704" s="203"/>
      <c r="O704" s="203"/>
      <c r="P704" s="203"/>
      <c r="Q704" s="203"/>
      <c r="R704" s="203"/>
      <c r="S704" s="203"/>
      <c r="T704" s="204"/>
      <c r="AT704" s="198" t="s">
        <v>153</v>
      </c>
      <c r="AU704" s="198" t="s">
        <v>86</v>
      </c>
      <c r="AV704" s="12" t="s">
        <v>86</v>
      </c>
      <c r="AW704" s="12" t="s">
        <v>40</v>
      </c>
      <c r="AX704" s="12" t="s">
        <v>77</v>
      </c>
      <c r="AY704" s="198" t="s">
        <v>144</v>
      </c>
    </row>
    <row r="705" spans="2:51" s="12" customFormat="1" ht="27">
      <c r="B705" s="197"/>
      <c r="D705" s="189" t="s">
        <v>153</v>
      </c>
      <c r="E705" s="198" t="s">
        <v>5</v>
      </c>
      <c r="F705" s="199" t="s">
        <v>1547</v>
      </c>
      <c r="H705" s="200">
        <v>148.887</v>
      </c>
      <c r="I705" s="201"/>
      <c r="L705" s="197"/>
      <c r="M705" s="202"/>
      <c r="N705" s="203"/>
      <c r="O705" s="203"/>
      <c r="P705" s="203"/>
      <c r="Q705" s="203"/>
      <c r="R705" s="203"/>
      <c r="S705" s="203"/>
      <c r="T705" s="204"/>
      <c r="AT705" s="198" t="s">
        <v>153</v>
      </c>
      <c r="AU705" s="198" t="s">
        <v>86</v>
      </c>
      <c r="AV705" s="12" t="s">
        <v>86</v>
      </c>
      <c r="AW705" s="12" t="s">
        <v>40</v>
      </c>
      <c r="AX705" s="12" t="s">
        <v>77</v>
      </c>
      <c r="AY705" s="198" t="s">
        <v>144</v>
      </c>
    </row>
    <row r="706" spans="2:51" s="12" customFormat="1" ht="27">
      <c r="B706" s="197"/>
      <c r="D706" s="189" t="s">
        <v>153</v>
      </c>
      <c r="E706" s="198" t="s">
        <v>5</v>
      </c>
      <c r="F706" s="199" t="s">
        <v>1548</v>
      </c>
      <c r="H706" s="200">
        <v>133.963</v>
      </c>
      <c r="I706" s="201"/>
      <c r="L706" s="197"/>
      <c r="M706" s="202"/>
      <c r="N706" s="203"/>
      <c r="O706" s="203"/>
      <c r="P706" s="203"/>
      <c r="Q706" s="203"/>
      <c r="R706" s="203"/>
      <c r="S706" s="203"/>
      <c r="T706" s="204"/>
      <c r="AT706" s="198" t="s">
        <v>153</v>
      </c>
      <c r="AU706" s="198" t="s">
        <v>86</v>
      </c>
      <c r="AV706" s="12" t="s">
        <v>86</v>
      </c>
      <c r="AW706" s="12" t="s">
        <v>40</v>
      </c>
      <c r="AX706" s="12" t="s">
        <v>77</v>
      </c>
      <c r="AY706" s="198" t="s">
        <v>144</v>
      </c>
    </row>
    <row r="707" spans="2:51" s="12" customFormat="1" ht="27">
      <c r="B707" s="197"/>
      <c r="D707" s="189" t="s">
        <v>153</v>
      </c>
      <c r="E707" s="198" t="s">
        <v>5</v>
      </c>
      <c r="F707" s="199" t="s">
        <v>1549</v>
      </c>
      <c r="H707" s="200">
        <v>185.836</v>
      </c>
      <c r="I707" s="201"/>
      <c r="L707" s="197"/>
      <c r="M707" s="202"/>
      <c r="N707" s="203"/>
      <c r="O707" s="203"/>
      <c r="P707" s="203"/>
      <c r="Q707" s="203"/>
      <c r="R707" s="203"/>
      <c r="S707" s="203"/>
      <c r="T707" s="204"/>
      <c r="AT707" s="198" t="s">
        <v>153</v>
      </c>
      <c r="AU707" s="198" t="s">
        <v>86</v>
      </c>
      <c r="AV707" s="12" t="s">
        <v>86</v>
      </c>
      <c r="AW707" s="12" t="s">
        <v>40</v>
      </c>
      <c r="AX707" s="12" t="s">
        <v>77</v>
      </c>
      <c r="AY707" s="198" t="s">
        <v>144</v>
      </c>
    </row>
    <row r="708" spans="2:51" s="12" customFormat="1" ht="27">
      <c r="B708" s="197"/>
      <c r="D708" s="189" t="s">
        <v>153</v>
      </c>
      <c r="E708" s="198" t="s">
        <v>5</v>
      </c>
      <c r="F708" s="199" t="s">
        <v>1550</v>
      </c>
      <c r="H708" s="200">
        <v>67.687</v>
      </c>
      <c r="I708" s="201"/>
      <c r="L708" s="197"/>
      <c r="M708" s="202"/>
      <c r="N708" s="203"/>
      <c r="O708" s="203"/>
      <c r="P708" s="203"/>
      <c r="Q708" s="203"/>
      <c r="R708" s="203"/>
      <c r="S708" s="203"/>
      <c r="T708" s="204"/>
      <c r="AT708" s="198" t="s">
        <v>153</v>
      </c>
      <c r="AU708" s="198" t="s">
        <v>86</v>
      </c>
      <c r="AV708" s="12" t="s">
        <v>86</v>
      </c>
      <c r="AW708" s="12" t="s">
        <v>40</v>
      </c>
      <c r="AX708" s="12" t="s">
        <v>77</v>
      </c>
      <c r="AY708" s="198" t="s">
        <v>144</v>
      </c>
    </row>
    <row r="709" spans="2:51" s="12" customFormat="1" ht="27">
      <c r="B709" s="197"/>
      <c r="D709" s="189" t="s">
        <v>153</v>
      </c>
      <c r="E709" s="198" t="s">
        <v>5</v>
      </c>
      <c r="F709" s="199" t="s">
        <v>1551</v>
      </c>
      <c r="H709" s="200">
        <v>270.141</v>
      </c>
      <c r="I709" s="201"/>
      <c r="L709" s="197"/>
      <c r="M709" s="202"/>
      <c r="N709" s="203"/>
      <c r="O709" s="203"/>
      <c r="P709" s="203"/>
      <c r="Q709" s="203"/>
      <c r="R709" s="203"/>
      <c r="S709" s="203"/>
      <c r="T709" s="204"/>
      <c r="AT709" s="198" t="s">
        <v>153</v>
      </c>
      <c r="AU709" s="198" t="s">
        <v>86</v>
      </c>
      <c r="AV709" s="12" t="s">
        <v>86</v>
      </c>
      <c r="AW709" s="12" t="s">
        <v>40</v>
      </c>
      <c r="AX709" s="12" t="s">
        <v>77</v>
      </c>
      <c r="AY709" s="198" t="s">
        <v>144</v>
      </c>
    </row>
    <row r="710" spans="2:51" s="12" customFormat="1" ht="27">
      <c r="B710" s="197"/>
      <c r="D710" s="189" t="s">
        <v>153</v>
      </c>
      <c r="E710" s="198" t="s">
        <v>5</v>
      </c>
      <c r="F710" s="199" t="s">
        <v>1552</v>
      </c>
      <c r="H710" s="200">
        <v>182.175</v>
      </c>
      <c r="I710" s="201"/>
      <c r="L710" s="197"/>
      <c r="M710" s="202"/>
      <c r="N710" s="203"/>
      <c r="O710" s="203"/>
      <c r="P710" s="203"/>
      <c r="Q710" s="203"/>
      <c r="R710" s="203"/>
      <c r="S710" s="203"/>
      <c r="T710" s="204"/>
      <c r="AT710" s="198" t="s">
        <v>153</v>
      </c>
      <c r="AU710" s="198" t="s">
        <v>86</v>
      </c>
      <c r="AV710" s="12" t="s">
        <v>86</v>
      </c>
      <c r="AW710" s="12" t="s">
        <v>40</v>
      </c>
      <c r="AX710" s="12" t="s">
        <v>77</v>
      </c>
      <c r="AY710" s="198" t="s">
        <v>144</v>
      </c>
    </row>
    <row r="711" spans="2:51" s="12" customFormat="1" ht="27">
      <c r="B711" s="197"/>
      <c r="D711" s="189" t="s">
        <v>153</v>
      </c>
      <c r="E711" s="198" t="s">
        <v>5</v>
      </c>
      <c r="F711" s="199" t="s">
        <v>1553</v>
      </c>
      <c r="H711" s="200">
        <v>174.601</v>
      </c>
      <c r="I711" s="201"/>
      <c r="L711" s="197"/>
      <c r="M711" s="202"/>
      <c r="N711" s="203"/>
      <c r="O711" s="203"/>
      <c r="P711" s="203"/>
      <c r="Q711" s="203"/>
      <c r="R711" s="203"/>
      <c r="S711" s="203"/>
      <c r="T711" s="204"/>
      <c r="AT711" s="198" t="s">
        <v>153</v>
      </c>
      <c r="AU711" s="198" t="s">
        <v>86</v>
      </c>
      <c r="AV711" s="12" t="s">
        <v>86</v>
      </c>
      <c r="AW711" s="12" t="s">
        <v>40</v>
      </c>
      <c r="AX711" s="12" t="s">
        <v>77</v>
      </c>
      <c r="AY711" s="198" t="s">
        <v>144</v>
      </c>
    </row>
    <row r="712" spans="2:51" s="12" customFormat="1" ht="27">
      <c r="B712" s="197"/>
      <c r="D712" s="189" t="s">
        <v>153</v>
      </c>
      <c r="E712" s="198" t="s">
        <v>5</v>
      </c>
      <c r="F712" s="199" t="s">
        <v>1554</v>
      </c>
      <c r="H712" s="200">
        <v>57.764</v>
      </c>
      <c r="I712" s="201"/>
      <c r="L712" s="197"/>
      <c r="M712" s="202"/>
      <c r="N712" s="203"/>
      <c r="O712" s="203"/>
      <c r="P712" s="203"/>
      <c r="Q712" s="203"/>
      <c r="R712" s="203"/>
      <c r="S712" s="203"/>
      <c r="T712" s="204"/>
      <c r="AT712" s="198" t="s">
        <v>153</v>
      </c>
      <c r="AU712" s="198" t="s">
        <v>86</v>
      </c>
      <c r="AV712" s="12" t="s">
        <v>86</v>
      </c>
      <c r="AW712" s="12" t="s">
        <v>40</v>
      </c>
      <c r="AX712" s="12" t="s">
        <v>77</v>
      </c>
      <c r="AY712" s="198" t="s">
        <v>144</v>
      </c>
    </row>
    <row r="713" spans="2:51" s="12" customFormat="1" ht="13.5">
      <c r="B713" s="197"/>
      <c r="D713" s="189" t="s">
        <v>153</v>
      </c>
      <c r="E713" s="198" t="s">
        <v>5</v>
      </c>
      <c r="F713" s="199" t="s">
        <v>1555</v>
      </c>
      <c r="H713" s="200">
        <v>38.119</v>
      </c>
      <c r="I713" s="201"/>
      <c r="L713" s="197"/>
      <c r="M713" s="202"/>
      <c r="N713" s="203"/>
      <c r="O713" s="203"/>
      <c r="P713" s="203"/>
      <c r="Q713" s="203"/>
      <c r="R713" s="203"/>
      <c r="S713" s="203"/>
      <c r="T713" s="204"/>
      <c r="AT713" s="198" t="s">
        <v>153</v>
      </c>
      <c r="AU713" s="198" t="s">
        <v>86</v>
      </c>
      <c r="AV713" s="12" t="s">
        <v>86</v>
      </c>
      <c r="AW713" s="12" t="s">
        <v>40</v>
      </c>
      <c r="AX713" s="12" t="s">
        <v>77</v>
      </c>
      <c r="AY713" s="198" t="s">
        <v>144</v>
      </c>
    </row>
    <row r="714" spans="2:51" s="12" customFormat="1" ht="27">
      <c r="B714" s="197"/>
      <c r="D714" s="189" t="s">
        <v>153</v>
      </c>
      <c r="E714" s="198" t="s">
        <v>5</v>
      </c>
      <c r="F714" s="199" t="s">
        <v>1556</v>
      </c>
      <c r="H714" s="200">
        <v>142.937</v>
      </c>
      <c r="I714" s="201"/>
      <c r="L714" s="197"/>
      <c r="M714" s="202"/>
      <c r="N714" s="203"/>
      <c r="O714" s="203"/>
      <c r="P714" s="203"/>
      <c r="Q714" s="203"/>
      <c r="R714" s="203"/>
      <c r="S714" s="203"/>
      <c r="T714" s="204"/>
      <c r="AT714" s="198" t="s">
        <v>153</v>
      </c>
      <c r="AU714" s="198" t="s">
        <v>86</v>
      </c>
      <c r="AV714" s="12" t="s">
        <v>86</v>
      </c>
      <c r="AW714" s="12" t="s">
        <v>40</v>
      </c>
      <c r="AX714" s="12" t="s">
        <v>77</v>
      </c>
      <c r="AY714" s="198" t="s">
        <v>144</v>
      </c>
    </row>
    <row r="715" spans="2:51" s="12" customFormat="1" ht="27">
      <c r="B715" s="197"/>
      <c r="D715" s="189" t="s">
        <v>153</v>
      </c>
      <c r="E715" s="198" t="s">
        <v>5</v>
      </c>
      <c r="F715" s="199" t="s">
        <v>1557</v>
      </c>
      <c r="H715" s="200">
        <v>133.455</v>
      </c>
      <c r="I715" s="201"/>
      <c r="L715" s="197"/>
      <c r="M715" s="202"/>
      <c r="N715" s="203"/>
      <c r="O715" s="203"/>
      <c r="P715" s="203"/>
      <c r="Q715" s="203"/>
      <c r="R715" s="203"/>
      <c r="S715" s="203"/>
      <c r="T715" s="204"/>
      <c r="AT715" s="198" t="s">
        <v>153</v>
      </c>
      <c r="AU715" s="198" t="s">
        <v>86</v>
      </c>
      <c r="AV715" s="12" t="s">
        <v>86</v>
      </c>
      <c r="AW715" s="12" t="s">
        <v>40</v>
      </c>
      <c r="AX715" s="12" t="s">
        <v>77</v>
      </c>
      <c r="AY715" s="198" t="s">
        <v>144</v>
      </c>
    </row>
    <row r="716" spans="2:51" s="12" customFormat="1" ht="13.5">
      <c r="B716" s="197"/>
      <c r="D716" s="189" t="s">
        <v>153</v>
      </c>
      <c r="E716" s="198" t="s">
        <v>5</v>
      </c>
      <c r="F716" s="199" t="s">
        <v>1558</v>
      </c>
      <c r="H716" s="200">
        <v>11.078</v>
      </c>
      <c r="I716" s="201"/>
      <c r="L716" s="197"/>
      <c r="M716" s="202"/>
      <c r="N716" s="203"/>
      <c r="O716" s="203"/>
      <c r="P716" s="203"/>
      <c r="Q716" s="203"/>
      <c r="R716" s="203"/>
      <c r="S716" s="203"/>
      <c r="T716" s="204"/>
      <c r="AT716" s="198" t="s">
        <v>153</v>
      </c>
      <c r="AU716" s="198" t="s">
        <v>86</v>
      </c>
      <c r="AV716" s="12" t="s">
        <v>86</v>
      </c>
      <c r="AW716" s="12" t="s">
        <v>40</v>
      </c>
      <c r="AX716" s="12" t="s">
        <v>77</v>
      </c>
      <c r="AY716" s="198" t="s">
        <v>144</v>
      </c>
    </row>
    <row r="717" spans="2:51" s="12" customFormat="1" ht="27">
      <c r="B717" s="197"/>
      <c r="D717" s="189" t="s">
        <v>153</v>
      </c>
      <c r="E717" s="198" t="s">
        <v>5</v>
      </c>
      <c r="F717" s="199" t="s">
        <v>1559</v>
      </c>
      <c r="H717" s="200">
        <v>89.94</v>
      </c>
      <c r="I717" s="201"/>
      <c r="L717" s="197"/>
      <c r="M717" s="202"/>
      <c r="N717" s="203"/>
      <c r="O717" s="203"/>
      <c r="P717" s="203"/>
      <c r="Q717" s="203"/>
      <c r="R717" s="203"/>
      <c r="S717" s="203"/>
      <c r="T717" s="204"/>
      <c r="AT717" s="198" t="s">
        <v>153</v>
      </c>
      <c r="AU717" s="198" t="s">
        <v>86</v>
      </c>
      <c r="AV717" s="12" t="s">
        <v>86</v>
      </c>
      <c r="AW717" s="12" t="s">
        <v>40</v>
      </c>
      <c r="AX717" s="12" t="s">
        <v>77</v>
      </c>
      <c r="AY717" s="198" t="s">
        <v>144</v>
      </c>
    </row>
    <row r="718" spans="2:51" s="14" customFormat="1" ht="13.5">
      <c r="B718" s="240"/>
      <c r="D718" s="189" t="s">
        <v>153</v>
      </c>
      <c r="E718" s="241" t="s">
        <v>5</v>
      </c>
      <c r="F718" s="242" t="s">
        <v>1296</v>
      </c>
      <c r="H718" s="243">
        <v>1780.553</v>
      </c>
      <c r="I718" s="244"/>
      <c r="L718" s="240"/>
      <c r="M718" s="245"/>
      <c r="N718" s="246"/>
      <c r="O718" s="246"/>
      <c r="P718" s="246"/>
      <c r="Q718" s="246"/>
      <c r="R718" s="246"/>
      <c r="S718" s="246"/>
      <c r="T718" s="247"/>
      <c r="AT718" s="241" t="s">
        <v>153</v>
      </c>
      <c r="AU718" s="241" t="s">
        <v>86</v>
      </c>
      <c r="AV718" s="14" t="s">
        <v>178</v>
      </c>
      <c r="AW718" s="14" t="s">
        <v>40</v>
      </c>
      <c r="AX718" s="14" t="s">
        <v>77</v>
      </c>
      <c r="AY718" s="241" t="s">
        <v>144</v>
      </c>
    </row>
    <row r="719" spans="2:51" s="11" customFormat="1" ht="13.5">
      <c r="B719" s="188"/>
      <c r="D719" s="189" t="s">
        <v>153</v>
      </c>
      <c r="E719" s="190" t="s">
        <v>5</v>
      </c>
      <c r="F719" s="191" t="s">
        <v>222</v>
      </c>
      <c r="H719" s="192" t="s">
        <v>5</v>
      </c>
      <c r="I719" s="193"/>
      <c r="L719" s="188"/>
      <c r="M719" s="194"/>
      <c r="N719" s="195"/>
      <c r="O719" s="195"/>
      <c r="P719" s="195"/>
      <c r="Q719" s="195"/>
      <c r="R719" s="195"/>
      <c r="S719" s="195"/>
      <c r="T719" s="196"/>
      <c r="AT719" s="192" t="s">
        <v>153</v>
      </c>
      <c r="AU719" s="192" t="s">
        <v>86</v>
      </c>
      <c r="AV719" s="11" t="s">
        <v>25</v>
      </c>
      <c r="AW719" s="11" t="s">
        <v>40</v>
      </c>
      <c r="AX719" s="11" t="s">
        <v>77</v>
      </c>
      <c r="AY719" s="192" t="s">
        <v>144</v>
      </c>
    </row>
    <row r="720" spans="2:51" s="12" customFormat="1" ht="27">
      <c r="B720" s="197"/>
      <c r="D720" s="189" t="s">
        <v>153</v>
      </c>
      <c r="E720" s="198" t="s">
        <v>5</v>
      </c>
      <c r="F720" s="199" t="s">
        <v>1560</v>
      </c>
      <c r="H720" s="200">
        <v>163.6</v>
      </c>
      <c r="I720" s="201"/>
      <c r="L720" s="197"/>
      <c r="M720" s="202"/>
      <c r="N720" s="203"/>
      <c r="O720" s="203"/>
      <c r="P720" s="203"/>
      <c r="Q720" s="203"/>
      <c r="R720" s="203"/>
      <c r="S720" s="203"/>
      <c r="T720" s="204"/>
      <c r="AT720" s="198" t="s">
        <v>153</v>
      </c>
      <c r="AU720" s="198" t="s">
        <v>86</v>
      </c>
      <c r="AV720" s="12" t="s">
        <v>86</v>
      </c>
      <c r="AW720" s="12" t="s">
        <v>40</v>
      </c>
      <c r="AX720" s="12" t="s">
        <v>77</v>
      </c>
      <c r="AY720" s="198" t="s">
        <v>144</v>
      </c>
    </row>
    <row r="721" spans="2:51" s="12" customFormat="1" ht="27">
      <c r="B721" s="197"/>
      <c r="D721" s="189" t="s">
        <v>153</v>
      </c>
      <c r="E721" s="198" t="s">
        <v>5</v>
      </c>
      <c r="F721" s="199" t="s">
        <v>1561</v>
      </c>
      <c r="H721" s="200">
        <v>171.884</v>
      </c>
      <c r="I721" s="201"/>
      <c r="L721" s="197"/>
      <c r="M721" s="202"/>
      <c r="N721" s="203"/>
      <c r="O721" s="203"/>
      <c r="P721" s="203"/>
      <c r="Q721" s="203"/>
      <c r="R721" s="203"/>
      <c r="S721" s="203"/>
      <c r="T721" s="204"/>
      <c r="AT721" s="198" t="s">
        <v>153</v>
      </c>
      <c r="AU721" s="198" t="s">
        <v>86</v>
      </c>
      <c r="AV721" s="12" t="s">
        <v>86</v>
      </c>
      <c r="AW721" s="12" t="s">
        <v>40</v>
      </c>
      <c r="AX721" s="12" t="s">
        <v>77</v>
      </c>
      <c r="AY721" s="198" t="s">
        <v>144</v>
      </c>
    </row>
    <row r="722" spans="2:51" s="12" customFormat="1" ht="27">
      <c r="B722" s="197"/>
      <c r="D722" s="189" t="s">
        <v>153</v>
      </c>
      <c r="E722" s="198" t="s">
        <v>5</v>
      </c>
      <c r="F722" s="199" t="s">
        <v>1562</v>
      </c>
      <c r="H722" s="200">
        <v>124.368</v>
      </c>
      <c r="I722" s="201"/>
      <c r="L722" s="197"/>
      <c r="M722" s="202"/>
      <c r="N722" s="203"/>
      <c r="O722" s="203"/>
      <c r="P722" s="203"/>
      <c r="Q722" s="203"/>
      <c r="R722" s="203"/>
      <c r="S722" s="203"/>
      <c r="T722" s="204"/>
      <c r="AT722" s="198" t="s">
        <v>153</v>
      </c>
      <c r="AU722" s="198" t="s">
        <v>86</v>
      </c>
      <c r="AV722" s="12" t="s">
        <v>86</v>
      </c>
      <c r="AW722" s="12" t="s">
        <v>40</v>
      </c>
      <c r="AX722" s="12" t="s">
        <v>77</v>
      </c>
      <c r="AY722" s="198" t="s">
        <v>144</v>
      </c>
    </row>
    <row r="723" spans="2:51" s="12" customFormat="1" ht="27">
      <c r="B723" s="197"/>
      <c r="D723" s="189" t="s">
        <v>153</v>
      </c>
      <c r="E723" s="198" t="s">
        <v>5</v>
      </c>
      <c r="F723" s="199" t="s">
        <v>1563</v>
      </c>
      <c r="H723" s="200">
        <v>127.96</v>
      </c>
      <c r="I723" s="201"/>
      <c r="L723" s="197"/>
      <c r="M723" s="202"/>
      <c r="N723" s="203"/>
      <c r="O723" s="203"/>
      <c r="P723" s="203"/>
      <c r="Q723" s="203"/>
      <c r="R723" s="203"/>
      <c r="S723" s="203"/>
      <c r="T723" s="204"/>
      <c r="AT723" s="198" t="s">
        <v>153</v>
      </c>
      <c r="AU723" s="198" t="s">
        <v>86</v>
      </c>
      <c r="AV723" s="12" t="s">
        <v>86</v>
      </c>
      <c r="AW723" s="12" t="s">
        <v>40</v>
      </c>
      <c r="AX723" s="12" t="s">
        <v>77</v>
      </c>
      <c r="AY723" s="198" t="s">
        <v>144</v>
      </c>
    </row>
    <row r="724" spans="2:51" s="12" customFormat="1" ht="27">
      <c r="B724" s="197"/>
      <c r="D724" s="189" t="s">
        <v>153</v>
      </c>
      <c r="E724" s="198" t="s">
        <v>5</v>
      </c>
      <c r="F724" s="199" t="s">
        <v>1564</v>
      </c>
      <c r="H724" s="200">
        <v>148.56</v>
      </c>
      <c r="I724" s="201"/>
      <c r="L724" s="197"/>
      <c r="M724" s="202"/>
      <c r="N724" s="203"/>
      <c r="O724" s="203"/>
      <c r="P724" s="203"/>
      <c r="Q724" s="203"/>
      <c r="R724" s="203"/>
      <c r="S724" s="203"/>
      <c r="T724" s="204"/>
      <c r="AT724" s="198" t="s">
        <v>153</v>
      </c>
      <c r="AU724" s="198" t="s">
        <v>86</v>
      </c>
      <c r="AV724" s="12" t="s">
        <v>86</v>
      </c>
      <c r="AW724" s="12" t="s">
        <v>40</v>
      </c>
      <c r="AX724" s="12" t="s">
        <v>77</v>
      </c>
      <c r="AY724" s="198" t="s">
        <v>144</v>
      </c>
    </row>
    <row r="725" spans="2:51" s="12" customFormat="1" ht="27">
      <c r="B725" s="197"/>
      <c r="D725" s="189" t="s">
        <v>153</v>
      </c>
      <c r="E725" s="198" t="s">
        <v>5</v>
      </c>
      <c r="F725" s="199" t="s">
        <v>1565</v>
      </c>
      <c r="H725" s="200">
        <v>200.876</v>
      </c>
      <c r="I725" s="201"/>
      <c r="L725" s="197"/>
      <c r="M725" s="202"/>
      <c r="N725" s="203"/>
      <c r="O725" s="203"/>
      <c r="P725" s="203"/>
      <c r="Q725" s="203"/>
      <c r="R725" s="203"/>
      <c r="S725" s="203"/>
      <c r="T725" s="204"/>
      <c r="AT725" s="198" t="s">
        <v>153</v>
      </c>
      <c r="AU725" s="198" t="s">
        <v>86</v>
      </c>
      <c r="AV725" s="12" t="s">
        <v>86</v>
      </c>
      <c r="AW725" s="12" t="s">
        <v>40</v>
      </c>
      <c r="AX725" s="12" t="s">
        <v>77</v>
      </c>
      <c r="AY725" s="198" t="s">
        <v>144</v>
      </c>
    </row>
    <row r="726" spans="2:51" s="12" customFormat="1" ht="27">
      <c r="B726" s="197"/>
      <c r="D726" s="189" t="s">
        <v>153</v>
      </c>
      <c r="E726" s="198" t="s">
        <v>5</v>
      </c>
      <c r="F726" s="199" t="s">
        <v>1566</v>
      </c>
      <c r="H726" s="200">
        <v>198.248</v>
      </c>
      <c r="I726" s="201"/>
      <c r="L726" s="197"/>
      <c r="M726" s="202"/>
      <c r="N726" s="203"/>
      <c r="O726" s="203"/>
      <c r="P726" s="203"/>
      <c r="Q726" s="203"/>
      <c r="R726" s="203"/>
      <c r="S726" s="203"/>
      <c r="T726" s="204"/>
      <c r="AT726" s="198" t="s">
        <v>153</v>
      </c>
      <c r="AU726" s="198" t="s">
        <v>86</v>
      </c>
      <c r="AV726" s="12" t="s">
        <v>86</v>
      </c>
      <c r="AW726" s="12" t="s">
        <v>40</v>
      </c>
      <c r="AX726" s="12" t="s">
        <v>77</v>
      </c>
      <c r="AY726" s="198" t="s">
        <v>144</v>
      </c>
    </row>
    <row r="727" spans="2:51" s="12" customFormat="1" ht="27">
      <c r="B727" s="197"/>
      <c r="D727" s="189" t="s">
        <v>153</v>
      </c>
      <c r="E727" s="198" t="s">
        <v>5</v>
      </c>
      <c r="F727" s="199" t="s">
        <v>1567</v>
      </c>
      <c r="H727" s="200">
        <v>174.039</v>
      </c>
      <c r="I727" s="201"/>
      <c r="L727" s="197"/>
      <c r="M727" s="202"/>
      <c r="N727" s="203"/>
      <c r="O727" s="203"/>
      <c r="P727" s="203"/>
      <c r="Q727" s="203"/>
      <c r="R727" s="203"/>
      <c r="S727" s="203"/>
      <c r="T727" s="204"/>
      <c r="AT727" s="198" t="s">
        <v>153</v>
      </c>
      <c r="AU727" s="198" t="s">
        <v>86</v>
      </c>
      <c r="AV727" s="12" t="s">
        <v>86</v>
      </c>
      <c r="AW727" s="12" t="s">
        <v>40</v>
      </c>
      <c r="AX727" s="12" t="s">
        <v>77</v>
      </c>
      <c r="AY727" s="198" t="s">
        <v>144</v>
      </c>
    </row>
    <row r="728" spans="2:51" s="12" customFormat="1" ht="27">
      <c r="B728" s="197"/>
      <c r="D728" s="189" t="s">
        <v>153</v>
      </c>
      <c r="E728" s="198" t="s">
        <v>5</v>
      </c>
      <c r="F728" s="199" t="s">
        <v>1568</v>
      </c>
      <c r="H728" s="200">
        <v>323.456</v>
      </c>
      <c r="I728" s="201"/>
      <c r="L728" s="197"/>
      <c r="M728" s="202"/>
      <c r="N728" s="203"/>
      <c r="O728" s="203"/>
      <c r="P728" s="203"/>
      <c r="Q728" s="203"/>
      <c r="R728" s="203"/>
      <c r="S728" s="203"/>
      <c r="T728" s="204"/>
      <c r="AT728" s="198" t="s">
        <v>153</v>
      </c>
      <c r="AU728" s="198" t="s">
        <v>86</v>
      </c>
      <c r="AV728" s="12" t="s">
        <v>86</v>
      </c>
      <c r="AW728" s="12" t="s">
        <v>40</v>
      </c>
      <c r="AX728" s="12" t="s">
        <v>77</v>
      </c>
      <c r="AY728" s="198" t="s">
        <v>144</v>
      </c>
    </row>
    <row r="729" spans="2:51" s="12" customFormat="1" ht="13.5">
      <c r="B729" s="197"/>
      <c r="D729" s="189" t="s">
        <v>153</v>
      </c>
      <c r="E729" s="198" t="s">
        <v>5</v>
      </c>
      <c r="F729" s="199" t="s">
        <v>1569</v>
      </c>
      <c r="H729" s="200">
        <v>96.584</v>
      </c>
      <c r="I729" s="201"/>
      <c r="L729" s="197"/>
      <c r="M729" s="202"/>
      <c r="N729" s="203"/>
      <c r="O729" s="203"/>
      <c r="P729" s="203"/>
      <c r="Q729" s="203"/>
      <c r="R729" s="203"/>
      <c r="S729" s="203"/>
      <c r="T729" s="204"/>
      <c r="AT729" s="198" t="s">
        <v>153</v>
      </c>
      <c r="AU729" s="198" t="s">
        <v>86</v>
      </c>
      <c r="AV729" s="12" t="s">
        <v>86</v>
      </c>
      <c r="AW729" s="12" t="s">
        <v>40</v>
      </c>
      <c r="AX729" s="12" t="s">
        <v>77</v>
      </c>
      <c r="AY729" s="198" t="s">
        <v>144</v>
      </c>
    </row>
    <row r="730" spans="2:51" s="12" customFormat="1" ht="27">
      <c r="B730" s="197"/>
      <c r="D730" s="189" t="s">
        <v>153</v>
      </c>
      <c r="E730" s="198" t="s">
        <v>5</v>
      </c>
      <c r="F730" s="199" t="s">
        <v>1570</v>
      </c>
      <c r="H730" s="200">
        <v>273.992</v>
      </c>
      <c r="I730" s="201"/>
      <c r="L730" s="197"/>
      <c r="M730" s="202"/>
      <c r="N730" s="203"/>
      <c r="O730" s="203"/>
      <c r="P730" s="203"/>
      <c r="Q730" s="203"/>
      <c r="R730" s="203"/>
      <c r="S730" s="203"/>
      <c r="T730" s="204"/>
      <c r="AT730" s="198" t="s">
        <v>153</v>
      </c>
      <c r="AU730" s="198" t="s">
        <v>86</v>
      </c>
      <c r="AV730" s="12" t="s">
        <v>86</v>
      </c>
      <c r="AW730" s="12" t="s">
        <v>40</v>
      </c>
      <c r="AX730" s="12" t="s">
        <v>77</v>
      </c>
      <c r="AY730" s="198" t="s">
        <v>144</v>
      </c>
    </row>
    <row r="731" spans="2:51" s="12" customFormat="1" ht="13.5">
      <c r="B731" s="197"/>
      <c r="D731" s="189" t="s">
        <v>153</v>
      </c>
      <c r="E731" s="198" t="s">
        <v>5</v>
      </c>
      <c r="F731" s="199" t="s">
        <v>1571</v>
      </c>
      <c r="H731" s="200">
        <v>70.8</v>
      </c>
      <c r="I731" s="201"/>
      <c r="L731" s="197"/>
      <c r="M731" s="202"/>
      <c r="N731" s="203"/>
      <c r="O731" s="203"/>
      <c r="P731" s="203"/>
      <c r="Q731" s="203"/>
      <c r="R731" s="203"/>
      <c r="S731" s="203"/>
      <c r="T731" s="204"/>
      <c r="AT731" s="198" t="s">
        <v>153</v>
      </c>
      <c r="AU731" s="198" t="s">
        <v>86</v>
      </c>
      <c r="AV731" s="12" t="s">
        <v>86</v>
      </c>
      <c r="AW731" s="12" t="s">
        <v>40</v>
      </c>
      <c r="AX731" s="12" t="s">
        <v>77</v>
      </c>
      <c r="AY731" s="198" t="s">
        <v>144</v>
      </c>
    </row>
    <row r="732" spans="2:51" s="12" customFormat="1" ht="13.5">
      <c r="B732" s="197"/>
      <c r="D732" s="189" t="s">
        <v>153</v>
      </c>
      <c r="E732" s="198" t="s">
        <v>5</v>
      </c>
      <c r="F732" s="199" t="s">
        <v>1572</v>
      </c>
      <c r="H732" s="200">
        <v>35.192</v>
      </c>
      <c r="I732" s="201"/>
      <c r="L732" s="197"/>
      <c r="M732" s="202"/>
      <c r="N732" s="203"/>
      <c r="O732" s="203"/>
      <c r="P732" s="203"/>
      <c r="Q732" s="203"/>
      <c r="R732" s="203"/>
      <c r="S732" s="203"/>
      <c r="T732" s="204"/>
      <c r="AT732" s="198" t="s">
        <v>153</v>
      </c>
      <c r="AU732" s="198" t="s">
        <v>86</v>
      </c>
      <c r="AV732" s="12" t="s">
        <v>86</v>
      </c>
      <c r="AW732" s="12" t="s">
        <v>40</v>
      </c>
      <c r="AX732" s="12" t="s">
        <v>77</v>
      </c>
      <c r="AY732" s="198" t="s">
        <v>144</v>
      </c>
    </row>
    <row r="733" spans="2:51" s="14" customFormat="1" ht="13.5">
      <c r="B733" s="240"/>
      <c r="D733" s="189" t="s">
        <v>153</v>
      </c>
      <c r="E733" s="241" t="s">
        <v>5</v>
      </c>
      <c r="F733" s="242" t="s">
        <v>1296</v>
      </c>
      <c r="H733" s="243">
        <v>2109.559</v>
      </c>
      <c r="I733" s="244"/>
      <c r="L733" s="240"/>
      <c r="M733" s="245"/>
      <c r="N733" s="246"/>
      <c r="O733" s="246"/>
      <c r="P733" s="246"/>
      <c r="Q733" s="246"/>
      <c r="R733" s="246"/>
      <c r="S733" s="246"/>
      <c r="T733" s="247"/>
      <c r="AT733" s="241" t="s">
        <v>153</v>
      </c>
      <c r="AU733" s="241" t="s">
        <v>86</v>
      </c>
      <c r="AV733" s="14" t="s">
        <v>178</v>
      </c>
      <c r="AW733" s="14" t="s">
        <v>40</v>
      </c>
      <c r="AX733" s="14" t="s">
        <v>77</v>
      </c>
      <c r="AY733" s="241" t="s">
        <v>144</v>
      </c>
    </row>
    <row r="734" spans="2:51" s="11" customFormat="1" ht="13.5">
      <c r="B734" s="188"/>
      <c r="D734" s="189" t="s">
        <v>153</v>
      </c>
      <c r="E734" s="190" t="s">
        <v>5</v>
      </c>
      <c r="F734" s="191" t="s">
        <v>227</v>
      </c>
      <c r="H734" s="192" t="s">
        <v>5</v>
      </c>
      <c r="I734" s="193"/>
      <c r="L734" s="188"/>
      <c r="M734" s="194"/>
      <c r="N734" s="195"/>
      <c r="O734" s="195"/>
      <c r="P734" s="195"/>
      <c r="Q734" s="195"/>
      <c r="R734" s="195"/>
      <c r="S734" s="195"/>
      <c r="T734" s="196"/>
      <c r="AT734" s="192" t="s">
        <v>153</v>
      </c>
      <c r="AU734" s="192" t="s">
        <v>86</v>
      </c>
      <c r="AV734" s="11" t="s">
        <v>25</v>
      </c>
      <c r="AW734" s="11" t="s">
        <v>40</v>
      </c>
      <c r="AX734" s="11" t="s">
        <v>77</v>
      </c>
      <c r="AY734" s="192" t="s">
        <v>144</v>
      </c>
    </row>
    <row r="735" spans="2:51" s="12" customFormat="1" ht="27">
      <c r="B735" s="197"/>
      <c r="D735" s="189" t="s">
        <v>153</v>
      </c>
      <c r="E735" s="198" t="s">
        <v>5</v>
      </c>
      <c r="F735" s="199" t="s">
        <v>1573</v>
      </c>
      <c r="H735" s="200">
        <v>55.395</v>
      </c>
      <c r="I735" s="201"/>
      <c r="L735" s="197"/>
      <c r="M735" s="202"/>
      <c r="N735" s="203"/>
      <c r="O735" s="203"/>
      <c r="P735" s="203"/>
      <c r="Q735" s="203"/>
      <c r="R735" s="203"/>
      <c r="S735" s="203"/>
      <c r="T735" s="204"/>
      <c r="AT735" s="198" t="s">
        <v>153</v>
      </c>
      <c r="AU735" s="198" t="s">
        <v>86</v>
      </c>
      <c r="AV735" s="12" t="s">
        <v>86</v>
      </c>
      <c r="AW735" s="12" t="s">
        <v>40</v>
      </c>
      <c r="AX735" s="12" t="s">
        <v>77</v>
      </c>
      <c r="AY735" s="198" t="s">
        <v>144</v>
      </c>
    </row>
    <row r="736" spans="2:51" s="12" customFormat="1" ht="27">
      <c r="B736" s="197"/>
      <c r="D736" s="189" t="s">
        <v>153</v>
      </c>
      <c r="E736" s="198" t="s">
        <v>5</v>
      </c>
      <c r="F736" s="199" t="s">
        <v>1574</v>
      </c>
      <c r="H736" s="200">
        <v>77.167</v>
      </c>
      <c r="I736" s="201"/>
      <c r="L736" s="197"/>
      <c r="M736" s="202"/>
      <c r="N736" s="203"/>
      <c r="O736" s="203"/>
      <c r="P736" s="203"/>
      <c r="Q736" s="203"/>
      <c r="R736" s="203"/>
      <c r="S736" s="203"/>
      <c r="T736" s="204"/>
      <c r="AT736" s="198" t="s">
        <v>153</v>
      </c>
      <c r="AU736" s="198" t="s">
        <v>86</v>
      </c>
      <c r="AV736" s="12" t="s">
        <v>86</v>
      </c>
      <c r="AW736" s="12" t="s">
        <v>40</v>
      </c>
      <c r="AX736" s="12" t="s">
        <v>77</v>
      </c>
      <c r="AY736" s="198" t="s">
        <v>144</v>
      </c>
    </row>
    <row r="737" spans="2:51" s="12" customFormat="1" ht="13.5">
      <c r="B737" s="197"/>
      <c r="D737" s="189" t="s">
        <v>153</v>
      </c>
      <c r="E737" s="198" t="s">
        <v>5</v>
      </c>
      <c r="F737" s="199" t="s">
        <v>1575</v>
      </c>
      <c r="H737" s="200">
        <v>40.966</v>
      </c>
      <c r="I737" s="201"/>
      <c r="L737" s="197"/>
      <c r="M737" s="202"/>
      <c r="N737" s="203"/>
      <c r="O737" s="203"/>
      <c r="P737" s="203"/>
      <c r="Q737" s="203"/>
      <c r="R737" s="203"/>
      <c r="S737" s="203"/>
      <c r="T737" s="204"/>
      <c r="AT737" s="198" t="s">
        <v>153</v>
      </c>
      <c r="AU737" s="198" t="s">
        <v>86</v>
      </c>
      <c r="AV737" s="12" t="s">
        <v>86</v>
      </c>
      <c r="AW737" s="12" t="s">
        <v>40</v>
      </c>
      <c r="AX737" s="12" t="s">
        <v>77</v>
      </c>
      <c r="AY737" s="198" t="s">
        <v>144</v>
      </c>
    </row>
    <row r="738" spans="2:51" s="12" customFormat="1" ht="27">
      <c r="B738" s="197"/>
      <c r="D738" s="189" t="s">
        <v>153</v>
      </c>
      <c r="E738" s="198" t="s">
        <v>5</v>
      </c>
      <c r="F738" s="199" t="s">
        <v>1576</v>
      </c>
      <c r="H738" s="200">
        <v>262.346</v>
      </c>
      <c r="I738" s="201"/>
      <c r="L738" s="197"/>
      <c r="M738" s="202"/>
      <c r="N738" s="203"/>
      <c r="O738" s="203"/>
      <c r="P738" s="203"/>
      <c r="Q738" s="203"/>
      <c r="R738" s="203"/>
      <c r="S738" s="203"/>
      <c r="T738" s="204"/>
      <c r="AT738" s="198" t="s">
        <v>153</v>
      </c>
      <c r="AU738" s="198" t="s">
        <v>86</v>
      </c>
      <c r="AV738" s="12" t="s">
        <v>86</v>
      </c>
      <c r="AW738" s="12" t="s">
        <v>40</v>
      </c>
      <c r="AX738" s="12" t="s">
        <v>77</v>
      </c>
      <c r="AY738" s="198" t="s">
        <v>144</v>
      </c>
    </row>
    <row r="739" spans="2:51" s="12" customFormat="1" ht="27">
      <c r="B739" s="197"/>
      <c r="D739" s="189" t="s">
        <v>153</v>
      </c>
      <c r="E739" s="198" t="s">
        <v>5</v>
      </c>
      <c r="F739" s="199" t="s">
        <v>1577</v>
      </c>
      <c r="H739" s="200">
        <v>86.636</v>
      </c>
      <c r="I739" s="201"/>
      <c r="L739" s="197"/>
      <c r="M739" s="202"/>
      <c r="N739" s="203"/>
      <c r="O739" s="203"/>
      <c r="P739" s="203"/>
      <c r="Q739" s="203"/>
      <c r="R739" s="203"/>
      <c r="S739" s="203"/>
      <c r="T739" s="204"/>
      <c r="AT739" s="198" t="s">
        <v>153</v>
      </c>
      <c r="AU739" s="198" t="s">
        <v>86</v>
      </c>
      <c r="AV739" s="12" t="s">
        <v>86</v>
      </c>
      <c r="AW739" s="12" t="s">
        <v>40</v>
      </c>
      <c r="AX739" s="12" t="s">
        <v>77</v>
      </c>
      <c r="AY739" s="198" t="s">
        <v>144</v>
      </c>
    </row>
    <row r="740" spans="2:51" s="12" customFormat="1" ht="27">
      <c r="B740" s="197"/>
      <c r="D740" s="189" t="s">
        <v>153</v>
      </c>
      <c r="E740" s="198" t="s">
        <v>5</v>
      </c>
      <c r="F740" s="199" t="s">
        <v>1578</v>
      </c>
      <c r="H740" s="200">
        <v>447.317</v>
      </c>
      <c r="I740" s="201"/>
      <c r="L740" s="197"/>
      <c r="M740" s="202"/>
      <c r="N740" s="203"/>
      <c r="O740" s="203"/>
      <c r="P740" s="203"/>
      <c r="Q740" s="203"/>
      <c r="R740" s="203"/>
      <c r="S740" s="203"/>
      <c r="T740" s="204"/>
      <c r="AT740" s="198" t="s">
        <v>153</v>
      </c>
      <c r="AU740" s="198" t="s">
        <v>86</v>
      </c>
      <c r="AV740" s="12" t="s">
        <v>86</v>
      </c>
      <c r="AW740" s="12" t="s">
        <v>40</v>
      </c>
      <c r="AX740" s="12" t="s">
        <v>77</v>
      </c>
      <c r="AY740" s="198" t="s">
        <v>144</v>
      </c>
    </row>
    <row r="741" spans="2:51" s="12" customFormat="1" ht="27">
      <c r="B741" s="197"/>
      <c r="D741" s="189" t="s">
        <v>153</v>
      </c>
      <c r="E741" s="198" t="s">
        <v>5</v>
      </c>
      <c r="F741" s="199" t="s">
        <v>1579</v>
      </c>
      <c r="H741" s="200">
        <v>177.747</v>
      </c>
      <c r="I741" s="201"/>
      <c r="L741" s="197"/>
      <c r="M741" s="202"/>
      <c r="N741" s="203"/>
      <c r="O741" s="203"/>
      <c r="P741" s="203"/>
      <c r="Q741" s="203"/>
      <c r="R741" s="203"/>
      <c r="S741" s="203"/>
      <c r="T741" s="204"/>
      <c r="AT741" s="198" t="s">
        <v>153</v>
      </c>
      <c r="AU741" s="198" t="s">
        <v>86</v>
      </c>
      <c r="AV741" s="12" t="s">
        <v>86</v>
      </c>
      <c r="AW741" s="12" t="s">
        <v>40</v>
      </c>
      <c r="AX741" s="12" t="s">
        <v>77</v>
      </c>
      <c r="AY741" s="198" t="s">
        <v>144</v>
      </c>
    </row>
    <row r="742" spans="2:51" s="12" customFormat="1" ht="27">
      <c r="B742" s="197"/>
      <c r="D742" s="189" t="s">
        <v>153</v>
      </c>
      <c r="E742" s="198" t="s">
        <v>5</v>
      </c>
      <c r="F742" s="199" t="s">
        <v>1580</v>
      </c>
      <c r="H742" s="200">
        <v>46.363</v>
      </c>
      <c r="I742" s="201"/>
      <c r="L742" s="197"/>
      <c r="M742" s="202"/>
      <c r="N742" s="203"/>
      <c r="O742" s="203"/>
      <c r="P742" s="203"/>
      <c r="Q742" s="203"/>
      <c r="R742" s="203"/>
      <c r="S742" s="203"/>
      <c r="T742" s="204"/>
      <c r="AT742" s="198" t="s">
        <v>153</v>
      </c>
      <c r="AU742" s="198" t="s">
        <v>86</v>
      </c>
      <c r="AV742" s="12" t="s">
        <v>86</v>
      </c>
      <c r="AW742" s="12" t="s">
        <v>40</v>
      </c>
      <c r="AX742" s="12" t="s">
        <v>77</v>
      </c>
      <c r="AY742" s="198" t="s">
        <v>144</v>
      </c>
    </row>
    <row r="743" spans="2:51" s="12" customFormat="1" ht="27">
      <c r="B743" s="197"/>
      <c r="D743" s="189" t="s">
        <v>153</v>
      </c>
      <c r="E743" s="198" t="s">
        <v>5</v>
      </c>
      <c r="F743" s="199" t="s">
        <v>1581</v>
      </c>
      <c r="H743" s="200">
        <v>221.43</v>
      </c>
      <c r="I743" s="201"/>
      <c r="L743" s="197"/>
      <c r="M743" s="202"/>
      <c r="N743" s="203"/>
      <c r="O743" s="203"/>
      <c r="P743" s="203"/>
      <c r="Q743" s="203"/>
      <c r="R743" s="203"/>
      <c r="S743" s="203"/>
      <c r="T743" s="204"/>
      <c r="AT743" s="198" t="s">
        <v>153</v>
      </c>
      <c r="AU743" s="198" t="s">
        <v>86</v>
      </c>
      <c r="AV743" s="12" t="s">
        <v>86</v>
      </c>
      <c r="AW743" s="12" t="s">
        <v>40</v>
      </c>
      <c r="AX743" s="12" t="s">
        <v>77</v>
      </c>
      <c r="AY743" s="198" t="s">
        <v>144</v>
      </c>
    </row>
    <row r="744" spans="2:51" s="12" customFormat="1" ht="13.5">
      <c r="B744" s="197"/>
      <c r="D744" s="189" t="s">
        <v>153</v>
      </c>
      <c r="E744" s="198" t="s">
        <v>5</v>
      </c>
      <c r="F744" s="199" t="s">
        <v>1582</v>
      </c>
      <c r="H744" s="200">
        <v>80.384</v>
      </c>
      <c r="I744" s="201"/>
      <c r="L744" s="197"/>
      <c r="M744" s="202"/>
      <c r="N744" s="203"/>
      <c r="O744" s="203"/>
      <c r="P744" s="203"/>
      <c r="Q744" s="203"/>
      <c r="R744" s="203"/>
      <c r="S744" s="203"/>
      <c r="T744" s="204"/>
      <c r="AT744" s="198" t="s">
        <v>153</v>
      </c>
      <c r="AU744" s="198" t="s">
        <v>86</v>
      </c>
      <c r="AV744" s="12" t="s">
        <v>86</v>
      </c>
      <c r="AW744" s="12" t="s">
        <v>40</v>
      </c>
      <c r="AX744" s="12" t="s">
        <v>77</v>
      </c>
      <c r="AY744" s="198" t="s">
        <v>144</v>
      </c>
    </row>
    <row r="745" spans="2:51" s="12" customFormat="1" ht="27">
      <c r="B745" s="197"/>
      <c r="D745" s="189" t="s">
        <v>153</v>
      </c>
      <c r="E745" s="198" t="s">
        <v>5</v>
      </c>
      <c r="F745" s="199" t="s">
        <v>1583</v>
      </c>
      <c r="H745" s="200">
        <v>336.354</v>
      </c>
      <c r="I745" s="201"/>
      <c r="L745" s="197"/>
      <c r="M745" s="202"/>
      <c r="N745" s="203"/>
      <c r="O745" s="203"/>
      <c r="P745" s="203"/>
      <c r="Q745" s="203"/>
      <c r="R745" s="203"/>
      <c r="S745" s="203"/>
      <c r="T745" s="204"/>
      <c r="AT745" s="198" t="s">
        <v>153</v>
      </c>
      <c r="AU745" s="198" t="s">
        <v>86</v>
      </c>
      <c r="AV745" s="12" t="s">
        <v>86</v>
      </c>
      <c r="AW745" s="12" t="s">
        <v>40</v>
      </c>
      <c r="AX745" s="12" t="s">
        <v>77</v>
      </c>
      <c r="AY745" s="198" t="s">
        <v>144</v>
      </c>
    </row>
    <row r="746" spans="2:51" s="12" customFormat="1" ht="27">
      <c r="B746" s="197"/>
      <c r="D746" s="189" t="s">
        <v>153</v>
      </c>
      <c r="E746" s="198" t="s">
        <v>5</v>
      </c>
      <c r="F746" s="199" t="s">
        <v>1584</v>
      </c>
      <c r="H746" s="200">
        <v>339.451</v>
      </c>
      <c r="I746" s="201"/>
      <c r="L746" s="197"/>
      <c r="M746" s="202"/>
      <c r="N746" s="203"/>
      <c r="O746" s="203"/>
      <c r="P746" s="203"/>
      <c r="Q746" s="203"/>
      <c r="R746" s="203"/>
      <c r="S746" s="203"/>
      <c r="T746" s="204"/>
      <c r="AT746" s="198" t="s">
        <v>153</v>
      </c>
      <c r="AU746" s="198" t="s">
        <v>86</v>
      </c>
      <c r="AV746" s="12" t="s">
        <v>86</v>
      </c>
      <c r="AW746" s="12" t="s">
        <v>40</v>
      </c>
      <c r="AX746" s="12" t="s">
        <v>77</v>
      </c>
      <c r="AY746" s="198" t="s">
        <v>144</v>
      </c>
    </row>
    <row r="747" spans="2:51" s="12" customFormat="1" ht="13.5">
      <c r="B747" s="197"/>
      <c r="D747" s="189" t="s">
        <v>153</v>
      </c>
      <c r="E747" s="198" t="s">
        <v>5</v>
      </c>
      <c r="F747" s="199" t="s">
        <v>1585</v>
      </c>
      <c r="H747" s="200">
        <v>221.175</v>
      </c>
      <c r="I747" s="201"/>
      <c r="L747" s="197"/>
      <c r="M747" s="202"/>
      <c r="N747" s="203"/>
      <c r="O747" s="203"/>
      <c r="P747" s="203"/>
      <c r="Q747" s="203"/>
      <c r="R747" s="203"/>
      <c r="S747" s="203"/>
      <c r="T747" s="204"/>
      <c r="AT747" s="198" t="s">
        <v>153</v>
      </c>
      <c r="AU747" s="198" t="s">
        <v>86</v>
      </c>
      <c r="AV747" s="12" t="s">
        <v>86</v>
      </c>
      <c r="AW747" s="12" t="s">
        <v>40</v>
      </c>
      <c r="AX747" s="12" t="s">
        <v>77</v>
      </c>
      <c r="AY747" s="198" t="s">
        <v>144</v>
      </c>
    </row>
    <row r="748" spans="2:51" s="12" customFormat="1" ht="27">
      <c r="B748" s="197"/>
      <c r="D748" s="189" t="s">
        <v>153</v>
      </c>
      <c r="E748" s="198" t="s">
        <v>5</v>
      </c>
      <c r="F748" s="199" t="s">
        <v>1586</v>
      </c>
      <c r="H748" s="200">
        <v>426.54</v>
      </c>
      <c r="I748" s="201"/>
      <c r="L748" s="197"/>
      <c r="M748" s="202"/>
      <c r="N748" s="203"/>
      <c r="O748" s="203"/>
      <c r="P748" s="203"/>
      <c r="Q748" s="203"/>
      <c r="R748" s="203"/>
      <c r="S748" s="203"/>
      <c r="T748" s="204"/>
      <c r="AT748" s="198" t="s">
        <v>153</v>
      </c>
      <c r="AU748" s="198" t="s">
        <v>86</v>
      </c>
      <c r="AV748" s="12" t="s">
        <v>86</v>
      </c>
      <c r="AW748" s="12" t="s">
        <v>40</v>
      </c>
      <c r="AX748" s="12" t="s">
        <v>77</v>
      </c>
      <c r="AY748" s="198" t="s">
        <v>144</v>
      </c>
    </row>
    <row r="749" spans="2:51" s="12" customFormat="1" ht="27">
      <c r="B749" s="197"/>
      <c r="D749" s="189" t="s">
        <v>153</v>
      </c>
      <c r="E749" s="198" t="s">
        <v>5</v>
      </c>
      <c r="F749" s="199" t="s">
        <v>1587</v>
      </c>
      <c r="H749" s="200">
        <v>86.495</v>
      </c>
      <c r="I749" s="201"/>
      <c r="L749" s="197"/>
      <c r="M749" s="202"/>
      <c r="N749" s="203"/>
      <c r="O749" s="203"/>
      <c r="P749" s="203"/>
      <c r="Q749" s="203"/>
      <c r="R749" s="203"/>
      <c r="S749" s="203"/>
      <c r="T749" s="204"/>
      <c r="AT749" s="198" t="s">
        <v>153</v>
      </c>
      <c r="AU749" s="198" t="s">
        <v>86</v>
      </c>
      <c r="AV749" s="12" t="s">
        <v>86</v>
      </c>
      <c r="AW749" s="12" t="s">
        <v>40</v>
      </c>
      <c r="AX749" s="12" t="s">
        <v>77</v>
      </c>
      <c r="AY749" s="198" t="s">
        <v>144</v>
      </c>
    </row>
    <row r="750" spans="2:51" s="14" customFormat="1" ht="13.5">
      <c r="B750" s="240"/>
      <c r="D750" s="189" t="s">
        <v>153</v>
      </c>
      <c r="E750" s="241" t="s">
        <v>5</v>
      </c>
      <c r="F750" s="242" t="s">
        <v>1296</v>
      </c>
      <c r="H750" s="243">
        <v>2905.766</v>
      </c>
      <c r="I750" s="244"/>
      <c r="L750" s="240"/>
      <c r="M750" s="245"/>
      <c r="N750" s="246"/>
      <c r="O750" s="246"/>
      <c r="P750" s="246"/>
      <c r="Q750" s="246"/>
      <c r="R750" s="246"/>
      <c r="S750" s="246"/>
      <c r="T750" s="247"/>
      <c r="AT750" s="241" t="s">
        <v>153</v>
      </c>
      <c r="AU750" s="241" t="s">
        <v>86</v>
      </c>
      <c r="AV750" s="14" t="s">
        <v>178</v>
      </c>
      <c r="AW750" s="14" t="s">
        <v>40</v>
      </c>
      <c r="AX750" s="14" t="s">
        <v>77</v>
      </c>
      <c r="AY750" s="241" t="s">
        <v>144</v>
      </c>
    </row>
    <row r="751" spans="2:51" s="11" customFormat="1" ht="13.5">
      <c r="B751" s="188"/>
      <c r="D751" s="189" t="s">
        <v>153</v>
      </c>
      <c r="E751" s="190" t="s">
        <v>5</v>
      </c>
      <c r="F751" s="191" t="s">
        <v>229</v>
      </c>
      <c r="H751" s="192" t="s">
        <v>5</v>
      </c>
      <c r="I751" s="193"/>
      <c r="L751" s="188"/>
      <c r="M751" s="194"/>
      <c r="N751" s="195"/>
      <c r="O751" s="195"/>
      <c r="P751" s="195"/>
      <c r="Q751" s="195"/>
      <c r="R751" s="195"/>
      <c r="S751" s="195"/>
      <c r="T751" s="196"/>
      <c r="AT751" s="192" t="s">
        <v>153</v>
      </c>
      <c r="AU751" s="192" t="s">
        <v>86</v>
      </c>
      <c r="AV751" s="11" t="s">
        <v>25</v>
      </c>
      <c r="AW751" s="11" t="s">
        <v>40</v>
      </c>
      <c r="AX751" s="11" t="s">
        <v>77</v>
      </c>
      <c r="AY751" s="192" t="s">
        <v>144</v>
      </c>
    </row>
    <row r="752" spans="2:51" s="12" customFormat="1" ht="27">
      <c r="B752" s="197"/>
      <c r="D752" s="189" t="s">
        <v>153</v>
      </c>
      <c r="E752" s="198" t="s">
        <v>5</v>
      </c>
      <c r="F752" s="199" t="s">
        <v>1588</v>
      </c>
      <c r="H752" s="200">
        <v>272.012</v>
      </c>
      <c r="I752" s="201"/>
      <c r="L752" s="197"/>
      <c r="M752" s="202"/>
      <c r="N752" s="203"/>
      <c r="O752" s="203"/>
      <c r="P752" s="203"/>
      <c r="Q752" s="203"/>
      <c r="R752" s="203"/>
      <c r="S752" s="203"/>
      <c r="T752" s="204"/>
      <c r="AT752" s="198" t="s">
        <v>153</v>
      </c>
      <c r="AU752" s="198" t="s">
        <v>86</v>
      </c>
      <c r="AV752" s="12" t="s">
        <v>86</v>
      </c>
      <c r="AW752" s="12" t="s">
        <v>40</v>
      </c>
      <c r="AX752" s="12" t="s">
        <v>77</v>
      </c>
      <c r="AY752" s="198" t="s">
        <v>144</v>
      </c>
    </row>
    <row r="753" spans="2:51" s="12" customFormat="1" ht="27">
      <c r="B753" s="197"/>
      <c r="D753" s="189" t="s">
        <v>153</v>
      </c>
      <c r="E753" s="198" t="s">
        <v>5</v>
      </c>
      <c r="F753" s="199" t="s">
        <v>1589</v>
      </c>
      <c r="H753" s="200">
        <v>178.283</v>
      </c>
      <c r="I753" s="201"/>
      <c r="L753" s="197"/>
      <c r="M753" s="202"/>
      <c r="N753" s="203"/>
      <c r="O753" s="203"/>
      <c r="P753" s="203"/>
      <c r="Q753" s="203"/>
      <c r="R753" s="203"/>
      <c r="S753" s="203"/>
      <c r="T753" s="204"/>
      <c r="AT753" s="198" t="s">
        <v>153</v>
      </c>
      <c r="AU753" s="198" t="s">
        <v>86</v>
      </c>
      <c r="AV753" s="12" t="s">
        <v>86</v>
      </c>
      <c r="AW753" s="12" t="s">
        <v>40</v>
      </c>
      <c r="AX753" s="12" t="s">
        <v>77</v>
      </c>
      <c r="AY753" s="198" t="s">
        <v>144</v>
      </c>
    </row>
    <row r="754" spans="2:51" s="12" customFormat="1" ht="27">
      <c r="B754" s="197"/>
      <c r="D754" s="189" t="s">
        <v>153</v>
      </c>
      <c r="E754" s="198" t="s">
        <v>5</v>
      </c>
      <c r="F754" s="199" t="s">
        <v>1590</v>
      </c>
      <c r="H754" s="200">
        <v>179.057</v>
      </c>
      <c r="I754" s="201"/>
      <c r="L754" s="197"/>
      <c r="M754" s="202"/>
      <c r="N754" s="203"/>
      <c r="O754" s="203"/>
      <c r="P754" s="203"/>
      <c r="Q754" s="203"/>
      <c r="R754" s="203"/>
      <c r="S754" s="203"/>
      <c r="T754" s="204"/>
      <c r="AT754" s="198" t="s">
        <v>153</v>
      </c>
      <c r="AU754" s="198" t="s">
        <v>86</v>
      </c>
      <c r="AV754" s="12" t="s">
        <v>86</v>
      </c>
      <c r="AW754" s="12" t="s">
        <v>40</v>
      </c>
      <c r="AX754" s="12" t="s">
        <v>77</v>
      </c>
      <c r="AY754" s="198" t="s">
        <v>144</v>
      </c>
    </row>
    <row r="755" spans="2:51" s="12" customFormat="1" ht="27">
      <c r="B755" s="197"/>
      <c r="D755" s="189" t="s">
        <v>153</v>
      </c>
      <c r="E755" s="198" t="s">
        <v>5</v>
      </c>
      <c r="F755" s="199" t="s">
        <v>1591</v>
      </c>
      <c r="H755" s="200">
        <v>218.617</v>
      </c>
      <c r="I755" s="201"/>
      <c r="L755" s="197"/>
      <c r="M755" s="202"/>
      <c r="N755" s="203"/>
      <c r="O755" s="203"/>
      <c r="P755" s="203"/>
      <c r="Q755" s="203"/>
      <c r="R755" s="203"/>
      <c r="S755" s="203"/>
      <c r="T755" s="204"/>
      <c r="AT755" s="198" t="s">
        <v>153</v>
      </c>
      <c r="AU755" s="198" t="s">
        <v>86</v>
      </c>
      <c r="AV755" s="12" t="s">
        <v>86</v>
      </c>
      <c r="AW755" s="12" t="s">
        <v>40</v>
      </c>
      <c r="AX755" s="12" t="s">
        <v>77</v>
      </c>
      <c r="AY755" s="198" t="s">
        <v>144</v>
      </c>
    </row>
    <row r="756" spans="2:51" s="12" customFormat="1" ht="27">
      <c r="B756" s="197"/>
      <c r="D756" s="189" t="s">
        <v>153</v>
      </c>
      <c r="E756" s="198" t="s">
        <v>5</v>
      </c>
      <c r="F756" s="199" t="s">
        <v>1592</v>
      </c>
      <c r="H756" s="200">
        <v>345.456</v>
      </c>
      <c r="I756" s="201"/>
      <c r="L756" s="197"/>
      <c r="M756" s="202"/>
      <c r="N756" s="203"/>
      <c r="O756" s="203"/>
      <c r="P756" s="203"/>
      <c r="Q756" s="203"/>
      <c r="R756" s="203"/>
      <c r="S756" s="203"/>
      <c r="T756" s="204"/>
      <c r="AT756" s="198" t="s">
        <v>153</v>
      </c>
      <c r="AU756" s="198" t="s">
        <v>86</v>
      </c>
      <c r="AV756" s="12" t="s">
        <v>86</v>
      </c>
      <c r="AW756" s="12" t="s">
        <v>40</v>
      </c>
      <c r="AX756" s="12" t="s">
        <v>77</v>
      </c>
      <c r="AY756" s="198" t="s">
        <v>144</v>
      </c>
    </row>
    <row r="757" spans="2:51" s="12" customFormat="1" ht="27">
      <c r="B757" s="197"/>
      <c r="D757" s="189" t="s">
        <v>153</v>
      </c>
      <c r="E757" s="198" t="s">
        <v>5</v>
      </c>
      <c r="F757" s="199" t="s">
        <v>1593</v>
      </c>
      <c r="H757" s="200">
        <v>200.696</v>
      </c>
      <c r="I757" s="201"/>
      <c r="L757" s="197"/>
      <c r="M757" s="202"/>
      <c r="N757" s="203"/>
      <c r="O757" s="203"/>
      <c r="P757" s="203"/>
      <c r="Q757" s="203"/>
      <c r="R757" s="203"/>
      <c r="S757" s="203"/>
      <c r="T757" s="204"/>
      <c r="AT757" s="198" t="s">
        <v>153</v>
      </c>
      <c r="AU757" s="198" t="s">
        <v>86</v>
      </c>
      <c r="AV757" s="12" t="s">
        <v>86</v>
      </c>
      <c r="AW757" s="12" t="s">
        <v>40</v>
      </c>
      <c r="AX757" s="12" t="s">
        <v>77</v>
      </c>
      <c r="AY757" s="198" t="s">
        <v>144</v>
      </c>
    </row>
    <row r="758" spans="2:51" s="12" customFormat="1" ht="27">
      <c r="B758" s="197"/>
      <c r="D758" s="189" t="s">
        <v>153</v>
      </c>
      <c r="E758" s="198" t="s">
        <v>5</v>
      </c>
      <c r="F758" s="199" t="s">
        <v>1594</v>
      </c>
      <c r="H758" s="200">
        <v>120.064</v>
      </c>
      <c r="I758" s="201"/>
      <c r="L758" s="197"/>
      <c r="M758" s="202"/>
      <c r="N758" s="203"/>
      <c r="O758" s="203"/>
      <c r="P758" s="203"/>
      <c r="Q758" s="203"/>
      <c r="R758" s="203"/>
      <c r="S758" s="203"/>
      <c r="T758" s="204"/>
      <c r="AT758" s="198" t="s">
        <v>153</v>
      </c>
      <c r="AU758" s="198" t="s">
        <v>86</v>
      </c>
      <c r="AV758" s="12" t="s">
        <v>86</v>
      </c>
      <c r="AW758" s="12" t="s">
        <v>40</v>
      </c>
      <c r="AX758" s="12" t="s">
        <v>77</v>
      </c>
      <c r="AY758" s="198" t="s">
        <v>144</v>
      </c>
    </row>
    <row r="759" spans="2:51" s="12" customFormat="1" ht="27">
      <c r="B759" s="197"/>
      <c r="D759" s="189" t="s">
        <v>153</v>
      </c>
      <c r="E759" s="198" t="s">
        <v>5</v>
      </c>
      <c r="F759" s="199" t="s">
        <v>1595</v>
      </c>
      <c r="H759" s="200">
        <v>220.432</v>
      </c>
      <c r="I759" s="201"/>
      <c r="L759" s="197"/>
      <c r="M759" s="202"/>
      <c r="N759" s="203"/>
      <c r="O759" s="203"/>
      <c r="P759" s="203"/>
      <c r="Q759" s="203"/>
      <c r="R759" s="203"/>
      <c r="S759" s="203"/>
      <c r="T759" s="204"/>
      <c r="AT759" s="198" t="s">
        <v>153</v>
      </c>
      <c r="AU759" s="198" t="s">
        <v>86</v>
      </c>
      <c r="AV759" s="12" t="s">
        <v>86</v>
      </c>
      <c r="AW759" s="12" t="s">
        <v>40</v>
      </c>
      <c r="AX759" s="12" t="s">
        <v>77</v>
      </c>
      <c r="AY759" s="198" t="s">
        <v>144</v>
      </c>
    </row>
    <row r="760" spans="2:51" s="12" customFormat="1" ht="27">
      <c r="B760" s="197"/>
      <c r="D760" s="189" t="s">
        <v>153</v>
      </c>
      <c r="E760" s="198" t="s">
        <v>5</v>
      </c>
      <c r="F760" s="199" t="s">
        <v>1596</v>
      </c>
      <c r="H760" s="200">
        <v>136.372</v>
      </c>
      <c r="I760" s="201"/>
      <c r="L760" s="197"/>
      <c r="M760" s="202"/>
      <c r="N760" s="203"/>
      <c r="O760" s="203"/>
      <c r="P760" s="203"/>
      <c r="Q760" s="203"/>
      <c r="R760" s="203"/>
      <c r="S760" s="203"/>
      <c r="T760" s="204"/>
      <c r="AT760" s="198" t="s">
        <v>153</v>
      </c>
      <c r="AU760" s="198" t="s">
        <v>86</v>
      </c>
      <c r="AV760" s="12" t="s">
        <v>86</v>
      </c>
      <c r="AW760" s="12" t="s">
        <v>40</v>
      </c>
      <c r="AX760" s="12" t="s">
        <v>77</v>
      </c>
      <c r="AY760" s="198" t="s">
        <v>144</v>
      </c>
    </row>
    <row r="761" spans="2:51" s="12" customFormat="1" ht="13.5">
      <c r="B761" s="197"/>
      <c r="D761" s="189" t="s">
        <v>153</v>
      </c>
      <c r="E761" s="198" t="s">
        <v>5</v>
      </c>
      <c r="F761" s="199" t="s">
        <v>1597</v>
      </c>
      <c r="H761" s="200">
        <v>98.111</v>
      </c>
      <c r="I761" s="201"/>
      <c r="L761" s="197"/>
      <c r="M761" s="202"/>
      <c r="N761" s="203"/>
      <c r="O761" s="203"/>
      <c r="P761" s="203"/>
      <c r="Q761" s="203"/>
      <c r="R761" s="203"/>
      <c r="S761" s="203"/>
      <c r="T761" s="204"/>
      <c r="AT761" s="198" t="s">
        <v>153</v>
      </c>
      <c r="AU761" s="198" t="s">
        <v>86</v>
      </c>
      <c r="AV761" s="12" t="s">
        <v>86</v>
      </c>
      <c r="AW761" s="12" t="s">
        <v>40</v>
      </c>
      <c r="AX761" s="12" t="s">
        <v>77</v>
      </c>
      <c r="AY761" s="198" t="s">
        <v>144</v>
      </c>
    </row>
    <row r="762" spans="2:51" s="12" customFormat="1" ht="27">
      <c r="B762" s="197"/>
      <c r="D762" s="189" t="s">
        <v>153</v>
      </c>
      <c r="E762" s="198" t="s">
        <v>5</v>
      </c>
      <c r="F762" s="199" t="s">
        <v>1598</v>
      </c>
      <c r="H762" s="200">
        <v>115.592</v>
      </c>
      <c r="I762" s="201"/>
      <c r="L762" s="197"/>
      <c r="M762" s="202"/>
      <c r="N762" s="203"/>
      <c r="O762" s="203"/>
      <c r="P762" s="203"/>
      <c r="Q762" s="203"/>
      <c r="R762" s="203"/>
      <c r="S762" s="203"/>
      <c r="T762" s="204"/>
      <c r="AT762" s="198" t="s">
        <v>153</v>
      </c>
      <c r="AU762" s="198" t="s">
        <v>86</v>
      </c>
      <c r="AV762" s="12" t="s">
        <v>86</v>
      </c>
      <c r="AW762" s="12" t="s">
        <v>40</v>
      </c>
      <c r="AX762" s="12" t="s">
        <v>77</v>
      </c>
      <c r="AY762" s="198" t="s">
        <v>144</v>
      </c>
    </row>
    <row r="763" spans="2:51" s="14" customFormat="1" ht="13.5">
      <c r="B763" s="240"/>
      <c r="D763" s="189" t="s">
        <v>153</v>
      </c>
      <c r="E763" s="241" t="s">
        <v>5</v>
      </c>
      <c r="F763" s="242" t="s">
        <v>1296</v>
      </c>
      <c r="H763" s="243">
        <v>2084.692</v>
      </c>
      <c r="I763" s="244"/>
      <c r="L763" s="240"/>
      <c r="M763" s="245"/>
      <c r="N763" s="246"/>
      <c r="O763" s="246"/>
      <c r="P763" s="246"/>
      <c r="Q763" s="246"/>
      <c r="R763" s="246"/>
      <c r="S763" s="246"/>
      <c r="T763" s="247"/>
      <c r="AT763" s="241" t="s">
        <v>153</v>
      </c>
      <c r="AU763" s="241" t="s">
        <v>86</v>
      </c>
      <c r="AV763" s="14" t="s">
        <v>178</v>
      </c>
      <c r="AW763" s="14" t="s">
        <v>40</v>
      </c>
      <c r="AX763" s="14" t="s">
        <v>77</v>
      </c>
      <c r="AY763" s="241" t="s">
        <v>144</v>
      </c>
    </row>
    <row r="764" spans="2:51" s="11" customFormat="1" ht="13.5">
      <c r="B764" s="188"/>
      <c r="D764" s="189" t="s">
        <v>153</v>
      </c>
      <c r="E764" s="190" t="s">
        <v>5</v>
      </c>
      <c r="F764" s="191" t="s">
        <v>1318</v>
      </c>
      <c r="H764" s="192" t="s">
        <v>5</v>
      </c>
      <c r="I764" s="193"/>
      <c r="L764" s="188"/>
      <c r="M764" s="194"/>
      <c r="N764" s="195"/>
      <c r="O764" s="195"/>
      <c r="P764" s="195"/>
      <c r="Q764" s="195"/>
      <c r="R764" s="195"/>
      <c r="S764" s="195"/>
      <c r="T764" s="196"/>
      <c r="AT764" s="192" t="s">
        <v>153</v>
      </c>
      <c r="AU764" s="192" t="s">
        <v>86</v>
      </c>
      <c r="AV764" s="11" t="s">
        <v>25</v>
      </c>
      <c r="AW764" s="11" t="s">
        <v>40</v>
      </c>
      <c r="AX764" s="11" t="s">
        <v>77</v>
      </c>
      <c r="AY764" s="192" t="s">
        <v>144</v>
      </c>
    </row>
    <row r="765" spans="2:51" s="12" customFormat="1" ht="27">
      <c r="B765" s="197"/>
      <c r="D765" s="189" t="s">
        <v>153</v>
      </c>
      <c r="E765" s="198" t="s">
        <v>5</v>
      </c>
      <c r="F765" s="199" t="s">
        <v>1599</v>
      </c>
      <c r="H765" s="200">
        <v>128.309</v>
      </c>
      <c r="I765" s="201"/>
      <c r="L765" s="197"/>
      <c r="M765" s="202"/>
      <c r="N765" s="203"/>
      <c r="O765" s="203"/>
      <c r="P765" s="203"/>
      <c r="Q765" s="203"/>
      <c r="R765" s="203"/>
      <c r="S765" s="203"/>
      <c r="T765" s="204"/>
      <c r="AT765" s="198" t="s">
        <v>153</v>
      </c>
      <c r="AU765" s="198" t="s">
        <v>86</v>
      </c>
      <c r="AV765" s="12" t="s">
        <v>86</v>
      </c>
      <c r="AW765" s="12" t="s">
        <v>40</v>
      </c>
      <c r="AX765" s="12" t="s">
        <v>77</v>
      </c>
      <c r="AY765" s="198" t="s">
        <v>144</v>
      </c>
    </row>
    <row r="766" spans="2:51" s="12" customFormat="1" ht="27">
      <c r="B766" s="197"/>
      <c r="D766" s="189" t="s">
        <v>153</v>
      </c>
      <c r="E766" s="198" t="s">
        <v>5</v>
      </c>
      <c r="F766" s="199" t="s">
        <v>1600</v>
      </c>
      <c r="H766" s="200">
        <v>150.441</v>
      </c>
      <c r="I766" s="201"/>
      <c r="L766" s="197"/>
      <c r="M766" s="202"/>
      <c r="N766" s="203"/>
      <c r="O766" s="203"/>
      <c r="P766" s="203"/>
      <c r="Q766" s="203"/>
      <c r="R766" s="203"/>
      <c r="S766" s="203"/>
      <c r="T766" s="204"/>
      <c r="AT766" s="198" t="s">
        <v>153</v>
      </c>
      <c r="AU766" s="198" t="s">
        <v>86</v>
      </c>
      <c r="AV766" s="12" t="s">
        <v>86</v>
      </c>
      <c r="AW766" s="12" t="s">
        <v>40</v>
      </c>
      <c r="AX766" s="12" t="s">
        <v>77</v>
      </c>
      <c r="AY766" s="198" t="s">
        <v>144</v>
      </c>
    </row>
    <row r="767" spans="2:51" s="12" customFormat="1" ht="13.5">
      <c r="B767" s="197"/>
      <c r="D767" s="189" t="s">
        <v>153</v>
      </c>
      <c r="E767" s="198" t="s">
        <v>5</v>
      </c>
      <c r="F767" s="199" t="s">
        <v>1601</v>
      </c>
      <c r="H767" s="200">
        <v>173.777</v>
      </c>
      <c r="I767" s="201"/>
      <c r="L767" s="197"/>
      <c r="M767" s="202"/>
      <c r="N767" s="203"/>
      <c r="O767" s="203"/>
      <c r="P767" s="203"/>
      <c r="Q767" s="203"/>
      <c r="R767" s="203"/>
      <c r="S767" s="203"/>
      <c r="T767" s="204"/>
      <c r="AT767" s="198" t="s">
        <v>153</v>
      </c>
      <c r="AU767" s="198" t="s">
        <v>86</v>
      </c>
      <c r="AV767" s="12" t="s">
        <v>86</v>
      </c>
      <c r="AW767" s="12" t="s">
        <v>40</v>
      </c>
      <c r="AX767" s="12" t="s">
        <v>77</v>
      </c>
      <c r="AY767" s="198" t="s">
        <v>144</v>
      </c>
    </row>
    <row r="768" spans="2:51" s="12" customFormat="1" ht="13.5">
      <c r="B768" s="197"/>
      <c r="D768" s="189" t="s">
        <v>153</v>
      </c>
      <c r="E768" s="198" t="s">
        <v>5</v>
      </c>
      <c r="F768" s="199" t="s">
        <v>1602</v>
      </c>
      <c r="H768" s="200">
        <v>137.94</v>
      </c>
      <c r="I768" s="201"/>
      <c r="L768" s="197"/>
      <c r="M768" s="202"/>
      <c r="N768" s="203"/>
      <c r="O768" s="203"/>
      <c r="P768" s="203"/>
      <c r="Q768" s="203"/>
      <c r="R768" s="203"/>
      <c r="S768" s="203"/>
      <c r="T768" s="204"/>
      <c r="AT768" s="198" t="s">
        <v>153</v>
      </c>
      <c r="AU768" s="198" t="s">
        <v>86</v>
      </c>
      <c r="AV768" s="12" t="s">
        <v>86</v>
      </c>
      <c r="AW768" s="12" t="s">
        <v>40</v>
      </c>
      <c r="AX768" s="12" t="s">
        <v>77</v>
      </c>
      <c r="AY768" s="198" t="s">
        <v>144</v>
      </c>
    </row>
    <row r="769" spans="2:51" s="14" customFormat="1" ht="13.5">
      <c r="B769" s="240"/>
      <c r="D769" s="189" t="s">
        <v>153</v>
      </c>
      <c r="E769" s="241" t="s">
        <v>5</v>
      </c>
      <c r="F769" s="242" t="s">
        <v>1296</v>
      </c>
      <c r="H769" s="243">
        <v>590.467</v>
      </c>
      <c r="I769" s="244"/>
      <c r="L769" s="240"/>
      <c r="M769" s="245"/>
      <c r="N769" s="246"/>
      <c r="O769" s="246"/>
      <c r="P769" s="246"/>
      <c r="Q769" s="246"/>
      <c r="R769" s="246"/>
      <c r="S769" s="246"/>
      <c r="T769" s="247"/>
      <c r="AT769" s="241" t="s">
        <v>153</v>
      </c>
      <c r="AU769" s="241" t="s">
        <v>86</v>
      </c>
      <c r="AV769" s="14" t="s">
        <v>178</v>
      </c>
      <c r="AW769" s="14" t="s">
        <v>40</v>
      </c>
      <c r="AX769" s="14" t="s">
        <v>77</v>
      </c>
      <c r="AY769" s="241" t="s">
        <v>144</v>
      </c>
    </row>
    <row r="770" spans="2:51" s="11" customFormat="1" ht="13.5">
      <c r="B770" s="188"/>
      <c r="D770" s="189" t="s">
        <v>153</v>
      </c>
      <c r="E770" s="190" t="s">
        <v>5</v>
      </c>
      <c r="F770" s="191" t="s">
        <v>1603</v>
      </c>
      <c r="H770" s="192" t="s">
        <v>5</v>
      </c>
      <c r="I770" s="193"/>
      <c r="L770" s="188"/>
      <c r="M770" s="194"/>
      <c r="N770" s="195"/>
      <c r="O770" s="195"/>
      <c r="P770" s="195"/>
      <c r="Q770" s="195"/>
      <c r="R770" s="195"/>
      <c r="S770" s="195"/>
      <c r="T770" s="196"/>
      <c r="AT770" s="192" t="s">
        <v>153</v>
      </c>
      <c r="AU770" s="192" t="s">
        <v>86</v>
      </c>
      <c r="AV770" s="11" t="s">
        <v>25</v>
      </c>
      <c r="AW770" s="11" t="s">
        <v>40</v>
      </c>
      <c r="AX770" s="11" t="s">
        <v>77</v>
      </c>
      <c r="AY770" s="192" t="s">
        <v>144</v>
      </c>
    </row>
    <row r="771" spans="2:51" s="12" customFormat="1" ht="13.5">
      <c r="B771" s="197"/>
      <c r="D771" s="189" t="s">
        <v>153</v>
      </c>
      <c r="E771" s="198" t="s">
        <v>5</v>
      </c>
      <c r="F771" s="199" t="s">
        <v>1604</v>
      </c>
      <c r="H771" s="200">
        <v>-1010.888</v>
      </c>
      <c r="I771" s="201"/>
      <c r="L771" s="197"/>
      <c r="M771" s="202"/>
      <c r="N771" s="203"/>
      <c r="O771" s="203"/>
      <c r="P771" s="203"/>
      <c r="Q771" s="203"/>
      <c r="R771" s="203"/>
      <c r="S771" s="203"/>
      <c r="T771" s="204"/>
      <c r="AT771" s="198" t="s">
        <v>153</v>
      </c>
      <c r="AU771" s="198" t="s">
        <v>86</v>
      </c>
      <c r="AV771" s="12" t="s">
        <v>86</v>
      </c>
      <c r="AW771" s="12" t="s">
        <v>40</v>
      </c>
      <c r="AX771" s="12" t="s">
        <v>77</v>
      </c>
      <c r="AY771" s="198" t="s">
        <v>144</v>
      </c>
    </row>
    <row r="772" spans="2:51" s="11" customFormat="1" ht="13.5">
      <c r="B772" s="188"/>
      <c r="D772" s="189" t="s">
        <v>153</v>
      </c>
      <c r="E772" s="190" t="s">
        <v>5</v>
      </c>
      <c r="F772" s="191" t="s">
        <v>1605</v>
      </c>
      <c r="H772" s="192" t="s">
        <v>5</v>
      </c>
      <c r="I772" s="193"/>
      <c r="L772" s="188"/>
      <c r="M772" s="194"/>
      <c r="N772" s="195"/>
      <c r="O772" s="195"/>
      <c r="P772" s="195"/>
      <c r="Q772" s="195"/>
      <c r="R772" s="195"/>
      <c r="S772" s="195"/>
      <c r="T772" s="196"/>
      <c r="AT772" s="192" t="s">
        <v>153</v>
      </c>
      <c r="AU772" s="192" t="s">
        <v>86</v>
      </c>
      <c r="AV772" s="11" t="s">
        <v>25</v>
      </c>
      <c r="AW772" s="11" t="s">
        <v>40</v>
      </c>
      <c r="AX772" s="11" t="s">
        <v>77</v>
      </c>
      <c r="AY772" s="192" t="s">
        <v>144</v>
      </c>
    </row>
    <row r="773" spans="2:51" s="12" customFormat="1" ht="13.5">
      <c r="B773" s="197"/>
      <c r="D773" s="189" t="s">
        <v>153</v>
      </c>
      <c r="E773" s="198" t="s">
        <v>5</v>
      </c>
      <c r="F773" s="199" t="s">
        <v>1606</v>
      </c>
      <c r="H773" s="200">
        <v>-635.912</v>
      </c>
      <c r="I773" s="201"/>
      <c r="L773" s="197"/>
      <c r="M773" s="202"/>
      <c r="N773" s="203"/>
      <c r="O773" s="203"/>
      <c r="P773" s="203"/>
      <c r="Q773" s="203"/>
      <c r="R773" s="203"/>
      <c r="S773" s="203"/>
      <c r="T773" s="204"/>
      <c r="AT773" s="198" t="s">
        <v>153</v>
      </c>
      <c r="AU773" s="198" t="s">
        <v>86</v>
      </c>
      <c r="AV773" s="12" t="s">
        <v>86</v>
      </c>
      <c r="AW773" s="12" t="s">
        <v>40</v>
      </c>
      <c r="AX773" s="12" t="s">
        <v>77</v>
      </c>
      <c r="AY773" s="198" t="s">
        <v>144</v>
      </c>
    </row>
    <row r="774" spans="2:51" s="11" customFormat="1" ht="27">
      <c r="B774" s="188"/>
      <c r="D774" s="189" t="s">
        <v>153</v>
      </c>
      <c r="E774" s="190" t="s">
        <v>5</v>
      </c>
      <c r="F774" s="191" t="s">
        <v>1607</v>
      </c>
      <c r="H774" s="192" t="s">
        <v>5</v>
      </c>
      <c r="I774" s="193"/>
      <c r="L774" s="188"/>
      <c r="M774" s="194"/>
      <c r="N774" s="195"/>
      <c r="O774" s="195"/>
      <c r="P774" s="195"/>
      <c r="Q774" s="195"/>
      <c r="R774" s="195"/>
      <c r="S774" s="195"/>
      <c r="T774" s="196"/>
      <c r="AT774" s="192" t="s">
        <v>153</v>
      </c>
      <c r="AU774" s="192" t="s">
        <v>86</v>
      </c>
      <c r="AV774" s="11" t="s">
        <v>25</v>
      </c>
      <c r="AW774" s="11" t="s">
        <v>40</v>
      </c>
      <c r="AX774" s="11" t="s">
        <v>77</v>
      </c>
      <c r="AY774" s="192" t="s">
        <v>144</v>
      </c>
    </row>
    <row r="775" spans="2:51" s="12" customFormat="1" ht="13.5">
      <c r="B775" s="197"/>
      <c r="D775" s="189" t="s">
        <v>153</v>
      </c>
      <c r="E775" s="198" t="s">
        <v>5</v>
      </c>
      <c r="F775" s="199" t="s">
        <v>1608</v>
      </c>
      <c r="H775" s="200">
        <v>-498.756</v>
      </c>
      <c r="I775" s="201"/>
      <c r="L775" s="197"/>
      <c r="M775" s="202"/>
      <c r="N775" s="203"/>
      <c r="O775" s="203"/>
      <c r="P775" s="203"/>
      <c r="Q775" s="203"/>
      <c r="R775" s="203"/>
      <c r="S775" s="203"/>
      <c r="T775" s="204"/>
      <c r="AT775" s="198" t="s">
        <v>153</v>
      </c>
      <c r="AU775" s="198" t="s">
        <v>86</v>
      </c>
      <c r="AV775" s="12" t="s">
        <v>86</v>
      </c>
      <c r="AW775" s="12" t="s">
        <v>40</v>
      </c>
      <c r="AX775" s="12" t="s">
        <v>77</v>
      </c>
      <c r="AY775" s="198" t="s">
        <v>144</v>
      </c>
    </row>
    <row r="776" spans="2:51" s="11" customFormat="1" ht="13.5">
      <c r="B776" s="188"/>
      <c r="D776" s="189" t="s">
        <v>153</v>
      </c>
      <c r="E776" s="190" t="s">
        <v>5</v>
      </c>
      <c r="F776" s="191" t="s">
        <v>1609</v>
      </c>
      <c r="H776" s="192" t="s">
        <v>5</v>
      </c>
      <c r="I776" s="193"/>
      <c r="L776" s="188"/>
      <c r="M776" s="194"/>
      <c r="N776" s="195"/>
      <c r="O776" s="195"/>
      <c r="P776" s="195"/>
      <c r="Q776" s="195"/>
      <c r="R776" s="195"/>
      <c r="S776" s="195"/>
      <c r="T776" s="196"/>
      <c r="AT776" s="192" t="s">
        <v>153</v>
      </c>
      <c r="AU776" s="192" t="s">
        <v>86</v>
      </c>
      <c r="AV776" s="11" t="s">
        <v>25</v>
      </c>
      <c r="AW776" s="11" t="s">
        <v>40</v>
      </c>
      <c r="AX776" s="11" t="s">
        <v>77</v>
      </c>
      <c r="AY776" s="192" t="s">
        <v>144</v>
      </c>
    </row>
    <row r="777" spans="2:51" s="11" customFormat="1" ht="13.5">
      <c r="B777" s="188"/>
      <c r="D777" s="189" t="s">
        <v>153</v>
      </c>
      <c r="E777" s="190" t="s">
        <v>5</v>
      </c>
      <c r="F777" s="191" t="s">
        <v>1610</v>
      </c>
      <c r="H777" s="192" t="s">
        <v>5</v>
      </c>
      <c r="I777" s="193"/>
      <c r="L777" s="188"/>
      <c r="M777" s="194"/>
      <c r="N777" s="195"/>
      <c r="O777" s="195"/>
      <c r="P777" s="195"/>
      <c r="Q777" s="195"/>
      <c r="R777" s="195"/>
      <c r="S777" s="195"/>
      <c r="T777" s="196"/>
      <c r="AT777" s="192" t="s">
        <v>153</v>
      </c>
      <c r="AU777" s="192" t="s">
        <v>86</v>
      </c>
      <c r="AV777" s="11" t="s">
        <v>25</v>
      </c>
      <c r="AW777" s="11" t="s">
        <v>40</v>
      </c>
      <c r="AX777" s="11" t="s">
        <v>77</v>
      </c>
      <c r="AY777" s="192" t="s">
        <v>144</v>
      </c>
    </row>
    <row r="778" spans="2:51" s="12" customFormat="1" ht="13.5">
      <c r="B778" s="197"/>
      <c r="D778" s="189" t="s">
        <v>153</v>
      </c>
      <c r="E778" s="198" t="s">
        <v>5</v>
      </c>
      <c r="F778" s="199" t="s">
        <v>1611</v>
      </c>
      <c r="H778" s="200">
        <v>-236.37</v>
      </c>
      <c r="I778" s="201"/>
      <c r="L778" s="197"/>
      <c r="M778" s="202"/>
      <c r="N778" s="203"/>
      <c r="O778" s="203"/>
      <c r="P778" s="203"/>
      <c r="Q778" s="203"/>
      <c r="R778" s="203"/>
      <c r="S778" s="203"/>
      <c r="T778" s="204"/>
      <c r="AT778" s="198" t="s">
        <v>153</v>
      </c>
      <c r="AU778" s="198" t="s">
        <v>86</v>
      </c>
      <c r="AV778" s="12" t="s">
        <v>86</v>
      </c>
      <c r="AW778" s="12" t="s">
        <v>40</v>
      </c>
      <c r="AX778" s="12" t="s">
        <v>77</v>
      </c>
      <c r="AY778" s="198" t="s">
        <v>144</v>
      </c>
    </row>
    <row r="779" spans="2:51" s="11" customFormat="1" ht="13.5">
      <c r="B779" s="188"/>
      <c r="D779" s="189" t="s">
        <v>153</v>
      </c>
      <c r="E779" s="190" t="s">
        <v>5</v>
      </c>
      <c r="F779" s="191" t="s">
        <v>1612</v>
      </c>
      <c r="H779" s="192" t="s">
        <v>5</v>
      </c>
      <c r="I779" s="193"/>
      <c r="L779" s="188"/>
      <c r="M779" s="194"/>
      <c r="N779" s="195"/>
      <c r="O779" s="195"/>
      <c r="P779" s="195"/>
      <c r="Q779" s="195"/>
      <c r="R779" s="195"/>
      <c r="S779" s="195"/>
      <c r="T779" s="196"/>
      <c r="AT779" s="192" t="s">
        <v>153</v>
      </c>
      <c r="AU779" s="192" t="s">
        <v>86</v>
      </c>
      <c r="AV779" s="11" t="s">
        <v>25</v>
      </c>
      <c r="AW779" s="11" t="s">
        <v>40</v>
      </c>
      <c r="AX779" s="11" t="s">
        <v>77</v>
      </c>
      <c r="AY779" s="192" t="s">
        <v>144</v>
      </c>
    </row>
    <row r="780" spans="2:51" s="12" customFormat="1" ht="13.5">
      <c r="B780" s="197"/>
      <c r="D780" s="189" t="s">
        <v>153</v>
      </c>
      <c r="E780" s="198" t="s">
        <v>5</v>
      </c>
      <c r="F780" s="199" t="s">
        <v>1613</v>
      </c>
      <c r="H780" s="200">
        <v>-266.956</v>
      </c>
      <c r="I780" s="201"/>
      <c r="L780" s="197"/>
      <c r="M780" s="202"/>
      <c r="N780" s="203"/>
      <c r="O780" s="203"/>
      <c r="P780" s="203"/>
      <c r="Q780" s="203"/>
      <c r="R780" s="203"/>
      <c r="S780" s="203"/>
      <c r="T780" s="204"/>
      <c r="AT780" s="198" t="s">
        <v>153</v>
      </c>
      <c r="AU780" s="198" t="s">
        <v>86</v>
      </c>
      <c r="AV780" s="12" t="s">
        <v>86</v>
      </c>
      <c r="AW780" s="12" t="s">
        <v>40</v>
      </c>
      <c r="AX780" s="12" t="s">
        <v>77</v>
      </c>
      <c r="AY780" s="198" t="s">
        <v>144</v>
      </c>
    </row>
    <row r="781" spans="2:51" s="13" customFormat="1" ht="13.5">
      <c r="B781" s="205"/>
      <c r="D781" s="206" t="s">
        <v>153</v>
      </c>
      <c r="E781" s="207" t="s">
        <v>5</v>
      </c>
      <c r="F781" s="208" t="s">
        <v>174</v>
      </c>
      <c r="H781" s="209">
        <v>6822.155</v>
      </c>
      <c r="I781" s="210"/>
      <c r="L781" s="205"/>
      <c r="M781" s="211"/>
      <c r="N781" s="212"/>
      <c r="O781" s="212"/>
      <c r="P781" s="212"/>
      <c r="Q781" s="212"/>
      <c r="R781" s="212"/>
      <c r="S781" s="212"/>
      <c r="T781" s="213"/>
      <c r="AT781" s="214" t="s">
        <v>153</v>
      </c>
      <c r="AU781" s="214" t="s">
        <v>86</v>
      </c>
      <c r="AV781" s="13" t="s">
        <v>151</v>
      </c>
      <c r="AW781" s="13" t="s">
        <v>40</v>
      </c>
      <c r="AX781" s="13" t="s">
        <v>25</v>
      </c>
      <c r="AY781" s="214" t="s">
        <v>144</v>
      </c>
    </row>
    <row r="782" spans="2:65" s="1" customFormat="1" ht="22.5" customHeight="1">
      <c r="B782" s="175"/>
      <c r="C782" s="176" t="s">
        <v>532</v>
      </c>
      <c r="D782" s="176" t="s">
        <v>146</v>
      </c>
      <c r="E782" s="177" t="s">
        <v>1617</v>
      </c>
      <c r="F782" s="178" t="s">
        <v>1618</v>
      </c>
      <c r="G782" s="179" t="s">
        <v>205</v>
      </c>
      <c r="H782" s="180">
        <v>635.912</v>
      </c>
      <c r="I782" s="181"/>
      <c r="J782" s="182">
        <f>ROUND(I782*H782,2)</f>
        <v>0</v>
      </c>
      <c r="K782" s="178" t="s">
        <v>4754</v>
      </c>
      <c r="L782" s="42"/>
      <c r="M782" s="183" t="s">
        <v>5</v>
      </c>
      <c r="N782" s="184" t="s">
        <v>48</v>
      </c>
      <c r="O782" s="43"/>
      <c r="P782" s="185">
        <f>O782*H782</f>
        <v>0</v>
      </c>
      <c r="Q782" s="185">
        <v>0.0345</v>
      </c>
      <c r="R782" s="185">
        <f>Q782*H782</f>
        <v>21.938964000000002</v>
      </c>
      <c r="S782" s="185">
        <v>0</v>
      </c>
      <c r="T782" s="186">
        <f>S782*H782</f>
        <v>0</v>
      </c>
      <c r="AR782" s="24" t="s">
        <v>151</v>
      </c>
      <c r="AT782" s="24" t="s">
        <v>146</v>
      </c>
      <c r="AU782" s="24" t="s">
        <v>86</v>
      </c>
      <c r="AY782" s="24" t="s">
        <v>144</v>
      </c>
      <c r="BE782" s="187">
        <f>IF(N782="základní",J782,0)</f>
        <v>0</v>
      </c>
      <c r="BF782" s="187">
        <f>IF(N782="snížená",J782,0)</f>
        <v>0</v>
      </c>
      <c r="BG782" s="187">
        <f>IF(N782="zákl. přenesená",J782,0)</f>
        <v>0</v>
      </c>
      <c r="BH782" s="187">
        <f>IF(N782="sníž. přenesená",J782,0)</f>
        <v>0</v>
      </c>
      <c r="BI782" s="187">
        <f>IF(N782="nulová",J782,0)</f>
        <v>0</v>
      </c>
      <c r="BJ782" s="24" t="s">
        <v>25</v>
      </c>
      <c r="BK782" s="187">
        <f>ROUND(I782*H782,2)</f>
        <v>0</v>
      </c>
      <c r="BL782" s="24" t="s">
        <v>151</v>
      </c>
      <c r="BM782" s="24" t="s">
        <v>1619</v>
      </c>
    </row>
    <row r="783" spans="2:51" s="11" customFormat="1" ht="27">
      <c r="B783" s="188"/>
      <c r="D783" s="189" t="s">
        <v>153</v>
      </c>
      <c r="E783" s="190" t="s">
        <v>5</v>
      </c>
      <c r="F783" s="191" t="s">
        <v>1620</v>
      </c>
      <c r="H783" s="192" t="s">
        <v>5</v>
      </c>
      <c r="I783" s="193"/>
      <c r="L783" s="188"/>
      <c r="M783" s="194"/>
      <c r="N783" s="195"/>
      <c r="O783" s="195"/>
      <c r="P783" s="195"/>
      <c r="Q783" s="195"/>
      <c r="R783" s="195"/>
      <c r="S783" s="195"/>
      <c r="T783" s="196"/>
      <c r="AT783" s="192" t="s">
        <v>153</v>
      </c>
      <c r="AU783" s="192" t="s">
        <v>86</v>
      </c>
      <c r="AV783" s="11" t="s">
        <v>25</v>
      </c>
      <c r="AW783" s="11" t="s">
        <v>40</v>
      </c>
      <c r="AX783" s="11" t="s">
        <v>77</v>
      </c>
      <c r="AY783" s="192" t="s">
        <v>144</v>
      </c>
    </row>
    <row r="784" spans="2:51" s="11" customFormat="1" ht="13.5">
      <c r="B784" s="188"/>
      <c r="D784" s="189" t="s">
        <v>153</v>
      </c>
      <c r="E784" s="190" t="s">
        <v>5</v>
      </c>
      <c r="F784" s="191" t="s">
        <v>215</v>
      </c>
      <c r="H784" s="192" t="s">
        <v>5</v>
      </c>
      <c r="I784" s="193"/>
      <c r="L784" s="188"/>
      <c r="M784" s="194"/>
      <c r="N784" s="195"/>
      <c r="O784" s="195"/>
      <c r="P784" s="195"/>
      <c r="Q784" s="195"/>
      <c r="R784" s="195"/>
      <c r="S784" s="195"/>
      <c r="T784" s="196"/>
      <c r="AT784" s="192" t="s">
        <v>153</v>
      </c>
      <c r="AU784" s="192" t="s">
        <v>86</v>
      </c>
      <c r="AV784" s="11" t="s">
        <v>25</v>
      </c>
      <c r="AW784" s="11" t="s">
        <v>40</v>
      </c>
      <c r="AX784" s="11" t="s">
        <v>77</v>
      </c>
      <c r="AY784" s="192" t="s">
        <v>144</v>
      </c>
    </row>
    <row r="785" spans="2:51" s="12" customFormat="1" ht="27">
      <c r="B785" s="197"/>
      <c r="D785" s="189" t="s">
        <v>153</v>
      </c>
      <c r="E785" s="198" t="s">
        <v>5</v>
      </c>
      <c r="F785" s="199" t="s">
        <v>502</v>
      </c>
      <c r="H785" s="200">
        <v>50.761</v>
      </c>
      <c r="I785" s="201"/>
      <c r="L785" s="197"/>
      <c r="M785" s="202"/>
      <c r="N785" s="203"/>
      <c r="O785" s="203"/>
      <c r="P785" s="203"/>
      <c r="Q785" s="203"/>
      <c r="R785" s="203"/>
      <c r="S785" s="203"/>
      <c r="T785" s="204"/>
      <c r="AT785" s="198" t="s">
        <v>153</v>
      </c>
      <c r="AU785" s="198" t="s">
        <v>86</v>
      </c>
      <c r="AV785" s="12" t="s">
        <v>86</v>
      </c>
      <c r="AW785" s="12" t="s">
        <v>40</v>
      </c>
      <c r="AX785" s="12" t="s">
        <v>77</v>
      </c>
      <c r="AY785" s="198" t="s">
        <v>144</v>
      </c>
    </row>
    <row r="786" spans="2:51" s="12" customFormat="1" ht="13.5">
      <c r="B786" s="197"/>
      <c r="D786" s="189" t="s">
        <v>153</v>
      </c>
      <c r="E786" s="198" t="s">
        <v>5</v>
      </c>
      <c r="F786" s="199" t="s">
        <v>503</v>
      </c>
      <c r="H786" s="200">
        <v>0.656</v>
      </c>
      <c r="I786" s="201"/>
      <c r="L786" s="197"/>
      <c r="M786" s="202"/>
      <c r="N786" s="203"/>
      <c r="O786" s="203"/>
      <c r="P786" s="203"/>
      <c r="Q786" s="203"/>
      <c r="R786" s="203"/>
      <c r="S786" s="203"/>
      <c r="T786" s="204"/>
      <c r="AT786" s="198" t="s">
        <v>153</v>
      </c>
      <c r="AU786" s="198" t="s">
        <v>86</v>
      </c>
      <c r="AV786" s="12" t="s">
        <v>86</v>
      </c>
      <c r="AW786" s="12" t="s">
        <v>40</v>
      </c>
      <c r="AX786" s="12" t="s">
        <v>77</v>
      </c>
      <c r="AY786" s="198" t="s">
        <v>144</v>
      </c>
    </row>
    <row r="787" spans="2:51" s="12" customFormat="1" ht="27">
      <c r="B787" s="197"/>
      <c r="D787" s="189" t="s">
        <v>153</v>
      </c>
      <c r="E787" s="198" t="s">
        <v>5</v>
      </c>
      <c r="F787" s="199" t="s">
        <v>504</v>
      </c>
      <c r="H787" s="200">
        <v>53.174</v>
      </c>
      <c r="I787" s="201"/>
      <c r="L787" s="197"/>
      <c r="M787" s="202"/>
      <c r="N787" s="203"/>
      <c r="O787" s="203"/>
      <c r="P787" s="203"/>
      <c r="Q787" s="203"/>
      <c r="R787" s="203"/>
      <c r="S787" s="203"/>
      <c r="T787" s="204"/>
      <c r="AT787" s="198" t="s">
        <v>153</v>
      </c>
      <c r="AU787" s="198" t="s">
        <v>86</v>
      </c>
      <c r="AV787" s="12" t="s">
        <v>86</v>
      </c>
      <c r="AW787" s="12" t="s">
        <v>40</v>
      </c>
      <c r="AX787" s="12" t="s">
        <v>77</v>
      </c>
      <c r="AY787" s="198" t="s">
        <v>144</v>
      </c>
    </row>
    <row r="788" spans="2:51" s="12" customFormat="1" ht="27">
      <c r="B788" s="197"/>
      <c r="D788" s="189" t="s">
        <v>153</v>
      </c>
      <c r="E788" s="198" t="s">
        <v>5</v>
      </c>
      <c r="F788" s="199" t="s">
        <v>505</v>
      </c>
      <c r="H788" s="200">
        <v>47.844</v>
      </c>
      <c r="I788" s="201"/>
      <c r="L788" s="197"/>
      <c r="M788" s="202"/>
      <c r="N788" s="203"/>
      <c r="O788" s="203"/>
      <c r="P788" s="203"/>
      <c r="Q788" s="203"/>
      <c r="R788" s="203"/>
      <c r="S788" s="203"/>
      <c r="T788" s="204"/>
      <c r="AT788" s="198" t="s">
        <v>153</v>
      </c>
      <c r="AU788" s="198" t="s">
        <v>86</v>
      </c>
      <c r="AV788" s="12" t="s">
        <v>86</v>
      </c>
      <c r="AW788" s="12" t="s">
        <v>40</v>
      </c>
      <c r="AX788" s="12" t="s">
        <v>77</v>
      </c>
      <c r="AY788" s="198" t="s">
        <v>144</v>
      </c>
    </row>
    <row r="789" spans="2:51" s="12" customFormat="1" ht="27">
      <c r="B789" s="197"/>
      <c r="D789" s="189" t="s">
        <v>153</v>
      </c>
      <c r="E789" s="198" t="s">
        <v>5</v>
      </c>
      <c r="F789" s="199" t="s">
        <v>506</v>
      </c>
      <c r="H789" s="200">
        <v>66.37</v>
      </c>
      <c r="I789" s="201"/>
      <c r="L789" s="197"/>
      <c r="M789" s="202"/>
      <c r="N789" s="203"/>
      <c r="O789" s="203"/>
      <c r="P789" s="203"/>
      <c r="Q789" s="203"/>
      <c r="R789" s="203"/>
      <c r="S789" s="203"/>
      <c r="T789" s="204"/>
      <c r="AT789" s="198" t="s">
        <v>153</v>
      </c>
      <c r="AU789" s="198" t="s">
        <v>86</v>
      </c>
      <c r="AV789" s="12" t="s">
        <v>86</v>
      </c>
      <c r="AW789" s="12" t="s">
        <v>40</v>
      </c>
      <c r="AX789" s="12" t="s">
        <v>77</v>
      </c>
      <c r="AY789" s="198" t="s">
        <v>144</v>
      </c>
    </row>
    <row r="790" spans="2:51" s="12" customFormat="1" ht="27">
      <c r="B790" s="197"/>
      <c r="D790" s="189" t="s">
        <v>153</v>
      </c>
      <c r="E790" s="198" t="s">
        <v>5</v>
      </c>
      <c r="F790" s="199" t="s">
        <v>507</v>
      </c>
      <c r="H790" s="200">
        <v>24.174</v>
      </c>
      <c r="I790" s="201"/>
      <c r="L790" s="197"/>
      <c r="M790" s="202"/>
      <c r="N790" s="203"/>
      <c r="O790" s="203"/>
      <c r="P790" s="203"/>
      <c r="Q790" s="203"/>
      <c r="R790" s="203"/>
      <c r="S790" s="203"/>
      <c r="T790" s="204"/>
      <c r="AT790" s="198" t="s">
        <v>153</v>
      </c>
      <c r="AU790" s="198" t="s">
        <v>86</v>
      </c>
      <c r="AV790" s="12" t="s">
        <v>86</v>
      </c>
      <c r="AW790" s="12" t="s">
        <v>40</v>
      </c>
      <c r="AX790" s="12" t="s">
        <v>77</v>
      </c>
      <c r="AY790" s="198" t="s">
        <v>144</v>
      </c>
    </row>
    <row r="791" spans="2:51" s="12" customFormat="1" ht="27">
      <c r="B791" s="197"/>
      <c r="D791" s="189" t="s">
        <v>153</v>
      </c>
      <c r="E791" s="198" t="s">
        <v>5</v>
      </c>
      <c r="F791" s="199" t="s">
        <v>508</v>
      </c>
      <c r="H791" s="200">
        <v>96.479</v>
      </c>
      <c r="I791" s="201"/>
      <c r="L791" s="197"/>
      <c r="M791" s="202"/>
      <c r="N791" s="203"/>
      <c r="O791" s="203"/>
      <c r="P791" s="203"/>
      <c r="Q791" s="203"/>
      <c r="R791" s="203"/>
      <c r="S791" s="203"/>
      <c r="T791" s="204"/>
      <c r="AT791" s="198" t="s">
        <v>153</v>
      </c>
      <c r="AU791" s="198" t="s">
        <v>86</v>
      </c>
      <c r="AV791" s="12" t="s">
        <v>86</v>
      </c>
      <c r="AW791" s="12" t="s">
        <v>40</v>
      </c>
      <c r="AX791" s="12" t="s">
        <v>77</v>
      </c>
      <c r="AY791" s="198" t="s">
        <v>144</v>
      </c>
    </row>
    <row r="792" spans="2:51" s="12" customFormat="1" ht="27">
      <c r="B792" s="197"/>
      <c r="D792" s="189" t="s">
        <v>153</v>
      </c>
      <c r="E792" s="198" t="s">
        <v>5</v>
      </c>
      <c r="F792" s="199" t="s">
        <v>509</v>
      </c>
      <c r="H792" s="200">
        <v>65.063</v>
      </c>
      <c r="I792" s="201"/>
      <c r="L792" s="197"/>
      <c r="M792" s="202"/>
      <c r="N792" s="203"/>
      <c r="O792" s="203"/>
      <c r="P792" s="203"/>
      <c r="Q792" s="203"/>
      <c r="R792" s="203"/>
      <c r="S792" s="203"/>
      <c r="T792" s="204"/>
      <c r="AT792" s="198" t="s">
        <v>153</v>
      </c>
      <c r="AU792" s="198" t="s">
        <v>86</v>
      </c>
      <c r="AV792" s="12" t="s">
        <v>86</v>
      </c>
      <c r="AW792" s="12" t="s">
        <v>40</v>
      </c>
      <c r="AX792" s="12" t="s">
        <v>77</v>
      </c>
      <c r="AY792" s="198" t="s">
        <v>144</v>
      </c>
    </row>
    <row r="793" spans="2:51" s="12" customFormat="1" ht="27">
      <c r="B793" s="197"/>
      <c r="D793" s="189" t="s">
        <v>153</v>
      </c>
      <c r="E793" s="198" t="s">
        <v>5</v>
      </c>
      <c r="F793" s="199" t="s">
        <v>510</v>
      </c>
      <c r="H793" s="200">
        <v>62.358</v>
      </c>
      <c r="I793" s="201"/>
      <c r="L793" s="197"/>
      <c r="M793" s="202"/>
      <c r="N793" s="203"/>
      <c r="O793" s="203"/>
      <c r="P793" s="203"/>
      <c r="Q793" s="203"/>
      <c r="R793" s="203"/>
      <c r="S793" s="203"/>
      <c r="T793" s="204"/>
      <c r="AT793" s="198" t="s">
        <v>153</v>
      </c>
      <c r="AU793" s="198" t="s">
        <v>86</v>
      </c>
      <c r="AV793" s="12" t="s">
        <v>86</v>
      </c>
      <c r="AW793" s="12" t="s">
        <v>40</v>
      </c>
      <c r="AX793" s="12" t="s">
        <v>77</v>
      </c>
      <c r="AY793" s="198" t="s">
        <v>144</v>
      </c>
    </row>
    <row r="794" spans="2:51" s="12" customFormat="1" ht="27">
      <c r="B794" s="197"/>
      <c r="D794" s="189" t="s">
        <v>153</v>
      </c>
      <c r="E794" s="198" t="s">
        <v>5</v>
      </c>
      <c r="F794" s="199" t="s">
        <v>511</v>
      </c>
      <c r="H794" s="200">
        <v>20.63</v>
      </c>
      <c r="I794" s="201"/>
      <c r="L794" s="197"/>
      <c r="M794" s="202"/>
      <c r="N794" s="203"/>
      <c r="O794" s="203"/>
      <c r="P794" s="203"/>
      <c r="Q794" s="203"/>
      <c r="R794" s="203"/>
      <c r="S794" s="203"/>
      <c r="T794" s="204"/>
      <c r="AT794" s="198" t="s">
        <v>153</v>
      </c>
      <c r="AU794" s="198" t="s">
        <v>86</v>
      </c>
      <c r="AV794" s="12" t="s">
        <v>86</v>
      </c>
      <c r="AW794" s="12" t="s">
        <v>40</v>
      </c>
      <c r="AX794" s="12" t="s">
        <v>77</v>
      </c>
      <c r="AY794" s="198" t="s">
        <v>144</v>
      </c>
    </row>
    <row r="795" spans="2:51" s="12" customFormat="1" ht="13.5">
      <c r="B795" s="197"/>
      <c r="D795" s="189" t="s">
        <v>153</v>
      </c>
      <c r="E795" s="198" t="s">
        <v>5</v>
      </c>
      <c r="F795" s="199" t="s">
        <v>512</v>
      </c>
      <c r="H795" s="200">
        <v>13.614</v>
      </c>
      <c r="I795" s="201"/>
      <c r="L795" s="197"/>
      <c r="M795" s="202"/>
      <c r="N795" s="203"/>
      <c r="O795" s="203"/>
      <c r="P795" s="203"/>
      <c r="Q795" s="203"/>
      <c r="R795" s="203"/>
      <c r="S795" s="203"/>
      <c r="T795" s="204"/>
      <c r="AT795" s="198" t="s">
        <v>153</v>
      </c>
      <c r="AU795" s="198" t="s">
        <v>86</v>
      </c>
      <c r="AV795" s="12" t="s">
        <v>86</v>
      </c>
      <c r="AW795" s="12" t="s">
        <v>40</v>
      </c>
      <c r="AX795" s="12" t="s">
        <v>77</v>
      </c>
      <c r="AY795" s="198" t="s">
        <v>144</v>
      </c>
    </row>
    <row r="796" spans="2:51" s="12" customFormat="1" ht="27">
      <c r="B796" s="197"/>
      <c r="D796" s="189" t="s">
        <v>153</v>
      </c>
      <c r="E796" s="198" t="s">
        <v>5</v>
      </c>
      <c r="F796" s="199" t="s">
        <v>513</v>
      </c>
      <c r="H796" s="200">
        <v>51.049</v>
      </c>
      <c r="I796" s="201"/>
      <c r="L796" s="197"/>
      <c r="M796" s="202"/>
      <c r="N796" s="203"/>
      <c r="O796" s="203"/>
      <c r="P796" s="203"/>
      <c r="Q796" s="203"/>
      <c r="R796" s="203"/>
      <c r="S796" s="203"/>
      <c r="T796" s="204"/>
      <c r="AT796" s="198" t="s">
        <v>153</v>
      </c>
      <c r="AU796" s="198" t="s">
        <v>86</v>
      </c>
      <c r="AV796" s="12" t="s">
        <v>86</v>
      </c>
      <c r="AW796" s="12" t="s">
        <v>40</v>
      </c>
      <c r="AX796" s="12" t="s">
        <v>77</v>
      </c>
      <c r="AY796" s="198" t="s">
        <v>144</v>
      </c>
    </row>
    <row r="797" spans="2:51" s="12" customFormat="1" ht="27">
      <c r="B797" s="197"/>
      <c r="D797" s="189" t="s">
        <v>153</v>
      </c>
      <c r="E797" s="198" t="s">
        <v>5</v>
      </c>
      <c r="F797" s="199" t="s">
        <v>514</v>
      </c>
      <c r="H797" s="200">
        <v>47.663</v>
      </c>
      <c r="I797" s="201"/>
      <c r="L797" s="197"/>
      <c r="M797" s="202"/>
      <c r="N797" s="203"/>
      <c r="O797" s="203"/>
      <c r="P797" s="203"/>
      <c r="Q797" s="203"/>
      <c r="R797" s="203"/>
      <c r="S797" s="203"/>
      <c r="T797" s="204"/>
      <c r="AT797" s="198" t="s">
        <v>153</v>
      </c>
      <c r="AU797" s="198" t="s">
        <v>86</v>
      </c>
      <c r="AV797" s="12" t="s">
        <v>86</v>
      </c>
      <c r="AW797" s="12" t="s">
        <v>40</v>
      </c>
      <c r="AX797" s="12" t="s">
        <v>77</v>
      </c>
      <c r="AY797" s="198" t="s">
        <v>144</v>
      </c>
    </row>
    <row r="798" spans="2:51" s="12" customFormat="1" ht="13.5">
      <c r="B798" s="197"/>
      <c r="D798" s="189" t="s">
        <v>153</v>
      </c>
      <c r="E798" s="198" t="s">
        <v>5</v>
      </c>
      <c r="F798" s="199" t="s">
        <v>515</v>
      </c>
      <c r="H798" s="200">
        <v>3.956</v>
      </c>
      <c r="I798" s="201"/>
      <c r="L798" s="197"/>
      <c r="M798" s="202"/>
      <c r="N798" s="203"/>
      <c r="O798" s="203"/>
      <c r="P798" s="203"/>
      <c r="Q798" s="203"/>
      <c r="R798" s="203"/>
      <c r="S798" s="203"/>
      <c r="T798" s="204"/>
      <c r="AT798" s="198" t="s">
        <v>153</v>
      </c>
      <c r="AU798" s="198" t="s">
        <v>86</v>
      </c>
      <c r="AV798" s="12" t="s">
        <v>86</v>
      </c>
      <c r="AW798" s="12" t="s">
        <v>40</v>
      </c>
      <c r="AX798" s="12" t="s">
        <v>77</v>
      </c>
      <c r="AY798" s="198" t="s">
        <v>144</v>
      </c>
    </row>
    <row r="799" spans="2:51" s="12" customFormat="1" ht="27">
      <c r="B799" s="197"/>
      <c r="D799" s="189" t="s">
        <v>153</v>
      </c>
      <c r="E799" s="198" t="s">
        <v>5</v>
      </c>
      <c r="F799" s="199" t="s">
        <v>516</v>
      </c>
      <c r="H799" s="200">
        <v>32.121</v>
      </c>
      <c r="I799" s="201"/>
      <c r="L799" s="197"/>
      <c r="M799" s="202"/>
      <c r="N799" s="203"/>
      <c r="O799" s="203"/>
      <c r="P799" s="203"/>
      <c r="Q799" s="203"/>
      <c r="R799" s="203"/>
      <c r="S799" s="203"/>
      <c r="T799" s="204"/>
      <c r="AT799" s="198" t="s">
        <v>153</v>
      </c>
      <c r="AU799" s="198" t="s">
        <v>86</v>
      </c>
      <c r="AV799" s="12" t="s">
        <v>86</v>
      </c>
      <c r="AW799" s="12" t="s">
        <v>40</v>
      </c>
      <c r="AX799" s="12" t="s">
        <v>77</v>
      </c>
      <c r="AY799" s="198" t="s">
        <v>144</v>
      </c>
    </row>
    <row r="800" spans="2:51" s="13" customFormat="1" ht="13.5">
      <c r="B800" s="205"/>
      <c r="D800" s="206" t="s">
        <v>153</v>
      </c>
      <c r="E800" s="207" t="s">
        <v>5</v>
      </c>
      <c r="F800" s="208" t="s">
        <v>174</v>
      </c>
      <c r="H800" s="209">
        <v>635.912</v>
      </c>
      <c r="I800" s="210"/>
      <c r="L800" s="205"/>
      <c r="M800" s="211"/>
      <c r="N800" s="212"/>
      <c r="O800" s="212"/>
      <c r="P800" s="212"/>
      <c r="Q800" s="212"/>
      <c r="R800" s="212"/>
      <c r="S800" s="212"/>
      <c r="T800" s="213"/>
      <c r="AT800" s="214" t="s">
        <v>153</v>
      </c>
      <c r="AU800" s="214" t="s">
        <v>86</v>
      </c>
      <c r="AV800" s="13" t="s">
        <v>151</v>
      </c>
      <c r="AW800" s="13" t="s">
        <v>40</v>
      </c>
      <c r="AX800" s="13" t="s">
        <v>25</v>
      </c>
      <c r="AY800" s="214" t="s">
        <v>144</v>
      </c>
    </row>
    <row r="801" spans="2:65" s="1" customFormat="1" ht="22.5" customHeight="1">
      <c r="B801" s="175"/>
      <c r="C801" s="176" t="s">
        <v>537</v>
      </c>
      <c r="D801" s="176" t="s">
        <v>146</v>
      </c>
      <c r="E801" s="177" t="s">
        <v>1621</v>
      </c>
      <c r="F801" s="178" t="s">
        <v>1622</v>
      </c>
      <c r="G801" s="179" t="s">
        <v>205</v>
      </c>
      <c r="H801" s="180">
        <v>406</v>
      </c>
      <c r="I801" s="181"/>
      <c r="J801" s="182">
        <f>ROUND(I801*H801,2)</f>
        <v>0</v>
      </c>
      <c r="K801" s="178" t="s">
        <v>4754</v>
      </c>
      <c r="L801" s="42"/>
      <c r="M801" s="183" t="s">
        <v>5</v>
      </c>
      <c r="N801" s="184" t="s">
        <v>48</v>
      </c>
      <c r="O801" s="43"/>
      <c r="P801" s="185">
        <f>O801*H801</f>
        <v>0</v>
      </c>
      <c r="Q801" s="185">
        <v>0</v>
      </c>
      <c r="R801" s="185">
        <f>Q801*H801</f>
        <v>0</v>
      </c>
      <c r="S801" s="185">
        <v>0</v>
      </c>
      <c r="T801" s="186">
        <f>S801*H801</f>
        <v>0</v>
      </c>
      <c r="AR801" s="24" t="s">
        <v>151</v>
      </c>
      <c r="AT801" s="24" t="s">
        <v>146</v>
      </c>
      <c r="AU801" s="24" t="s">
        <v>86</v>
      </c>
      <c r="AY801" s="24" t="s">
        <v>144</v>
      </c>
      <c r="BE801" s="187">
        <f>IF(N801="základní",J801,0)</f>
        <v>0</v>
      </c>
      <c r="BF801" s="187">
        <f>IF(N801="snížená",J801,0)</f>
        <v>0</v>
      </c>
      <c r="BG801" s="187">
        <f>IF(N801="zákl. přenesená",J801,0)</f>
        <v>0</v>
      </c>
      <c r="BH801" s="187">
        <f>IF(N801="sníž. přenesená",J801,0)</f>
        <v>0</v>
      </c>
      <c r="BI801" s="187">
        <f>IF(N801="nulová",J801,0)</f>
        <v>0</v>
      </c>
      <c r="BJ801" s="24" t="s">
        <v>25</v>
      </c>
      <c r="BK801" s="187">
        <f>ROUND(I801*H801,2)</f>
        <v>0</v>
      </c>
      <c r="BL801" s="24" t="s">
        <v>151</v>
      </c>
      <c r="BM801" s="24" t="s">
        <v>1623</v>
      </c>
    </row>
    <row r="802" spans="2:51" s="11" customFormat="1" ht="13.5">
      <c r="B802" s="188"/>
      <c r="D802" s="189" t="s">
        <v>153</v>
      </c>
      <c r="E802" s="190" t="s">
        <v>5</v>
      </c>
      <c r="F802" s="191" t="s">
        <v>1624</v>
      </c>
      <c r="H802" s="192" t="s">
        <v>5</v>
      </c>
      <c r="I802" s="193"/>
      <c r="L802" s="188"/>
      <c r="M802" s="194"/>
      <c r="N802" s="195"/>
      <c r="O802" s="195"/>
      <c r="P802" s="195"/>
      <c r="Q802" s="195"/>
      <c r="R802" s="195"/>
      <c r="S802" s="195"/>
      <c r="T802" s="196"/>
      <c r="AT802" s="192" t="s">
        <v>153</v>
      </c>
      <c r="AU802" s="192" t="s">
        <v>86</v>
      </c>
      <c r="AV802" s="11" t="s">
        <v>25</v>
      </c>
      <c r="AW802" s="11" t="s">
        <v>40</v>
      </c>
      <c r="AX802" s="11" t="s">
        <v>77</v>
      </c>
      <c r="AY802" s="192" t="s">
        <v>144</v>
      </c>
    </row>
    <row r="803" spans="2:51" s="12" customFormat="1" ht="13.5">
      <c r="B803" s="197"/>
      <c r="D803" s="189" t="s">
        <v>153</v>
      </c>
      <c r="E803" s="198" t="s">
        <v>5</v>
      </c>
      <c r="F803" s="199" t="s">
        <v>25</v>
      </c>
      <c r="H803" s="200">
        <v>1</v>
      </c>
      <c r="I803" s="201"/>
      <c r="L803" s="197"/>
      <c r="M803" s="202"/>
      <c r="N803" s="203"/>
      <c r="O803" s="203"/>
      <c r="P803" s="203"/>
      <c r="Q803" s="203"/>
      <c r="R803" s="203"/>
      <c r="S803" s="203"/>
      <c r="T803" s="204"/>
      <c r="AT803" s="198" t="s">
        <v>153</v>
      </c>
      <c r="AU803" s="198" t="s">
        <v>86</v>
      </c>
      <c r="AV803" s="12" t="s">
        <v>86</v>
      </c>
      <c r="AW803" s="12" t="s">
        <v>40</v>
      </c>
      <c r="AX803" s="12" t="s">
        <v>77</v>
      </c>
      <c r="AY803" s="198" t="s">
        <v>144</v>
      </c>
    </row>
    <row r="804" spans="2:51" s="13" customFormat="1" ht="13.5">
      <c r="B804" s="205"/>
      <c r="D804" s="206" t="s">
        <v>153</v>
      </c>
      <c r="E804" s="207" t="s">
        <v>5</v>
      </c>
      <c r="F804" s="208" t="s">
        <v>174</v>
      </c>
      <c r="H804" s="209">
        <v>1</v>
      </c>
      <c r="I804" s="210"/>
      <c r="L804" s="205"/>
      <c r="M804" s="211"/>
      <c r="N804" s="212"/>
      <c r="O804" s="212"/>
      <c r="P804" s="212"/>
      <c r="Q804" s="212"/>
      <c r="R804" s="212"/>
      <c r="S804" s="212"/>
      <c r="T804" s="213"/>
      <c r="AT804" s="214" t="s">
        <v>153</v>
      </c>
      <c r="AU804" s="214" t="s">
        <v>86</v>
      </c>
      <c r="AV804" s="13" t="s">
        <v>151</v>
      </c>
      <c r="AW804" s="13" t="s">
        <v>40</v>
      </c>
      <c r="AX804" s="13" t="s">
        <v>25</v>
      </c>
      <c r="AY804" s="214" t="s">
        <v>144</v>
      </c>
    </row>
    <row r="805" spans="2:65" s="1" customFormat="1" ht="22.5" customHeight="1">
      <c r="B805" s="175"/>
      <c r="C805" s="176" t="s">
        <v>541</v>
      </c>
      <c r="D805" s="176" t="s">
        <v>146</v>
      </c>
      <c r="E805" s="177" t="s">
        <v>1625</v>
      </c>
      <c r="F805" s="178" t="s">
        <v>1626</v>
      </c>
      <c r="G805" s="179" t="s">
        <v>205</v>
      </c>
      <c r="H805" s="180">
        <v>403</v>
      </c>
      <c r="I805" s="181"/>
      <c r="J805" s="182">
        <f>ROUND(I805*H805,2)</f>
        <v>0</v>
      </c>
      <c r="K805" s="178" t="s">
        <v>4754</v>
      </c>
      <c r="L805" s="42"/>
      <c r="M805" s="183" t="s">
        <v>5</v>
      </c>
      <c r="N805" s="184" t="s">
        <v>48</v>
      </c>
      <c r="O805" s="43"/>
      <c r="P805" s="185">
        <f>O805*H805</f>
        <v>0</v>
      </c>
      <c r="Q805" s="185">
        <v>0</v>
      </c>
      <c r="R805" s="185">
        <f>Q805*H805</f>
        <v>0</v>
      </c>
      <c r="S805" s="185">
        <v>0</v>
      </c>
      <c r="T805" s="186">
        <f>S805*H805</f>
        <v>0</v>
      </c>
      <c r="AR805" s="24" t="s">
        <v>151</v>
      </c>
      <c r="AT805" s="24" t="s">
        <v>146</v>
      </c>
      <c r="AU805" s="24" t="s">
        <v>86</v>
      </c>
      <c r="AY805" s="24" t="s">
        <v>144</v>
      </c>
      <c r="BE805" s="187">
        <f>IF(N805="základní",J805,0)</f>
        <v>0</v>
      </c>
      <c r="BF805" s="187">
        <f>IF(N805="snížená",J805,0)</f>
        <v>0</v>
      </c>
      <c r="BG805" s="187">
        <f>IF(N805="zákl. přenesená",J805,0)</f>
        <v>0</v>
      </c>
      <c r="BH805" s="187">
        <f>IF(N805="sníž. přenesená",J805,0)</f>
        <v>0</v>
      </c>
      <c r="BI805" s="187">
        <f>IF(N805="nulová",J805,0)</f>
        <v>0</v>
      </c>
      <c r="BJ805" s="24" t="s">
        <v>25</v>
      </c>
      <c r="BK805" s="187">
        <f>ROUND(I805*H805,2)</f>
        <v>0</v>
      </c>
      <c r="BL805" s="24" t="s">
        <v>151</v>
      </c>
      <c r="BM805" s="24" t="s">
        <v>1627</v>
      </c>
    </row>
    <row r="806" spans="2:51" s="11" customFormat="1" ht="27">
      <c r="B806" s="188"/>
      <c r="D806" s="189" t="s">
        <v>153</v>
      </c>
      <c r="E806" s="190" t="s">
        <v>5</v>
      </c>
      <c r="F806" s="191" t="s">
        <v>1628</v>
      </c>
      <c r="H806" s="192" t="s">
        <v>5</v>
      </c>
      <c r="I806" s="193"/>
      <c r="L806" s="188"/>
      <c r="M806" s="194"/>
      <c r="N806" s="195"/>
      <c r="O806" s="195"/>
      <c r="P806" s="195"/>
      <c r="Q806" s="195"/>
      <c r="R806" s="195"/>
      <c r="S806" s="195"/>
      <c r="T806" s="196"/>
      <c r="AT806" s="192" t="s">
        <v>153</v>
      </c>
      <c r="AU806" s="192" t="s">
        <v>86</v>
      </c>
      <c r="AV806" s="11" t="s">
        <v>25</v>
      </c>
      <c r="AW806" s="11" t="s">
        <v>40</v>
      </c>
      <c r="AX806" s="11" t="s">
        <v>77</v>
      </c>
      <c r="AY806" s="192" t="s">
        <v>144</v>
      </c>
    </row>
    <row r="807" spans="2:51" s="12" customFormat="1" ht="13.5">
      <c r="B807" s="197"/>
      <c r="D807" s="189" t="s">
        <v>153</v>
      </c>
      <c r="E807" s="198" t="s">
        <v>5</v>
      </c>
      <c r="F807" s="199" t="s">
        <v>25</v>
      </c>
      <c r="H807" s="200">
        <v>1</v>
      </c>
      <c r="I807" s="201"/>
      <c r="L807" s="197"/>
      <c r="M807" s="202"/>
      <c r="N807" s="203"/>
      <c r="O807" s="203"/>
      <c r="P807" s="203"/>
      <c r="Q807" s="203"/>
      <c r="R807" s="203"/>
      <c r="S807" s="203"/>
      <c r="T807" s="204"/>
      <c r="AT807" s="198" t="s">
        <v>153</v>
      </c>
      <c r="AU807" s="198" t="s">
        <v>86</v>
      </c>
      <c r="AV807" s="12" t="s">
        <v>86</v>
      </c>
      <c r="AW807" s="12" t="s">
        <v>40</v>
      </c>
      <c r="AX807" s="12" t="s">
        <v>77</v>
      </c>
      <c r="AY807" s="198" t="s">
        <v>144</v>
      </c>
    </row>
    <row r="808" spans="2:51" s="13" customFormat="1" ht="13.5">
      <c r="B808" s="205"/>
      <c r="D808" s="206" t="s">
        <v>153</v>
      </c>
      <c r="E808" s="207" t="s">
        <v>5</v>
      </c>
      <c r="F808" s="208" t="s">
        <v>174</v>
      </c>
      <c r="H808" s="209">
        <v>1</v>
      </c>
      <c r="I808" s="210"/>
      <c r="L808" s="205"/>
      <c r="M808" s="211"/>
      <c r="N808" s="212"/>
      <c r="O808" s="212"/>
      <c r="P808" s="212"/>
      <c r="Q808" s="212"/>
      <c r="R808" s="212"/>
      <c r="S808" s="212"/>
      <c r="T808" s="213"/>
      <c r="AT808" s="214" t="s">
        <v>153</v>
      </c>
      <c r="AU808" s="214" t="s">
        <v>86</v>
      </c>
      <c r="AV808" s="13" t="s">
        <v>151</v>
      </c>
      <c r="AW808" s="13" t="s">
        <v>40</v>
      </c>
      <c r="AX808" s="13" t="s">
        <v>25</v>
      </c>
      <c r="AY808" s="214" t="s">
        <v>144</v>
      </c>
    </row>
    <row r="809" spans="2:65" s="1" customFormat="1" ht="22.5" customHeight="1">
      <c r="B809" s="175"/>
      <c r="C809" s="176" t="s">
        <v>545</v>
      </c>
      <c r="D809" s="176" t="s">
        <v>146</v>
      </c>
      <c r="E809" s="177" t="s">
        <v>1629</v>
      </c>
      <c r="F809" s="178" t="s">
        <v>1630</v>
      </c>
      <c r="G809" s="179" t="s">
        <v>205</v>
      </c>
      <c r="H809" s="180">
        <v>5.3</v>
      </c>
      <c r="I809" s="181"/>
      <c r="J809" s="182">
        <f>ROUND(I809*H809,2)</f>
        <v>0</v>
      </c>
      <c r="K809" s="178" t="s">
        <v>4754</v>
      </c>
      <c r="L809" s="42"/>
      <c r="M809" s="183" t="s">
        <v>5</v>
      </c>
      <c r="N809" s="184" t="s">
        <v>48</v>
      </c>
      <c r="O809" s="43"/>
      <c r="P809" s="185">
        <f>O809*H809</f>
        <v>0</v>
      </c>
      <c r="Q809" s="185">
        <v>0</v>
      </c>
      <c r="R809" s="185">
        <f>Q809*H809</f>
        <v>0</v>
      </c>
      <c r="S809" s="185">
        <v>0</v>
      </c>
      <c r="T809" s="186">
        <f>S809*H809</f>
        <v>0</v>
      </c>
      <c r="AR809" s="24" t="s">
        <v>151</v>
      </c>
      <c r="AT809" s="24" t="s">
        <v>146</v>
      </c>
      <c r="AU809" s="24" t="s">
        <v>86</v>
      </c>
      <c r="AY809" s="24" t="s">
        <v>144</v>
      </c>
      <c r="BE809" s="187">
        <f>IF(N809="základní",J809,0)</f>
        <v>0</v>
      </c>
      <c r="BF809" s="187">
        <f>IF(N809="snížená",J809,0)</f>
        <v>0</v>
      </c>
      <c r="BG809" s="187">
        <f>IF(N809="zákl. přenesená",J809,0)</f>
        <v>0</v>
      </c>
      <c r="BH809" s="187">
        <f>IF(N809="sníž. přenesená",J809,0)</f>
        <v>0</v>
      </c>
      <c r="BI809" s="187">
        <f>IF(N809="nulová",J809,0)</f>
        <v>0</v>
      </c>
      <c r="BJ809" s="24" t="s">
        <v>25</v>
      </c>
      <c r="BK809" s="187">
        <f>ROUND(I809*H809,2)</f>
        <v>0</v>
      </c>
      <c r="BL809" s="24" t="s">
        <v>151</v>
      </c>
      <c r="BM809" s="24" t="s">
        <v>1631</v>
      </c>
    </row>
    <row r="810" spans="2:51" s="11" customFormat="1" ht="27">
      <c r="B810" s="188"/>
      <c r="D810" s="189" t="s">
        <v>153</v>
      </c>
      <c r="E810" s="190" t="s">
        <v>5</v>
      </c>
      <c r="F810" s="191" t="s">
        <v>1632</v>
      </c>
      <c r="H810" s="192" t="s">
        <v>5</v>
      </c>
      <c r="I810" s="193"/>
      <c r="L810" s="188"/>
      <c r="M810" s="194"/>
      <c r="N810" s="195"/>
      <c r="O810" s="195"/>
      <c r="P810" s="195"/>
      <c r="Q810" s="195"/>
      <c r="R810" s="195"/>
      <c r="S810" s="195"/>
      <c r="T810" s="196"/>
      <c r="AT810" s="192" t="s">
        <v>153</v>
      </c>
      <c r="AU810" s="192" t="s">
        <v>86</v>
      </c>
      <c r="AV810" s="11" t="s">
        <v>25</v>
      </c>
      <c r="AW810" s="11" t="s">
        <v>40</v>
      </c>
      <c r="AX810" s="11" t="s">
        <v>77</v>
      </c>
      <c r="AY810" s="192" t="s">
        <v>144</v>
      </c>
    </row>
    <row r="811" spans="2:51" s="12" customFormat="1" ht="13.5">
      <c r="B811" s="197"/>
      <c r="D811" s="189" t="s">
        <v>153</v>
      </c>
      <c r="E811" s="198" t="s">
        <v>5</v>
      </c>
      <c r="F811" s="199" t="s">
        <v>25</v>
      </c>
      <c r="H811" s="200">
        <v>1</v>
      </c>
      <c r="I811" s="201"/>
      <c r="L811" s="197"/>
      <c r="M811" s="202"/>
      <c r="N811" s="203"/>
      <c r="O811" s="203"/>
      <c r="P811" s="203"/>
      <c r="Q811" s="203"/>
      <c r="R811" s="203"/>
      <c r="S811" s="203"/>
      <c r="T811" s="204"/>
      <c r="AT811" s="198" t="s">
        <v>153</v>
      </c>
      <c r="AU811" s="198" t="s">
        <v>86</v>
      </c>
      <c r="AV811" s="12" t="s">
        <v>86</v>
      </c>
      <c r="AW811" s="12" t="s">
        <v>40</v>
      </c>
      <c r="AX811" s="12" t="s">
        <v>77</v>
      </c>
      <c r="AY811" s="198" t="s">
        <v>144</v>
      </c>
    </row>
    <row r="812" spans="2:51" s="13" customFormat="1" ht="13.5">
      <c r="B812" s="205"/>
      <c r="D812" s="206" t="s">
        <v>153</v>
      </c>
      <c r="E812" s="207" t="s">
        <v>5</v>
      </c>
      <c r="F812" s="208" t="s">
        <v>174</v>
      </c>
      <c r="H812" s="209">
        <v>1</v>
      </c>
      <c r="I812" s="210"/>
      <c r="L812" s="205"/>
      <c r="M812" s="211"/>
      <c r="N812" s="212"/>
      <c r="O812" s="212"/>
      <c r="P812" s="212"/>
      <c r="Q812" s="212"/>
      <c r="R812" s="212"/>
      <c r="S812" s="212"/>
      <c r="T812" s="213"/>
      <c r="AT812" s="214" t="s">
        <v>153</v>
      </c>
      <c r="AU812" s="214" t="s">
        <v>86</v>
      </c>
      <c r="AV812" s="13" t="s">
        <v>151</v>
      </c>
      <c r="AW812" s="13" t="s">
        <v>40</v>
      </c>
      <c r="AX812" s="13" t="s">
        <v>25</v>
      </c>
      <c r="AY812" s="214" t="s">
        <v>144</v>
      </c>
    </row>
    <row r="813" spans="2:65" s="1" customFormat="1" ht="31.5" customHeight="1">
      <c r="B813" s="175"/>
      <c r="C813" s="176" t="s">
        <v>550</v>
      </c>
      <c r="D813" s="176" t="s">
        <v>146</v>
      </c>
      <c r="E813" s="177" t="s">
        <v>1633</v>
      </c>
      <c r="F813" s="178" t="s">
        <v>1634</v>
      </c>
      <c r="G813" s="179" t="s">
        <v>468</v>
      </c>
      <c r="H813" s="180">
        <v>52</v>
      </c>
      <c r="I813" s="181"/>
      <c r="J813" s="182">
        <f>ROUND(I813*H813,2)</f>
        <v>0</v>
      </c>
      <c r="K813" s="178" t="s">
        <v>4754</v>
      </c>
      <c r="L813" s="42"/>
      <c r="M813" s="183" t="s">
        <v>5</v>
      </c>
      <c r="N813" s="184" t="s">
        <v>48</v>
      </c>
      <c r="O813" s="43"/>
      <c r="P813" s="185">
        <f>O813*H813</f>
        <v>0</v>
      </c>
      <c r="Q813" s="185">
        <v>0.0068</v>
      </c>
      <c r="R813" s="185">
        <f>Q813*H813</f>
        <v>0.35359999999999997</v>
      </c>
      <c r="S813" s="185">
        <v>0</v>
      </c>
      <c r="T813" s="186">
        <f>S813*H813</f>
        <v>0</v>
      </c>
      <c r="AR813" s="24" t="s">
        <v>151</v>
      </c>
      <c r="AT813" s="24" t="s">
        <v>146</v>
      </c>
      <c r="AU813" s="24" t="s">
        <v>86</v>
      </c>
      <c r="AY813" s="24" t="s">
        <v>144</v>
      </c>
      <c r="BE813" s="187">
        <f>IF(N813="základní",J813,0)</f>
        <v>0</v>
      </c>
      <c r="BF813" s="187">
        <f>IF(N813="snížená",J813,0)</f>
        <v>0</v>
      </c>
      <c r="BG813" s="187">
        <f>IF(N813="zákl. přenesená",J813,0)</f>
        <v>0</v>
      </c>
      <c r="BH813" s="187">
        <f>IF(N813="sníž. přenesená",J813,0)</f>
        <v>0</v>
      </c>
      <c r="BI813" s="187">
        <f>IF(N813="nulová",J813,0)</f>
        <v>0</v>
      </c>
      <c r="BJ813" s="24" t="s">
        <v>25</v>
      </c>
      <c r="BK813" s="187">
        <f>ROUND(I813*H813,2)</f>
        <v>0</v>
      </c>
      <c r="BL813" s="24" t="s">
        <v>151</v>
      </c>
      <c r="BM813" s="24" t="s">
        <v>1635</v>
      </c>
    </row>
    <row r="814" spans="2:51" s="11" customFormat="1" ht="13.5">
      <c r="B814" s="188"/>
      <c r="D814" s="189" t="s">
        <v>153</v>
      </c>
      <c r="E814" s="190" t="s">
        <v>5</v>
      </c>
      <c r="F814" s="191" t="s">
        <v>1636</v>
      </c>
      <c r="H814" s="192" t="s">
        <v>5</v>
      </c>
      <c r="I814" s="193"/>
      <c r="L814" s="188"/>
      <c r="M814" s="194"/>
      <c r="N814" s="195"/>
      <c r="O814" s="195"/>
      <c r="P814" s="195"/>
      <c r="Q814" s="195"/>
      <c r="R814" s="195"/>
      <c r="S814" s="195"/>
      <c r="T814" s="196"/>
      <c r="AT814" s="192" t="s">
        <v>153</v>
      </c>
      <c r="AU814" s="192" t="s">
        <v>86</v>
      </c>
      <c r="AV814" s="11" t="s">
        <v>25</v>
      </c>
      <c r="AW814" s="11" t="s">
        <v>40</v>
      </c>
      <c r="AX814" s="11" t="s">
        <v>77</v>
      </c>
      <c r="AY814" s="192" t="s">
        <v>144</v>
      </c>
    </row>
    <row r="815" spans="2:51" s="12" customFormat="1" ht="13.5">
      <c r="B815" s="197"/>
      <c r="D815" s="189" t="s">
        <v>153</v>
      </c>
      <c r="E815" s="198" t="s">
        <v>5</v>
      </c>
      <c r="F815" s="199" t="s">
        <v>1637</v>
      </c>
      <c r="H815" s="200">
        <v>52</v>
      </c>
      <c r="I815" s="201"/>
      <c r="L815" s="197"/>
      <c r="M815" s="202"/>
      <c r="N815" s="203"/>
      <c r="O815" s="203"/>
      <c r="P815" s="203"/>
      <c r="Q815" s="203"/>
      <c r="R815" s="203"/>
      <c r="S815" s="203"/>
      <c r="T815" s="204"/>
      <c r="AT815" s="198" t="s">
        <v>153</v>
      </c>
      <c r="AU815" s="198" t="s">
        <v>86</v>
      </c>
      <c r="AV815" s="12" t="s">
        <v>86</v>
      </c>
      <c r="AW815" s="12" t="s">
        <v>40</v>
      </c>
      <c r="AX815" s="12" t="s">
        <v>77</v>
      </c>
      <c r="AY815" s="198" t="s">
        <v>144</v>
      </c>
    </row>
    <row r="816" spans="2:51" s="13" customFormat="1" ht="13.5">
      <c r="B816" s="205"/>
      <c r="D816" s="206" t="s">
        <v>153</v>
      </c>
      <c r="E816" s="207" t="s">
        <v>5</v>
      </c>
      <c r="F816" s="208" t="s">
        <v>174</v>
      </c>
      <c r="H816" s="209">
        <v>52</v>
      </c>
      <c r="I816" s="210"/>
      <c r="L816" s="205"/>
      <c r="M816" s="211"/>
      <c r="N816" s="212"/>
      <c r="O816" s="212"/>
      <c r="P816" s="212"/>
      <c r="Q816" s="212"/>
      <c r="R816" s="212"/>
      <c r="S816" s="212"/>
      <c r="T816" s="213"/>
      <c r="AT816" s="214" t="s">
        <v>153</v>
      </c>
      <c r="AU816" s="214" t="s">
        <v>86</v>
      </c>
      <c r="AV816" s="13" t="s">
        <v>151</v>
      </c>
      <c r="AW816" s="13" t="s">
        <v>40</v>
      </c>
      <c r="AX816" s="13" t="s">
        <v>25</v>
      </c>
      <c r="AY816" s="214" t="s">
        <v>144</v>
      </c>
    </row>
    <row r="817" spans="2:65" s="1" customFormat="1" ht="31.5" customHeight="1">
      <c r="B817" s="175"/>
      <c r="C817" s="176" t="s">
        <v>556</v>
      </c>
      <c r="D817" s="176" t="s">
        <v>146</v>
      </c>
      <c r="E817" s="177" t="s">
        <v>1638</v>
      </c>
      <c r="F817" s="178" t="s">
        <v>1639</v>
      </c>
      <c r="G817" s="179" t="s">
        <v>468</v>
      </c>
      <c r="H817" s="180">
        <v>20</v>
      </c>
      <c r="I817" s="181"/>
      <c r="J817" s="182">
        <f>ROUND(I817*H817,2)</f>
        <v>0</v>
      </c>
      <c r="K817" s="178" t="s">
        <v>4754</v>
      </c>
      <c r="L817" s="42"/>
      <c r="M817" s="183" t="s">
        <v>5</v>
      </c>
      <c r="N817" s="184" t="s">
        <v>48</v>
      </c>
      <c r="O817" s="43"/>
      <c r="P817" s="185">
        <f>O817*H817</f>
        <v>0</v>
      </c>
      <c r="Q817" s="185">
        <v>0.009</v>
      </c>
      <c r="R817" s="185">
        <f>Q817*H817</f>
        <v>0.18</v>
      </c>
      <c r="S817" s="185">
        <v>0</v>
      </c>
      <c r="T817" s="186">
        <f>S817*H817</f>
        <v>0</v>
      </c>
      <c r="AR817" s="24" t="s">
        <v>151</v>
      </c>
      <c r="AT817" s="24" t="s">
        <v>146</v>
      </c>
      <c r="AU817" s="24" t="s">
        <v>86</v>
      </c>
      <c r="AY817" s="24" t="s">
        <v>144</v>
      </c>
      <c r="BE817" s="187">
        <f>IF(N817="základní",J817,0)</f>
        <v>0</v>
      </c>
      <c r="BF817" s="187">
        <f>IF(N817="snížená",J817,0)</f>
        <v>0</v>
      </c>
      <c r="BG817" s="187">
        <f>IF(N817="zákl. přenesená",J817,0)</f>
        <v>0</v>
      </c>
      <c r="BH817" s="187">
        <f>IF(N817="sníž. přenesená",J817,0)</f>
        <v>0</v>
      </c>
      <c r="BI817" s="187">
        <f>IF(N817="nulová",J817,0)</f>
        <v>0</v>
      </c>
      <c r="BJ817" s="24" t="s">
        <v>25</v>
      </c>
      <c r="BK817" s="187">
        <f>ROUND(I817*H817,2)</f>
        <v>0</v>
      </c>
      <c r="BL817" s="24" t="s">
        <v>151</v>
      </c>
      <c r="BM817" s="24" t="s">
        <v>1640</v>
      </c>
    </row>
    <row r="818" spans="2:51" s="11" customFormat="1" ht="13.5">
      <c r="B818" s="188"/>
      <c r="D818" s="189" t="s">
        <v>153</v>
      </c>
      <c r="E818" s="190" t="s">
        <v>5</v>
      </c>
      <c r="F818" s="191" t="s">
        <v>433</v>
      </c>
      <c r="H818" s="192" t="s">
        <v>5</v>
      </c>
      <c r="I818" s="193"/>
      <c r="L818" s="188"/>
      <c r="M818" s="194"/>
      <c r="N818" s="195"/>
      <c r="O818" s="195"/>
      <c r="P818" s="195"/>
      <c r="Q818" s="195"/>
      <c r="R818" s="195"/>
      <c r="S818" s="195"/>
      <c r="T818" s="196"/>
      <c r="AT818" s="192" t="s">
        <v>153</v>
      </c>
      <c r="AU818" s="192" t="s">
        <v>86</v>
      </c>
      <c r="AV818" s="11" t="s">
        <v>25</v>
      </c>
      <c r="AW818" s="11" t="s">
        <v>40</v>
      </c>
      <c r="AX818" s="11" t="s">
        <v>77</v>
      </c>
      <c r="AY818" s="192" t="s">
        <v>144</v>
      </c>
    </row>
    <row r="819" spans="2:51" s="11" customFormat="1" ht="13.5">
      <c r="B819" s="188"/>
      <c r="D819" s="189" t="s">
        <v>153</v>
      </c>
      <c r="E819" s="190" t="s">
        <v>5</v>
      </c>
      <c r="F819" s="191" t="s">
        <v>1641</v>
      </c>
      <c r="H819" s="192" t="s">
        <v>5</v>
      </c>
      <c r="I819" s="193"/>
      <c r="L819" s="188"/>
      <c r="M819" s="194"/>
      <c r="N819" s="195"/>
      <c r="O819" s="195"/>
      <c r="P819" s="195"/>
      <c r="Q819" s="195"/>
      <c r="R819" s="195"/>
      <c r="S819" s="195"/>
      <c r="T819" s="196"/>
      <c r="AT819" s="192" t="s">
        <v>153</v>
      </c>
      <c r="AU819" s="192" t="s">
        <v>86</v>
      </c>
      <c r="AV819" s="11" t="s">
        <v>25</v>
      </c>
      <c r="AW819" s="11" t="s">
        <v>40</v>
      </c>
      <c r="AX819" s="11" t="s">
        <v>77</v>
      </c>
      <c r="AY819" s="192" t="s">
        <v>144</v>
      </c>
    </row>
    <row r="820" spans="2:51" s="12" customFormat="1" ht="13.5">
      <c r="B820" s="197"/>
      <c r="D820" s="189" t="s">
        <v>153</v>
      </c>
      <c r="E820" s="198" t="s">
        <v>5</v>
      </c>
      <c r="F820" s="199" t="s">
        <v>364</v>
      </c>
      <c r="H820" s="200">
        <v>20</v>
      </c>
      <c r="I820" s="201"/>
      <c r="L820" s="197"/>
      <c r="M820" s="202"/>
      <c r="N820" s="203"/>
      <c r="O820" s="203"/>
      <c r="P820" s="203"/>
      <c r="Q820" s="203"/>
      <c r="R820" s="203"/>
      <c r="S820" s="203"/>
      <c r="T820" s="204"/>
      <c r="AT820" s="198" t="s">
        <v>153</v>
      </c>
      <c r="AU820" s="198" t="s">
        <v>86</v>
      </c>
      <c r="AV820" s="12" t="s">
        <v>86</v>
      </c>
      <c r="AW820" s="12" t="s">
        <v>40</v>
      </c>
      <c r="AX820" s="12" t="s">
        <v>77</v>
      </c>
      <c r="AY820" s="198" t="s">
        <v>144</v>
      </c>
    </row>
    <row r="821" spans="2:51" s="13" customFormat="1" ht="13.5">
      <c r="B821" s="205"/>
      <c r="D821" s="206" t="s">
        <v>153</v>
      </c>
      <c r="E821" s="207" t="s">
        <v>5</v>
      </c>
      <c r="F821" s="208" t="s">
        <v>174</v>
      </c>
      <c r="H821" s="209">
        <v>20</v>
      </c>
      <c r="I821" s="210"/>
      <c r="L821" s="205"/>
      <c r="M821" s="211"/>
      <c r="N821" s="212"/>
      <c r="O821" s="212"/>
      <c r="P821" s="212"/>
      <c r="Q821" s="212"/>
      <c r="R821" s="212"/>
      <c r="S821" s="212"/>
      <c r="T821" s="213"/>
      <c r="AT821" s="214" t="s">
        <v>153</v>
      </c>
      <c r="AU821" s="214" t="s">
        <v>86</v>
      </c>
      <c r="AV821" s="13" t="s">
        <v>151</v>
      </c>
      <c r="AW821" s="13" t="s">
        <v>40</v>
      </c>
      <c r="AX821" s="13" t="s">
        <v>25</v>
      </c>
      <c r="AY821" s="214" t="s">
        <v>144</v>
      </c>
    </row>
    <row r="822" spans="2:65" s="1" customFormat="1" ht="31.5" customHeight="1">
      <c r="B822" s="175"/>
      <c r="C822" s="176" t="s">
        <v>561</v>
      </c>
      <c r="D822" s="176" t="s">
        <v>146</v>
      </c>
      <c r="E822" s="177" t="s">
        <v>1642</v>
      </c>
      <c r="F822" s="178" t="s">
        <v>1643</v>
      </c>
      <c r="G822" s="179" t="s">
        <v>205</v>
      </c>
      <c r="H822" s="180">
        <v>431.513</v>
      </c>
      <c r="I822" s="181"/>
      <c r="J822" s="182">
        <f>ROUND(I822*H822,2)</f>
        <v>0</v>
      </c>
      <c r="K822" s="178" t="s">
        <v>4754</v>
      </c>
      <c r="L822" s="42"/>
      <c r="M822" s="183" t="s">
        <v>5</v>
      </c>
      <c r="N822" s="184" t="s">
        <v>48</v>
      </c>
      <c r="O822" s="43"/>
      <c r="P822" s="185">
        <f>O822*H822</f>
        <v>0</v>
      </c>
      <c r="Q822" s="185">
        <v>0.01931</v>
      </c>
      <c r="R822" s="185">
        <f>Q822*H822</f>
        <v>8.33251603</v>
      </c>
      <c r="S822" s="185">
        <v>0</v>
      </c>
      <c r="T822" s="186">
        <f>S822*H822</f>
        <v>0</v>
      </c>
      <c r="AR822" s="24" t="s">
        <v>151</v>
      </c>
      <c r="AT822" s="24" t="s">
        <v>146</v>
      </c>
      <c r="AU822" s="24" t="s">
        <v>86</v>
      </c>
      <c r="AY822" s="24" t="s">
        <v>144</v>
      </c>
      <c r="BE822" s="187">
        <f>IF(N822="základní",J822,0)</f>
        <v>0</v>
      </c>
      <c r="BF822" s="187">
        <f>IF(N822="snížená",J822,0)</f>
        <v>0</v>
      </c>
      <c r="BG822" s="187">
        <f>IF(N822="zákl. přenesená",J822,0)</f>
        <v>0</v>
      </c>
      <c r="BH822" s="187">
        <f>IF(N822="sníž. přenesená",J822,0)</f>
        <v>0</v>
      </c>
      <c r="BI822" s="187">
        <f>IF(N822="nulová",J822,0)</f>
        <v>0</v>
      </c>
      <c r="BJ822" s="24" t="s">
        <v>25</v>
      </c>
      <c r="BK822" s="187">
        <f>ROUND(I822*H822,2)</f>
        <v>0</v>
      </c>
      <c r="BL822" s="24" t="s">
        <v>151</v>
      </c>
      <c r="BM822" s="24" t="s">
        <v>1644</v>
      </c>
    </row>
    <row r="823" spans="2:51" s="11" customFormat="1" ht="27">
      <c r="B823" s="188"/>
      <c r="D823" s="189" t="s">
        <v>153</v>
      </c>
      <c r="E823" s="190" t="s">
        <v>5</v>
      </c>
      <c r="F823" s="191" t="s">
        <v>1645</v>
      </c>
      <c r="H823" s="192" t="s">
        <v>5</v>
      </c>
      <c r="I823" s="193"/>
      <c r="L823" s="188"/>
      <c r="M823" s="194"/>
      <c r="N823" s="195"/>
      <c r="O823" s="195"/>
      <c r="P823" s="195"/>
      <c r="Q823" s="195"/>
      <c r="R823" s="195"/>
      <c r="S823" s="195"/>
      <c r="T823" s="196"/>
      <c r="AT823" s="192" t="s">
        <v>153</v>
      </c>
      <c r="AU823" s="192" t="s">
        <v>86</v>
      </c>
      <c r="AV823" s="11" t="s">
        <v>25</v>
      </c>
      <c r="AW823" s="11" t="s">
        <v>40</v>
      </c>
      <c r="AX823" s="11" t="s">
        <v>77</v>
      </c>
      <c r="AY823" s="192" t="s">
        <v>144</v>
      </c>
    </row>
    <row r="824" spans="2:51" s="11" customFormat="1" ht="13.5">
      <c r="B824" s="188"/>
      <c r="D824" s="189" t="s">
        <v>153</v>
      </c>
      <c r="E824" s="190" t="s">
        <v>5</v>
      </c>
      <c r="F824" s="191" t="s">
        <v>1646</v>
      </c>
      <c r="H824" s="192" t="s">
        <v>5</v>
      </c>
      <c r="I824" s="193"/>
      <c r="L824" s="188"/>
      <c r="M824" s="194"/>
      <c r="N824" s="195"/>
      <c r="O824" s="195"/>
      <c r="P824" s="195"/>
      <c r="Q824" s="195"/>
      <c r="R824" s="195"/>
      <c r="S824" s="195"/>
      <c r="T824" s="196"/>
      <c r="AT824" s="192" t="s">
        <v>153</v>
      </c>
      <c r="AU824" s="192" t="s">
        <v>86</v>
      </c>
      <c r="AV824" s="11" t="s">
        <v>25</v>
      </c>
      <c r="AW824" s="11" t="s">
        <v>40</v>
      </c>
      <c r="AX824" s="11" t="s">
        <v>77</v>
      </c>
      <c r="AY824" s="192" t="s">
        <v>144</v>
      </c>
    </row>
    <row r="825" spans="2:51" s="12" customFormat="1" ht="13.5">
      <c r="B825" s="197"/>
      <c r="D825" s="189" t="s">
        <v>153</v>
      </c>
      <c r="E825" s="198" t="s">
        <v>5</v>
      </c>
      <c r="F825" s="199" t="s">
        <v>1647</v>
      </c>
      <c r="H825" s="200">
        <v>575.528</v>
      </c>
      <c r="I825" s="201"/>
      <c r="L825" s="197"/>
      <c r="M825" s="202"/>
      <c r="N825" s="203"/>
      <c r="O825" s="203"/>
      <c r="P825" s="203"/>
      <c r="Q825" s="203"/>
      <c r="R825" s="203"/>
      <c r="S825" s="203"/>
      <c r="T825" s="204"/>
      <c r="AT825" s="198" t="s">
        <v>153</v>
      </c>
      <c r="AU825" s="198" t="s">
        <v>86</v>
      </c>
      <c r="AV825" s="12" t="s">
        <v>86</v>
      </c>
      <c r="AW825" s="12" t="s">
        <v>40</v>
      </c>
      <c r="AX825" s="12" t="s">
        <v>77</v>
      </c>
      <c r="AY825" s="198" t="s">
        <v>144</v>
      </c>
    </row>
    <row r="826" spans="2:51" s="11" customFormat="1" ht="13.5">
      <c r="B826" s="188"/>
      <c r="D826" s="189" t="s">
        <v>153</v>
      </c>
      <c r="E826" s="190" t="s">
        <v>5</v>
      </c>
      <c r="F826" s="191" t="s">
        <v>1648</v>
      </c>
      <c r="H826" s="192" t="s">
        <v>5</v>
      </c>
      <c r="I826" s="193"/>
      <c r="L826" s="188"/>
      <c r="M826" s="194"/>
      <c r="N826" s="195"/>
      <c r="O826" s="195"/>
      <c r="P826" s="195"/>
      <c r="Q826" s="195"/>
      <c r="R826" s="195"/>
      <c r="S826" s="195"/>
      <c r="T826" s="196"/>
      <c r="AT826" s="192" t="s">
        <v>153</v>
      </c>
      <c r="AU826" s="192" t="s">
        <v>86</v>
      </c>
      <c r="AV826" s="11" t="s">
        <v>25</v>
      </c>
      <c r="AW826" s="11" t="s">
        <v>40</v>
      </c>
      <c r="AX826" s="11" t="s">
        <v>77</v>
      </c>
      <c r="AY826" s="192" t="s">
        <v>144</v>
      </c>
    </row>
    <row r="827" spans="2:51" s="12" customFormat="1" ht="13.5">
      <c r="B827" s="197"/>
      <c r="D827" s="189" t="s">
        <v>153</v>
      </c>
      <c r="E827" s="198" t="s">
        <v>5</v>
      </c>
      <c r="F827" s="199" t="s">
        <v>1649</v>
      </c>
      <c r="H827" s="200">
        <v>-31.92</v>
      </c>
      <c r="I827" s="201"/>
      <c r="L827" s="197"/>
      <c r="M827" s="202"/>
      <c r="N827" s="203"/>
      <c r="O827" s="203"/>
      <c r="P827" s="203"/>
      <c r="Q827" s="203"/>
      <c r="R827" s="203"/>
      <c r="S827" s="203"/>
      <c r="T827" s="204"/>
      <c r="AT827" s="198" t="s">
        <v>153</v>
      </c>
      <c r="AU827" s="198" t="s">
        <v>86</v>
      </c>
      <c r="AV827" s="12" t="s">
        <v>86</v>
      </c>
      <c r="AW827" s="12" t="s">
        <v>40</v>
      </c>
      <c r="AX827" s="12" t="s">
        <v>77</v>
      </c>
      <c r="AY827" s="198" t="s">
        <v>144</v>
      </c>
    </row>
    <row r="828" spans="2:51" s="12" customFormat="1" ht="13.5">
      <c r="B828" s="197"/>
      <c r="D828" s="189" t="s">
        <v>153</v>
      </c>
      <c r="E828" s="198" t="s">
        <v>5</v>
      </c>
      <c r="F828" s="199" t="s">
        <v>1650</v>
      </c>
      <c r="H828" s="200">
        <v>-72.9</v>
      </c>
      <c r="I828" s="201"/>
      <c r="L828" s="197"/>
      <c r="M828" s="202"/>
      <c r="N828" s="203"/>
      <c r="O828" s="203"/>
      <c r="P828" s="203"/>
      <c r="Q828" s="203"/>
      <c r="R828" s="203"/>
      <c r="S828" s="203"/>
      <c r="T828" s="204"/>
      <c r="AT828" s="198" t="s">
        <v>153</v>
      </c>
      <c r="AU828" s="198" t="s">
        <v>86</v>
      </c>
      <c r="AV828" s="12" t="s">
        <v>86</v>
      </c>
      <c r="AW828" s="12" t="s">
        <v>40</v>
      </c>
      <c r="AX828" s="12" t="s">
        <v>77</v>
      </c>
      <c r="AY828" s="198" t="s">
        <v>144</v>
      </c>
    </row>
    <row r="829" spans="2:51" s="11" customFormat="1" ht="13.5">
      <c r="B829" s="188"/>
      <c r="D829" s="189" t="s">
        <v>153</v>
      </c>
      <c r="E829" s="190" t="s">
        <v>5</v>
      </c>
      <c r="F829" s="191" t="s">
        <v>1651</v>
      </c>
      <c r="H829" s="192" t="s">
        <v>5</v>
      </c>
      <c r="I829" s="193"/>
      <c r="L829" s="188"/>
      <c r="M829" s="194"/>
      <c r="N829" s="195"/>
      <c r="O829" s="195"/>
      <c r="P829" s="195"/>
      <c r="Q829" s="195"/>
      <c r="R829" s="195"/>
      <c r="S829" s="195"/>
      <c r="T829" s="196"/>
      <c r="AT829" s="192" t="s">
        <v>153</v>
      </c>
      <c r="AU829" s="192" t="s">
        <v>86</v>
      </c>
      <c r="AV829" s="11" t="s">
        <v>25</v>
      </c>
      <c r="AW829" s="11" t="s">
        <v>40</v>
      </c>
      <c r="AX829" s="11" t="s">
        <v>77</v>
      </c>
      <c r="AY829" s="192" t="s">
        <v>144</v>
      </c>
    </row>
    <row r="830" spans="2:51" s="12" customFormat="1" ht="13.5">
      <c r="B830" s="197"/>
      <c r="D830" s="189" t="s">
        <v>153</v>
      </c>
      <c r="E830" s="198" t="s">
        <v>5</v>
      </c>
      <c r="F830" s="199" t="s">
        <v>1652</v>
      </c>
      <c r="H830" s="200">
        <v>52.41</v>
      </c>
      <c r="I830" s="201"/>
      <c r="L830" s="197"/>
      <c r="M830" s="202"/>
      <c r="N830" s="203"/>
      <c r="O830" s="203"/>
      <c r="P830" s="203"/>
      <c r="Q830" s="203"/>
      <c r="R830" s="203"/>
      <c r="S830" s="203"/>
      <c r="T830" s="204"/>
      <c r="AT830" s="198" t="s">
        <v>153</v>
      </c>
      <c r="AU830" s="198" t="s">
        <v>86</v>
      </c>
      <c r="AV830" s="12" t="s">
        <v>86</v>
      </c>
      <c r="AW830" s="12" t="s">
        <v>40</v>
      </c>
      <c r="AX830" s="12" t="s">
        <v>77</v>
      </c>
      <c r="AY830" s="198" t="s">
        <v>144</v>
      </c>
    </row>
    <row r="831" spans="2:51" s="11" customFormat="1" ht="13.5">
      <c r="B831" s="188"/>
      <c r="D831" s="189" t="s">
        <v>153</v>
      </c>
      <c r="E831" s="190" t="s">
        <v>5</v>
      </c>
      <c r="F831" s="191" t="s">
        <v>1653</v>
      </c>
      <c r="H831" s="192" t="s">
        <v>5</v>
      </c>
      <c r="I831" s="193"/>
      <c r="L831" s="188"/>
      <c r="M831" s="194"/>
      <c r="N831" s="195"/>
      <c r="O831" s="195"/>
      <c r="P831" s="195"/>
      <c r="Q831" s="195"/>
      <c r="R831" s="195"/>
      <c r="S831" s="195"/>
      <c r="T831" s="196"/>
      <c r="AT831" s="192" t="s">
        <v>153</v>
      </c>
      <c r="AU831" s="192" t="s">
        <v>86</v>
      </c>
      <c r="AV831" s="11" t="s">
        <v>25</v>
      </c>
      <c r="AW831" s="11" t="s">
        <v>40</v>
      </c>
      <c r="AX831" s="11" t="s">
        <v>77</v>
      </c>
      <c r="AY831" s="192" t="s">
        <v>144</v>
      </c>
    </row>
    <row r="832" spans="2:51" s="12" customFormat="1" ht="13.5">
      <c r="B832" s="197"/>
      <c r="D832" s="189" t="s">
        <v>153</v>
      </c>
      <c r="E832" s="198" t="s">
        <v>5</v>
      </c>
      <c r="F832" s="199" t="s">
        <v>1654</v>
      </c>
      <c r="H832" s="200">
        <v>-91.605</v>
      </c>
      <c r="I832" s="201"/>
      <c r="L832" s="197"/>
      <c r="M832" s="202"/>
      <c r="N832" s="203"/>
      <c r="O832" s="203"/>
      <c r="P832" s="203"/>
      <c r="Q832" s="203"/>
      <c r="R832" s="203"/>
      <c r="S832" s="203"/>
      <c r="T832" s="204"/>
      <c r="AT832" s="198" t="s">
        <v>153</v>
      </c>
      <c r="AU832" s="198" t="s">
        <v>86</v>
      </c>
      <c r="AV832" s="12" t="s">
        <v>86</v>
      </c>
      <c r="AW832" s="12" t="s">
        <v>40</v>
      </c>
      <c r="AX832" s="12" t="s">
        <v>77</v>
      </c>
      <c r="AY832" s="198" t="s">
        <v>144</v>
      </c>
    </row>
    <row r="833" spans="2:51" s="13" customFormat="1" ht="13.5">
      <c r="B833" s="205"/>
      <c r="D833" s="206" t="s">
        <v>153</v>
      </c>
      <c r="E833" s="207" t="s">
        <v>5</v>
      </c>
      <c r="F833" s="208" t="s">
        <v>174</v>
      </c>
      <c r="H833" s="209">
        <v>431.513</v>
      </c>
      <c r="I833" s="210"/>
      <c r="L833" s="205"/>
      <c r="M833" s="211"/>
      <c r="N833" s="212"/>
      <c r="O833" s="212"/>
      <c r="P833" s="212"/>
      <c r="Q833" s="212"/>
      <c r="R833" s="212"/>
      <c r="S833" s="212"/>
      <c r="T833" s="213"/>
      <c r="AT833" s="214" t="s">
        <v>153</v>
      </c>
      <c r="AU833" s="214" t="s">
        <v>86</v>
      </c>
      <c r="AV833" s="13" t="s">
        <v>151</v>
      </c>
      <c r="AW833" s="13" t="s">
        <v>40</v>
      </c>
      <c r="AX833" s="13" t="s">
        <v>25</v>
      </c>
      <c r="AY833" s="214" t="s">
        <v>144</v>
      </c>
    </row>
    <row r="834" spans="2:65" s="1" customFormat="1" ht="31.5" customHeight="1">
      <c r="B834" s="175"/>
      <c r="C834" s="176" t="s">
        <v>568</v>
      </c>
      <c r="D834" s="176" t="s">
        <v>146</v>
      </c>
      <c r="E834" s="177" t="s">
        <v>1655</v>
      </c>
      <c r="F834" s="178" t="s">
        <v>1656</v>
      </c>
      <c r="G834" s="179" t="s">
        <v>205</v>
      </c>
      <c r="H834" s="180">
        <v>342.821</v>
      </c>
      <c r="I834" s="181"/>
      <c r="J834" s="182">
        <f>ROUND(I834*H834,2)</f>
        <v>0</v>
      </c>
      <c r="K834" s="178" t="s">
        <v>4754</v>
      </c>
      <c r="L834" s="42"/>
      <c r="M834" s="183" t="s">
        <v>5</v>
      </c>
      <c r="N834" s="184" t="s">
        <v>48</v>
      </c>
      <c r="O834" s="43"/>
      <c r="P834" s="185">
        <f>O834*H834</f>
        <v>0</v>
      </c>
      <c r="Q834" s="185">
        <v>0.02135</v>
      </c>
      <c r="R834" s="185">
        <f>Q834*H834</f>
        <v>7.319228350000001</v>
      </c>
      <c r="S834" s="185">
        <v>0</v>
      </c>
      <c r="T834" s="186">
        <f>S834*H834</f>
        <v>0</v>
      </c>
      <c r="AR834" s="24" t="s">
        <v>151</v>
      </c>
      <c r="AT834" s="24" t="s">
        <v>146</v>
      </c>
      <c r="AU834" s="24" t="s">
        <v>86</v>
      </c>
      <c r="AY834" s="24" t="s">
        <v>144</v>
      </c>
      <c r="BE834" s="187">
        <f>IF(N834="základní",J834,0)</f>
        <v>0</v>
      </c>
      <c r="BF834" s="187">
        <f>IF(N834="snížená",J834,0)</f>
        <v>0</v>
      </c>
      <c r="BG834" s="187">
        <f>IF(N834="zákl. přenesená",J834,0)</f>
        <v>0</v>
      </c>
      <c r="BH834" s="187">
        <f>IF(N834="sníž. přenesená",J834,0)</f>
        <v>0</v>
      </c>
      <c r="BI834" s="187">
        <f>IF(N834="nulová",J834,0)</f>
        <v>0</v>
      </c>
      <c r="BJ834" s="24" t="s">
        <v>25</v>
      </c>
      <c r="BK834" s="187">
        <f>ROUND(I834*H834,2)</f>
        <v>0</v>
      </c>
      <c r="BL834" s="24" t="s">
        <v>151</v>
      </c>
      <c r="BM834" s="24" t="s">
        <v>1657</v>
      </c>
    </row>
    <row r="835" spans="2:51" s="11" customFormat="1" ht="27">
      <c r="B835" s="188"/>
      <c r="D835" s="189" t="s">
        <v>153</v>
      </c>
      <c r="E835" s="190" t="s">
        <v>5</v>
      </c>
      <c r="F835" s="191" t="s">
        <v>1658</v>
      </c>
      <c r="H835" s="192" t="s">
        <v>5</v>
      </c>
      <c r="I835" s="193"/>
      <c r="L835" s="188"/>
      <c r="M835" s="194"/>
      <c r="N835" s="195"/>
      <c r="O835" s="195"/>
      <c r="P835" s="195"/>
      <c r="Q835" s="195"/>
      <c r="R835" s="195"/>
      <c r="S835" s="195"/>
      <c r="T835" s="196"/>
      <c r="AT835" s="192" t="s">
        <v>153</v>
      </c>
      <c r="AU835" s="192" t="s">
        <v>86</v>
      </c>
      <c r="AV835" s="11" t="s">
        <v>25</v>
      </c>
      <c r="AW835" s="11" t="s">
        <v>40</v>
      </c>
      <c r="AX835" s="11" t="s">
        <v>77</v>
      </c>
      <c r="AY835" s="192" t="s">
        <v>144</v>
      </c>
    </row>
    <row r="836" spans="2:51" s="11" customFormat="1" ht="13.5">
      <c r="B836" s="188"/>
      <c r="D836" s="189" t="s">
        <v>153</v>
      </c>
      <c r="E836" s="190" t="s">
        <v>5</v>
      </c>
      <c r="F836" s="191" t="s">
        <v>1659</v>
      </c>
      <c r="H836" s="192" t="s">
        <v>5</v>
      </c>
      <c r="I836" s="193"/>
      <c r="L836" s="188"/>
      <c r="M836" s="194"/>
      <c r="N836" s="195"/>
      <c r="O836" s="195"/>
      <c r="P836" s="195"/>
      <c r="Q836" s="195"/>
      <c r="R836" s="195"/>
      <c r="S836" s="195"/>
      <c r="T836" s="196"/>
      <c r="AT836" s="192" t="s">
        <v>153</v>
      </c>
      <c r="AU836" s="192" t="s">
        <v>86</v>
      </c>
      <c r="AV836" s="11" t="s">
        <v>25</v>
      </c>
      <c r="AW836" s="11" t="s">
        <v>40</v>
      </c>
      <c r="AX836" s="11" t="s">
        <v>77</v>
      </c>
      <c r="AY836" s="192" t="s">
        <v>144</v>
      </c>
    </row>
    <row r="837" spans="2:51" s="11" customFormat="1" ht="13.5">
      <c r="B837" s="188"/>
      <c r="D837" s="189" t="s">
        <v>153</v>
      </c>
      <c r="E837" s="190" t="s">
        <v>5</v>
      </c>
      <c r="F837" s="191" t="s">
        <v>1660</v>
      </c>
      <c r="H837" s="192" t="s">
        <v>5</v>
      </c>
      <c r="I837" s="193"/>
      <c r="L837" s="188"/>
      <c r="M837" s="194"/>
      <c r="N837" s="195"/>
      <c r="O837" s="195"/>
      <c r="P837" s="195"/>
      <c r="Q837" s="195"/>
      <c r="R837" s="195"/>
      <c r="S837" s="195"/>
      <c r="T837" s="196"/>
      <c r="AT837" s="192" t="s">
        <v>153</v>
      </c>
      <c r="AU837" s="192" t="s">
        <v>86</v>
      </c>
      <c r="AV837" s="11" t="s">
        <v>25</v>
      </c>
      <c r="AW837" s="11" t="s">
        <v>40</v>
      </c>
      <c r="AX837" s="11" t="s">
        <v>77</v>
      </c>
      <c r="AY837" s="192" t="s">
        <v>144</v>
      </c>
    </row>
    <row r="838" spans="2:51" s="12" customFormat="1" ht="13.5">
      <c r="B838" s="197"/>
      <c r="D838" s="189" t="s">
        <v>153</v>
      </c>
      <c r="E838" s="198" t="s">
        <v>5</v>
      </c>
      <c r="F838" s="199" t="s">
        <v>1661</v>
      </c>
      <c r="H838" s="200">
        <v>383.763</v>
      </c>
      <c r="I838" s="201"/>
      <c r="L838" s="197"/>
      <c r="M838" s="202"/>
      <c r="N838" s="203"/>
      <c r="O838" s="203"/>
      <c r="P838" s="203"/>
      <c r="Q838" s="203"/>
      <c r="R838" s="203"/>
      <c r="S838" s="203"/>
      <c r="T838" s="204"/>
      <c r="AT838" s="198" t="s">
        <v>153</v>
      </c>
      <c r="AU838" s="198" t="s">
        <v>86</v>
      </c>
      <c r="AV838" s="12" t="s">
        <v>86</v>
      </c>
      <c r="AW838" s="12" t="s">
        <v>40</v>
      </c>
      <c r="AX838" s="12" t="s">
        <v>77</v>
      </c>
      <c r="AY838" s="198" t="s">
        <v>144</v>
      </c>
    </row>
    <row r="839" spans="2:51" s="11" customFormat="1" ht="13.5">
      <c r="B839" s="188"/>
      <c r="D839" s="189" t="s">
        <v>153</v>
      </c>
      <c r="E839" s="190" t="s">
        <v>5</v>
      </c>
      <c r="F839" s="191" t="s">
        <v>1648</v>
      </c>
      <c r="H839" s="192" t="s">
        <v>5</v>
      </c>
      <c r="I839" s="193"/>
      <c r="L839" s="188"/>
      <c r="M839" s="194"/>
      <c r="N839" s="195"/>
      <c r="O839" s="195"/>
      <c r="P839" s="195"/>
      <c r="Q839" s="195"/>
      <c r="R839" s="195"/>
      <c r="S839" s="195"/>
      <c r="T839" s="196"/>
      <c r="AT839" s="192" t="s">
        <v>153</v>
      </c>
      <c r="AU839" s="192" t="s">
        <v>86</v>
      </c>
      <c r="AV839" s="11" t="s">
        <v>25</v>
      </c>
      <c r="AW839" s="11" t="s">
        <v>40</v>
      </c>
      <c r="AX839" s="11" t="s">
        <v>77</v>
      </c>
      <c r="AY839" s="192" t="s">
        <v>144</v>
      </c>
    </row>
    <row r="840" spans="2:51" s="12" customFormat="1" ht="13.5">
      <c r="B840" s="197"/>
      <c r="D840" s="189" t="s">
        <v>153</v>
      </c>
      <c r="E840" s="198" t="s">
        <v>5</v>
      </c>
      <c r="F840" s="199" t="s">
        <v>1662</v>
      </c>
      <c r="H840" s="200">
        <v>-16.8</v>
      </c>
      <c r="I840" s="201"/>
      <c r="L840" s="197"/>
      <c r="M840" s="202"/>
      <c r="N840" s="203"/>
      <c r="O840" s="203"/>
      <c r="P840" s="203"/>
      <c r="Q840" s="203"/>
      <c r="R840" s="203"/>
      <c r="S840" s="203"/>
      <c r="T840" s="204"/>
      <c r="AT840" s="198" t="s">
        <v>153</v>
      </c>
      <c r="AU840" s="198" t="s">
        <v>86</v>
      </c>
      <c r="AV840" s="12" t="s">
        <v>86</v>
      </c>
      <c r="AW840" s="12" t="s">
        <v>40</v>
      </c>
      <c r="AX840" s="12" t="s">
        <v>77</v>
      </c>
      <c r="AY840" s="198" t="s">
        <v>144</v>
      </c>
    </row>
    <row r="841" spans="2:51" s="12" customFormat="1" ht="13.5">
      <c r="B841" s="197"/>
      <c r="D841" s="189" t="s">
        <v>153</v>
      </c>
      <c r="E841" s="198" t="s">
        <v>5</v>
      </c>
      <c r="F841" s="199" t="s">
        <v>1663</v>
      </c>
      <c r="H841" s="200">
        <v>-28.08</v>
      </c>
      <c r="I841" s="201"/>
      <c r="L841" s="197"/>
      <c r="M841" s="202"/>
      <c r="N841" s="203"/>
      <c r="O841" s="203"/>
      <c r="P841" s="203"/>
      <c r="Q841" s="203"/>
      <c r="R841" s="203"/>
      <c r="S841" s="203"/>
      <c r="T841" s="204"/>
      <c r="AT841" s="198" t="s">
        <v>153</v>
      </c>
      <c r="AU841" s="198" t="s">
        <v>86</v>
      </c>
      <c r="AV841" s="12" t="s">
        <v>86</v>
      </c>
      <c r="AW841" s="12" t="s">
        <v>40</v>
      </c>
      <c r="AX841" s="12" t="s">
        <v>77</v>
      </c>
      <c r="AY841" s="198" t="s">
        <v>144</v>
      </c>
    </row>
    <row r="842" spans="2:51" s="12" customFormat="1" ht="13.5">
      <c r="B842" s="197"/>
      <c r="D842" s="189" t="s">
        <v>153</v>
      </c>
      <c r="E842" s="198" t="s">
        <v>5</v>
      </c>
      <c r="F842" s="199" t="s">
        <v>1664</v>
      </c>
      <c r="H842" s="200">
        <v>-2.625</v>
      </c>
      <c r="I842" s="201"/>
      <c r="L842" s="197"/>
      <c r="M842" s="202"/>
      <c r="N842" s="203"/>
      <c r="O842" s="203"/>
      <c r="P842" s="203"/>
      <c r="Q842" s="203"/>
      <c r="R842" s="203"/>
      <c r="S842" s="203"/>
      <c r="T842" s="204"/>
      <c r="AT842" s="198" t="s">
        <v>153</v>
      </c>
      <c r="AU842" s="198" t="s">
        <v>86</v>
      </c>
      <c r="AV842" s="12" t="s">
        <v>86</v>
      </c>
      <c r="AW842" s="12" t="s">
        <v>40</v>
      </c>
      <c r="AX842" s="12" t="s">
        <v>77</v>
      </c>
      <c r="AY842" s="198" t="s">
        <v>144</v>
      </c>
    </row>
    <row r="843" spans="2:51" s="12" customFormat="1" ht="13.5">
      <c r="B843" s="197"/>
      <c r="D843" s="189" t="s">
        <v>153</v>
      </c>
      <c r="E843" s="198" t="s">
        <v>5</v>
      </c>
      <c r="F843" s="199" t="s">
        <v>1665</v>
      </c>
      <c r="H843" s="200">
        <v>-1.08</v>
      </c>
      <c r="I843" s="201"/>
      <c r="L843" s="197"/>
      <c r="M843" s="202"/>
      <c r="N843" s="203"/>
      <c r="O843" s="203"/>
      <c r="P843" s="203"/>
      <c r="Q843" s="203"/>
      <c r="R843" s="203"/>
      <c r="S843" s="203"/>
      <c r="T843" s="204"/>
      <c r="AT843" s="198" t="s">
        <v>153</v>
      </c>
      <c r="AU843" s="198" t="s">
        <v>86</v>
      </c>
      <c r="AV843" s="12" t="s">
        <v>86</v>
      </c>
      <c r="AW843" s="12" t="s">
        <v>40</v>
      </c>
      <c r="AX843" s="12" t="s">
        <v>77</v>
      </c>
      <c r="AY843" s="198" t="s">
        <v>144</v>
      </c>
    </row>
    <row r="844" spans="2:51" s="12" customFormat="1" ht="13.5">
      <c r="B844" s="197"/>
      <c r="D844" s="189" t="s">
        <v>153</v>
      </c>
      <c r="E844" s="198" t="s">
        <v>5</v>
      </c>
      <c r="F844" s="199" t="s">
        <v>1666</v>
      </c>
      <c r="H844" s="200">
        <v>-4.3</v>
      </c>
      <c r="I844" s="201"/>
      <c r="L844" s="197"/>
      <c r="M844" s="202"/>
      <c r="N844" s="203"/>
      <c r="O844" s="203"/>
      <c r="P844" s="203"/>
      <c r="Q844" s="203"/>
      <c r="R844" s="203"/>
      <c r="S844" s="203"/>
      <c r="T844" s="204"/>
      <c r="AT844" s="198" t="s">
        <v>153</v>
      </c>
      <c r="AU844" s="198" t="s">
        <v>86</v>
      </c>
      <c r="AV844" s="12" t="s">
        <v>86</v>
      </c>
      <c r="AW844" s="12" t="s">
        <v>40</v>
      </c>
      <c r="AX844" s="12" t="s">
        <v>77</v>
      </c>
      <c r="AY844" s="198" t="s">
        <v>144</v>
      </c>
    </row>
    <row r="845" spans="2:51" s="12" customFormat="1" ht="13.5">
      <c r="B845" s="197"/>
      <c r="D845" s="189" t="s">
        <v>153</v>
      </c>
      <c r="E845" s="198" t="s">
        <v>5</v>
      </c>
      <c r="F845" s="199" t="s">
        <v>1667</v>
      </c>
      <c r="H845" s="200">
        <v>-1.6</v>
      </c>
      <c r="I845" s="201"/>
      <c r="L845" s="197"/>
      <c r="M845" s="202"/>
      <c r="N845" s="203"/>
      <c r="O845" s="203"/>
      <c r="P845" s="203"/>
      <c r="Q845" s="203"/>
      <c r="R845" s="203"/>
      <c r="S845" s="203"/>
      <c r="T845" s="204"/>
      <c r="AT845" s="198" t="s">
        <v>153</v>
      </c>
      <c r="AU845" s="198" t="s">
        <v>86</v>
      </c>
      <c r="AV845" s="12" t="s">
        <v>86</v>
      </c>
      <c r="AW845" s="12" t="s">
        <v>40</v>
      </c>
      <c r="AX845" s="12" t="s">
        <v>77</v>
      </c>
      <c r="AY845" s="198" t="s">
        <v>144</v>
      </c>
    </row>
    <row r="846" spans="2:51" s="11" customFormat="1" ht="13.5">
      <c r="B846" s="188"/>
      <c r="D846" s="189" t="s">
        <v>153</v>
      </c>
      <c r="E846" s="190" t="s">
        <v>5</v>
      </c>
      <c r="F846" s="191" t="s">
        <v>1651</v>
      </c>
      <c r="H846" s="192" t="s">
        <v>5</v>
      </c>
      <c r="I846" s="193"/>
      <c r="L846" s="188"/>
      <c r="M846" s="194"/>
      <c r="N846" s="195"/>
      <c r="O846" s="195"/>
      <c r="P846" s="195"/>
      <c r="Q846" s="195"/>
      <c r="R846" s="195"/>
      <c r="S846" s="195"/>
      <c r="T846" s="196"/>
      <c r="AT846" s="192" t="s">
        <v>153</v>
      </c>
      <c r="AU846" s="192" t="s">
        <v>86</v>
      </c>
      <c r="AV846" s="11" t="s">
        <v>25</v>
      </c>
      <c r="AW846" s="11" t="s">
        <v>40</v>
      </c>
      <c r="AX846" s="11" t="s">
        <v>77</v>
      </c>
      <c r="AY846" s="192" t="s">
        <v>144</v>
      </c>
    </row>
    <row r="847" spans="2:51" s="12" customFormat="1" ht="13.5">
      <c r="B847" s="197"/>
      <c r="D847" s="189" t="s">
        <v>153</v>
      </c>
      <c r="E847" s="198" t="s">
        <v>5</v>
      </c>
      <c r="F847" s="199" t="s">
        <v>1668</v>
      </c>
      <c r="H847" s="200">
        <v>27.243</v>
      </c>
      <c r="I847" s="201"/>
      <c r="L847" s="197"/>
      <c r="M847" s="202"/>
      <c r="N847" s="203"/>
      <c r="O847" s="203"/>
      <c r="P847" s="203"/>
      <c r="Q847" s="203"/>
      <c r="R847" s="203"/>
      <c r="S847" s="203"/>
      <c r="T847" s="204"/>
      <c r="AT847" s="198" t="s">
        <v>153</v>
      </c>
      <c r="AU847" s="198" t="s">
        <v>86</v>
      </c>
      <c r="AV847" s="12" t="s">
        <v>86</v>
      </c>
      <c r="AW847" s="12" t="s">
        <v>40</v>
      </c>
      <c r="AX847" s="12" t="s">
        <v>77</v>
      </c>
      <c r="AY847" s="198" t="s">
        <v>144</v>
      </c>
    </row>
    <row r="848" spans="2:51" s="11" customFormat="1" ht="13.5">
      <c r="B848" s="188"/>
      <c r="D848" s="189" t="s">
        <v>153</v>
      </c>
      <c r="E848" s="190" t="s">
        <v>5</v>
      </c>
      <c r="F848" s="191" t="s">
        <v>1653</v>
      </c>
      <c r="H848" s="192" t="s">
        <v>5</v>
      </c>
      <c r="I848" s="193"/>
      <c r="L848" s="188"/>
      <c r="M848" s="194"/>
      <c r="N848" s="195"/>
      <c r="O848" s="195"/>
      <c r="P848" s="195"/>
      <c r="Q848" s="195"/>
      <c r="R848" s="195"/>
      <c r="S848" s="195"/>
      <c r="T848" s="196"/>
      <c r="AT848" s="192" t="s">
        <v>153</v>
      </c>
      <c r="AU848" s="192" t="s">
        <v>86</v>
      </c>
      <c r="AV848" s="11" t="s">
        <v>25</v>
      </c>
      <c r="AW848" s="11" t="s">
        <v>40</v>
      </c>
      <c r="AX848" s="11" t="s">
        <v>77</v>
      </c>
      <c r="AY848" s="192" t="s">
        <v>144</v>
      </c>
    </row>
    <row r="849" spans="2:51" s="12" customFormat="1" ht="13.5">
      <c r="B849" s="197"/>
      <c r="D849" s="189" t="s">
        <v>153</v>
      </c>
      <c r="E849" s="198" t="s">
        <v>5</v>
      </c>
      <c r="F849" s="199" t="s">
        <v>1669</v>
      </c>
      <c r="H849" s="200">
        <v>-13.7</v>
      </c>
      <c r="I849" s="201"/>
      <c r="L849" s="197"/>
      <c r="M849" s="202"/>
      <c r="N849" s="203"/>
      <c r="O849" s="203"/>
      <c r="P849" s="203"/>
      <c r="Q849" s="203"/>
      <c r="R849" s="203"/>
      <c r="S849" s="203"/>
      <c r="T849" s="204"/>
      <c r="AT849" s="198" t="s">
        <v>153</v>
      </c>
      <c r="AU849" s="198" t="s">
        <v>86</v>
      </c>
      <c r="AV849" s="12" t="s">
        <v>86</v>
      </c>
      <c r="AW849" s="12" t="s">
        <v>40</v>
      </c>
      <c r="AX849" s="12" t="s">
        <v>77</v>
      </c>
      <c r="AY849" s="198" t="s">
        <v>144</v>
      </c>
    </row>
    <row r="850" spans="2:51" s="13" customFormat="1" ht="13.5">
      <c r="B850" s="205"/>
      <c r="D850" s="206" t="s">
        <v>153</v>
      </c>
      <c r="E850" s="207" t="s">
        <v>5</v>
      </c>
      <c r="F850" s="208" t="s">
        <v>174</v>
      </c>
      <c r="H850" s="209">
        <v>342.821</v>
      </c>
      <c r="I850" s="210"/>
      <c r="L850" s="205"/>
      <c r="M850" s="211"/>
      <c r="N850" s="212"/>
      <c r="O850" s="212"/>
      <c r="P850" s="212"/>
      <c r="Q850" s="212"/>
      <c r="R850" s="212"/>
      <c r="S850" s="212"/>
      <c r="T850" s="213"/>
      <c r="AT850" s="214" t="s">
        <v>153</v>
      </c>
      <c r="AU850" s="214" t="s">
        <v>86</v>
      </c>
      <c r="AV850" s="13" t="s">
        <v>151</v>
      </c>
      <c r="AW850" s="13" t="s">
        <v>40</v>
      </c>
      <c r="AX850" s="13" t="s">
        <v>25</v>
      </c>
      <c r="AY850" s="214" t="s">
        <v>144</v>
      </c>
    </row>
    <row r="851" spans="2:65" s="1" customFormat="1" ht="31.5" customHeight="1">
      <c r="B851" s="175"/>
      <c r="C851" s="176" t="s">
        <v>576</v>
      </c>
      <c r="D851" s="176" t="s">
        <v>146</v>
      </c>
      <c r="E851" s="177" t="s">
        <v>1670</v>
      </c>
      <c r="F851" s="178" t="s">
        <v>1671</v>
      </c>
      <c r="G851" s="179" t="s">
        <v>205</v>
      </c>
      <c r="H851" s="180">
        <v>234.13</v>
      </c>
      <c r="I851" s="181"/>
      <c r="J851" s="182">
        <f>ROUND(I851*H851,2)</f>
        <v>0</v>
      </c>
      <c r="K851" s="178" t="s">
        <v>4754</v>
      </c>
      <c r="L851" s="42"/>
      <c r="M851" s="183" t="s">
        <v>5</v>
      </c>
      <c r="N851" s="184" t="s">
        <v>48</v>
      </c>
      <c r="O851" s="43"/>
      <c r="P851" s="185">
        <f>O851*H851</f>
        <v>0</v>
      </c>
      <c r="Q851" s="185">
        <v>0.02821</v>
      </c>
      <c r="R851" s="185">
        <f>Q851*H851</f>
        <v>6.6048073</v>
      </c>
      <c r="S851" s="185">
        <v>0</v>
      </c>
      <c r="T851" s="186">
        <f>S851*H851</f>
        <v>0</v>
      </c>
      <c r="AR851" s="24" t="s">
        <v>151</v>
      </c>
      <c r="AT851" s="24" t="s">
        <v>146</v>
      </c>
      <c r="AU851" s="24" t="s">
        <v>86</v>
      </c>
      <c r="AY851" s="24" t="s">
        <v>144</v>
      </c>
      <c r="BE851" s="187">
        <f>IF(N851="základní",J851,0)</f>
        <v>0</v>
      </c>
      <c r="BF851" s="187">
        <f>IF(N851="snížená",J851,0)</f>
        <v>0</v>
      </c>
      <c r="BG851" s="187">
        <f>IF(N851="zákl. přenesená",J851,0)</f>
        <v>0</v>
      </c>
      <c r="BH851" s="187">
        <f>IF(N851="sníž. přenesená",J851,0)</f>
        <v>0</v>
      </c>
      <c r="BI851" s="187">
        <f>IF(N851="nulová",J851,0)</f>
        <v>0</v>
      </c>
      <c r="BJ851" s="24" t="s">
        <v>25</v>
      </c>
      <c r="BK851" s="187">
        <f>ROUND(I851*H851,2)</f>
        <v>0</v>
      </c>
      <c r="BL851" s="24" t="s">
        <v>151</v>
      </c>
      <c r="BM851" s="24" t="s">
        <v>1672</v>
      </c>
    </row>
    <row r="852" spans="2:51" s="11" customFormat="1" ht="13.5">
      <c r="B852" s="188"/>
      <c r="D852" s="189" t="s">
        <v>153</v>
      </c>
      <c r="E852" s="190" t="s">
        <v>5</v>
      </c>
      <c r="F852" s="191" t="s">
        <v>1673</v>
      </c>
      <c r="H852" s="192" t="s">
        <v>5</v>
      </c>
      <c r="I852" s="193"/>
      <c r="L852" s="188"/>
      <c r="M852" s="194"/>
      <c r="N852" s="195"/>
      <c r="O852" s="195"/>
      <c r="P852" s="195"/>
      <c r="Q852" s="195"/>
      <c r="R852" s="195"/>
      <c r="S852" s="195"/>
      <c r="T852" s="196"/>
      <c r="AT852" s="192" t="s">
        <v>153</v>
      </c>
      <c r="AU852" s="192" t="s">
        <v>86</v>
      </c>
      <c r="AV852" s="11" t="s">
        <v>25</v>
      </c>
      <c r="AW852" s="11" t="s">
        <v>40</v>
      </c>
      <c r="AX852" s="11" t="s">
        <v>77</v>
      </c>
      <c r="AY852" s="192" t="s">
        <v>144</v>
      </c>
    </row>
    <row r="853" spans="2:51" s="11" customFormat="1" ht="13.5">
      <c r="B853" s="188"/>
      <c r="D853" s="189" t="s">
        <v>153</v>
      </c>
      <c r="E853" s="190" t="s">
        <v>5</v>
      </c>
      <c r="F853" s="191" t="s">
        <v>1659</v>
      </c>
      <c r="H853" s="192" t="s">
        <v>5</v>
      </c>
      <c r="I853" s="193"/>
      <c r="L853" s="188"/>
      <c r="M853" s="194"/>
      <c r="N853" s="195"/>
      <c r="O853" s="195"/>
      <c r="P853" s="195"/>
      <c r="Q853" s="195"/>
      <c r="R853" s="195"/>
      <c r="S853" s="195"/>
      <c r="T853" s="196"/>
      <c r="AT853" s="192" t="s">
        <v>153</v>
      </c>
      <c r="AU853" s="192" t="s">
        <v>86</v>
      </c>
      <c r="AV853" s="11" t="s">
        <v>25</v>
      </c>
      <c r="AW853" s="11" t="s">
        <v>40</v>
      </c>
      <c r="AX853" s="11" t="s">
        <v>77</v>
      </c>
      <c r="AY853" s="192" t="s">
        <v>144</v>
      </c>
    </row>
    <row r="854" spans="2:51" s="11" customFormat="1" ht="13.5">
      <c r="B854" s="188"/>
      <c r="D854" s="189" t="s">
        <v>153</v>
      </c>
      <c r="E854" s="190" t="s">
        <v>5</v>
      </c>
      <c r="F854" s="191" t="s">
        <v>1674</v>
      </c>
      <c r="H854" s="192" t="s">
        <v>5</v>
      </c>
      <c r="I854" s="193"/>
      <c r="L854" s="188"/>
      <c r="M854" s="194"/>
      <c r="N854" s="195"/>
      <c r="O854" s="195"/>
      <c r="P854" s="195"/>
      <c r="Q854" s="195"/>
      <c r="R854" s="195"/>
      <c r="S854" s="195"/>
      <c r="T854" s="196"/>
      <c r="AT854" s="192" t="s">
        <v>153</v>
      </c>
      <c r="AU854" s="192" t="s">
        <v>86</v>
      </c>
      <c r="AV854" s="11" t="s">
        <v>25</v>
      </c>
      <c r="AW854" s="11" t="s">
        <v>40</v>
      </c>
      <c r="AX854" s="11" t="s">
        <v>77</v>
      </c>
      <c r="AY854" s="192" t="s">
        <v>144</v>
      </c>
    </row>
    <row r="855" spans="2:51" s="12" customFormat="1" ht="13.5">
      <c r="B855" s="197"/>
      <c r="D855" s="189" t="s">
        <v>153</v>
      </c>
      <c r="E855" s="198" t="s">
        <v>5</v>
      </c>
      <c r="F855" s="199" t="s">
        <v>1675</v>
      </c>
      <c r="H855" s="200">
        <v>319.53</v>
      </c>
      <c r="I855" s="201"/>
      <c r="L855" s="197"/>
      <c r="M855" s="202"/>
      <c r="N855" s="203"/>
      <c r="O855" s="203"/>
      <c r="P855" s="203"/>
      <c r="Q855" s="203"/>
      <c r="R855" s="203"/>
      <c r="S855" s="203"/>
      <c r="T855" s="204"/>
      <c r="AT855" s="198" t="s">
        <v>153</v>
      </c>
      <c r="AU855" s="198" t="s">
        <v>86</v>
      </c>
      <c r="AV855" s="12" t="s">
        <v>86</v>
      </c>
      <c r="AW855" s="12" t="s">
        <v>40</v>
      </c>
      <c r="AX855" s="12" t="s">
        <v>77</v>
      </c>
      <c r="AY855" s="198" t="s">
        <v>144</v>
      </c>
    </row>
    <row r="856" spans="2:51" s="11" customFormat="1" ht="13.5">
      <c r="B856" s="188"/>
      <c r="D856" s="189" t="s">
        <v>153</v>
      </c>
      <c r="E856" s="190" t="s">
        <v>5</v>
      </c>
      <c r="F856" s="191" t="s">
        <v>1648</v>
      </c>
      <c r="H856" s="192" t="s">
        <v>5</v>
      </c>
      <c r="I856" s="193"/>
      <c r="L856" s="188"/>
      <c r="M856" s="194"/>
      <c r="N856" s="195"/>
      <c r="O856" s="195"/>
      <c r="P856" s="195"/>
      <c r="Q856" s="195"/>
      <c r="R856" s="195"/>
      <c r="S856" s="195"/>
      <c r="T856" s="196"/>
      <c r="AT856" s="192" t="s">
        <v>153</v>
      </c>
      <c r="AU856" s="192" t="s">
        <v>86</v>
      </c>
      <c r="AV856" s="11" t="s">
        <v>25</v>
      </c>
      <c r="AW856" s="11" t="s">
        <v>40</v>
      </c>
      <c r="AX856" s="11" t="s">
        <v>77</v>
      </c>
      <c r="AY856" s="192" t="s">
        <v>144</v>
      </c>
    </row>
    <row r="857" spans="2:51" s="12" customFormat="1" ht="13.5">
      <c r="B857" s="197"/>
      <c r="D857" s="189" t="s">
        <v>153</v>
      </c>
      <c r="E857" s="198" t="s">
        <v>5</v>
      </c>
      <c r="F857" s="199" t="s">
        <v>1676</v>
      </c>
      <c r="H857" s="200">
        <v>-15.4</v>
      </c>
      <c r="I857" s="201"/>
      <c r="L857" s="197"/>
      <c r="M857" s="202"/>
      <c r="N857" s="203"/>
      <c r="O857" s="203"/>
      <c r="P857" s="203"/>
      <c r="Q857" s="203"/>
      <c r="R857" s="203"/>
      <c r="S857" s="203"/>
      <c r="T857" s="204"/>
      <c r="AT857" s="198" t="s">
        <v>153</v>
      </c>
      <c r="AU857" s="198" t="s">
        <v>86</v>
      </c>
      <c r="AV857" s="12" t="s">
        <v>86</v>
      </c>
      <c r="AW857" s="12" t="s">
        <v>40</v>
      </c>
      <c r="AX857" s="12" t="s">
        <v>77</v>
      </c>
      <c r="AY857" s="198" t="s">
        <v>144</v>
      </c>
    </row>
    <row r="858" spans="2:51" s="12" customFormat="1" ht="13.5">
      <c r="B858" s="197"/>
      <c r="D858" s="189" t="s">
        <v>153</v>
      </c>
      <c r="E858" s="198" t="s">
        <v>5</v>
      </c>
      <c r="F858" s="199" t="s">
        <v>1677</v>
      </c>
      <c r="H858" s="200">
        <v>-26</v>
      </c>
      <c r="I858" s="201"/>
      <c r="L858" s="197"/>
      <c r="M858" s="202"/>
      <c r="N858" s="203"/>
      <c r="O858" s="203"/>
      <c r="P858" s="203"/>
      <c r="Q858" s="203"/>
      <c r="R858" s="203"/>
      <c r="S858" s="203"/>
      <c r="T858" s="204"/>
      <c r="AT858" s="198" t="s">
        <v>153</v>
      </c>
      <c r="AU858" s="198" t="s">
        <v>86</v>
      </c>
      <c r="AV858" s="12" t="s">
        <v>86</v>
      </c>
      <c r="AW858" s="12" t="s">
        <v>40</v>
      </c>
      <c r="AX858" s="12" t="s">
        <v>77</v>
      </c>
      <c r="AY858" s="198" t="s">
        <v>144</v>
      </c>
    </row>
    <row r="859" spans="2:51" s="11" customFormat="1" ht="13.5">
      <c r="B859" s="188"/>
      <c r="D859" s="189" t="s">
        <v>153</v>
      </c>
      <c r="E859" s="190" t="s">
        <v>5</v>
      </c>
      <c r="F859" s="191" t="s">
        <v>1651</v>
      </c>
      <c r="H859" s="192" t="s">
        <v>5</v>
      </c>
      <c r="I859" s="193"/>
      <c r="L859" s="188"/>
      <c r="M859" s="194"/>
      <c r="N859" s="195"/>
      <c r="O859" s="195"/>
      <c r="P859" s="195"/>
      <c r="Q859" s="195"/>
      <c r="R859" s="195"/>
      <c r="S859" s="195"/>
      <c r="T859" s="196"/>
      <c r="AT859" s="192" t="s">
        <v>153</v>
      </c>
      <c r="AU859" s="192" t="s">
        <v>86</v>
      </c>
      <c r="AV859" s="11" t="s">
        <v>25</v>
      </c>
      <c r="AW859" s="11" t="s">
        <v>40</v>
      </c>
      <c r="AX859" s="11" t="s">
        <v>77</v>
      </c>
      <c r="AY859" s="192" t="s">
        <v>144</v>
      </c>
    </row>
    <row r="860" spans="2:51" s="12" customFormat="1" ht="13.5">
      <c r="B860" s="197"/>
      <c r="D860" s="189" t="s">
        <v>153</v>
      </c>
      <c r="E860" s="198" t="s">
        <v>5</v>
      </c>
      <c r="F860" s="199" t="s">
        <v>1678</v>
      </c>
      <c r="H860" s="200">
        <v>20.7</v>
      </c>
      <c r="I860" s="201"/>
      <c r="L860" s="197"/>
      <c r="M860" s="202"/>
      <c r="N860" s="203"/>
      <c r="O860" s="203"/>
      <c r="P860" s="203"/>
      <c r="Q860" s="203"/>
      <c r="R860" s="203"/>
      <c r="S860" s="203"/>
      <c r="T860" s="204"/>
      <c r="AT860" s="198" t="s">
        <v>153</v>
      </c>
      <c r="AU860" s="198" t="s">
        <v>86</v>
      </c>
      <c r="AV860" s="12" t="s">
        <v>86</v>
      </c>
      <c r="AW860" s="12" t="s">
        <v>40</v>
      </c>
      <c r="AX860" s="12" t="s">
        <v>77</v>
      </c>
      <c r="AY860" s="198" t="s">
        <v>144</v>
      </c>
    </row>
    <row r="861" spans="2:51" s="11" customFormat="1" ht="13.5">
      <c r="B861" s="188"/>
      <c r="D861" s="189" t="s">
        <v>153</v>
      </c>
      <c r="E861" s="190" t="s">
        <v>5</v>
      </c>
      <c r="F861" s="191" t="s">
        <v>1653</v>
      </c>
      <c r="H861" s="192" t="s">
        <v>5</v>
      </c>
      <c r="I861" s="193"/>
      <c r="L861" s="188"/>
      <c r="M861" s="194"/>
      <c r="N861" s="195"/>
      <c r="O861" s="195"/>
      <c r="P861" s="195"/>
      <c r="Q861" s="195"/>
      <c r="R861" s="195"/>
      <c r="S861" s="195"/>
      <c r="T861" s="196"/>
      <c r="AT861" s="192" t="s">
        <v>153</v>
      </c>
      <c r="AU861" s="192" t="s">
        <v>86</v>
      </c>
      <c r="AV861" s="11" t="s">
        <v>25</v>
      </c>
      <c r="AW861" s="11" t="s">
        <v>40</v>
      </c>
      <c r="AX861" s="11" t="s">
        <v>77</v>
      </c>
      <c r="AY861" s="192" t="s">
        <v>144</v>
      </c>
    </row>
    <row r="862" spans="2:51" s="12" customFormat="1" ht="13.5">
      <c r="B862" s="197"/>
      <c r="D862" s="189" t="s">
        <v>153</v>
      </c>
      <c r="E862" s="198" t="s">
        <v>5</v>
      </c>
      <c r="F862" s="199" t="s">
        <v>1679</v>
      </c>
      <c r="H862" s="200">
        <v>-64.7</v>
      </c>
      <c r="I862" s="201"/>
      <c r="L862" s="197"/>
      <c r="M862" s="202"/>
      <c r="N862" s="203"/>
      <c r="O862" s="203"/>
      <c r="P862" s="203"/>
      <c r="Q862" s="203"/>
      <c r="R862" s="203"/>
      <c r="S862" s="203"/>
      <c r="T862" s="204"/>
      <c r="AT862" s="198" t="s">
        <v>153</v>
      </c>
      <c r="AU862" s="198" t="s">
        <v>86</v>
      </c>
      <c r="AV862" s="12" t="s">
        <v>86</v>
      </c>
      <c r="AW862" s="12" t="s">
        <v>40</v>
      </c>
      <c r="AX862" s="12" t="s">
        <v>77</v>
      </c>
      <c r="AY862" s="198" t="s">
        <v>144</v>
      </c>
    </row>
    <row r="863" spans="2:51" s="13" customFormat="1" ht="13.5">
      <c r="B863" s="205"/>
      <c r="D863" s="206" t="s">
        <v>153</v>
      </c>
      <c r="E863" s="207" t="s">
        <v>5</v>
      </c>
      <c r="F863" s="208" t="s">
        <v>174</v>
      </c>
      <c r="H863" s="209">
        <v>234.13</v>
      </c>
      <c r="I863" s="210"/>
      <c r="L863" s="205"/>
      <c r="M863" s="211"/>
      <c r="N863" s="212"/>
      <c r="O863" s="212"/>
      <c r="P863" s="212"/>
      <c r="Q863" s="212"/>
      <c r="R863" s="212"/>
      <c r="S863" s="212"/>
      <c r="T863" s="213"/>
      <c r="AT863" s="214" t="s">
        <v>153</v>
      </c>
      <c r="AU863" s="214" t="s">
        <v>86</v>
      </c>
      <c r="AV863" s="13" t="s">
        <v>151</v>
      </c>
      <c r="AW863" s="13" t="s">
        <v>40</v>
      </c>
      <c r="AX863" s="13" t="s">
        <v>25</v>
      </c>
      <c r="AY863" s="214" t="s">
        <v>144</v>
      </c>
    </row>
    <row r="864" spans="2:65" s="1" customFormat="1" ht="22.5" customHeight="1">
      <c r="B864" s="175"/>
      <c r="C864" s="176" t="s">
        <v>592</v>
      </c>
      <c r="D864" s="176" t="s">
        <v>146</v>
      </c>
      <c r="E864" s="177" t="s">
        <v>1680</v>
      </c>
      <c r="F864" s="178" t="s">
        <v>1681</v>
      </c>
      <c r="G864" s="179" t="s">
        <v>205</v>
      </c>
      <c r="H864" s="180">
        <v>135</v>
      </c>
      <c r="I864" s="181"/>
      <c r="J864" s="182">
        <f>ROUND(I864*H864,2)</f>
        <v>0</v>
      </c>
      <c r="K864" s="178" t="s">
        <v>4754</v>
      </c>
      <c r="L864" s="42"/>
      <c r="M864" s="183" t="s">
        <v>5</v>
      </c>
      <c r="N864" s="184" t="s">
        <v>48</v>
      </c>
      <c r="O864" s="43"/>
      <c r="P864" s="185">
        <f>O864*H864</f>
        <v>0</v>
      </c>
      <c r="Q864" s="185">
        <v>0</v>
      </c>
      <c r="R864" s="185">
        <f>Q864*H864</f>
        <v>0</v>
      </c>
      <c r="S864" s="185">
        <v>0</v>
      </c>
      <c r="T864" s="186">
        <f>S864*H864</f>
        <v>0</v>
      </c>
      <c r="AR864" s="24" t="s">
        <v>151</v>
      </c>
      <c r="AT864" s="24" t="s">
        <v>146</v>
      </c>
      <c r="AU864" s="24" t="s">
        <v>86</v>
      </c>
      <c r="AY864" s="24" t="s">
        <v>144</v>
      </c>
      <c r="BE864" s="187">
        <f>IF(N864="základní",J864,0)</f>
        <v>0</v>
      </c>
      <c r="BF864" s="187">
        <f>IF(N864="snížená",J864,0)</f>
        <v>0</v>
      </c>
      <c r="BG864" s="187">
        <f>IF(N864="zákl. přenesená",J864,0)</f>
        <v>0</v>
      </c>
      <c r="BH864" s="187">
        <f>IF(N864="sníž. přenesená",J864,0)</f>
        <v>0</v>
      </c>
      <c r="BI864" s="187">
        <f>IF(N864="nulová",J864,0)</f>
        <v>0</v>
      </c>
      <c r="BJ864" s="24" t="s">
        <v>25</v>
      </c>
      <c r="BK864" s="187">
        <f>ROUND(I864*H864,2)</f>
        <v>0</v>
      </c>
      <c r="BL864" s="24" t="s">
        <v>151</v>
      </c>
      <c r="BM864" s="24" t="s">
        <v>1682</v>
      </c>
    </row>
    <row r="865" spans="2:51" s="11" customFormat="1" ht="13.5">
      <c r="B865" s="188"/>
      <c r="D865" s="189" t="s">
        <v>153</v>
      </c>
      <c r="E865" s="190" t="s">
        <v>5</v>
      </c>
      <c r="F865" s="191" t="s">
        <v>1683</v>
      </c>
      <c r="H865" s="192" t="s">
        <v>5</v>
      </c>
      <c r="I865" s="193"/>
      <c r="L865" s="188"/>
      <c r="M865" s="194"/>
      <c r="N865" s="195"/>
      <c r="O865" s="195"/>
      <c r="P865" s="195"/>
      <c r="Q865" s="195"/>
      <c r="R865" s="195"/>
      <c r="S865" s="195"/>
      <c r="T865" s="196"/>
      <c r="AT865" s="192" t="s">
        <v>153</v>
      </c>
      <c r="AU865" s="192" t="s">
        <v>86</v>
      </c>
      <c r="AV865" s="11" t="s">
        <v>25</v>
      </c>
      <c r="AW865" s="11" t="s">
        <v>40</v>
      </c>
      <c r="AX865" s="11" t="s">
        <v>77</v>
      </c>
      <c r="AY865" s="192" t="s">
        <v>144</v>
      </c>
    </row>
    <row r="866" spans="2:51" s="12" customFormat="1" ht="13.5">
      <c r="B866" s="197"/>
      <c r="D866" s="189" t="s">
        <v>153</v>
      </c>
      <c r="E866" s="198" t="s">
        <v>5</v>
      </c>
      <c r="F866" s="199" t="s">
        <v>1684</v>
      </c>
      <c r="H866" s="200">
        <v>135</v>
      </c>
      <c r="I866" s="201"/>
      <c r="L866" s="197"/>
      <c r="M866" s="202"/>
      <c r="N866" s="203"/>
      <c r="O866" s="203"/>
      <c r="P866" s="203"/>
      <c r="Q866" s="203"/>
      <c r="R866" s="203"/>
      <c r="S866" s="203"/>
      <c r="T866" s="204"/>
      <c r="AT866" s="198" t="s">
        <v>153</v>
      </c>
      <c r="AU866" s="198" t="s">
        <v>86</v>
      </c>
      <c r="AV866" s="12" t="s">
        <v>86</v>
      </c>
      <c r="AW866" s="12" t="s">
        <v>40</v>
      </c>
      <c r="AX866" s="12" t="s">
        <v>77</v>
      </c>
      <c r="AY866" s="198" t="s">
        <v>144</v>
      </c>
    </row>
    <row r="867" spans="2:51" s="13" customFormat="1" ht="13.5">
      <c r="B867" s="205"/>
      <c r="D867" s="206" t="s">
        <v>153</v>
      </c>
      <c r="E867" s="207" t="s">
        <v>5</v>
      </c>
      <c r="F867" s="208" t="s">
        <v>174</v>
      </c>
      <c r="H867" s="209">
        <v>135</v>
      </c>
      <c r="I867" s="210"/>
      <c r="L867" s="205"/>
      <c r="M867" s="211"/>
      <c r="N867" s="212"/>
      <c r="O867" s="212"/>
      <c r="P867" s="212"/>
      <c r="Q867" s="212"/>
      <c r="R867" s="212"/>
      <c r="S867" s="212"/>
      <c r="T867" s="213"/>
      <c r="AT867" s="214" t="s">
        <v>153</v>
      </c>
      <c r="AU867" s="214" t="s">
        <v>86</v>
      </c>
      <c r="AV867" s="13" t="s">
        <v>151</v>
      </c>
      <c r="AW867" s="13" t="s">
        <v>40</v>
      </c>
      <c r="AX867" s="13" t="s">
        <v>25</v>
      </c>
      <c r="AY867" s="214" t="s">
        <v>144</v>
      </c>
    </row>
    <row r="868" spans="2:65" s="1" customFormat="1" ht="22.5" customHeight="1">
      <c r="B868" s="175"/>
      <c r="C868" s="176" t="s">
        <v>602</v>
      </c>
      <c r="D868" s="176" t="s">
        <v>146</v>
      </c>
      <c r="E868" s="177" t="s">
        <v>1685</v>
      </c>
      <c r="F868" s="178" t="s">
        <v>1686</v>
      </c>
      <c r="G868" s="179" t="s">
        <v>205</v>
      </c>
      <c r="H868" s="180">
        <v>158</v>
      </c>
      <c r="I868" s="181"/>
      <c r="J868" s="182">
        <f>ROUND(I868*H868,2)</f>
        <v>0</v>
      </c>
      <c r="K868" s="178" t="s">
        <v>4754</v>
      </c>
      <c r="L868" s="42"/>
      <c r="M868" s="183" t="s">
        <v>5</v>
      </c>
      <c r="N868" s="184" t="s">
        <v>48</v>
      </c>
      <c r="O868" s="43"/>
      <c r="P868" s="185">
        <f>O868*H868</f>
        <v>0</v>
      </c>
      <c r="Q868" s="185">
        <v>0</v>
      </c>
      <c r="R868" s="185">
        <f>Q868*H868</f>
        <v>0</v>
      </c>
      <c r="S868" s="185">
        <v>0</v>
      </c>
      <c r="T868" s="186">
        <f>S868*H868</f>
        <v>0</v>
      </c>
      <c r="AR868" s="24" t="s">
        <v>151</v>
      </c>
      <c r="AT868" s="24" t="s">
        <v>146</v>
      </c>
      <c r="AU868" s="24" t="s">
        <v>86</v>
      </c>
      <c r="AY868" s="24" t="s">
        <v>144</v>
      </c>
      <c r="BE868" s="187">
        <f>IF(N868="základní",J868,0)</f>
        <v>0</v>
      </c>
      <c r="BF868" s="187">
        <f>IF(N868="snížená",J868,0)</f>
        <v>0</v>
      </c>
      <c r="BG868" s="187">
        <f>IF(N868="zákl. přenesená",J868,0)</f>
        <v>0</v>
      </c>
      <c r="BH868" s="187">
        <f>IF(N868="sníž. přenesená",J868,0)</f>
        <v>0</v>
      </c>
      <c r="BI868" s="187">
        <f>IF(N868="nulová",J868,0)</f>
        <v>0</v>
      </c>
      <c r="BJ868" s="24" t="s">
        <v>25</v>
      </c>
      <c r="BK868" s="187">
        <f>ROUND(I868*H868,2)</f>
        <v>0</v>
      </c>
      <c r="BL868" s="24" t="s">
        <v>151</v>
      </c>
      <c r="BM868" s="24" t="s">
        <v>1687</v>
      </c>
    </row>
    <row r="869" spans="2:51" s="11" customFormat="1" ht="13.5">
      <c r="B869" s="188"/>
      <c r="D869" s="189" t="s">
        <v>153</v>
      </c>
      <c r="E869" s="190" t="s">
        <v>5</v>
      </c>
      <c r="F869" s="191" t="s">
        <v>1688</v>
      </c>
      <c r="H869" s="192" t="s">
        <v>5</v>
      </c>
      <c r="I869" s="193"/>
      <c r="L869" s="188"/>
      <c r="M869" s="194"/>
      <c r="N869" s="195"/>
      <c r="O869" s="195"/>
      <c r="P869" s="195"/>
      <c r="Q869" s="195"/>
      <c r="R869" s="195"/>
      <c r="S869" s="195"/>
      <c r="T869" s="196"/>
      <c r="AT869" s="192" t="s">
        <v>153</v>
      </c>
      <c r="AU869" s="192" t="s">
        <v>86</v>
      </c>
      <c r="AV869" s="11" t="s">
        <v>25</v>
      </c>
      <c r="AW869" s="11" t="s">
        <v>40</v>
      </c>
      <c r="AX869" s="11" t="s">
        <v>77</v>
      </c>
      <c r="AY869" s="192" t="s">
        <v>144</v>
      </c>
    </row>
    <row r="870" spans="2:51" s="12" customFormat="1" ht="13.5">
      <c r="B870" s="197"/>
      <c r="D870" s="189" t="s">
        <v>153</v>
      </c>
      <c r="E870" s="198" t="s">
        <v>5</v>
      </c>
      <c r="F870" s="199" t="s">
        <v>1689</v>
      </c>
      <c r="H870" s="200">
        <v>158</v>
      </c>
      <c r="I870" s="201"/>
      <c r="L870" s="197"/>
      <c r="M870" s="202"/>
      <c r="N870" s="203"/>
      <c r="O870" s="203"/>
      <c r="P870" s="203"/>
      <c r="Q870" s="203"/>
      <c r="R870" s="203"/>
      <c r="S870" s="203"/>
      <c r="T870" s="204"/>
      <c r="AT870" s="198" t="s">
        <v>153</v>
      </c>
      <c r="AU870" s="198" t="s">
        <v>86</v>
      </c>
      <c r="AV870" s="12" t="s">
        <v>86</v>
      </c>
      <c r="AW870" s="12" t="s">
        <v>40</v>
      </c>
      <c r="AX870" s="12" t="s">
        <v>77</v>
      </c>
      <c r="AY870" s="198" t="s">
        <v>144</v>
      </c>
    </row>
    <row r="871" spans="2:51" s="13" customFormat="1" ht="13.5">
      <c r="B871" s="205"/>
      <c r="D871" s="206" t="s">
        <v>153</v>
      </c>
      <c r="E871" s="207" t="s">
        <v>5</v>
      </c>
      <c r="F871" s="208" t="s">
        <v>174</v>
      </c>
      <c r="H871" s="209">
        <v>158</v>
      </c>
      <c r="I871" s="210"/>
      <c r="L871" s="205"/>
      <c r="M871" s="211"/>
      <c r="N871" s="212"/>
      <c r="O871" s="212"/>
      <c r="P871" s="212"/>
      <c r="Q871" s="212"/>
      <c r="R871" s="212"/>
      <c r="S871" s="212"/>
      <c r="T871" s="213"/>
      <c r="AT871" s="214" t="s">
        <v>153</v>
      </c>
      <c r="AU871" s="214" t="s">
        <v>86</v>
      </c>
      <c r="AV871" s="13" t="s">
        <v>151</v>
      </c>
      <c r="AW871" s="13" t="s">
        <v>40</v>
      </c>
      <c r="AX871" s="13" t="s">
        <v>25</v>
      </c>
      <c r="AY871" s="214" t="s">
        <v>144</v>
      </c>
    </row>
    <row r="872" spans="2:65" s="1" customFormat="1" ht="22.5" customHeight="1">
      <c r="B872" s="175"/>
      <c r="C872" s="176" t="s">
        <v>612</v>
      </c>
      <c r="D872" s="176" t="s">
        <v>146</v>
      </c>
      <c r="E872" s="177" t="s">
        <v>1690</v>
      </c>
      <c r="F872" s="178" t="s">
        <v>1691</v>
      </c>
      <c r="G872" s="179" t="s">
        <v>205</v>
      </c>
      <c r="H872" s="180">
        <v>122</v>
      </c>
      <c r="I872" s="181"/>
      <c r="J872" s="182">
        <f>ROUND(I872*H872,2)</f>
        <v>0</v>
      </c>
      <c r="K872" s="178" t="s">
        <v>4754</v>
      </c>
      <c r="L872" s="42"/>
      <c r="M872" s="183" t="s">
        <v>5</v>
      </c>
      <c r="N872" s="184" t="s">
        <v>48</v>
      </c>
      <c r="O872" s="43"/>
      <c r="P872" s="185">
        <f>O872*H872</f>
        <v>0</v>
      </c>
      <c r="Q872" s="185">
        <v>0</v>
      </c>
      <c r="R872" s="185">
        <f>Q872*H872</f>
        <v>0</v>
      </c>
      <c r="S872" s="185">
        <v>0</v>
      </c>
      <c r="T872" s="186">
        <f>S872*H872</f>
        <v>0</v>
      </c>
      <c r="AR872" s="24" t="s">
        <v>151</v>
      </c>
      <c r="AT872" s="24" t="s">
        <v>146</v>
      </c>
      <c r="AU872" s="24" t="s">
        <v>86</v>
      </c>
      <c r="AY872" s="24" t="s">
        <v>144</v>
      </c>
      <c r="BE872" s="187">
        <f>IF(N872="základní",J872,0)</f>
        <v>0</v>
      </c>
      <c r="BF872" s="187">
        <f>IF(N872="snížená",J872,0)</f>
        <v>0</v>
      </c>
      <c r="BG872" s="187">
        <f>IF(N872="zákl. přenesená",J872,0)</f>
        <v>0</v>
      </c>
      <c r="BH872" s="187">
        <f>IF(N872="sníž. přenesená",J872,0)</f>
        <v>0</v>
      </c>
      <c r="BI872" s="187">
        <f>IF(N872="nulová",J872,0)</f>
        <v>0</v>
      </c>
      <c r="BJ872" s="24" t="s">
        <v>25</v>
      </c>
      <c r="BK872" s="187">
        <f>ROUND(I872*H872,2)</f>
        <v>0</v>
      </c>
      <c r="BL872" s="24" t="s">
        <v>151</v>
      </c>
      <c r="BM872" s="24" t="s">
        <v>1692</v>
      </c>
    </row>
    <row r="873" spans="2:51" s="11" customFormat="1" ht="13.5">
      <c r="B873" s="188"/>
      <c r="D873" s="189" t="s">
        <v>153</v>
      </c>
      <c r="E873" s="190" t="s">
        <v>5</v>
      </c>
      <c r="F873" s="191" t="s">
        <v>1693</v>
      </c>
      <c r="H873" s="192" t="s">
        <v>5</v>
      </c>
      <c r="I873" s="193"/>
      <c r="L873" s="188"/>
      <c r="M873" s="194"/>
      <c r="N873" s="195"/>
      <c r="O873" s="195"/>
      <c r="P873" s="195"/>
      <c r="Q873" s="195"/>
      <c r="R873" s="195"/>
      <c r="S873" s="195"/>
      <c r="T873" s="196"/>
      <c r="AT873" s="192" t="s">
        <v>153</v>
      </c>
      <c r="AU873" s="192" t="s">
        <v>86</v>
      </c>
      <c r="AV873" s="11" t="s">
        <v>25</v>
      </c>
      <c r="AW873" s="11" t="s">
        <v>40</v>
      </c>
      <c r="AX873" s="11" t="s">
        <v>77</v>
      </c>
      <c r="AY873" s="192" t="s">
        <v>144</v>
      </c>
    </row>
    <row r="874" spans="2:51" s="12" customFormat="1" ht="13.5">
      <c r="B874" s="197"/>
      <c r="D874" s="189" t="s">
        <v>153</v>
      </c>
      <c r="E874" s="198" t="s">
        <v>5</v>
      </c>
      <c r="F874" s="199" t="s">
        <v>1694</v>
      </c>
      <c r="H874" s="200">
        <v>122</v>
      </c>
      <c r="I874" s="201"/>
      <c r="L874" s="197"/>
      <c r="M874" s="202"/>
      <c r="N874" s="203"/>
      <c r="O874" s="203"/>
      <c r="P874" s="203"/>
      <c r="Q874" s="203"/>
      <c r="R874" s="203"/>
      <c r="S874" s="203"/>
      <c r="T874" s="204"/>
      <c r="AT874" s="198" t="s">
        <v>153</v>
      </c>
      <c r="AU874" s="198" t="s">
        <v>86</v>
      </c>
      <c r="AV874" s="12" t="s">
        <v>86</v>
      </c>
      <c r="AW874" s="12" t="s">
        <v>40</v>
      </c>
      <c r="AX874" s="12" t="s">
        <v>77</v>
      </c>
      <c r="AY874" s="198" t="s">
        <v>144</v>
      </c>
    </row>
    <row r="875" spans="2:51" s="13" customFormat="1" ht="13.5">
      <c r="B875" s="205"/>
      <c r="D875" s="206" t="s">
        <v>153</v>
      </c>
      <c r="E875" s="207" t="s">
        <v>5</v>
      </c>
      <c r="F875" s="208" t="s">
        <v>174</v>
      </c>
      <c r="H875" s="209">
        <v>122</v>
      </c>
      <c r="I875" s="210"/>
      <c r="L875" s="205"/>
      <c r="M875" s="211"/>
      <c r="N875" s="212"/>
      <c r="O875" s="212"/>
      <c r="P875" s="212"/>
      <c r="Q875" s="212"/>
      <c r="R875" s="212"/>
      <c r="S875" s="212"/>
      <c r="T875" s="213"/>
      <c r="AT875" s="214" t="s">
        <v>153</v>
      </c>
      <c r="AU875" s="214" t="s">
        <v>86</v>
      </c>
      <c r="AV875" s="13" t="s">
        <v>151</v>
      </c>
      <c r="AW875" s="13" t="s">
        <v>40</v>
      </c>
      <c r="AX875" s="13" t="s">
        <v>25</v>
      </c>
      <c r="AY875" s="214" t="s">
        <v>144</v>
      </c>
    </row>
    <row r="876" spans="2:65" s="1" customFormat="1" ht="22.5" customHeight="1">
      <c r="B876" s="175"/>
      <c r="C876" s="176" t="s">
        <v>618</v>
      </c>
      <c r="D876" s="176" t="s">
        <v>146</v>
      </c>
      <c r="E876" s="177" t="s">
        <v>1695</v>
      </c>
      <c r="F876" s="178" t="s">
        <v>1696</v>
      </c>
      <c r="G876" s="179" t="s">
        <v>205</v>
      </c>
      <c r="H876" s="180">
        <v>18</v>
      </c>
      <c r="I876" s="181"/>
      <c r="J876" s="182">
        <f>ROUND(I876*H876,2)</f>
        <v>0</v>
      </c>
      <c r="K876" s="178" t="s">
        <v>4754</v>
      </c>
      <c r="L876" s="42"/>
      <c r="M876" s="183" t="s">
        <v>5</v>
      </c>
      <c r="N876" s="184" t="s">
        <v>48</v>
      </c>
      <c r="O876" s="43"/>
      <c r="P876" s="185">
        <f>O876*H876</f>
        <v>0</v>
      </c>
      <c r="Q876" s="185">
        <v>0</v>
      </c>
      <c r="R876" s="185">
        <f>Q876*H876</f>
        <v>0</v>
      </c>
      <c r="S876" s="185">
        <v>0</v>
      </c>
      <c r="T876" s="186">
        <f>S876*H876</f>
        <v>0</v>
      </c>
      <c r="AR876" s="24" t="s">
        <v>151</v>
      </c>
      <c r="AT876" s="24" t="s">
        <v>146</v>
      </c>
      <c r="AU876" s="24" t="s">
        <v>86</v>
      </c>
      <c r="AY876" s="24" t="s">
        <v>144</v>
      </c>
      <c r="BE876" s="187">
        <f>IF(N876="základní",J876,0)</f>
        <v>0</v>
      </c>
      <c r="BF876" s="187">
        <f>IF(N876="snížená",J876,0)</f>
        <v>0</v>
      </c>
      <c r="BG876" s="187">
        <f>IF(N876="zákl. přenesená",J876,0)</f>
        <v>0</v>
      </c>
      <c r="BH876" s="187">
        <f>IF(N876="sníž. přenesená",J876,0)</f>
        <v>0</v>
      </c>
      <c r="BI876" s="187">
        <f>IF(N876="nulová",J876,0)</f>
        <v>0</v>
      </c>
      <c r="BJ876" s="24" t="s">
        <v>25</v>
      </c>
      <c r="BK876" s="187">
        <f>ROUND(I876*H876,2)</f>
        <v>0</v>
      </c>
      <c r="BL876" s="24" t="s">
        <v>151</v>
      </c>
      <c r="BM876" s="24" t="s">
        <v>1697</v>
      </c>
    </row>
    <row r="877" spans="2:51" s="11" customFormat="1" ht="13.5">
      <c r="B877" s="188"/>
      <c r="D877" s="189" t="s">
        <v>153</v>
      </c>
      <c r="E877" s="190" t="s">
        <v>5</v>
      </c>
      <c r="F877" s="191" t="s">
        <v>1693</v>
      </c>
      <c r="H877" s="192" t="s">
        <v>5</v>
      </c>
      <c r="I877" s="193"/>
      <c r="L877" s="188"/>
      <c r="M877" s="194"/>
      <c r="N877" s="195"/>
      <c r="O877" s="195"/>
      <c r="P877" s="195"/>
      <c r="Q877" s="195"/>
      <c r="R877" s="195"/>
      <c r="S877" s="195"/>
      <c r="T877" s="196"/>
      <c r="AT877" s="192" t="s">
        <v>153</v>
      </c>
      <c r="AU877" s="192" t="s">
        <v>86</v>
      </c>
      <c r="AV877" s="11" t="s">
        <v>25</v>
      </c>
      <c r="AW877" s="11" t="s">
        <v>40</v>
      </c>
      <c r="AX877" s="11" t="s">
        <v>77</v>
      </c>
      <c r="AY877" s="192" t="s">
        <v>144</v>
      </c>
    </row>
    <row r="878" spans="2:51" s="12" customFormat="1" ht="13.5">
      <c r="B878" s="197"/>
      <c r="D878" s="189" t="s">
        <v>153</v>
      </c>
      <c r="E878" s="198" t="s">
        <v>5</v>
      </c>
      <c r="F878" s="199" t="s">
        <v>1698</v>
      </c>
      <c r="H878" s="200">
        <v>18</v>
      </c>
      <c r="I878" s="201"/>
      <c r="L878" s="197"/>
      <c r="M878" s="202"/>
      <c r="N878" s="203"/>
      <c r="O878" s="203"/>
      <c r="P878" s="203"/>
      <c r="Q878" s="203"/>
      <c r="R878" s="203"/>
      <c r="S878" s="203"/>
      <c r="T878" s="204"/>
      <c r="AT878" s="198" t="s">
        <v>153</v>
      </c>
      <c r="AU878" s="198" t="s">
        <v>86</v>
      </c>
      <c r="AV878" s="12" t="s">
        <v>86</v>
      </c>
      <c r="AW878" s="12" t="s">
        <v>40</v>
      </c>
      <c r="AX878" s="12" t="s">
        <v>77</v>
      </c>
      <c r="AY878" s="198" t="s">
        <v>144</v>
      </c>
    </row>
    <row r="879" spans="2:51" s="13" customFormat="1" ht="13.5">
      <c r="B879" s="205"/>
      <c r="D879" s="206" t="s">
        <v>153</v>
      </c>
      <c r="E879" s="207" t="s">
        <v>5</v>
      </c>
      <c r="F879" s="208" t="s">
        <v>174</v>
      </c>
      <c r="H879" s="209">
        <v>18</v>
      </c>
      <c r="I879" s="210"/>
      <c r="L879" s="205"/>
      <c r="M879" s="211"/>
      <c r="N879" s="212"/>
      <c r="O879" s="212"/>
      <c r="P879" s="212"/>
      <c r="Q879" s="212"/>
      <c r="R879" s="212"/>
      <c r="S879" s="212"/>
      <c r="T879" s="213"/>
      <c r="AT879" s="214" t="s">
        <v>153</v>
      </c>
      <c r="AU879" s="214" t="s">
        <v>86</v>
      </c>
      <c r="AV879" s="13" t="s">
        <v>151</v>
      </c>
      <c r="AW879" s="13" t="s">
        <v>40</v>
      </c>
      <c r="AX879" s="13" t="s">
        <v>25</v>
      </c>
      <c r="AY879" s="214" t="s">
        <v>144</v>
      </c>
    </row>
    <row r="880" spans="2:65" s="1" customFormat="1" ht="31.5" customHeight="1">
      <c r="B880" s="175"/>
      <c r="C880" s="176" t="s">
        <v>625</v>
      </c>
      <c r="D880" s="176" t="s">
        <v>146</v>
      </c>
      <c r="E880" s="177" t="s">
        <v>1699</v>
      </c>
      <c r="F880" s="178" t="s">
        <v>1700</v>
      </c>
      <c r="G880" s="179" t="s">
        <v>205</v>
      </c>
      <c r="H880" s="180">
        <v>13.874</v>
      </c>
      <c r="I880" s="181"/>
      <c r="J880" s="182">
        <f>ROUND(I880*H880,2)</f>
        <v>0</v>
      </c>
      <c r="K880" s="178" t="s">
        <v>4754</v>
      </c>
      <c r="L880" s="42"/>
      <c r="M880" s="183" t="s">
        <v>5</v>
      </c>
      <c r="N880" s="184" t="s">
        <v>48</v>
      </c>
      <c r="O880" s="43"/>
      <c r="P880" s="185">
        <f>O880*H880</f>
        <v>0</v>
      </c>
      <c r="Q880" s="185">
        <v>0.00498</v>
      </c>
      <c r="R880" s="185">
        <f>Q880*H880</f>
        <v>0.06909252</v>
      </c>
      <c r="S880" s="185">
        <v>0</v>
      </c>
      <c r="T880" s="186">
        <f>S880*H880</f>
        <v>0</v>
      </c>
      <c r="AR880" s="24" t="s">
        <v>151</v>
      </c>
      <c r="AT880" s="24" t="s">
        <v>146</v>
      </c>
      <c r="AU880" s="24" t="s">
        <v>86</v>
      </c>
      <c r="AY880" s="24" t="s">
        <v>144</v>
      </c>
      <c r="BE880" s="187">
        <f>IF(N880="základní",J880,0)</f>
        <v>0</v>
      </c>
      <c r="BF880" s="187">
        <f>IF(N880="snížená",J880,0)</f>
        <v>0</v>
      </c>
      <c r="BG880" s="187">
        <f>IF(N880="zákl. přenesená",J880,0)</f>
        <v>0</v>
      </c>
      <c r="BH880" s="187">
        <f>IF(N880="sníž. přenesená",J880,0)</f>
        <v>0</v>
      </c>
      <c r="BI880" s="187">
        <f>IF(N880="nulová",J880,0)</f>
        <v>0</v>
      </c>
      <c r="BJ880" s="24" t="s">
        <v>25</v>
      </c>
      <c r="BK880" s="187">
        <f>ROUND(I880*H880,2)</f>
        <v>0</v>
      </c>
      <c r="BL880" s="24" t="s">
        <v>151</v>
      </c>
      <c r="BM880" s="24" t="s">
        <v>1701</v>
      </c>
    </row>
    <row r="881" spans="2:51" s="11" customFormat="1" ht="13.5">
      <c r="B881" s="188"/>
      <c r="D881" s="189" t="s">
        <v>153</v>
      </c>
      <c r="E881" s="190" t="s">
        <v>5</v>
      </c>
      <c r="F881" s="191" t="s">
        <v>1702</v>
      </c>
      <c r="H881" s="192" t="s">
        <v>5</v>
      </c>
      <c r="I881" s="193"/>
      <c r="L881" s="188"/>
      <c r="M881" s="194"/>
      <c r="N881" s="195"/>
      <c r="O881" s="195"/>
      <c r="P881" s="195"/>
      <c r="Q881" s="195"/>
      <c r="R881" s="195"/>
      <c r="S881" s="195"/>
      <c r="T881" s="196"/>
      <c r="AT881" s="192" t="s">
        <v>153</v>
      </c>
      <c r="AU881" s="192" t="s">
        <v>86</v>
      </c>
      <c r="AV881" s="11" t="s">
        <v>25</v>
      </c>
      <c r="AW881" s="11" t="s">
        <v>40</v>
      </c>
      <c r="AX881" s="11" t="s">
        <v>77</v>
      </c>
      <c r="AY881" s="192" t="s">
        <v>144</v>
      </c>
    </row>
    <row r="882" spans="2:51" s="11" customFormat="1" ht="13.5">
      <c r="B882" s="188"/>
      <c r="D882" s="189" t="s">
        <v>153</v>
      </c>
      <c r="E882" s="190" t="s">
        <v>5</v>
      </c>
      <c r="F882" s="191" t="s">
        <v>517</v>
      </c>
      <c r="H882" s="192" t="s">
        <v>5</v>
      </c>
      <c r="I882" s="193"/>
      <c r="L882" s="188"/>
      <c r="M882" s="194"/>
      <c r="N882" s="195"/>
      <c r="O882" s="195"/>
      <c r="P882" s="195"/>
      <c r="Q882" s="195"/>
      <c r="R882" s="195"/>
      <c r="S882" s="195"/>
      <c r="T882" s="196"/>
      <c r="AT882" s="192" t="s">
        <v>153</v>
      </c>
      <c r="AU882" s="192" t="s">
        <v>86</v>
      </c>
      <c r="AV882" s="11" t="s">
        <v>25</v>
      </c>
      <c r="AW882" s="11" t="s">
        <v>40</v>
      </c>
      <c r="AX882" s="11" t="s">
        <v>77</v>
      </c>
      <c r="AY882" s="192" t="s">
        <v>144</v>
      </c>
    </row>
    <row r="883" spans="2:51" s="12" customFormat="1" ht="13.5">
      <c r="B883" s="197"/>
      <c r="D883" s="189" t="s">
        <v>153</v>
      </c>
      <c r="E883" s="198" t="s">
        <v>5</v>
      </c>
      <c r="F883" s="199" t="s">
        <v>518</v>
      </c>
      <c r="H883" s="200">
        <v>8.026</v>
      </c>
      <c r="I883" s="201"/>
      <c r="L883" s="197"/>
      <c r="M883" s="202"/>
      <c r="N883" s="203"/>
      <c r="O883" s="203"/>
      <c r="P883" s="203"/>
      <c r="Q883" s="203"/>
      <c r="R883" s="203"/>
      <c r="S883" s="203"/>
      <c r="T883" s="204"/>
      <c r="AT883" s="198" t="s">
        <v>153</v>
      </c>
      <c r="AU883" s="198" t="s">
        <v>86</v>
      </c>
      <c r="AV883" s="12" t="s">
        <v>86</v>
      </c>
      <c r="AW883" s="12" t="s">
        <v>40</v>
      </c>
      <c r="AX883" s="12" t="s">
        <v>77</v>
      </c>
      <c r="AY883" s="198" t="s">
        <v>144</v>
      </c>
    </row>
    <row r="884" spans="2:51" s="11" customFormat="1" ht="13.5">
      <c r="B884" s="188"/>
      <c r="D884" s="189" t="s">
        <v>153</v>
      </c>
      <c r="E884" s="190" t="s">
        <v>5</v>
      </c>
      <c r="F884" s="191" t="s">
        <v>519</v>
      </c>
      <c r="H884" s="192" t="s">
        <v>5</v>
      </c>
      <c r="I884" s="193"/>
      <c r="L884" s="188"/>
      <c r="M884" s="194"/>
      <c r="N884" s="195"/>
      <c r="O884" s="195"/>
      <c r="P884" s="195"/>
      <c r="Q884" s="195"/>
      <c r="R884" s="195"/>
      <c r="S884" s="195"/>
      <c r="T884" s="196"/>
      <c r="AT884" s="192" t="s">
        <v>153</v>
      </c>
      <c r="AU884" s="192" t="s">
        <v>86</v>
      </c>
      <c r="AV884" s="11" t="s">
        <v>25</v>
      </c>
      <c r="AW884" s="11" t="s">
        <v>40</v>
      </c>
      <c r="AX884" s="11" t="s">
        <v>77</v>
      </c>
      <c r="AY884" s="192" t="s">
        <v>144</v>
      </c>
    </row>
    <row r="885" spans="2:51" s="12" customFormat="1" ht="13.5">
      <c r="B885" s="197"/>
      <c r="D885" s="189" t="s">
        <v>153</v>
      </c>
      <c r="E885" s="198" t="s">
        <v>5</v>
      </c>
      <c r="F885" s="199" t="s">
        <v>520</v>
      </c>
      <c r="H885" s="200">
        <v>5.848</v>
      </c>
      <c r="I885" s="201"/>
      <c r="L885" s="197"/>
      <c r="M885" s="202"/>
      <c r="N885" s="203"/>
      <c r="O885" s="203"/>
      <c r="P885" s="203"/>
      <c r="Q885" s="203"/>
      <c r="R885" s="203"/>
      <c r="S885" s="203"/>
      <c r="T885" s="204"/>
      <c r="AT885" s="198" t="s">
        <v>153</v>
      </c>
      <c r="AU885" s="198" t="s">
        <v>86</v>
      </c>
      <c r="AV885" s="12" t="s">
        <v>86</v>
      </c>
      <c r="AW885" s="12" t="s">
        <v>40</v>
      </c>
      <c r="AX885" s="12" t="s">
        <v>77</v>
      </c>
      <c r="AY885" s="198" t="s">
        <v>144</v>
      </c>
    </row>
    <row r="886" spans="2:51" s="13" customFormat="1" ht="13.5">
      <c r="B886" s="205"/>
      <c r="D886" s="206" t="s">
        <v>153</v>
      </c>
      <c r="E886" s="207" t="s">
        <v>5</v>
      </c>
      <c r="F886" s="208" t="s">
        <v>174</v>
      </c>
      <c r="H886" s="209">
        <v>13.874</v>
      </c>
      <c r="I886" s="210"/>
      <c r="L886" s="205"/>
      <c r="M886" s="211"/>
      <c r="N886" s="212"/>
      <c r="O886" s="212"/>
      <c r="P886" s="212"/>
      <c r="Q886" s="212"/>
      <c r="R886" s="212"/>
      <c r="S886" s="212"/>
      <c r="T886" s="213"/>
      <c r="AT886" s="214" t="s">
        <v>153</v>
      </c>
      <c r="AU886" s="214" t="s">
        <v>86</v>
      </c>
      <c r="AV886" s="13" t="s">
        <v>151</v>
      </c>
      <c r="AW886" s="13" t="s">
        <v>40</v>
      </c>
      <c r="AX886" s="13" t="s">
        <v>25</v>
      </c>
      <c r="AY886" s="214" t="s">
        <v>144</v>
      </c>
    </row>
    <row r="887" spans="2:65" s="1" customFormat="1" ht="22.5" customHeight="1">
      <c r="B887" s="175"/>
      <c r="C887" s="176" t="s">
        <v>630</v>
      </c>
      <c r="D887" s="176" t="s">
        <v>146</v>
      </c>
      <c r="E887" s="177" t="s">
        <v>1703</v>
      </c>
      <c r="F887" s="178" t="s">
        <v>1704</v>
      </c>
      <c r="G887" s="179" t="s">
        <v>205</v>
      </c>
      <c r="H887" s="180">
        <v>13.874</v>
      </c>
      <c r="I887" s="181"/>
      <c r="J887" s="182">
        <f>ROUND(I887*H887,2)</f>
        <v>0</v>
      </c>
      <c r="K887" s="178" t="s">
        <v>4754</v>
      </c>
      <c r="L887" s="42"/>
      <c r="M887" s="183" t="s">
        <v>5</v>
      </c>
      <c r="N887" s="184" t="s">
        <v>48</v>
      </c>
      <c r="O887" s="43"/>
      <c r="P887" s="185">
        <f>O887*H887</f>
        <v>0</v>
      </c>
      <c r="Q887" s="185">
        <v>0</v>
      </c>
      <c r="R887" s="185">
        <f>Q887*H887</f>
        <v>0</v>
      </c>
      <c r="S887" s="185">
        <v>0</v>
      </c>
      <c r="T887" s="186">
        <f>S887*H887</f>
        <v>0</v>
      </c>
      <c r="AR887" s="24" t="s">
        <v>339</v>
      </c>
      <c r="AT887" s="24" t="s">
        <v>146</v>
      </c>
      <c r="AU887" s="24" t="s">
        <v>86</v>
      </c>
      <c r="AY887" s="24" t="s">
        <v>144</v>
      </c>
      <c r="BE887" s="187">
        <f>IF(N887="základní",J887,0)</f>
        <v>0</v>
      </c>
      <c r="BF887" s="187">
        <f>IF(N887="snížená",J887,0)</f>
        <v>0</v>
      </c>
      <c r="BG887" s="187">
        <f>IF(N887="zákl. přenesená",J887,0)</f>
        <v>0</v>
      </c>
      <c r="BH887" s="187">
        <f>IF(N887="sníž. přenesená",J887,0)</f>
        <v>0</v>
      </c>
      <c r="BI887" s="187">
        <f>IF(N887="nulová",J887,0)</f>
        <v>0</v>
      </c>
      <c r="BJ887" s="24" t="s">
        <v>25</v>
      </c>
      <c r="BK887" s="187">
        <f>ROUND(I887*H887,2)</f>
        <v>0</v>
      </c>
      <c r="BL887" s="24" t="s">
        <v>339</v>
      </c>
      <c r="BM887" s="24" t="s">
        <v>1705</v>
      </c>
    </row>
    <row r="888" spans="2:51" s="11" customFormat="1" ht="13.5">
      <c r="B888" s="188"/>
      <c r="D888" s="189" t="s">
        <v>153</v>
      </c>
      <c r="E888" s="190" t="s">
        <v>5</v>
      </c>
      <c r="F888" s="191" t="s">
        <v>517</v>
      </c>
      <c r="H888" s="192" t="s">
        <v>5</v>
      </c>
      <c r="I888" s="193"/>
      <c r="L888" s="188"/>
      <c r="M888" s="194"/>
      <c r="N888" s="195"/>
      <c r="O888" s="195"/>
      <c r="P888" s="195"/>
      <c r="Q888" s="195"/>
      <c r="R888" s="195"/>
      <c r="S888" s="195"/>
      <c r="T888" s="196"/>
      <c r="AT888" s="192" t="s">
        <v>153</v>
      </c>
      <c r="AU888" s="192" t="s">
        <v>86</v>
      </c>
      <c r="AV888" s="11" t="s">
        <v>25</v>
      </c>
      <c r="AW888" s="11" t="s">
        <v>40</v>
      </c>
      <c r="AX888" s="11" t="s">
        <v>77</v>
      </c>
      <c r="AY888" s="192" t="s">
        <v>144</v>
      </c>
    </row>
    <row r="889" spans="2:51" s="12" customFormat="1" ht="13.5">
      <c r="B889" s="197"/>
      <c r="D889" s="189" t="s">
        <v>153</v>
      </c>
      <c r="E889" s="198" t="s">
        <v>5</v>
      </c>
      <c r="F889" s="199" t="s">
        <v>518</v>
      </c>
      <c r="H889" s="200">
        <v>8.026</v>
      </c>
      <c r="I889" s="201"/>
      <c r="L889" s="197"/>
      <c r="M889" s="202"/>
      <c r="N889" s="203"/>
      <c r="O889" s="203"/>
      <c r="P889" s="203"/>
      <c r="Q889" s="203"/>
      <c r="R889" s="203"/>
      <c r="S889" s="203"/>
      <c r="T889" s="204"/>
      <c r="AT889" s="198" t="s">
        <v>153</v>
      </c>
      <c r="AU889" s="198" t="s">
        <v>86</v>
      </c>
      <c r="AV889" s="12" t="s">
        <v>86</v>
      </c>
      <c r="AW889" s="12" t="s">
        <v>40</v>
      </c>
      <c r="AX889" s="12" t="s">
        <v>77</v>
      </c>
      <c r="AY889" s="198" t="s">
        <v>144</v>
      </c>
    </row>
    <row r="890" spans="2:51" s="11" customFormat="1" ht="13.5">
      <c r="B890" s="188"/>
      <c r="D890" s="189" t="s">
        <v>153</v>
      </c>
      <c r="E890" s="190" t="s">
        <v>5</v>
      </c>
      <c r="F890" s="191" t="s">
        <v>519</v>
      </c>
      <c r="H890" s="192" t="s">
        <v>5</v>
      </c>
      <c r="I890" s="193"/>
      <c r="L890" s="188"/>
      <c r="M890" s="194"/>
      <c r="N890" s="195"/>
      <c r="O890" s="195"/>
      <c r="P890" s="195"/>
      <c r="Q890" s="195"/>
      <c r="R890" s="195"/>
      <c r="S890" s="195"/>
      <c r="T890" s="196"/>
      <c r="AT890" s="192" t="s">
        <v>153</v>
      </c>
      <c r="AU890" s="192" t="s">
        <v>86</v>
      </c>
      <c r="AV890" s="11" t="s">
        <v>25</v>
      </c>
      <c r="AW890" s="11" t="s">
        <v>40</v>
      </c>
      <c r="AX890" s="11" t="s">
        <v>77</v>
      </c>
      <c r="AY890" s="192" t="s">
        <v>144</v>
      </c>
    </row>
    <row r="891" spans="2:51" s="12" customFormat="1" ht="13.5">
      <c r="B891" s="197"/>
      <c r="D891" s="189" t="s">
        <v>153</v>
      </c>
      <c r="E891" s="198" t="s">
        <v>5</v>
      </c>
      <c r="F891" s="199" t="s">
        <v>520</v>
      </c>
      <c r="H891" s="200">
        <v>5.848</v>
      </c>
      <c r="I891" s="201"/>
      <c r="L891" s="197"/>
      <c r="M891" s="202"/>
      <c r="N891" s="203"/>
      <c r="O891" s="203"/>
      <c r="P891" s="203"/>
      <c r="Q891" s="203"/>
      <c r="R891" s="203"/>
      <c r="S891" s="203"/>
      <c r="T891" s="204"/>
      <c r="AT891" s="198" t="s">
        <v>153</v>
      </c>
      <c r="AU891" s="198" t="s">
        <v>86</v>
      </c>
      <c r="AV891" s="12" t="s">
        <v>86</v>
      </c>
      <c r="AW891" s="12" t="s">
        <v>40</v>
      </c>
      <c r="AX891" s="12" t="s">
        <v>77</v>
      </c>
      <c r="AY891" s="198" t="s">
        <v>144</v>
      </c>
    </row>
    <row r="892" spans="2:51" s="13" customFormat="1" ht="13.5">
      <c r="B892" s="205"/>
      <c r="D892" s="206" t="s">
        <v>153</v>
      </c>
      <c r="E892" s="207" t="s">
        <v>5</v>
      </c>
      <c r="F892" s="208" t="s">
        <v>174</v>
      </c>
      <c r="H892" s="209">
        <v>13.874</v>
      </c>
      <c r="I892" s="210"/>
      <c r="L892" s="205"/>
      <c r="M892" s="211"/>
      <c r="N892" s="212"/>
      <c r="O892" s="212"/>
      <c r="P892" s="212"/>
      <c r="Q892" s="212"/>
      <c r="R892" s="212"/>
      <c r="S892" s="212"/>
      <c r="T892" s="213"/>
      <c r="AT892" s="214" t="s">
        <v>153</v>
      </c>
      <c r="AU892" s="214" t="s">
        <v>86</v>
      </c>
      <c r="AV892" s="13" t="s">
        <v>151</v>
      </c>
      <c r="AW892" s="13" t="s">
        <v>40</v>
      </c>
      <c r="AX892" s="13" t="s">
        <v>25</v>
      </c>
      <c r="AY892" s="214" t="s">
        <v>144</v>
      </c>
    </row>
    <row r="893" spans="2:65" s="1" customFormat="1" ht="22.5" customHeight="1">
      <c r="B893" s="175"/>
      <c r="C893" s="176" t="s">
        <v>640</v>
      </c>
      <c r="D893" s="176" t="s">
        <v>146</v>
      </c>
      <c r="E893" s="177" t="s">
        <v>1706</v>
      </c>
      <c r="F893" s="178" t="s">
        <v>1707</v>
      </c>
      <c r="G893" s="179" t="s">
        <v>205</v>
      </c>
      <c r="H893" s="180">
        <v>13.874</v>
      </c>
      <c r="I893" s="181"/>
      <c r="J893" s="182">
        <f>ROUND(I893*H893,2)</f>
        <v>0</v>
      </c>
      <c r="K893" s="178" t="s">
        <v>4754</v>
      </c>
      <c r="L893" s="42"/>
      <c r="M893" s="183" t="s">
        <v>5</v>
      </c>
      <c r="N893" s="184" t="s">
        <v>48</v>
      </c>
      <c r="O893" s="43"/>
      <c r="P893" s="185">
        <f>O893*H893</f>
        <v>0</v>
      </c>
      <c r="Q893" s="185">
        <v>0.03798</v>
      </c>
      <c r="R893" s="185">
        <f>Q893*H893</f>
        <v>0.5269345200000001</v>
      </c>
      <c r="S893" s="185">
        <v>0</v>
      </c>
      <c r="T893" s="186">
        <f>S893*H893</f>
        <v>0</v>
      </c>
      <c r="AR893" s="24" t="s">
        <v>151</v>
      </c>
      <c r="AT893" s="24" t="s">
        <v>146</v>
      </c>
      <c r="AU893" s="24" t="s">
        <v>86</v>
      </c>
      <c r="AY893" s="24" t="s">
        <v>144</v>
      </c>
      <c r="BE893" s="187">
        <f>IF(N893="základní",J893,0)</f>
        <v>0</v>
      </c>
      <c r="BF893" s="187">
        <f>IF(N893="snížená",J893,0)</f>
        <v>0</v>
      </c>
      <c r="BG893" s="187">
        <f>IF(N893="zákl. přenesená",J893,0)</f>
        <v>0</v>
      </c>
      <c r="BH893" s="187">
        <f>IF(N893="sníž. přenesená",J893,0)</f>
        <v>0</v>
      </c>
      <c r="BI893" s="187">
        <f>IF(N893="nulová",J893,0)</f>
        <v>0</v>
      </c>
      <c r="BJ893" s="24" t="s">
        <v>25</v>
      </c>
      <c r="BK893" s="187">
        <f>ROUND(I893*H893,2)</f>
        <v>0</v>
      </c>
      <c r="BL893" s="24" t="s">
        <v>151</v>
      </c>
      <c r="BM893" s="24" t="s">
        <v>1708</v>
      </c>
    </row>
    <row r="894" spans="2:51" s="11" customFormat="1" ht="13.5">
      <c r="B894" s="188"/>
      <c r="D894" s="189" t="s">
        <v>153</v>
      </c>
      <c r="E894" s="190" t="s">
        <v>5</v>
      </c>
      <c r="F894" s="191" t="s">
        <v>517</v>
      </c>
      <c r="H894" s="192" t="s">
        <v>5</v>
      </c>
      <c r="I894" s="193"/>
      <c r="L894" s="188"/>
      <c r="M894" s="194"/>
      <c r="N894" s="195"/>
      <c r="O894" s="195"/>
      <c r="P894" s="195"/>
      <c r="Q894" s="195"/>
      <c r="R894" s="195"/>
      <c r="S894" s="195"/>
      <c r="T894" s="196"/>
      <c r="AT894" s="192" t="s">
        <v>153</v>
      </c>
      <c r="AU894" s="192" t="s">
        <v>86</v>
      </c>
      <c r="AV894" s="11" t="s">
        <v>25</v>
      </c>
      <c r="AW894" s="11" t="s">
        <v>40</v>
      </c>
      <c r="AX894" s="11" t="s">
        <v>77</v>
      </c>
      <c r="AY894" s="192" t="s">
        <v>144</v>
      </c>
    </row>
    <row r="895" spans="2:51" s="12" customFormat="1" ht="13.5">
      <c r="B895" s="197"/>
      <c r="D895" s="189" t="s">
        <v>153</v>
      </c>
      <c r="E895" s="198" t="s">
        <v>5</v>
      </c>
      <c r="F895" s="199" t="s">
        <v>518</v>
      </c>
      <c r="H895" s="200">
        <v>8.026</v>
      </c>
      <c r="I895" s="201"/>
      <c r="L895" s="197"/>
      <c r="M895" s="202"/>
      <c r="N895" s="203"/>
      <c r="O895" s="203"/>
      <c r="P895" s="203"/>
      <c r="Q895" s="203"/>
      <c r="R895" s="203"/>
      <c r="S895" s="203"/>
      <c r="T895" s="204"/>
      <c r="AT895" s="198" t="s">
        <v>153</v>
      </c>
      <c r="AU895" s="198" t="s">
        <v>86</v>
      </c>
      <c r="AV895" s="12" t="s">
        <v>86</v>
      </c>
      <c r="AW895" s="12" t="s">
        <v>40</v>
      </c>
      <c r="AX895" s="12" t="s">
        <v>77</v>
      </c>
      <c r="AY895" s="198" t="s">
        <v>144</v>
      </c>
    </row>
    <row r="896" spans="2:51" s="11" customFormat="1" ht="13.5">
      <c r="B896" s="188"/>
      <c r="D896" s="189" t="s">
        <v>153</v>
      </c>
      <c r="E896" s="190" t="s">
        <v>5</v>
      </c>
      <c r="F896" s="191" t="s">
        <v>519</v>
      </c>
      <c r="H896" s="192" t="s">
        <v>5</v>
      </c>
      <c r="I896" s="193"/>
      <c r="L896" s="188"/>
      <c r="M896" s="194"/>
      <c r="N896" s="195"/>
      <c r="O896" s="195"/>
      <c r="P896" s="195"/>
      <c r="Q896" s="195"/>
      <c r="R896" s="195"/>
      <c r="S896" s="195"/>
      <c r="T896" s="196"/>
      <c r="AT896" s="192" t="s">
        <v>153</v>
      </c>
      <c r="AU896" s="192" t="s">
        <v>86</v>
      </c>
      <c r="AV896" s="11" t="s">
        <v>25</v>
      </c>
      <c r="AW896" s="11" t="s">
        <v>40</v>
      </c>
      <c r="AX896" s="11" t="s">
        <v>77</v>
      </c>
      <c r="AY896" s="192" t="s">
        <v>144</v>
      </c>
    </row>
    <row r="897" spans="2:51" s="12" customFormat="1" ht="13.5">
      <c r="B897" s="197"/>
      <c r="D897" s="189" t="s">
        <v>153</v>
      </c>
      <c r="E897" s="198" t="s">
        <v>5</v>
      </c>
      <c r="F897" s="199" t="s">
        <v>520</v>
      </c>
      <c r="H897" s="200">
        <v>5.848</v>
      </c>
      <c r="I897" s="201"/>
      <c r="L897" s="197"/>
      <c r="M897" s="202"/>
      <c r="N897" s="203"/>
      <c r="O897" s="203"/>
      <c r="P897" s="203"/>
      <c r="Q897" s="203"/>
      <c r="R897" s="203"/>
      <c r="S897" s="203"/>
      <c r="T897" s="204"/>
      <c r="AT897" s="198" t="s">
        <v>153</v>
      </c>
      <c r="AU897" s="198" t="s">
        <v>86</v>
      </c>
      <c r="AV897" s="12" t="s">
        <v>86</v>
      </c>
      <c r="AW897" s="12" t="s">
        <v>40</v>
      </c>
      <c r="AX897" s="12" t="s">
        <v>77</v>
      </c>
      <c r="AY897" s="198" t="s">
        <v>144</v>
      </c>
    </row>
    <row r="898" spans="2:51" s="13" customFormat="1" ht="13.5">
      <c r="B898" s="205"/>
      <c r="D898" s="206" t="s">
        <v>153</v>
      </c>
      <c r="E898" s="207" t="s">
        <v>5</v>
      </c>
      <c r="F898" s="208" t="s">
        <v>174</v>
      </c>
      <c r="H898" s="209">
        <v>13.874</v>
      </c>
      <c r="I898" s="210"/>
      <c r="L898" s="205"/>
      <c r="M898" s="211"/>
      <c r="N898" s="212"/>
      <c r="O898" s="212"/>
      <c r="P898" s="212"/>
      <c r="Q898" s="212"/>
      <c r="R898" s="212"/>
      <c r="S898" s="212"/>
      <c r="T898" s="213"/>
      <c r="AT898" s="214" t="s">
        <v>153</v>
      </c>
      <c r="AU898" s="214" t="s">
        <v>86</v>
      </c>
      <c r="AV898" s="13" t="s">
        <v>151</v>
      </c>
      <c r="AW898" s="13" t="s">
        <v>40</v>
      </c>
      <c r="AX898" s="13" t="s">
        <v>25</v>
      </c>
      <c r="AY898" s="214" t="s">
        <v>144</v>
      </c>
    </row>
    <row r="899" spans="2:65" s="1" customFormat="1" ht="31.5" customHeight="1">
      <c r="B899" s="175"/>
      <c r="C899" s="176" t="s">
        <v>644</v>
      </c>
      <c r="D899" s="176" t="s">
        <v>146</v>
      </c>
      <c r="E899" s="177" t="s">
        <v>1709</v>
      </c>
      <c r="F899" s="178" t="s">
        <v>1710</v>
      </c>
      <c r="G899" s="179" t="s">
        <v>205</v>
      </c>
      <c r="H899" s="180">
        <v>602.115</v>
      </c>
      <c r="I899" s="181"/>
      <c r="J899" s="182">
        <f>ROUND(I899*H899,2)</f>
        <v>0</v>
      </c>
      <c r="K899" s="178" t="s">
        <v>4754</v>
      </c>
      <c r="L899" s="42"/>
      <c r="M899" s="183" t="s">
        <v>5</v>
      </c>
      <c r="N899" s="184" t="s">
        <v>48</v>
      </c>
      <c r="O899" s="43"/>
      <c r="P899" s="185">
        <f>O899*H899</f>
        <v>0</v>
      </c>
      <c r="Q899" s="185">
        <v>0.00012</v>
      </c>
      <c r="R899" s="185">
        <f>Q899*H899</f>
        <v>0.0722538</v>
      </c>
      <c r="S899" s="185">
        <v>0</v>
      </c>
      <c r="T899" s="186">
        <f>S899*H899</f>
        <v>0</v>
      </c>
      <c r="AR899" s="24" t="s">
        <v>151</v>
      </c>
      <c r="AT899" s="24" t="s">
        <v>146</v>
      </c>
      <c r="AU899" s="24" t="s">
        <v>86</v>
      </c>
      <c r="AY899" s="24" t="s">
        <v>144</v>
      </c>
      <c r="BE899" s="187">
        <f>IF(N899="základní",J899,0)</f>
        <v>0</v>
      </c>
      <c r="BF899" s="187">
        <f>IF(N899="snížená",J899,0)</f>
        <v>0</v>
      </c>
      <c r="BG899" s="187">
        <f>IF(N899="zákl. přenesená",J899,0)</f>
        <v>0</v>
      </c>
      <c r="BH899" s="187">
        <f>IF(N899="sníž. přenesená",J899,0)</f>
        <v>0</v>
      </c>
      <c r="BI899" s="187">
        <f>IF(N899="nulová",J899,0)</f>
        <v>0</v>
      </c>
      <c r="BJ899" s="24" t="s">
        <v>25</v>
      </c>
      <c r="BK899" s="187">
        <f>ROUND(I899*H899,2)</f>
        <v>0</v>
      </c>
      <c r="BL899" s="24" t="s">
        <v>151</v>
      </c>
      <c r="BM899" s="24" t="s">
        <v>1711</v>
      </c>
    </row>
    <row r="900" spans="2:51" s="11" customFormat="1" ht="13.5">
      <c r="B900" s="188"/>
      <c r="D900" s="189" t="s">
        <v>153</v>
      </c>
      <c r="E900" s="190" t="s">
        <v>5</v>
      </c>
      <c r="F900" s="191" t="s">
        <v>1646</v>
      </c>
      <c r="H900" s="192" t="s">
        <v>5</v>
      </c>
      <c r="I900" s="193"/>
      <c r="L900" s="188"/>
      <c r="M900" s="194"/>
      <c r="N900" s="195"/>
      <c r="O900" s="195"/>
      <c r="P900" s="195"/>
      <c r="Q900" s="195"/>
      <c r="R900" s="195"/>
      <c r="S900" s="195"/>
      <c r="T900" s="196"/>
      <c r="AT900" s="192" t="s">
        <v>153</v>
      </c>
      <c r="AU900" s="192" t="s">
        <v>86</v>
      </c>
      <c r="AV900" s="11" t="s">
        <v>25</v>
      </c>
      <c r="AW900" s="11" t="s">
        <v>40</v>
      </c>
      <c r="AX900" s="11" t="s">
        <v>77</v>
      </c>
      <c r="AY900" s="192" t="s">
        <v>144</v>
      </c>
    </row>
    <row r="901" spans="2:51" s="12" customFormat="1" ht="13.5">
      <c r="B901" s="197"/>
      <c r="D901" s="189" t="s">
        <v>153</v>
      </c>
      <c r="E901" s="198" t="s">
        <v>5</v>
      </c>
      <c r="F901" s="199" t="s">
        <v>1712</v>
      </c>
      <c r="H901" s="200">
        <v>31.92</v>
      </c>
      <c r="I901" s="201"/>
      <c r="L901" s="197"/>
      <c r="M901" s="202"/>
      <c r="N901" s="203"/>
      <c r="O901" s="203"/>
      <c r="P901" s="203"/>
      <c r="Q901" s="203"/>
      <c r="R901" s="203"/>
      <c r="S901" s="203"/>
      <c r="T901" s="204"/>
      <c r="AT901" s="198" t="s">
        <v>153</v>
      </c>
      <c r="AU901" s="198" t="s">
        <v>86</v>
      </c>
      <c r="AV901" s="12" t="s">
        <v>86</v>
      </c>
      <c r="AW901" s="12" t="s">
        <v>40</v>
      </c>
      <c r="AX901" s="12" t="s">
        <v>77</v>
      </c>
      <c r="AY901" s="198" t="s">
        <v>144</v>
      </c>
    </row>
    <row r="902" spans="2:51" s="12" customFormat="1" ht="13.5">
      <c r="B902" s="197"/>
      <c r="D902" s="189" t="s">
        <v>153</v>
      </c>
      <c r="E902" s="198" t="s">
        <v>5</v>
      </c>
      <c r="F902" s="199" t="s">
        <v>1713</v>
      </c>
      <c r="H902" s="200">
        <v>72.9</v>
      </c>
      <c r="I902" s="201"/>
      <c r="L902" s="197"/>
      <c r="M902" s="202"/>
      <c r="N902" s="203"/>
      <c r="O902" s="203"/>
      <c r="P902" s="203"/>
      <c r="Q902" s="203"/>
      <c r="R902" s="203"/>
      <c r="S902" s="203"/>
      <c r="T902" s="204"/>
      <c r="AT902" s="198" t="s">
        <v>153</v>
      </c>
      <c r="AU902" s="198" t="s">
        <v>86</v>
      </c>
      <c r="AV902" s="12" t="s">
        <v>86</v>
      </c>
      <c r="AW902" s="12" t="s">
        <v>40</v>
      </c>
      <c r="AX902" s="12" t="s">
        <v>77</v>
      </c>
      <c r="AY902" s="198" t="s">
        <v>144</v>
      </c>
    </row>
    <row r="903" spans="2:51" s="11" customFormat="1" ht="13.5">
      <c r="B903" s="188"/>
      <c r="D903" s="189" t="s">
        <v>153</v>
      </c>
      <c r="E903" s="190" t="s">
        <v>5</v>
      </c>
      <c r="F903" s="191" t="s">
        <v>1660</v>
      </c>
      <c r="H903" s="192" t="s">
        <v>5</v>
      </c>
      <c r="I903" s="193"/>
      <c r="L903" s="188"/>
      <c r="M903" s="194"/>
      <c r="N903" s="195"/>
      <c r="O903" s="195"/>
      <c r="P903" s="195"/>
      <c r="Q903" s="195"/>
      <c r="R903" s="195"/>
      <c r="S903" s="195"/>
      <c r="T903" s="196"/>
      <c r="AT903" s="192" t="s">
        <v>153</v>
      </c>
      <c r="AU903" s="192" t="s">
        <v>86</v>
      </c>
      <c r="AV903" s="11" t="s">
        <v>25</v>
      </c>
      <c r="AW903" s="11" t="s">
        <v>40</v>
      </c>
      <c r="AX903" s="11" t="s">
        <v>77</v>
      </c>
      <c r="AY903" s="192" t="s">
        <v>144</v>
      </c>
    </row>
    <row r="904" spans="2:51" s="12" customFormat="1" ht="13.5">
      <c r="B904" s="197"/>
      <c r="D904" s="189" t="s">
        <v>153</v>
      </c>
      <c r="E904" s="198" t="s">
        <v>5</v>
      </c>
      <c r="F904" s="199" t="s">
        <v>1714</v>
      </c>
      <c r="H904" s="200">
        <v>16.8</v>
      </c>
      <c r="I904" s="201"/>
      <c r="L904" s="197"/>
      <c r="M904" s="202"/>
      <c r="N904" s="203"/>
      <c r="O904" s="203"/>
      <c r="P904" s="203"/>
      <c r="Q904" s="203"/>
      <c r="R904" s="203"/>
      <c r="S904" s="203"/>
      <c r="T904" s="204"/>
      <c r="AT904" s="198" t="s">
        <v>153</v>
      </c>
      <c r="AU904" s="198" t="s">
        <v>86</v>
      </c>
      <c r="AV904" s="12" t="s">
        <v>86</v>
      </c>
      <c r="AW904" s="12" t="s">
        <v>40</v>
      </c>
      <c r="AX904" s="12" t="s">
        <v>77</v>
      </c>
      <c r="AY904" s="198" t="s">
        <v>144</v>
      </c>
    </row>
    <row r="905" spans="2:51" s="12" customFormat="1" ht="13.5">
      <c r="B905" s="197"/>
      <c r="D905" s="189" t="s">
        <v>153</v>
      </c>
      <c r="E905" s="198" t="s">
        <v>5</v>
      </c>
      <c r="F905" s="199" t="s">
        <v>1715</v>
      </c>
      <c r="H905" s="200">
        <v>28.08</v>
      </c>
      <c r="I905" s="201"/>
      <c r="L905" s="197"/>
      <c r="M905" s="202"/>
      <c r="N905" s="203"/>
      <c r="O905" s="203"/>
      <c r="P905" s="203"/>
      <c r="Q905" s="203"/>
      <c r="R905" s="203"/>
      <c r="S905" s="203"/>
      <c r="T905" s="204"/>
      <c r="AT905" s="198" t="s">
        <v>153</v>
      </c>
      <c r="AU905" s="198" t="s">
        <v>86</v>
      </c>
      <c r="AV905" s="12" t="s">
        <v>86</v>
      </c>
      <c r="AW905" s="12" t="s">
        <v>40</v>
      </c>
      <c r="AX905" s="12" t="s">
        <v>77</v>
      </c>
      <c r="AY905" s="198" t="s">
        <v>144</v>
      </c>
    </row>
    <row r="906" spans="2:51" s="12" customFormat="1" ht="13.5">
      <c r="B906" s="197"/>
      <c r="D906" s="189" t="s">
        <v>153</v>
      </c>
      <c r="E906" s="198" t="s">
        <v>5</v>
      </c>
      <c r="F906" s="199" t="s">
        <v>1716</v>
      </c>
      <c r="H906" s="200">
        <v>2.625</v>
      </c>
      <c r="I906" s="201"/>
      <c r="L906" s="197"/>
      <c r="M906" s="202"/>
      <c r="N906" s="203"/>
      <c r="O906" s="203"/>
      <c r="P906" s="203"/>
      <c r="Q906" s="203"/>
      <c r="R906" s="203"/>
      <c r="S906" s="203"/>
      <c r="T906" s="204"/>
      <c r="AT906" s="198" t="s">
        <v>153</v>
      </c>
      <c r="AU906" s="198" t="s">
        <v>86</v>
      </c>
      <c r="AV906" s="12" t="s">
        <v>86</v>
      </c>
      <c r="AW906" s="12" t="s">
        <v>40</v>
      </c>
      <c r="AX906" s="12" t="s">
        <v>77</v>
      </c>
      <c r="AY906" s="198" t="s">
        <v>144</v>
      </c>
    </row>
    <row r="907" spans="2:51" s="12" customFormat="1" ht="13.5">
      <c r="B907" s="197"/>
      <c r="D907" s="189" t="s">
        <v>153</v>
      </c>
      <c r="E907" s="198" t="s">
        <v>5</v>
      </c>
      <c r="F907" s="199" t="s">
        <v>1717</v>
      </c>
      <c r="H907" s="200">
        <v>1.08</v>
      </c>
      <c r="I907" s="201"/>
      <c r="L907" s="197"/>
      <c r="M907" s="202"/>
      <c r="N907" s="203"/>
      <c r="O907" s="203"/>
      <c r="P907" s="203"/>
      <c r="Q907" s="203"/>
      <c r="R907" s="203"/>
      <c r="S907" s="203"/>
      <c r="T907" s="204"/>
      <c r="AT907" s="198" t="s">
        <v>153</v>
      </c>
      <c r="AU907" s="198" t="s">
        <v>86</v>
      </c>
      <c r="AV907" s="12" t="s">
        <v>86</v>
      </c>
      <c r="AW907" s="12" t="s">
        <v>40</v>
      </c>
      <c r="AX907" s="12" t="s">
        <v>77</v>
      </c>
      <c r="AY907" s="198" t="s">
        <v>144</v>
      </c>
    </row>
    <row r="908" spans="2:51" s="12" customFormat="1" ht="13.5">
      <c r="B908" s="197"/>
      <c r="D908" s="189" t="s">
        <v>153</v>
      </c>
      <c r="E908" s="198" t="s">
        <v>5</v>
      </c>
      <c r="F908" s="199" t="s">
        <v>1718</v>
      </c>
      <c r="H908" s="200">
        <v>4.3</v>
      </c>
      <c r="I908" s="201"/>
      <c r="L908" s="197"/>
      <c r="M908" s="202"/>
      <c r="N908" s="203"/>
      <c r="O908" s="203"/>
      <c r="P908" s="203"/>
      <c r="Q908" s="203"/>
      <c r="R908" s="203"/>
      <c r="S908" s="203"/>
      <c r="T908" s="204"/>
      <c r="AT908" s="198" t="s">
        <v>153</v>
      </c>
      <c r="AU908" s="198" t="s">
        <v>86</v>
      </c>
      <c r="AV908" s="12" t="s">
        <v>86</v>
      </c>
      <c r="AW908" s="12" t="s">
        <v>40</v>
      </c>
      <c r="AX908" s="12" t="s">
        <v>77</v>
      </c>
      <c r="AY908" s="198" t="s">
        <v>144</v>
      </c>
    </row>
    <row r="909" spans="2:51" s="12" customFormat="1" ht="13.5">
      <c r="B909" s="197"/>
      <c r="D909" s="189" t="s">
        <v>153</v>
      </c>
      <c r="E909" s="198" t="s">
        <v>5</v>
      </c>
      <c r="F909" s="199" t="s">
        <v>1719</v>
      </c>
      <c r="H909" s="200">
        <v>1.6</v>
      </c>
      <c r="I909" s="201"/>
      <c r="L909" s="197"/>
      <c r="M909" s="202"/>
      <c r="N909" s="203"/>
      <c r="O909" s="203"/>
      <c r="P909" s="203"/>
      <c r="Q909" s="203"/>
      <c r="R909" s="203"/>
      <c r="S909" s="203"/>
      <c r="T909" s="204"/>
      <c r="AT909" s="198" t="s">
        <v>153</v>
      </c>
      <c r="AU909" s="198" t="s">
        <v>86</v>
      </c>
      <c r="AV909" s="12" t="s">
        <v>86</v>
      </c>
      <c r="AW909" s="12" t="s">
        <v>40</v>
      </c>
      <c r="AX909" s="12" t="s">
        <v>77</v>
      </c>
      <c r="AY909" s="198" t="s">
        <v>144</v>
      </c>
    </row>
    <row r="910" spans="2:51" s="11" customFormat="1" ht="13.5">
      <c r="B910" s="188"/>
      <c r="D910" s="189" t="s">
        <v>153</v>
      </c>
      <c r="E910" s="190" t="s">
        <v>5</v>
      </c>
      <c r="F910" s="191" t="s">
        <v>1674</v>
      </c>
      <c r="H910" s="192" t="s">
        <v>5</v>
      </c>
      <c r="I910" s="193"/>
      <c r="L910" s="188"/>
      <c r="M910" s="194"/>
      <c r="N910" s="195"/>
      <c r="O910" s="195"/>
      <c r="P910" s="195"/>
      <c r="Q910" s="195"/>
      <c r="R910" s="195"/>
      <c r="S910" s="195"/>
      <c r="T910" s="196"/>
      <c r="AT910" s="192" t="s">
        <v>153</v>
      </c>
      <c r="AU910" s="192" t="s">
        <v>86</v>
      </c>
      <c r="AV910" s="11" t="s">
        <v>25</v>
      </c>
      <c r="AW910" s="11" t="s">
        <v>40</v>
      </c>
      <c r="AX910" s="11" t="s">
        <v>77</v>
      </c>
      <c r="AY910" s="192" t="s">
        <v>144</v>
      </c>
    </row>
    <row r="911" spans="2:51" s="12" customFormat="1" ht="13.5">
      <c r="B911" s="197"/>
      <c r="D911" s="189" t="s">
        <v>153</v>
      </c>
      <c r="E911" s="198" t="s">
        <v>5</v>
      </c>
      <c r="F911" s="199" t="s">
        <v>1720</v>
      </c>
      <c r="H911" s="200">
        <v>15.4</v>
      </c>
      <c r="I911" s="201"/>
      <c r="L911" s="197"/>
      <c r="M911" s="202"/>
      <c r="N911" s="203"/>
      <c r="O911" s="203"/>
      <c r="P911" s="203"/>
      <c r="Q911" s="203"/>
      <c r="R911" s="203"/>
      <c r="S911" s="203"/>
      <c r="T911" s="204"/>
      <c r="AT911" s="198" t="s">
        <v>153</v>
      </c>
      <c r="AU911" s="198" t="s">
        <v>86</v>
      </c>
      <c r="AV911" s="12" t="s">
        <v>86</v>
      </c>
      <c r="AW911" s="12" t="s">
        <v>40</v>
      </c>
      <c r="AX911" s="12" t="s">
        <v>77</v>
      </c>
      <c r="AY911" s="198" t="s">
        <v>144</v>
      </c>
    </row>
    <row r="912" spans="2:51" s="12" customFormat="1" ht="13.5">
      <c r="B912" s="197"/>
      <c r="D912" s="189" t="s">
        <v>153</v>
      </c>
      <c r="E912" s="198" t="s">
        <v>5</v>
      </c>
      <c r="F912" s="199" t="s">
        <v>1721</v>
      </c>
      <c r="H912" s="200">
        <v>26</v>
      </c>
      <c r="I912" s="201"/>
      <c r="L912" s="197"/>
      <c r="M912" s="202"/>
      <c r="N912" s="203"/>
      <c r="O912" s="203"/>
      <c r="P912" s="203"/>
      <c r="Q912" s="203"/>
      <c r="R912" s="203"/>
      <c r="S912" s="203"/>
      <c r="T912" s="204"/>
      <c r="AT912" s="198" t="s">
        <v>153</v>
      </c>
      <c r="AU912" s="198" t="s">
        <v>86</v>
      </c>
      <c r="AV912" s="12" t="s">
        <v>86</v>
      </c>
      <c r="AW912" s="12" t="s">
        <v>40</v>
      </c>
      <c r="AX912" s="12" t="s">
        <v>77</v>
      </c>
      <c r="AY912" s="198" t="s">
        <v>144</v>
      </c>
    </row>
    <row r="913" spans="2:51" s="13" customFormat="1" ht="13.5">
      <c r="B913" s="205"/>
      <c r="D913" s="189" t="s">
        <v>153</v>
      </c>
      <c r="E913" s="215" t="s">
        <v>5</v>
      </c>
      <c r="F913" s="216" t="s">
        <v>174</v>
      </c>
      <c r="H913" s="217">
        <v>200.705</v>
      </c>
      <c r="I913" s="210"/>
      <c r="L913" s="205"/>
      <c r="M913" s="211"/>
      <c r="N913" s="212"/>
      <c r="O913" s="212"/>
      <c r="P913" s="212"/>
      <c r="Q913" s="212"/>
      <c r="R913" s="212"/>
      <c r="S913" s="212"/>
      <c r="T913" s="213"/>
      <c r="AT913" s="214" t="s">
        <v>153</v>
      </c>
      <c r="AU913" s="214" t="s">
        <v>86</v>
      </c>
      <c r="AV913" s="13" t="s">
        <v>151</v>
      </c>
      <c r="AW913" s="13" t="s">
        <v>40</v>
      </c>
      <c r="AX913" s="13" t="s">
        <v>77</v>
      </c>
      <c r="AY913" s="214" t="s">
        <v>144</v>
      </c>
    </row>
    <row r="914" spans="2:51" s="11" customFormat="1" ht="13.5">
      <c r="B914" s="188"/>
      <c r="D914" s="189" t="s">
        <v>153</v>
      </c>
      <c r="E914" s="190" t="s">
        <v>5</v>
      </c>
      <c r="F914" s="191" t="s">
        <v>1722</v>
      </c>
      <c r="H914" s="192" t="s">
        <v>5</v>
      </c>
      <c r="I914" s="193"/>
      <c r="L914" s="188"/>
      <c r="M914" s="194"/>
      <c r="N914" s="195"/>
      <c r="O914" s="195"/>
      <c r="P914" s="195"/>
      <c r="Q914" s="195"/>
      <c r="R914" s="195"/>
      <c r="S914" s="195"/>
      <c r="T914" s="196"/>
      <c r="AT914" s="192" t="s">
        <v>153</v>
      </c>
      <c r="AU914" s="192" t="s">
        <v>86</v>
      </c>
      <c r="AV914" s="11" t="s">
        <v>25</v>
      </c>
      <c r="AW914" s="11" t="s">
        <v>40</v>
      </c>
      <c r="AX914" s="11" t="s">
        <v>77</v>
      </c>
      <c r="AY914" s="192" t="s">
        <v>144</v>
      </c>
    </row>
    <row r="915" spans="2:51" s="12" customFormat="1" ht="13.5">
      <c r="B915" s="197"/>
      <c r="D915" s="189" t="s">
        <v>153</v>
      </c>
      <c r="E915" s="198" t="s">
        <v>5</v>
      </c>
      <c r="F915" s="199" t="s">
        <v>1723</v>
      </c>
      <c r="H915" s="200">
        <v>401.41</v>
      </c>
      <c r="I915" s="201"/>
      <c r="L915" s="197"/>
      <c r="M915" s="202"/>
      <c r="N915" s="203"/>
      <c r="O915" s="203"/>
      <c r="P915" s="203"/>
      <c r="Q915" s="203"/>
      <c r="R915" s="203"/>
      <c r="S915" s="203"/>
      <c r="T915" s="204"/>
      <c r="AT915" s="198" t="s">
        <v>153</v>
      </c>
      <c r="AU915" s="198" t="s">
        <v>86</v>
      </c>
      <c r="AV915" s="12" t="s">
        <v>86</v>
      </c>
      <c r="AW915" s="12" t="s">
        <v>40</v>
      </c>
      <c r="AX915" s="12" t="s">
        <v>77</v>
      </c>
      <c r="AY915" s="198" t="s">
        <v>144</v>
      </c>
    </row>
    <row r="916" spans="2:51" s="13" customFormat="1" ht="13.5">
      <c r="B916" s="205"/>
      <c r="D916" s="189" t="s">
        <v>153</v>
      </c>
      <c r="E916" s="215" t="s">
        <v>5</v>
      </c>
      <c r="F916" s="216" t="s">
        <v>174</v>
      </c>
      <c r="H916" s="217">
        <v>401.41</v>
      </c>
      <c r="I916" s="210"/>
      <c r="L916" s="205"/>
      <c r="M916" s="211"/>
      <c r="N916" s="212"/>
      <c r="O916" s="212"/>
      <c r="P916" s="212"/>
      <c r="Q916" s="212"/>
      <c r="R916" s="212"/>
      <c r="S916" s="212"/>
      <c r="T916" s="213"/>
      <c r="AT916" s="214" t="s">
        <v>153</v>
      </c>
      <c r="AU916" s="214" t="s">
        <v>86</v>
      </c>
      <c r="AV916" s="13" t="s">
        <v>151</v>
      </c>
      <c r="AW916" s="13" t="s">
        <v>40</v>
      </c>
      <c r="AX916" s="13" t="s">
        <v>77</v>
      </c>
      <c r="AY916" s="214" t="s">
        <v>144</v>
      </c>
    </row>
    <row r="917" spans="2:51" s="11" customFormat="1" ht="13.5">
      <c r="B917" s="188"/>
      <c r="D917" s="189" t="s">
        <v>153</v>
      </c>
      <c r="E917" s="190" t="s">
        <v>5</v>
      </c>
      <c r="F917" s="191" t="s">
        <v>1724</v>
      </c>
      <c r="H917" s="192" t="s">
        <v>5</v>
      </c>
      <c r="I917" s="193"/>
      <c r="L917" s="188"/>
      <c r="M917" s="194"/>
      <c r="N917" s="195"/>
      <c r="O917" s="195"/>
      <c r="P917" s="195"/>
      <c r="Q917" s="195"/>
      <c r="R917" s="195"/>
      <c r="S917" s="195"/>
      <c r="T917" s="196"/>
      <c r="AT917" s="192" t="s">
        <v>153</v>
      </c>
      <c r="AU917" s="192" t="s">
        <v>86</v>
      </c>
      <c r="AV917" s="11" t="s">
        <v>25</v>
      </c>
      <c r="AW917" s="11" t="s">
        <v>40</v>
      </c>
      <c r="AX917" s="11" t="s">
        <v>77</v>
      </c>
      <c r="AY917" s="192" t="s">
        <v>144</v>
      </c>
    </row>
    <row r="918" spans="2:51" s="12" customFormat="1" ht="13.5">
      <c r="B918" s="197"/>
      <c r="D918" s="189" t="s">
        <v>153</v>
      </c>
      <c r="E918" s="198" t="s">
        <v>5</v>
      </c>
      <c r="F918" s="199" t="s">
        <v>1725</v>
      </c>
      <c r="H918" s="200">
        <v>602.115</v>
      </c>
      <c r="I918" s="201"/>
      <c r="L918" s="197"/>
      <c r="M918" s="202"/>
      <c r="N918" s="203"/>
      <c r="O918" s="203"/>
      <c r="P918" s="203"/>
      <c r="Q918" s="203"/>
      <c r="R918" s="203"/>
      <c r="S918" s="203"/>
      <c r="T918" s="204"/>
      <c r="AT918" s="198" t="s">
        <v>153</v>
      </c>
      <c r="AU918" s="198" t="s">
        <v>86</v>
      </c>
      <c r="AV918" s="12" t="s">
        <v>86</v>
      </c>
      <c r="AW918" s="12" t="s">
        <v>40</v>
      </c>
      <c r="AX918" s="12" t="s">
        <v>77</v>
      </c>
      <c r="AY918" s="198" t="s">
        <v>144</v>
      </c>
    </row>
    <row r="919" spans="2:51" s="13" customFormat="1" ht="13.5">
      <c r="B919" s="205"/>
      <c r="D919" s="206" t="s">
        <v>153</v>
      </c>
      <c r="E919" s="207" t="s">
        <v>5</v>
      </c>
      <c r="F919" s="208" t="s">
        <v>174</v>
      </c>
      <c r="H919" s="209">
        <v>602.115</v>
      </c>
      <c r="I919" s="210"/>
      <c r="L919" s="205"/>
      <c r="M919" s="211"/>
      <c r="N919" s="212"/>
      <c r="O919" s="212"/>
      <c r="P919" s="212"/>
      <c r="Q919" s="212"/>
      <c r="R919" s="212"/>
      <c r="S919" s="212"/>
      <c r="T919" s="213"/>
      <c r="AT919" s="214" t="s">
        <v>153</v>
      </c>
      <c r="AU919" s="214" t="s">
        <v>86</v>
      </c>
      <c r="AV919" s="13" t="s">
        <v>151</v>
      </c>
      <c r="AW919" s="13" t="s">
        <v>40</v>
      </c>
      <c r="AX919" s="13" t="s">
        <v>25</v>
      </c>
      <c r="AY919" s="214" t="s">
        <v>144</v>
      </c>
    </row>
    <row r="920" spans="2:65" s="1" customFormat="1" ht="31.5" customHeight="1">
      <c r="B920" s="175"/>
      <c r="C920" s="176" t="s">
        <v>648</v>
      </c>
      <c r="D920" s="176" t="s">
        <v>146</v>
      </c>
      <c r="E920" s="177" t="s">
        <v>1726</v>
      </c>
      <c r="F920" s="178" t="s">
        <v>1727</v>
      </c>
      <c r="G920" s="179" t="s">
        <v>149</v>
      </c>
      <c r="H920" s="180">
        <v>70.639</v>
      </c>
      <c r="I920" s="181"/>
      <c r="J920" s="182">
        <f>ROUND(I920*H920,2)</f>
        <v>0</v>
      </c>
      <c r="K920" s="178" t="s">
        <v>4753</v>
      </c>
      <c r="L920" s="42"/>
      <c r="M920" s="183" t="s">
        <v>5</v>
      </c>
      <c r="N920" s="184" t="s">
        <v>48</v>
      </c>
      <c r="O920" s="43"/>
      <c r="P920" s="185">
        <f>O920*H920</f>
        <v>0</v>
      </c>
      <c r="Q920" s="185">
        <v>2.25634</v>
      </c>
      <c r="R920" s="185">
        <f>Q920*H920</f>
        <v>159.38560126</v>
      </c>
      <c r="S920" s="185">
        <v>0</v>
      </c>
      <c r="T920" s="186">
        <f>S920*H920</f>
        <v>0</v>
      </c>
      <c r="AR920" s="24" t="s">
        <v>151</v>
      </c>
      <c r="AT920" s="24" t="s">
        <v>146</v>
      </c>
      <c r="AU920" s="24" t="s">
        <v>86</v>
      </c>
      <c r="AY920" s="24" t="s">
        <v>144</v>
      </c>
      <c r="BE920" s="187">
        <f>IF(N920="základní",J920,0)</f>
        <v>0</v>
      </c>
      <c r="BF920" s="187">
        <f>IF(N920="snížená",J920,0)</f>
        <v>0</v>
      </c>
      <c r="BG920" s="187">
        <f>IF(N920="zákl. přenesená",J920,0)</f>
        <v>0</v>
      </c>
      <c r="BH920" s="187">
        <f>IF(N920="sníž. přenesená",J920,0)</f>
        <v>0</v>
      </c>
      <c r="BI920" s="187">
        <f>IF(N920="nulová",J920,0)</f>
        <v>0</v>
      </c>
      <c r="BJ920" s="24" t="s">
        <v>25</v>
      </c>
      <c r="BK920" s="187">
        <f>ROUND(I920*H920,2)</f>
        <v>0</v>
      </c>
      <c r="BL920" s="24" t="s">
        <v>151</v>
      </c>
      <c r="BM920" s="24" t="s">
        <v>1728</v>
      </c>
    </row>
    <row r="921" spans="2:51" s="11" customFormat="1" ht="13.5">
      <c r="B921" s="188"/>
      <c r="D921" s="189" t="s">
        <v>153</v>
      </c>
      <c r="E921" s="190" t="s">
        <v>5</v>
      </c>
      <c r="F921" s="191" t="s">
        <v>1256</v>
      </c>
      <c r="H921" s="192" t="s">
        <v>5</v>
      </c>
      <c r="I921" s="193"/>
      <c r="L921" s="188"/>
      <c r="M921" s="194"/>
      <c r="N921" s="195"/>
      <c r="O921" s="195"/>
      <c r="P921" s="195"/>
      <c r="Q921" s="195"/>
      <c r="R921" s="195"/>
      <c r="S921" s="195"/>
      <c r="T921" s="196"/>
      <c r="AT921" s="192" t="s">
        <v>153</v>
      </c>
      <c r="AU921" s="192" t="s">
        <v>86</v>
      </c>
      <c r="AV921" s="11" t="s">
        <v>25</v>
      </c>
      <c r="AW921" s="11" t="s">
        <v>40</v>
      </c>
      <c r="AX921" s="11" t="s">
        <v>77</v>
      </c>
      <c r="AY921" s="192" t="s">
        <v>144</v>
      </c>
    </row>
    <row r="922" spans="2:51" s="11" customFormat="1" ht="13.5">
      <c r="B922" s="188"/>
      <c r="D922" s="189" t="s">
        <v>153</v>
      </c>
      <c r="E922" s="190" t="s">
        <v>5</v>
      </c>
      <c r="F922" s="191" t="s">
        <v>1257</v>
      </c>
      <c r="H922" s="192" t="s">
        <v>5</v>
      </c>
      <c r="I922" s="193"/>
      <c r="L922" s="188"/>
      <c r="M922" s="194"/>
      <c r="N922" s="195"/>
      <c r="O922" s="195"/>
      <c r="P922" s="195"/>
      <c r="Q922" s="195"/>
      <c r="R922" s="195"/>
      <c r="S922" s="195"/>
      <c r="T922" s="196"/>
      <c r="AT922" s="192" t="s">
        <v>153</v>
      </c>
      <c r="AU922" s="192" t="s">
        <v>86</v>
      </c>
      <c r="AV922" s="11" t="s">
        <v>25</v>
      </c>
      <c r="AW922" s="11" t="s">
        <v>40</v>
      </c>
      <c r="AX922" s="11" t="s">
        <v>77</v>
      </c>
      <c r="AY922" s="192" t="s">
        <v>144</v>
      </c>
    </row>
    <row r="923" spans="2:51" s="12" customFormat="1" ht="13.5">
      <c r="B923" s="197"/>
      <c r="D923" s="189" t="s">
        <v>153</v>
      </c>
      <c r="E923" s="198" t="s">
        <v>5</v>
      </c>
      <c r="F923" s="199" t="s">
        <v>1729</v>
      </c>
      <c r="H923" s="200">
        <v>7.864</v>
      </c>
      <c r="I923" s="201"/>
      <c r="L923" s="197"/>
      <c r="M923" s="202"/>
      <c r="N923" s="203"/>
      <c r="O923" s="203"/>
      <c r="P923" s="203"/>
      <c r="Q923" s="203"/>
      <c r="R923" s="203"/>
      <c r="S923" s="203"/>
      <c r="T923" s="204"/>
      <c r="AT923" s="198" t="s">
        <v>153</v>
      </c>
      <c r="AU923" s="198" t="s">
        <v>86</v>
      </c>
      <c r="AV923" s="12" t="s">
        <v>86</v>
      </c>
      <c r="AW923" s="12" t="s">
        <v>40</v>
      </c>
      <c r="AX923" s="12" t="s">
        <v>77</v>
      </c>
      <c r="AY923" s="198" t="s">
        <v>144</v>
      </c>
    </row>
    <row r="924" spans="2:51" s="11" customFormat="1" ht="13.5">
      <c r="B924" s="188"/>
      <c r="D924" s="189" t="s">
        <v>153</v>
      </c>
      <c r="E924" s="190" t="s">
        <v>5</v>
      </c>
      <c r="F924" s="191" t="s">
        <v>1259</v>
      </c>
      <c r="H924" s="192" t="s">
        <v>5</v>
      </c>
      <c r="I924" s="193"/>
      <c r="L924" s="188"/>
      <c r="M924" s="194"/>
      <c r="N924" s="195"/>
      <c r="O924" s="195"/>
      <c r="P924" s="195"/>
      <c r="Q924" s="195"/>
      <c r="R924" s="195"/>
      <c r="S924" s="195"/>
      <c r="T924" s="196"/>
      <c r="AT924" s="192" t="s">
        <v>153</v>
      </c>
      <c r="AU924" s="192" t="s">
        <v>86</v>
      </c>
      <c r="AV924" s="11" t="s">
        <v>25</v>
      </c>
      <c r="AW924" s="11" t="s">
        <v>40</v>
      </c>
      <c r="AX924" s="11" t="s">
        <v>77</v>
      </c>
      <c r="AY924" s="192" t="s">
        <v>144</v>
      </c>
    </row>
    <row r="925" spans="2:51" s="11" customFormat="1" ht="13.5">
      <c r="B925" s="188"/>
      <c r="D925" s="189" t="s">
        <v>153</v>
      </c>
      <c r="E925" s="190" t="s">
        <v>5</v>
      </c>
      <c r="F925" s="191" t="s">
        <v>1260</v>
      </c>
      <c r="H925" s="192" t="s">
        <v>5</v>
      </c>
      <c r="I925" s="193"/>
      <c r="L925" s="188"/>
      <c r="M925" s="194"/>
      <c r="N925" s="195"/>
      <c r="O925" s="195"/>
      <c r="P925" s="195"/>
      <c r="Q925" s="195"/>
      <c r="R925" s="195"/>
      <c r="S925" s="195"/>
      <c r="T925" s="196"/>
      <c r="AT925" s="192" t="s">
        <v>153</v>
      </c>
      <c r="AU925" s="192" t="s">
        <v>86</v>
      </c>
      <c r="AV925" s="11" t="s">
        <v>25</v>
      </c>
      <c r="AW925" s="11" t="s">
        <v>40</v>
      </c>
      <c r="AX925" s="11" t="s">
        <v>77</v>
      </c>
      <c r="AY925" s="192" t="s">
        <v>144</v>
      </c>
    </row>
    <row r="926" spans="2:51" s="12" customFormat="1" ht="13.5">
      <c r="B926" s="197"/>
      <c r="D926" s="189" t="s">
        <v>153</v>
      </c>
      <c r="E926" s="198" t="s">
        <v>5</v>
      </c>
      <c r="F926" s="199" t="s">
        <v>1730</v>
      </c>
      <c r="H926" s="200">
        <v>2.426</v>
      </c>
      <c r="I926" s="201"/>
      <c r="L926" s="197"/>
      <c r="M926" s="202"/>
      <c r="N926" s="203"/>
      <c r="O926" s="203"/>
      <c r="P926" s="203"/>
      <c r="Q926" s="203"/>
      <c r="R926" s="203"/>
      <c r="S926" s="203"/>
      <c r="T926" s="204"/>
      <c r="AT926" s="198" t="s">
        <v>153</v>
      </c>
      <c r="AU926" s="198" t="s">
        <v>86</v>
      </c>
      <c r="AV926" s="12" t="s">
        <v>86</v>
      </c>
      <c r="AW926" s="12" t="s">
        <v>40</v>
      </c>
      <c r="AX926" s="12" t="s">
        <v>77</v>
      </c>
      <c r="AY926" s="198" t="s">
        <v>144</v>
      </c>
    </row>
    <row r="927" spans="2:51" s="11" customFormat="1" ht="13.5">
      <c r="B927" s="188"/>
      <c r="D927" s="189" t="s">
        <v>153</v>
      </c>
      <c r="E927" s="190" t="s">
        <v>5</v>
      </c>
      <c r="F927" s="191" t="s">
        <v>157</v>
      </c>
      <c r="H927" s="192" t="s">
        <v>5</v>
      </c>
      <c r="I927" s="193"/>
      <c r="L927" s="188"/>
      <c r="M927" s="194"/>
      <c r="N927" s="195"/>
      <c r="O927" s="195"/>
      <c r="P927" s="195"/>
      <c r="Q927" s="195"/>
      <c r="R927" s="195"/>
      <c r="S927" s="195"/>
      <c r="T927" s="196"/>
      <c r="AT927" s="192" t="s">
        <v>153</v>
      </c>
      <c r="AU927" s="192" t="s">
        <v>86</v>
      </c>
      <c r="AV927" s="11" t="s">
        <v>25</v>
      </c>
      <c r="AW927" s="11" t="s">
        <v>40</v>
      </c>
      <c r="AX927" s="11" t="s">
        <v>77</v>
      </c>
      <c r="AY927" s="192" t="s">
        <v>144</v>
      </c>
    </row>
    <row r="928" spans="2:51" s="11" customFormat="1" ht="13.5">
      <c r="B928" s="188"/>
      <c r="D928" s="189" t="s">
        <v>153</v>
      </c>
      <c r="E928" s="190" t="s">
        <v>5</v>
      </c>
      <c r="F928" s="191" t="s">
        <v>158</v>
      </c>
      <c r="H928" s="192" t="s">
        <v>5</v>
      </c>
      <c r="I928" s="193"/>
      <c r="L928" s="188"/>
      <c r="M928" s="194"/>
      <c r="N928" s="195"/>
      <c r="O928" s="195"/>
      <c r="P928" s="195"/>
      <c r="Q928" s="195"/>
      <c r="R928" s="195"/>
      <c r="S928" s="195"/>
      <c r="T928" s="196"/>
      <c r="AT928" s="192" t="s">
        <v>153</v>
      </c>
      <c r="AU928" s="192" t="s">
        <v>86</v>
      </c>
      <c r="AV928" s="11" t="s">
        <v>25</v>
      </c>
      <c r="AW928" s="11" t="s">
        <v>40</v>
      </c>
      <c r="AX928" s="11" t="s">
        <v>77</v>
      </c>
      <c r="AY928" s="192" t="s">
        <v>144</v>
      </c>
    </row>
    <row r="929" spans="2:51" s="12" customFormat="1" ht="13.5">
      <c r="B929" s="197"/>
      <c r="D929" s="189" t="s">
        <v>153</v>
      </c>
      <c r="E929" s="198" t="s">
        <v>5</v>
      </c>
      <c r="F929" s="199" t="s">
        <v>1731</v>
      </c>
      <c r="H929" s="200">
        <v>2.783</v>
      </c>
      <c r="I929" s="201"/>
      <c r="L929" s="197"/>
      <c r="M929" s="202"/>
      <c r="N929" s="203"/>
      <c r="O929" s="203"/>
      <c r="P929" s="203"/>
      <c r="Q929" s="203"/>
      <c r="R929" s="203"/>
      <c r="S929" s="203"/>
      <c r="T929" s="204"/>
      <c r="AT929" s="198" t="s">
        <v>153</v>
      </c>
      <c r="AU929" s="198" t="s">
        <v>86</v>
      </c>
      <c r="AV929" s="12" t="s">
        <v>86</v>
      </c>
      <c r="AW929" s="12" t="s">
        <v>40</v>
      </c>
      <c r="AX929" s="12" t="s">
        <v>77</v>
      </c>
      <c r="AY929" s="198" t="s">
        <v>144</v>
      </c>
    </row>
    <row r="930" spans="2:51" s="11" customFormat="1" ht="13.5">
      <c r="B930" s="188"/>
      <c r="D930" s="189" t="s">
        <v>153</v>
      </c>
      <c r="E930" s="190" t="s">
        <v>5</v>
      </c>
      <c r="F930" s="191" t="s">
        <v>308</v>
      </c>
      <c r="H930" s="192" t="s">
        <v>5</v>
      </c>
      <c r="I930" s="193"/>
      <c r="L930" s="188"/>
      <c r="M930" s="194"/>
      <c r="N930" s="195"/>
      <c r="O930" s="195"/>
      <c r="P930" s="195"/>
      <c r="Q930" s="195"/>
      <c r="R930" s="195"/>
      <c r="S930" s="195"/>
      <c r="T930" s="196"/>
      <c r="AT930" s="192" t="s">
        <v>153</v>
      </c>
      <c r="AU930" s="192" t="s">
        <v>86</v>
      </c>
      <c r="AV930" s="11" t="s">
        <v>25</v>
      </c>
      <c r="AW930" s="11" t="s">
        <v>40</v>
      </c>
      <c r="AX930" s="11" t="s">
        <v>77</v>
      </c>
      <c r="AY930" s="192" t="s">
        <v>144</v>
      </c>
    </row>
    <row r="931" spans="2:51" s="11" customFormat="1" ht="13.5">
      <c r="B931" s="188"/>
      <c r="D931" s="189" t="s">
        <v>153</v>
      </c>
      <c r="E931" s="190" t="s">
        <v>5</v>
      </c>
      <c r="F931" s="191" t="s">
        <v>309</v>
      </c>
      <c r="H931" s="192" t="s">
        <v>5</v>
      </c>
      <c r="I931" s="193"/>
      <c r="L931" s="188"/>
      <c r="M931" s="194"/>
      <c r="N931" s="195"/>
      <c r="O931" s="195"/>
      <c r="P931" s="195"/>
      <c r="Q931" s="195"/>
      <c r="R931" s="195"/>
      <c r="S931" s="195"/>
      <c r="T931" s="196"/>
      <c r="AT931" s="192" t="s">
        <v>153</v>
      </c>
      <c r="AU931" s="192" t="s">
        <v>86</v>
      </c>
      <c r="AV931" s="11" t="s">
        <v>25</v>
      </c>
      <c r="AW931" s="11" t="s">
        <v>40</v>
      </c>
      <c r="AX931" s="11" t="s">
        <v>77</v>
      </c>
      <c r="AY931" s="192" t="s">
        <v>144</v>
      </c>
    </row>
    <row r="932" spans="2:51" s="12" customFormat="1" ht="13.5">
      <c r="B932" s="197"/>
      <c r="D932" s="189" t="s">
        <v>153</v>
      </c>
      <c r="E932" s="198" t="s">
        <v>5</v>
      </c>
      <c r="F932" s="199" t="s">
        <v>1732</v>
      </c>
      <c r="H932" s="200">
        <v>1.307</v>
      </c>
      <c r="I932" s="201"/>
      <c r="L932" s="197"/>
      <c r="M932" s="202"/>
      <c r="N932" s="203"/>
      <c r="O932" s="203"/>
      <c r="P932" s="203"/>
      <c r="Q932" s="203"/>
      <c r="R932" s="203"/>
      <c r="S932" s="203"/>
      <c r="T932" s="204"/>
      <c r="AT932" s="198" t="s">
        <v>153</v>
      </c>
      <c r="AU932" s="198" t="s">
        <v>86</v>
      </c>
      <c r="AV932" s="12" t="s">
        <v>86</v>
      </c>
      <c r="AW932" s="12" t="s">
        <v>40</v>
      </c>
      <c r="AX932" s="12" t="s">
        <v>77</v>
      </c>
      <c r="AY932" s="198" t="s">
        <v>144</v>
      </c>
    </row>
    <row r="933" spans="2:51" s="11" customFormat="1" ht="13.5">
      <c r="B933" s="188"/>
      <c r="D933" s="189" t="s">
        <v>153</v>
      </c>
      <c r="E933" s="190" t="s">
        <v>5</v>
      </c>
      <c r="F933" s="191" t="s">
        <v>311</v>
      </c>
      <c r="H933" s="192" t="s">
        <v>5</v>
      </c>
      <c r="I933" s="193"/>
      <c r="L933" s="188"/>
      <c r="M933" s="194"/>
      <c r="N933" s="195"/>
      <c r="O933" s="195"/>
      <c r="P933" s="195"/>
      <c r="Q933" s="195"/>
      <c r="R933" s="195"/>
      <c r="S933" s="195"/>
      <c r="T933" s="196"/>
      <c r="AT933" s="192" t="s">
        <v>153</v>
      </c>
      <c r="AU933" s="192" t="s">
        <v>86</v>
      </c>
      <c r="AV933" s="11" t="s">
        <v>25</v>
      </c>
      <c r="AW933" s="11" t="s">
        <v>40</v>
      </c>
      <c r="AX933" s="11" t="s">
        <v>77</v>
      </c>
      <c r="AY933" s="192" t="s">
        <v>144</v>
      </c>
    </row>
    <row r="934" spans="2:51" s="11" customFormat="1" ht="13.5">
      <c r="B934" s="188"/>
      <c r="D934" s="189" t="s">
        <v>153</v>
      </c>
      <c r="E934" s="190" t="s">
        <v>5</v>
      </c>
      <c r="F934" s="191" t="s">
        <v>312</v>
      </c>
      <c r="H934" s="192" t="s">
        <v>5</v>
      </c>
      <c r="I934" s="193"/>
      <c r="L934" s="188"/>
      <c r="M934" s="194"/>
      <c r="N934" s="195"/>
      <c r="O934" s="195"/>
      <c r="P934" s="195"/>
      <c r="Q934" s="195"/>
      <c r="R934" s="195"/>
      <c r="S934" s="195"/>
      <c r="T934" s="196"/>
      <c r="AT934" s="192" t="s">
        <v>153</v>
      </c>
      <c r="AU934" s="192" t="s">
        <v>86</v>
      </c>
      <c r="AV934" s="11" t="s">
        <v>25</v>
      </c>
      <c r="AW934" s="11" t="s">
        <v>40</v>
      </c>
      <c r="AX934" s="11" t="s">
        <v>77</v>
      </c>
      <c r="AY934" s="192" t="s">
        <v>144</v>
      </c>
    </row>
    <row r="935" spans="2:51" s="12" customFormat="1" ht="13.5">
      <c r="B935" s="197"/>
      <c r="D935" s="189" t="s">
        <v>153</v>
      </c>
      <c r="E935" s="198" t="s">
        <v>5</v>
      </c>
      <c r="F935" s="199" t="s">
        <v>1733</v>
      </c>
      <c r="H935" s="200">
        <v>13.084</v>
      </c>
      <c r="I935" s="201"/>
      <c r="L935" s="197"/>
      <c r="M935" s="202"/>
      <c r="N935" s="203"/>
      <c r="O935" s="203"/>
      <c r="P935" s="203"/>
      <c r="Q935" s="203"/>
      <c r="R935" s="203"/>
      <c r="S935" s="203"/>
      <c r="T935" s="204"/>
      <c r="AT935" s="198" t="s">
        <v>153</v>
      </c>
      <c r="AU935" s="198" t="s">
        <v>86</v>
      </c>
      <c r="AV935" s="12" t="s">
        <v>86</v>
      </c>
      <c r="AW935" s="12" t="s">
        <v>40</v>
      </c>
      <c r="AX935" s="12" t="s">
        <v>77</v>
      </c>
      <c r="AY935" s="198" t="s">
        <v>144</v>
      </c>
    </row>
    <row r="936" spans="2:51" s="11" customFormat="1" ht="13.5">
      <c r="B936" s="188"/>
      <c r="D936" s="189" t="s">
        <v>153</v>
      </c>
      <c r="E936" s="190" t="s">
        <v>5</v>
      </c>
      <c r="F936" s="191" t="s">
        <v>314</v>
      </c>
      <c r="H936" s="192" t="s">
        <v>5</v>
      </c>
      <c r="I936" s="193"/>
      <c r="L936" s="188"/>
      <c r="M936" s="194"/>
      <c r="N936" s="195"/>
      <c r="O936" s="195"/>
      <c r="P936" s="195"/>
      <c r="Q936" s="195"/>
      <c r="R936" s="195"/>
      <c r="S936" s="195"/>
      <c r="T936" s="196"/>
      <c r="AT936" s="192" t="s">
        <v>153</v>
      </c>
      <c r="AU936" s="192" t="s">
        <v>86</v>
      </c>
      <c r="AV936" s="11" t="s">
        <v>25</v>
      </c>
      <c r="AW936" s="11" t="s">
        <v>40</v>
      </c>
      <c r="AX936" s="11" t="s">
        <v>77</v>
      </c>
      <c r="AY936" s="192" t="s">
        <v>144</v>
      </c>
    </row>
    <row r="937" spans="2:51" s="12" customFormat="1" ht="13.5">
      <c r="B937" s="197"/>
      <c r="D937" s="189" t="s">
        <v>153</v>
      </c>
      <c r="E937" s="198" t="s">
        <v>5</v>
      </c>
      <c r="F937" s="199" t="s">
        <v>1734</v>
      </c>
      <c r="H937" s="200">
        <v>1.362</v>
      </c>
      <c r="I937" s="201"/>
      <c r="L937" s="197"/>
      <c r="M937" s="202"/>
      <c r="N937" s="203"/>
      <c r="O937" s="203"/>
      <c r="P937" s="203"/>
      <c r="Q937" s="203"/>
      <c r="R937" s="203"/>
      <c r="S937" s="203"/>
      <c r="T937" s="204"/>
      <c r="AT937" s="198" t="s">
        <v>153</v>
      </c>
      <c r="AU937" s="198" t="s">
        <v>86</v>
      </c>
      <c r="AV937" s="12" t="s">
        <v>86</v>
      </c>
      <c r="AW937" s="12" t="s">
        <v>40</v>
      </c>
      <c r="AX937" s="12" t="s">
        <v>77</v>
      </c>
      <c r="AY937" s="198" t="s">
        <v>144</v>
      </c>
    </row>
    <row r="938" spans="2:51" s="11" customFormat="1" ht="13.5">
      <c r="B938" s="188"/>
      <c r="D938" s="189" t="s">
        <v>153</v>
      </c>
      <c r="E938" s="190" t="s">
        <v>5</v>
      </c>
      <c r="F938" s="191" t="s">
        <v>160</v>
      </c>
      <c r="H938" s="192" t="s">
        <v>5</v>
      </c>
      <c r="I938" s="193"/>
      <c r="L938" s="188"/>
      <c r="M938" s="194"/>
      <c r="N938" s="195"/>
      <c r="O938" s="195"/>
      <c r="P938" s="195"/>
      <c r="Q938" s="195"/>
      <c r="R938" s="195"/>
      <c r="S938" s="195"/>
      <c r="T938" s="196"/>
      <c r="AT938" s="192" t="s">
        <v>153</v>
      </c>
      <c r="AU938" s="192" t="s">
        <v>86</v>
      </c>
      <c r="AV938" s="11" t="s">
        <v>25</v>
      </c>
      <c r="AW938" s="11" t="s">
        <v>40</v>
      </c>
      <c r="AX938" s="11" t="s">
        <v>77</v>
      </c>
      <c r="AY938" s="192" t="s">
        <v>144</v>
      </c>
    </row>
    <row r="939" spans="2:51" s="11" customFormat="1" ht="13.5">
      <c r="B939" s="188"/>
      <c r="D939" s="189" t="s">
        <v>153</v>
      </c>
      <c r="E939" s="190" t="s">
        <v>5</v>
      </c>
      <c r="F939" s="191" t="s">
        <v>161</v>
      </c>
      <c r="H939" s="192" t="s">
        <v>5</v>
      </c>
      <c r="I939" s="193"/>
      <c r="L939" s="188"/>
      <c r="M939" s="194"/>
      <c r="N939" s="195"/>
      <c r="O939" s="195"/>
      <c r="P939" s="195"/>
      <c r="Q939" s="195"/>
      <c r="R939" s="195"/>
      <c r="S939" s="195"/>
      <c r="T939" s="196"/>
      <c r="AT939" s="192" t="s">
        <v>153</v>
      </c>
      <c r="AU939" s="192" t="s">
        <v>86</v>
      </c>
      <c r="AV939" s="11" t="s">
        <v>25</v>
      </c>
      <c r="AW939" s="11" t="s">
        <v>40</v>
      </c>
      <c r="AX939" s="11" t="s">
        <v>77</v>
      </c>
      <c r="AY939" s="192" t="s">
        <v>144</v>
      </c>
    </row>
    <row r="940" spans="2:51" s="12" customFormat="1" ht="13.5">
      <c r="B940" s="197"/>
      <c r="D940" s="189" t="s">
        <v>153</v>
      </c>
      <c r="E940" s="198" t="s">
        <v>5</v>
      </c>
      <c r="F940" s="199" t="s">
        <v>1735</v>
      </c>
      <c r="H940" s="200">
        <v>5.969</v>
      </c>
      <c r="I940" s="201"/>
      <c r="L940" s="197"/>
      <c r="M940" s="202"/>
      <c r="N940" s="203"/>
      <c r="O940" s="203"/>
      <c r="P940" s="203"/>
      <c r="Q940" s="203"/>
      <c r="R940" s="203"/>
      <c r="S940" s="203"/>
      <c r="T940" s="204"/>
      <c r="AT940" s="198" t="s">
        <v>153</v>
      </c>
      <c r="AU940" s="198" t="s">
        <v>86</v>
      </c>
      <c r="AV940" s="12" t="s">
        <v>86</v>
      </c>
      <c r="AW940" s="12" t="s">
        <v>40</v>
      </c>
      <c r="AX940" s="12" t="s">
        <v>77</v>
      </c>
      <c r="AY940" s="198" t="s">
        <v>144</v>
      </c>
    </row>
    <row r="941" spans="2:51" s="11" customFormat="1" ht="13.5">
      <c r="B941" s="188"/>
      <c r="D941" s="189" t="s">
        <v>153</v>
      </c>
      <c r="E941" s="190" t="s">
        <v>5</v>
      </c>
      <c r="F941" s="191" t="s">
        <v>320</v>
      </c>
      <c r="H941" s="192" t="s">
        <v>5</v>
      </c>
      <c r="I941" s="193"/>
      <c r="L941" s="188"/>
      <c r="M941" s="194"/>
      <c r="N941" s="195"/>
      <c r="O941" s="195"/>
      <c r="P941" s="195"/>
      <c r="Q941" s="195"/>
      <c r="R941" s="195"/>
      <c r="S941" s="195"/>
      <c r="T941" s="196"/>
      <c r="AT941" s="192" t="s">
        <v>153</v>
      </c>
      <c r="AU941" s="192" t="s">
        <v>86</v>
      </c>
      <c r="AV941" s="11" t="s">
        <v>25</v>
      </c>
      <c r="AW941" s="11" t="s">
        <v>40</v>
      </c>
      <c r="AX941" s="11" t="s">
        <v>77</v>
      </c>
      <c r="AY941" s="192" t="s">
        <v>144</v>
      </c>
    </row>
    <row r="942" spans="2:51" s="11" customFormat="1" ht="13.5">
      <c r="B942" s="188"/>
      <c r="D942" s="189" t="s">
        <v>153</v>
      </c>
      <c r="E942" s="190" t="s">
        <v>5</v>
      </c>
      <c r="F942" s="191" t="s">
        <v>322</v>
      </c>
      <c r="H942" s="192" t="s">
        <v>5</v>
      </c>
      <c r="I942" s="193"/>
      <c r="L942" s="188"/>
      <c r="M942" s="194"/>
      <c r="N942" s="195"/>
      <c r="O942" s="195"/>
      <c r="P942" s="195"/>
      <c r="Q942" s="195"/>
      <c r="R942" s="195"/>
      <c r="S942" s="195"/>
      <c r="T942" s="196"/>
      <c r="AT942" s="192" t="s">
        <v>153</v>
      </c>
      <c r="AU942" s="192" t="s">
        <v>86</v>
      </c>
      <c r="AV942" s="11" t="s">
        <v>25</v>
      </c>
      <c r="AW942" s="11" t="s">
        <v>40</v>
      </c>
      <c r="AX942" s="11" t="s">
        <v>77</v>
      </c>
      <c r="AY942" s="192" t="s">
        <v>144</v>
      </c>
    </row>
    <row r="943" spans="2:51" s="12" customFormat="1" ht="13.5">
      <c r="B943" s="197"/>
      <c r="D943" s="189" t="s">
        <v>153</v>
      </c>
      <c r="E943" s="198" t="s">
        <v>5</v>
      </c>
      <c r="F943" s="199" t="s">
        <v>1736</v>
      </c>
      <c r="H943" s="200">
        <v>2</v>
      </c>
      <c r="I943" s="201"/>
      <c r="L943" s="197"/>
      <c r="M943" s="202"/>
      <c r="N943" s="203"/>
      <c r="O943" s="203"/>
      <c r="P943" s="203"/>
      <c r="Q943" s="203"/>
      <c r="R943" s="203"/>
      <c r="S943" s="203"/>
      <c r="T943" s="204"/>
      <c r="AT943" s="198" t="s">
        <v>153</v>
      </c>
      <c r="AU943" s="198" t="s">
        <v>86</v>
      </c>
      <c r="AV943" s="12" t="s">
        <v>86</v>
      </c>
      <c r="AW943" s="12" t="s">
        <v>40</v>
      </c>
      <c r="AX943" s="12" t="s">
        <v>77</v>
      </c>
      <c r="AY943" s="198" t="s">
        <v>144</v>
      </c>
    </row>
    <row r="944" spans="2:51" s="11" customFormat="1" ht="13.5">
      <c r="B944" s="188"/>
      <c r="D944" s="189" t="s">
        <v>153</v>
      </c>
      <c r="E944" s="190" t="s">
        <v>5</v>
      </c>
      <c r="F944" s="191" t="s">
        <v>163</v>
      </c>
      <c r="H944" s="192" t="s">
        <v>5</v>
      </c>
      <c r="I944" s="193"/>
      <c r="L944" s="188"/>
      <c r="M944" s="194"/>
      <c r="N944" s="195"/>
      <c r="O944" s="195"/>
      <c r="P944" s="195"/>
      <c r="Q944" s="195"/>
      <c r="R944" s="195"/>
      <c r="S944" s="195"/>
      <c r="T944" s="196"/>
      <c r="AT944" s="192" t="s">
        <v>153</v>
      </c>
      <c r="AU944" s="192" t="s">
        <v>86</v>
      </c>
      <c r="AV944" s="11" t="s">
        <v>25</v>
      </c>
      <c r="AW944" s="11" t="s">
        <v>40</v>
      </c>
      <c r="AX944" s="11" t="s">
        <v>77</v>
      </c>
      <c r="AY944" s="192" t="s">
        <v>144</v>
      </c>
    </row>
    <row r="945" spans="2:51" s="11" customFormat="1" ht="13.5">
      <c r="B945" s="188"/>
      <c r="D945" s="189" t="s">
        <v>153</v>
      </c>
      <c r="E945" s="190" t="s">
        <v>5</v>
      </c>
      <c r="F945" s="191" t="s">
        <v>164</v>
      </c>
      <c r="H945" s="192" t="s">
        <v>5</v>
      </c>
      <c r="I945" s="193"/>
      <c r="L945" s="188"/>
      <c r="M945" s="194"/>
      <c r="N945" s="195"/>
      <c r="O945" s="195"/>
      <c r="P945" s="195"/>
      <c r="Q945" s="195"/>
      <c r="R945" s="195"/>
      <c r="S945" s="195"/>
      <c r="T945" s="196"/>
      <c r="AT945" s="192" t="s">
        <v>153</v>
      </c>
      <c r="AU945" s="192" t="s">
        <v>86</v>
      </c>
      <c r="AV945" s="11" t="s">
        <v>25</v>
      </c>
      <c r="AW945" s="11" t="s">
        <v>40</v>
      </c>
      <c r="AX945" s="11" t="s">
        <v>77</v>
      </c>
      <c r="AY945" s="192" t="s">
        <v>144</v>
      </c>
    </row>
    <row r="946" spans="2:51" s="12" customFormat="1" ht="13.5">
      <c r="B946" s="197"/>
      <c r="D946" s="189" t="s">
        <v>153</v>
      </c>
      <c r="E946" s="198" t="s">
        <v>5</v>
      </c>
      <c r="F946" s="199" t="s">
        <v>1737</v>
      </c>
      <c r="H946" s="200">
        <v>17.465</v>
      </c>
      <c r="I946" s="201"/>
      <c r="L946" s="197"/>
      <c r="M946" s="202"/>
      <c r="N946" s="203"/>
      <c r="O946" s="203"/>
      <c r="P946" s="203"/>
      <c r="Q946" s="203"/>
      <c r="R946" s="203"/>
      <c r="S946" s="203"/>
      <c r="T946" s="204"/>
      <c r="AT946" s="198" t="s">
        <v>153</v>
      </c>
      <c r="AU946" s="198" t="s">
        <v>86</v>
      </c>
      <c r="AV946" s="12" t="s">
        <v>86</v>
      </c>
      <c r="AW946" s="12" t="s">
        <v>40</v>
      </c>
      <c r="AX946" s="12" t="s">
        <v>77</v>
      </c>
      <c r="AY946" s="198" t="s">
        <v>144</v>
      </c>
    </row>
    <row r="947" spans="2:51" s="11" customFormat="1" ht="13.5">
      <c r="B947" s="188"/>
      <c r="D947" s="189" t="s">
        <v>153</v>
      </c>
      <c r="E947" s="190" t="s">
        <v>5</v>
      </c>
      <c r="F947" s="191" t="s">
        <v>330</v>
      </c>
      <c r="H947" s="192" t="s">
        <v>5</v>
      </c>
      <c r="I947" s="193"/>
      <c r="L947" s="188"/>
      <c r="M947" s="194"/>
      <c r="N947" s="195"/>
      <c r="O947" s="195"/>
      <c r="P947" s="195"/>
      <c r="Q947" s="195"/>
      <c r="R947" s="195"/>
      <c r="S947" s="195"/>
      <c r="T947" s="196"/>
      <c r="AT947" s="192" t="s">
        <v>153</v>
      </c>
      <c r="AU947" s="192" t="s">
        <v>86</v>
      </c>
      <c r="AV947" s="11" t="s">
        <v>25</v>
      </c>
      <c r="AW947" s="11" t="s">
        <v>40</v>
      </c>
      <c r="AX947" s="11" t="s">
        <v>77</v>
      </c>
      <c r="AY947" s="192" t="s">
        <v>144</v>
      </c>
    </row>
    <row r="948" spans="2:51" s="11" customFormat="1" ht="13.5">
      <c r="B948" s="188"/>
      <c r="D948" s="189" t="s">
        <v>153</v>
      </c>
      <c r="E948" s="190" t="s">
        <v>5</v>
      </c>
      <c r="F948" s="191" t="s">
        <v>378</v>
      </c>
      <c r="H948" s="192" t="s">
        <v>5</v>
      </c>
      <c r="I948" s="193"/>
      <c r="L948" s="188"/>
      <c r="M948" s="194"/>
      <c r="N948" s="195"/>
      <c r="O948" s="195"/>
      <c r="P948" s="195"/>
      <c r="Q948" s="195"/>
      <c r="R948" s="195"/>
      <c r="S948" s="195"/>
      <c r="T948" s="196"/>
      <c r="AT948" s="192" t="s">
        <v>153</v>
      </c>
      <c r="AU948" s="192" t="s">
        <v>86</v>
      </c>
      <c r="AV948" s="11" t="s">
        <v>25</v>
      </c>
      <c r="AW948" s="11" t="s">
        <v>40</v>
      </c>
      <c r="AX948" s="11" t="s">
        <v>77</v>
      </c>
      <c r="AY948" s="192" t="s">
        <v>144</v>
      </c>
    </row>
    <row r="949" spans="2:51" s="12" customFormat="1" ht="13.5">
      <c r="B949" s="197"/>
      <c r="D949" s="189" t="s">
        <v>153</v>
      </c>
      <c r="E949" s="198" t="s">
        <v>5</v>
      </c>
      <c r="F949" s="199" t="s">
        <v>1738</v>
      </c>
      <c r="H949" s="200">
        <v>3.137</v>
      </c>
      <c r="I949" s="201"/>
      <c r="L949" s="197"/>
      <c r="M949" s="202"/>
      <c r="N949" s="203"/>
      <c r="O949" s="203"/>
      <c r="P949" s="203"/>
      <c r="Q949" s="203"/>
      <c r="R949" s="203"/>
      <c r="S949" s="203"/>
      <c r="T949" s="204"/>
      <c r="AT949" s="198" t="s">
        <v>153</v>
      </c>
      <c r="AU949" s="198" t="s">
        <v>86</v>
      </c>
      <c r="AV949" s="12" t="s">
        <v>86</v>
      </c>
      <c r="AW949" s="12" t="s">
        <v>40</v>
      </c>
      <c r="AX949" s="12" t="s">
        <v>77</v>
      </c>
      <c r="AY949" s="198" t="s">
        <v>144</v>
      </c>
    </row>
    <row r="950" spans="2:51" s="11" customFormat="1" ht="13.5">
      <c r="B950" s="188"/>
      <c r="D950" s="189" t="s">
        <v>153</v>
      </c>
      <c r="E950" s="190" t="s">
        <v>5</v>
      </c>
      <c r="F950" s="191" t="s">
        <v>333</v>
      </c>
      <c r="H950" s="192" t="s">
        <v>5</v>
      </c>
      <c r="I950" s="193"/>
      <c r="L950" s="188"/>
      <c r="M950" s="194"/>
      <c r="N950" s="195"/>
      <c r="O950" s="195"/>
      <c r="P950" s="195"/>
      <c r="Q950" s="195"/>
      <c r="R950" s="195"/>
      <c r="S950" s="195"/>
      <c r="T950" s="196"/>
      <c r="AT950" s="192" t="s">
        <v>153</v>
      </c>
      <c r="AU950" s="192" t="s">
        <v>86</v>
      </c>
      <c r="AV950" s="11" t="s">
        <v>25</v>
      </c>
      <c r="AW950" s="11" t="s">
        <v>40</v>
      </c>
      <c r="AX950" s="11" t="s">
        <v>77</v>
      </c>
      <c r="AY950" s="192" t="s">
        <v>144</v>
      </c>
    </row>
    <row r="951" spans="2:51" s="11" customFormat="1" ht="13.5">
      <c r="B951" s="188"/>
      <c r="D951" s="189" t="s">
        <v>153</v>
      </c>
      <c r="E951" s="190" t="s">
        <v>5</v>
      </c>
      <c r="F951" s="191" t="s">
        <v>334</v>
      </c>
      <c r="H951" s="192" t="s">
        <v>5</v>
      </c>
      <c r="I951" s="193"/>
      <c r="L951" s="188"/>
      <c r="M951" s="194"/>
      <c r="N951" s="195"/>
      <c r="O951" s="195"/>
      <c r="P951" s="195"/>
      <c r="Q951" s="195"/>
      <c r="R951" s="195"/>
      <c r="S951" s="195"/>
      <c r="T951" s="196"/>
      <c r="AT951" s="192" t="s">
        <v>153</v>
      </c>
      <c r="AU951" s="192" t="s">
        <v>86</v>
      </c>
      <c r="AV951" s="11" t="s">
        <v>25</v>
      </c>
      <c r="AW951" s="11" t="s">
        <v>40</v>
      </c>
      <c r="AX951" s="11" t="s">
        <v>77</v>
      </c>
      <c r="AY951" s="192" t="s">
        <v>144</v>
      </c>
    </row>
    <row r="952" spans="2:51" s="12" customFormat="1" ht="13.5">
      <c r="B952" s="197"/>
      <c r="D952" s="189" t="s">
        <v>153</v>
      </c>
      <c r="E952" s="198" t="s">
        <v>5</v>
      </c>
      <c r="F952" s="199" t="s">
        <v>1739</v>
      </c>
      <c r="H952" s="200">
        <v>1.662</v>
      </c>
      <c r="I952" s="201"/>
      <c r="L952" s="197"/>
      <c r="M952" s="202"/>
      <c r="N952" s="203"/>
      <c r="O952" s="203"/>
      <c r="P952" s="203"/>
      <c r="Q952" s="203"/>
      <c r="R952" s="203"/>
      <c r="S952" s="203"/>
      <c r="T952" s="204"/>
      <c r="AT952" s="198" t="s">
        <v>153</v>
      </c>
      <c r="AU952" s="198" t="s">
        <v>86</v>
      </c>
      <c r="AV952" s="12" t="s">
        <v>86</v>
      </c>
      <c r="AW952" s="12" t="s">
        <v>40</v>
      </c>
      <c r="AX952" s="12" t="s">
        <v>77</v>
      </c>
      <c r="AY952" s="198" t="s">
        <v>144</v>
      </c>
    </row>
    <row r="953" spans="2:51" s="11" customFormat="1" ht="13.5">
      <c r="B953" s="188"/>
      <c r="D953" s="189" t="s">
        <v>153</v>
      </c>
      <c r="E953" s="190" t="s">
        <v>5</v>
      </c>
      <c r="F953" s="191" t="s">
        <v>1740</v>
      </c>
      <c r="H953" s="192" t="s">
        <v>5</v>
      </c>
      <c r="I953" s="193"/>
      <c r="L953" s="188"/>
      <c r="M953" s="194"/>
      <c r="N953" s="195"/>
      <c r="O953" s="195"/>
      <c r="P953" s="195"/>
      <c r="Q953" s="195"/>
      <c r="R953" s="195"/>
      <c r="S953" s="195"/>
      <c r="T953" s="196"/>
      <c r="AT953" s="192" t="s">
        <v>153</v>
      </c>
      <c r="AU953" s="192" t="s">
        <v>86</v>
      </c>
      <c r="AV953" s="11" t="s">
        <v>25</v>
      </c>
      <c r="AW953" s="11" t="s">
        <v>40</v>
      </c>
      <c r="AX953" s="11" t="s">
        <v>77</v>
      </c>
      <c r="AY953" s="192" t="s">
        <v>144</v>
      </c>
    </row>
    <row r="954" spans="2:51" s="11" customFormat="1" ht="13.5">
      <c r="B954" s="188"/>
      <c r="D954" s="189" t="s">
        <v>153</v>
      </c>
      <c r="E954" s="190" t="s">
        <v>5</v>
      </c>
      <c r="F954" s="191" t="s">
        <v>1741</v>
      </c>
      <c r="H954" s="192" t="s">
        <v>5</v>
      </c>
      <c r="I954" s="193"/>
      <c r="L954" s="188"/>
      <c r="M954" s="194"/>
      <c r="N954" s="195"/>
      <c r="O954" s="195"/>
      <c r="P954" s="195"/>
      <c r="Q954" s="195"/>
      <c r="R954" s="195"/>
      <c r="S954" s="195"/>
      <c r="T954" s="196"/>
      <c r="AT954" s="192" t="s">
        <v>153</v>
      </c>
      <c r="AU954" s="192" t="s">
        <v>86</v>
      </c>
      <c r="AV954" s="11" t="s">
        <v>25</v>
      </c>
      <c r="AW954" s="11" t="s">
        <v>40</v>
      </c>
      <c r="AX954" s="11" t="s">
        <v>77</v>
      </c>
      <c r="AY954" s="192" t="s">
        <v>144</v>
      </c>
    </row>
    <row r="955" spans="2:51" s="12" customFormat="1" ht="13.5">
      <c r="B955" s="197"/>
      <c r="D955" s="189" t="s">
        <v>153</v>
      </c>
      <c r="E955" s="198" t="s">
        <v>5</v>
      </c>
      <c r="F955" s="199" t="s">
        <v>1742</v>
      </c>
      <c r="H955" s="200">
        <v>5.262</v>
      </c>
      <c r="I955" s="201"/>
      <c r="L955" s="197"/>
      <c r="M955" s="202"/>
      <c r="N955" s="203"/>
      <c r="O955" s="203"/>
      <c r="P955" s="203"/>
      <c r="Q955" s="203"/>
      <c r="R955" s="203"/>
      <c r="S955" s="203"/>
      <c r="T955" s="204"/>
      <c r="AT955" s="198" t="s">
        <v>153</v>
      </c>
      <c r="AU955" s="198" t="s">
        <v>86</v>
      </c>
      <c r="AV955" s="12" t="s">
        <v>86</v>
      </c>
      <c r="AW955" s="12" t="s">
        <v>40</v>
      </c>
      <c r="AX955" s="12" t="s">
        <v>77</v>
      </c>
      <c r="AY955" s="198" t="s">
        <v>144</v>
      </c>
    </row>
    <row r="956" spans="2:51" s="11" customFormat="1" ht="13.5">
      <c r="B956" s="188"/>
      <c r="D956" s="189" t="s">
        <v>153</v>
      </c>
      <c r="E956" s="190" t="s">
        <v>5</v>
      </c>
      <c r="F956" s="191" t="s">
        <v>1743</v>
      </c>
      <c r="H956" s="192" t="s">
        <v>5</v>
      </c>
      <c r="I956" s="193"/>
      <c r="L956" s="188"/>
      <c r="M956" s="194"/>
      <c r="N956" s="195"/>
      <c r="O956" s="195"/>
      <c r="P956" s="195"/>
      <c r="Q956" s="195"/>
      <c r="R956" s="195"/>
      <c r="S956" s="195"/>
      <c r="T956" s="196"/>
      <c r="AT956" s="192" t="s">
        <v>153</v>
      </c>
      <c r="AU956" s="192" t="s">
        <v>86</v>
      </c>
      <c r="AV956" s="11" t="s">
        <v>25</v>
      </c>
      <c r="AW956" s="11" t="s">
        <v>40</v>
      </c>
      <c r="AX956" s="11" t="s">
        <v>77</v>
      </c>
      <c r="AY956" s="192" t="s">
        <v>144</v>
      </c>
    </row>
    <row r="957" spans="2:51" s="11" customFormat="1" ht="13.5">
      <c r="B957" s="188"/>
      <c r="D957" s="189" t="s">
        <v>153</v>
      </c>
      <c r="E957" s="190" t="s">
        <v>5</v>
      </c>
      <c r="F957" s="191" t="s">
        <v>1744</v>
      </c>
      <c r="H957" s="192" t="s">
        <v>5</v>
      </c>
      <c r="I957" s="193"/>
      <c r="L957" s="188"/>
      <c r="M957" s="194"/>
      <c r="N957" s="195"/>
      <c r="O957" s="195"/>
      <c r="P957" s="195"/>
      <c r="Q957" s="195"/>
      <c r="R957" s="195"/>
      <c r="S957" s="195"/>
      <c r="T957" s="196"/>
      <c r="AT957" s="192" t="s">
        <v>153</v>
      </c>
      <c r="AU957" s="192" t="s">
        <v>86</v>
      </c>
      <c r="AV957" s="11" t="s">
        <v>25</v>
      </c>
      <c r="AW957" s="11" t="s">
        <v>40</v>
      </c>
      <c r="AX957" s="11" t="s">
        <v>77</v>
      </c>
      <c r="AY957" s="192" t="s">
        <v>144</v>
      </c>
    </row>
    <row r="958" spans="2:51" s="12" customFormat="1" ht="13.5">
      <c r="B958" s="197"/>
      <c r="D958" s="189" t="s">
        <v>153</v>
      </c>
      <c r="E958" s="198" t="s">
        <v>5</v>
      </c>
      <c r="F958" s="199" t="s">
        <v>1745</v>
      </c>
      <c r="H958" s="200">
        <v>0.64</v>
      </c>
      <c r="I958" s="201"/>
      <c r="L958" s="197"/>
      <c r="M958" s="202"/>
      <c r="N958" s="203"/>
      <c r="O958" s="203"/>
      <c r="P958" s="203"/>
      <c r="Q958" s="203"/>
      <c r="R958" s="203"/>
      <c r="S958" s="203"/>
      <c r="T958" s="204"/>
      <c r="AT958" s="198" t="s">
        <v>153</v>
      </c>
      <c r="AU958" s="198" t="s">
        <v>86</v>
      </c>
      <c r="AV958" s="12" t="s">
        <v>86</v>
      </c>
      <c r="AW958" s="12" t="s">
        <v>40</v>
      </c>
      <c r="AX958" s="12" t="s">
        <v>77</v>
      </c>
      <c r="AY958" s="198" t="s">
        <v>144</v>
      </c>
    </row>
    <row r="959" spans="2:51" s="11" customFormat="1" ht="13.5">
      <c r="B959" s="188"/>
      <c r="D959" s="189" t="s">
        <v>153</v>
      </c>
      <c r="E959" s="190" t="s">
        <v>5</v>
      </c>
      <c r="F959" s="191" t="s">
        <v>1746</v>
      </c>
      <c r="H959" s="192" t="s">
        <v>5</v>
      </c>
      <c r="I959" s="193"/>
      <c r="L959" s="188"/>
      <c r="M959" s="194"/>
      <c r="N959" s="195"/>
      <c r="O959" s="195"/>
      <c r="P959" s="195"/>
      <c r="Q959" s="195"/>
      <c r="R959" s="195"/>
      <c r="S959" s="195"/>
      <c r="T959" s="196"/>
      <c r="AT959" s="192" t="s">
        <v>153</v>
      </c>
      <c r="AU959" s="192" t="s">
        <v>86</v>
      </c>
      <c r="AV959" s="11" t="s">
        <v>25</v>
      </c>
      <c r="AW959" s="11" t="s">
        <v>40</v>
      </c>
      <c r="AX959" s="11" t="s">
        <v>77</v>
      </c>
      <c r="AY959" s="192" t="s">
        <v>144</v>
      </c>
    </row>
    <row r="960" spans="2:51" s="11" customFormat="1" ht="13.5">
      <c r="B960" s="188"/>
      <c r="D960" s="189" t="s">
        <v>153</v>
      </c>
      <c r="E960" s="190" t="s">
        <v>5</v>
      </c>
      <c r="F960" s="191" t="s">
        <v>1747</v>
      </c>
      <c r="H960" s="192" t="s">
        <v>5</v>
      </c>
      <c r="I960" s="193"/>
      <c r="L960" s="188"/>
      <c r="M960" s="194"/>
      <c r="N960" s="195"/>
      <c r="O960" s="195"/>
      <c r="P960" s="195"/>
      <c r="Q960" s="195"/>
      <c r="R960" s="195"/>
      <c r="S960" s="195"/>
      <c r="T960" s="196"/>
      <c r="AT960" s="192" t="s">
        <v>153</v>
      </c>
      <c r="AU960" s="192" t="s">
        <v>86</v>
      </c>
      <c r="AV960" s="11" t="s">
        <v>25</v>
      </c>
      <c r="AW960" s="11" t="s">
        <v>40</v>
      </c>
      <c r="AX960" s="11" t="s">
        <v>77</v>
      </c>
      <c r="AY960" s="192" t="s">
        <v>144</v>
      </c>
    </row>
    <row r="961" spans="2:51" s="12" customFormat="1" ht="13.5">
      <c r="B961" s="197"/>
      <c r="D961" s="189" t="s">
        <v>153</v>
      </c>
      <c r="E961" s="198" t="s">
        <v>5</v>
      </c>
      <c r="F961" s="199" t="s">
        <v>1748</v>
      </c>
      <c r="H961" s="200">
        <v>1.674</v>
      </c>
      <c r="I961" s="201"/>
      <c r="L961" s="197"/>
      <c r="M961" s="202"/>
      <c r="N961" s="203"/>
      <c r="O961" s="203"/>
      <c r="P961" s="203"/>
      <c r="Q961" s="203"/>
      <c r="R961" s="203"/>
      <c r="S961" s="203"/>
      <c r="T961" s="204"/>
      <c r="AT961" s="198" t="s">
        <v>153</v>
      </c>
      <c r="AU961" s="198" t="s">
        <v>86</v>
      </c>
      <c r="AV961" s="12" t="s">
        <v>86</v>
      </c>
      <c r="AW961" s="12" t="s">
        <v>40</v>
      </c>
      <c r="AX961" s="12" t="s">
        <v>77</v>
      </c>
      <c r="AY961" s="198" t="s">
        <v>144</v>
      </c>
    </row>
    <row r="962" spans="2:51" s="11" customFormat="1" ht="13.5">
      <c r="B962" s="188"/>
      <c r="D962" s="189" t="s">
        <v>153</v>
      </c>
      <c r="E962" s="190" t="s">
        <v>5</v>
      </c>
      <c r="F962" s="191" t="s">
        <v>662</v>
      </c>
      <c r="H962" s="192" t="s">
        <v>5</v>
      </c>
      <c r="I962" s="193"/>
      <c r="L962" s="188"/>
      <c r="M962" s="194"/>
      <c r="N962" s="195"/>
      <c r="O962" s="195"/>
      <c r="P962" s="195"/>
      <c r="Q962" s="195"/>
      <c r="R962" s="195"/>
      <c r="S962" s="195"/>
      <c r="T962" s="196"/>
      <c r="AT962" s="192" t="s">
        <v>153</v>
      </c>
      <c r="AU962" s="192" t="s">
        <v>86</v>
      </c>
      <c r="AV962" s="11" t="s">
        <v>25</v>
      </c>
      <c r="AW962" s="11" t="s">
        <v>40</v>
      </c>
      <c r="AX962" s="11" t="s">
        <v>77</v>
      </c>
      <c r="AY962" s="192" t="s">
        <v>144</v>
      </c>
    </row>
    <row r="963" spans="2:51" s="11" customFormat="1" ht="13.5">
      <c r="B963" s="188"/>
      <c r="D963" s="189" t="s">
        <v>153</v>
      </c>
      <c r="E963" s="190" t="s">
        <v>5</v>
      </c>
      <c r="F963" s="191" t="s">
        <v>663</v>
      </c>
      <c r="H963" s="192" t="s">
        <v>5</v>
      </c>
      <c r="I963" s="193"/>
      <c r="L963" s="188"/>
      <c r="M963" s="194"/>
      <c r="N963" s="195"/>
      <c r="O963" s="195"/>
      <c r="P963" s="195"/>
      <c r="Q963" s="195"/>
      <c r="R963" s="195"/>
      <c r="S963" s="195"/>
      <c r="T963" s="196"/>
      <c r="AT963" s="192" t="s">
        <v>153</v>
      </c>
      <c r="AU963" s="192" t="s">
        <v>86</v>
      </c>
      <c r="AV963" s="11" t="s">
        <v>25</v>
      </c>
      <c r="AW963" s="11" t="s">
        <v>40</v>
      </c>
      <c r="AX963" s="11" t="s">
        <v>77</v>
      </c>
      <c r="AY963" s="192" t="s">
        <v>144</v>
      </c>
    </row>
    <row r="964" spans="2:51" s="12" customFormat="1" ht="13.5">
      <c r="B964" s="197"/>
      <c r="D964" s="189" t="s">
        <v>153</v>
      </c>
      <c r="E964" s="198" t="s">
        <v>5</v>
      </c>
      <c r="F964" s="199" t="s">
        <v>1749</v>
      </c>
      <c r="H964" s="200">
        <v>3.719</v>
      </c>
      <c r="I964" s="201"/>
      <c r="L964" s="197"/>
      <c r="M964" s="202"/>
      <c r="N964" s="203"/>
      <c r="O964" s="203"/>
      <c r="P964" s="203"/>
      <c r="Q964" s="203"/>
      <c r="R964" s="203"/>
      <c r="S964" s="203"/>
      <c r="T964" s="204"/>
      <c r="AT964" s="198" t="s">
        <v>153</v>
      </c>
      <c r="AU964" s="198" t="s">
        <v>86</v>
      </c>
      <c r="AV964" s="12" t="s">
        <v>86</v>
      </c>
      <c r="AW964" s="12" t="s">
        <v>40</v>
      </c>
      <c r="AX964" s="12" t="s">
        <v>77</v>
      </c>
      <c r="AY964" s="198" t="s">
        <v>144</v>
      </c>
    </row>
    <row r="965" spans="2:51" s="11" customFormat="1" ht="13.5">
      <c r="B965" s="188"/>
      <c r="D965" s="189" t="s">
        <v>153</v>
      </c>
      <c r="E965" s="190" t="s">
        <v>5</v>
      </c>
      <c r="F965" s="191" t="s">
        <v>1750</v>
      </c>
      <c r="H965" s="192" t="s">
        <v>5</v>
      </c>
      <c r="I965" s="193"/>
      <c r="L965" s="188"/>
      <c r="M965" s="194"/>
      <c r="N965" s="195"/>
      <c r="O965" s="195"/>
      <c r="P965" s="195"/>
      <c r="Q965" s="195"/>
      <c r="R965" s="195"/>
      <c r="S965" s="195"/>
      <c r="T965" s="196"/>
      <c r="AT965" s="192" t="s">
        <v>153</v>
      </c>
      <c r="AU965" s="192" t="s">
        <v>86</v>
      </c>
      <c r="AV965" s="11" t="s">
        <v>25</v>
      </c>
      <c r="AW965" s="11" t="s">
        <v>40</v>
      </c>
      <c r="AX965" s="11" t="s">
        <v>77</v>
      </c>
      <c r="AY965" s="192" t="s">
        <v>144</v>
      </c>
    </row>
    <row r="966" spans="2:51" s="11" customFormat="1" ht="13.5">
      <c r="B966" s="188"/>
      <c r="D966" s="189" t="s">
        <v>153</v>
      </c>
      <c r="E966" s="190" t="s">
        <v>5</v>
      </c>
      <c r="F966" s="191" t="s">
        <v>352</v>
      </c>
      <c r="H966" s="192" t="s">
        <v>5</v>
      </c>
      <c r="I966" s="193"/>
      <c r="L966" s="188"/>
      <c r="M966" s="194"/>
      <c r="N966" s="195"/>
      <c r="O966" s="195"/>
      <c r="P966" s="195"/>
      <c r="Q966" s="195"/>
      <c r="R966" s="195"/>
      <c r="S966" s="195"/>
      <c r="T966" s="196"/>
      <c r="AT966" s="192" t="s">
        <v>153</v>
      </c>
      <c r="AU966" s="192" t="s">
        <v>86</v>
      </c>
      <c r="AV966" s="11" t="s">
        <v>25</v>
      </c>
      <c r="AW966" s="11" t="s">
        <v>40</v>
      </c>
      <c r="AX966" s="11" t="s">
        <v>77</v>
      </c>
      <c r="AY966" s="192" t="s">
        <v>144</v>
      </c>
    </row>
    <row r="967" spans="2:51" s="11" customFormat="1" ht="13.5">
      <c r="B967" s="188"/>
      <c r="D967" s="189" t="s">
        <v>153</v>
      </c>
      <c r="E967" s="190" t="s">
        <v>5</v>
      </c>
      <c r="F967" s="191" t="s">
        <v>353</v>
      </c>
      <c r="H967" s="192" t="s">
        <v>5</v>
      </c>
      <c r="I967" s="193"/>
      <c r="L967" s="188"/>
      <c r="M967" s="194"/>
      <c r="N967" s="195"/>
      <c r="O967" s="195"/>
      <c r="P967" s="195"/>
      <c r="Q967" s="195"/>
      <c r="R967" s="195"/>
      <c r="S967" s="195"/>
      <c r="T967" s="196"/>
      <c r="AT967" s="192" t="s">
        <v>153</v>
      </c>
      <c r="AU967" s="192" t="s">
        <v>86</v>
      </c>
      <c r="AV967" s="11" t="s">
        <v>25</v>
      </c>
      <c r="AW967" s="11" t="s">
        <v>40</v>
      </c>
      <c r="AX967" s="11" t="s">
        <v>77</v>
      </c>
      <c r="AY967" s="192" t="s">
        <v>144</v>
      </c>
    </row>
    <row r="968" spans="2:51" s="12" customFormat="1" ht="13.5">
      <c r="B968" s="197"/>
      <c r="D968" s="189" t="s">
        <v>153</v>
      </c>
      <c r="E968" s="198" t="s">
        <v>5</v>
      </c>
      <c r="F968" s="199" t="s">
        <v>1751</v>
      </c>
      <c r="H968" s="200">
        <v>0.285</v>
      </c>
      <c r="I968" s="201"/>
      <c r="L968" s="197"/>
      <c r="M968" s="202"/>
      <c r="N968" s="203"/>
      <c r="O968" s="203"/>
      <c r="P968" s="203"/>
      <c r="Q968" s="203"/>
      <c r="R968" s="203"/>
      <c r="S968" s="203"/>
      <c r="T968" s="204"/>
      <c r="AT968" s="198" t="s">
        <v>153</v>
      </c>
      <c r="AU968" s="198" t="s">
        <v>86</v>
      </c>
      <c r="AV968" s="12" t="s">
        <v>86</v>
      </c>
      <c r="AW968" s="12" t="s">
        <v>40</v>
      </c>
      <c r="AX968" s="12" t="s">
        <v>77</v>
      </c>
      <c r="AY968" s="198" t="s">
        <v>144</v>
      </c>
    </row>
    <row r="969" spans="2:51" s="13" customFormat="1" ht="13.5">
      <c r="B969" s="205"/>
      <c r="D969" s="206" t="s">
        <v>153</v>
      </c>
      <c r="E969" s="207" t="s">
        <v>5</v>
      </c>
      <c r="F969" s="208" t="s">
        <v>174</v>
      </c>
      <c r="H969" s="209">
        <v>70.639</v>
      </c>
      <c r="I969" s="210"/>
      <c r="L969" s="205"/>
      <c r="M969" s="211"/>
      <c r="N969" s="212"/>
      <c r="O969" s="212"/>
      <c r="P969" s="212"/>
      <c r="Q969" s="212"/>
      <c r="R969" s="212"/>
      <c r="S969" s="212"/>
      <c r="T969" s="213"/>
      <c r="AT969" s="214" t="s">
        <v>153</v>
      </c>
      <c r="AU969" s="214" t="s">
        <v>86</v>
      </c>
      <c r="AV969" s="13" t="s">
        <v>151</v>
      </c>
      <c r="AW969" s="13" t="s">
        <v>40</v>
      </c>
      <c r="AX969" s="13" t="s">
        <v>25</v>
      </c>
      <c r="AY969" s="214" t="s">
        <v>144</v>
      </c>
    </row>
    <row r="970" spans="2:65" s="1" customFormat="1" ht="31.5" customHeight="1">
      <c r="B970" s="175"/>
      <c r="C970" s="176" t="s">
        <v>658</v>
      </c>
      <c r="D970" s="176" t="s">
        <v>146</v>
      </c>
      <c r="E970" s="177" t="s">
        <v>1752</v>
      </c>
      <c r="F970" s="178" t="s">
        <v>1753</v>
      </c>
      <c r="G970" s="179" t="s">
        <v>149</v>
      </c>
      <c r="H970" s="180">
        <v>62.893</v>
      </c>
      <c r="I970" s="181"/>
      <c r="J970" s="182">
        <f>ROUND(I970*H970,2)</f>
        <v>0</v>
      </c>
      <c r="K970" s="178" t="s">
        <v>4753</v>
      </c>
      <c r="L970" s="42"/>
      <c r="M970" s="183" t="s">
        <v>5</v>
      </c>
      <c r="N970" s="184" t="s">
        <v>48</v>
      </c>
      <c r="O970" s="43"/>
      <c r="P970" s="185">
        <f>O970*H970</f>
        <v>0</v>
      </c>
      <c r="Q970" s="185">
        <v>2.25634</v>
      </c>
      <c r="R970" s="185">
        <f>Q970*H970</f>
        <v>141.90799162</v>
      </c>
      <c r="S970" s="185">
        <v>0</v>
      </c>
      <c r="T970" s="186">
        <f>S970*H970</f>
        <v>0</v>
      </c>
      <c r="AR970" s="24" t="s">
        <v>151</v>
      </c>
      <c r="AT970" s="24" t="s">
        <v>146</v>
      </c>
      <c r="AU970" s="24" t="s">
        <v>86</v>
      </c>
      <c r="AY970" s="24" t="s">
        <v>144</v>
      </c>
      <c r="BE970" s="187">
        <f>IF(N970="základní",J970,0)</f>
        <v>0</v>
      </c>
      <c r="BF970" s="187">
        <f>IF(N970="snížená",J970,0)</f>
        <v>0</v>
      </c>
      <c r="BG970" s="187">
        <f>IF(N970="zákl. přenesená",J970,0)</f>
        <v>0</v>
      </c>
      <c r="BH970" s="187">
        <f>IF(N970="sníž. přenesená",J970,0)</f>
        <v>0</v>
      </c>
      <c r="BI970" s="187">
        <f>IF(N970="nulová",J970,0)</f>
        <v>0</v>
      </c>
      <c r="BJ970" s="24" t="s">
        <v>25</v>
      </c>
      <c r="BK970" s="187">
        <f>ROUND(I970*H970,2)</f>
        <v>0</v>
      </c>
      <c r="BL970" s="24" t="s">
        <v>151</v>
      </c>
      <c r="BM970" s="24" t="s">
        <v>1754</v>
      </c>
    </row>
    <row r="971" spans="2:51" s="11" customFormat="1" ht="13.5">
      <c r="B971" s="188"/>
      <c r="D971" s="189" t="s">
        <v>153</v>
      </c>
      <c r="E971" s="190" t="s">
        <v>5</v>
      </c>
      <c r="F971" s="191" t="s">
        <v>316</v>
      </c>
      <c r="H971" s="192" t="s">
        <v>5</v>
      </c>
      <c r="I971" s="193"/>
      <c r="L971" s="188"/>
      <c r="M971" s="194"/>
      <c r="N971" s="195"/>
      <c r="O971" s="195"/>
      <c r="P971" s="195"/>
      <c r="Q971" s="195"/>
      <c r="R971" s="195"/>
      <c r="S971" s="195"/>
      <c r="T971" s="196"/>
      <c r="AT971" s="192" t="s">
        <v>153</v>
      </c>
      <c r="AU971" s="192" t="s">
        <v>86</v>
      </c>
      <c r="AV971" s="11" t="s">
        <v>25</v>
      </c>
      <c r="AW971" s="11" t="s">
        <v>40</v>
      </c>
      <c r="AX971" s="11" t="s">
        <v>77</v>
      </c>
      <c r="AY971" s="192" t="s">
        <v>144</v>
      </c>
    </row>
    <row r="972" spans="2:51" s="11" customFormat="1" ht="13.5">
      <c r="B972" s="188"/>
      <c r="D972" s="189" t="s">
        <v>153</v>
      </c>
      <c r="E972" s="190" t="s">
        <v>5</v>
      </c>
      <c r="F972" s="191" t="s">
        <v>311</v>
      </c>
      <c r="H972" s="192" t="s">
        <v>5</v>
      </c>
      <c r="I972" s="193"/>
      <c r="L972" s="188"/>
      <c r="M972" s="194"/>
      <c r="N972" s="195"/>
      <c r="O972" s="195"/>
      <c r="P972" s="195"/>
      <c r="Q972" s="195"/>
      <c r="R972" s="195"/>
      <c r="S972" s="195"/>
      <c r="T972" s="196"/>
      <c r="AT972" s="192" t="s">
        <v>153</v>
      </c>
      <c r="AU972" s="192" t="s">
        <v>86</v>
      </c>
      <c r="AV972" s="11" t="s">
        <v>25</v>
      </c>
      <c r="AW972" s="11" t="s">
        <v>40</v>
      </c>
      <c r="AX972" s="11" t="s">
        <v>77</v>
      </c>
      <c r="AY972" s="192" t="s">
        <v>144</v>
      </c>
    </row>
    <row r="973" spans="2:51" s="11" customFormat="1" ht="13.5">
      <c r="B973" s="188"/>
      <c r="D973" s="189" t="s">
        <v>153</v>
      </c>
      <c r="E973" s="190" t="s">
        <v>5</v>
      </c>
      <c r="F973" s="191" t="s">
        <v>312</v>
      </c>
      <c r="H973" s="192" t="s">
        <v>5</v>
      </c>
      <c r="I973" s="193"/>
      <c r="L973" s="188"/>
      <c r="M973" s="194"/>
      <c r="N973" s="195"/>
      <c r="O973" s="195"/>
      <c r="P973" s="195"/>
      <c r="Q973" s="195"/>
      <c r="R973" s="195"/>
      <c r="S973" s="195"/>
      <c r="T973" s="196"/>
      <c r="AT973" s="192" t="s">
        <v>153</v>
      </c>
      <c r="AU973" s="192" t="s">
        <v>86</v>
      </c>
      <c r="AV973" s="11" t="s">
        <v>25</v>
      </c>
      <c r="AW973" s="11" t="s">
        <v>40</v>
      </c>
      <c r="AX973" s="11" t="s">
        <v>77</v>
      </c>
      <c r="AY973" s="192" t="s">
        <v>144</v>
      </c>
    </row>
    <row r="974" spans="2:51" s="12" customFormat="1" ht="13.5">
      <c r="B974" s="197"/>
      <c r="D974" s="189" t="s">
        <v>153</v>
      </c>
      <c r="E974" s="198" t="s">
        <v>5</v>
      </c>
      <c r="F974" s="199" t="s">
        <v>317</v>
      </c>
      <c r="H974" s="200">
        <v>21.807</v>
      </c>
      <c r="I974" s="201"/>
      <c r="L974" s="197"/>
      <c r="M974" s="202"/>
      <c r="N974" s="203"/>
      <c r="O974" s="203"/>
      <c r="P974" s="203"/>
      <c r="Q974" s="203"/>
      <c r="R974" s="203"/>
      <c r="S974" s="203"/>
      <c r="T974" s="204"/>
      <c r="AT974" s="198" t="s">
        <v>153</v>
      </c>
      <c r="AU974" s="198" t="s">
        <v>86</v>
      </c>
      <c r="AV974" s="12" t="s">
        <v>86</v>
      </c>
      <c r="AW974" s="12" t="s">
        <v>40</v>
      </c>
      <c r="AX974" s="12" t="s">
        <v>77</v>
      </c>
      <c r="AY974" s="198" t="s">
        <v>144</v>
      </c>
    </row>
    <row r="975" spans="2:51" s="11" customFormat="1" ht="13.5">
      <c r="B975" s="188"/>
      <c r="D975" s="189" t="s">
        <v>153</v>
      </c>
      <c r="E975" s="190" t="s">
        <v>5</v>
      </c>
      <c r="F975" s="191" t="s">
        <v>320</v>
      </c>
      <c r="H975" s="192" t="s">
        <v>5</v>
      </c>
      <c r="I975" s="193"/>
      <c r="L975" s="188"/>
      <c r="M975" s="194"/>
      <c r="N975" s="195"/>
      <c r="O975" s="195"/>
      <c r="P975" s="195"/>
      <c r="Q975" s="195"/>
      <c r="R975" s="195"/>
      <c r="S975" s="195"/>
      <c r="T975" s="196"/>
      <c r="AT975" s="192" t="s">
        <v>153</v>
      </c>
      <c r="AU975" s="192" t="s">
        <v>86</v>
      </c>
      <c r="AV975" s="11" t="s">
        <v>25</v>
      </c>
      <c r="AW975" s="11" t="s">
        <v>40</v>
      </c>
      <c r="AX975" s="11" t="s">
        <v>77</v>
      </c>
      <c r="AY975" s="192" t="s">
        <v>144</v>
      </c>
    </row>
    <row r="976" spans="2:51" s="11" customFormat="1" ht="13.5">
      <c r="B976" s="188"/>
      <c r="D976" s="189" t="s">
        <v>153</v>
      </c>
      <c r="E976" s="190" t="s">
        <v>5</v>
      </c>
      <c r="F976" s="191" t="s">
        <v>322</v>
      </c>
      <c r="H976" s="192" t="s">
        <v>5</v>
      </c>
      <c r="I976" s="193"/>
      <c r="L976" s="188"/>
      <c r="M976" s="194"/>
      <c r="N976" s="195"/>
      <c r="O976" s="195"/>
      <c r="P976" s="195"/>
      <c r="Q976" s="195"/>
      <c r="R976" s="195"/>
      <c r="S976" s="195"/>
      <c r="T976" s="196"/>
      <c r="AT976" s="192" t="s">
        <v>153</v>
      </c>
      <c r="AU976" s="192" t="s">
        <v>86</v>
      </c>
      <c r="AV976" s="11" t="s">
        <v>25</v>
      </c>
      <c r="AW976" s="11" t="s">
        <v>40</v>
      </c>
      <c r="AX976" s="11" t="s">
        <v>77</v>
      </c>
      <c r="AY976" s="192" t="s">
        <v>144</v>
      </c>
    </row>
    <row r="977" spans="2:51" s="12" customFormat="1" ht="13.5">
      <c r="B977" s="197"/>
      <c r="D977" s="189" t="s">
        <v>153</v>
      </c>
      <c r="E977" s="198" t="s">
        <v>5</v>
      </c>
      <c r="F977" s="199" t="s">
        <v>1755</v>
      </c>
      <c r="H977" s="200">
        <v>4</v>
      </c>
      <c r="I977" s="201"/>
      <c r="L977" s="197"/>
      <c r="M977" s="202"/>
      <c r="N977" s="203"/>
      <c r="O977" s="203"/>
      <c r="P977" s="203"/>
      <c r="Q977" s="203"/>
      <c r="R977" s="203"/>
      <c r="S977" s="203"/>
      <c r="T977" s="204"/>
      <c r="AT977" s="198" t="s">
        <v>153</v>
      </c>
      <c r="AU977" s="198" t="s">
        <v>86</v>
      </c>
      <c r="AV977" s="12" t="s">
        <v>86</v>
      </c>
      <c r="AW977" s="12" t="s">
        <v>40</v>
      </c>
      <c r="AX977" s="12" t="s">
        <v>77</v>
      </c>
      <c r="AY977" s="198" t="s">
        <v>144</v>
      </c>
    </row>
    <row r="978" spans="2:51" s="11" customFormat="1" ht="13.5">
      <c r="B978" s="188"/>
      <c r="D978" s="189" t="s">
        <v>153</v>
      </c>
      <c r="E978" s="190" t="s">
        <v>5</v>
      </c>
      <c r="F978" s="191" t="s">
        <v>314</v>
      </c>
      <c r="H978" s="192" t="s">
        <v>5</v>
      </c>
      <c r="I978" s="193"/>
      <c r="L978" s="188"/>
      <c r="M978" s="194"/>
      <c r="N978" s="195"/>
      <c r="O978" s="195"/>
      <c r="P978" s="195"/>
      <c r="Q978" s="195"/>
      <c r="R978" s="195"/>
      <c r="S978" s="195"/>
      <c r="T978" s="196"/>
      <c r="AT978" s="192" t="s">
        <v>153</v>
      </c>
      <c r="AU978" s="192" t="s">
        <v>86</v>
      </c>
      <c r="AV978" s="11" t="s">
        <v>25</v>
      </c>
      <c r="AW978" s="11" t="s">
        <v>40</v>
      </c>
      <c r="AX978" s="11" t="s">
        <v>77</v>
      </c>
      <c r="AY978" s="192" t="s">
        <v>144</v>
      </c>
    </row>
    <row r="979" spans="2:51" s="12" customFormat="1" ht="13.5">
      <c r="B979" s="197"/>
      <c r="D979" s="189" t="s">
        <v>153</v>
      </c>
      <c r="E979" s="198" t="s">
        <v>5</v>
      </c>
      <c r="F979" s="199" t="s">
        <v>318</v>
      </c>
      <c r="H979" s="200">
        <v>2.27</v>
      </c>
      <c r="I979" s="201"/>
      <c r="L979" s="197"/>
      <c r="M979" s="202"/>
      <c r="N979" s="203"/>
      <c r="O979" s="203"/>
      <c r="P979" s="203"/>
      <c r="Q979" s="203"/>
      <c r="R979" s="203"/>
      <c r="S979" s="203"/>
      <c r="T979" s="204"/>
      <c r="AT979" s="198" t="s">
        <v>153</v>
      </c>
      <c r="AU979" s="198" t="s">
        <v>86</v>
      </c>
      <c r="AV979" s="12" t="s">
        <v>86</v>
      </c>
      <c r="AW979" s="12" t="s">
        <v>40</v>
      </c>
      <c r="AX979" s="12" t="s">
        <v>77</v>
      </c>
      <c r="AY979" s="198" t="s">
        <v>144</v>
      </c>
    </row>
    <row r="980" spans="2:51" s="11" customFormat="1" ht="13.5">
      <c r="B980" s="188"/>
      <c r="D980" s="189" t="s">
        <v>153</v>
      </c>
      <c r="E980" s="190" t="s">
        <v>5</v>
      </c>
      <c r="F980" s="191" t="s">
        <v>1246</v>
      </c>
      <c r="H980" s="192" t="s">
        <v>5</v>
      </c>
      <c r="I980" s="193"/>
      <c r="L980" s="188"/>
      <c r="M980" s="194"/>
      <c r="N980" s="195"/>
      <c r="O980" s="195"/>
      <c r="P980" s="195"/>
      <c r="Q980" s="195"/>
      <c r="R980" s="195"/>
      <c r="S980" s="195"/>
      <c r="T980" s="196"/>
      <c r="AT980" s="192" t="s">
        <v>153</v>
      </c>
      <c r="AU980" s="192" t="s">
        <v>86</v>
      </c>
      <c r="AV980" s="11" t="s">
        <v>25</v>
      </c>
      <c r="AW980" s="11" t="s">
        <v>40</v>
      </c>
      <c r="AX980" s="11" t="s">
        <v>77</v>
      </c>
      <c r="AY980" s="192" t="s">
        <v>144</v>
      </c>
    </row>
    <row r="981" spans="2:51" s="11" customFormat="1" ht="13.5">
      <c r="B981" s="188"/>
      <c r="D981" s="189" t="s">
        <v>153</v>
      </c>
      <c r="E981" s="190" t="s">
        <v>5</v>
      </c>
      <c r="F981" s="191" t="s">
        <v>1247</v>
      </c>
      <c r="H981" s="192" t="s">
        <v>5</v>
      </c>
      <c r="I981" s="193"/>
      <c r="L981" s="188"/>
      <c r="M981" s="194"/>
      <c r="N981" s="195"/>
      <c r="O981" s="195"/>
      <c r="P981" s="195"/>
      <c r="Q981" s="195"/>
      <c r="R981" s="195"/>
      <c r="S981" s="195"/>
      <c r="T981" s="196"/>
      <c r="AT981" s="192" t="s">
        <v>153</v>
      </c>
      <c r="AU981" s="192" t="s">
        <v>86</v>
      </c>
      <c r="AV981" s="11" t="s">
        <v>25</v>
      </c>
      <c r="AW981" s="11" t="s">
        <v>40</v>
      </c>
      <c r="AX981" s="11" t="s">
        <v>77</v>
      </c>
      <c r="AY981" s="192" t="s">
        <v>144</v>
      </c>
    </row>
    <row r="982" spans="2:51" s="11" customFormat="1" ht="13.5">
      <c r="B982" s="188"/>
      <c r="D982" s="189" t="s">
        <v>153</v>
      </c>
      <c r="E982" s="190" t="s">
        <v>5</v>
      </c>
      <c r="F982" s="191" t="s">
        <v>1248</v>
      </c>
      <c r="H982" s="192" t="s">
        <v>5</v>
      </c>
      <c r="I982" s="193"/>
      <c r="L982" s="188"/>
      <c r="M982" s="194"/>
      <c r="N982" s="195"/>
      <c r="O982" s="195"/>
      <c r="P982" s="195"/>
      <c r="Q982" s="195"/>
      <c r="R982" s="195"/>
      <c r="S982" s="195"/>
      <c r="T982" s="196"/>
      <c r="AT982" s="192" t="s">
        <v>153</v>
      </c>
      <c r="AU982" s="192" t="s">
        <v>86</v>
      </c>
      <c r="AV982" s="11" t="s">
        <v>25</v>
      </c>
      <c r="AW982" s="11" t="s">
        <v>40</v>
      </c>
      <c r="AX982" s="11" t="s">
        <v>77</v>
      </c>
      <c r="AY982" s="192" t="s">
        <v>144</v>
      </c>
    </row>
    <row r="983" spans="2:51" s="12" customFormat="1" ht="13.5">
      <c r="B983" s="197"/>
      <c r="D983" s="189" t="s">
        <v>153</v>
      </c>
      <c r="E983" s="198" t="s">
        <v>5</v>
      </c>
      <c r="F983" s="199" t="s">
        <v>1249</v>
      </c>
      <c r="H983" s="200">
        <v>-10.82</v>
      </c>
      <c r="I983" s="201"/>
      <c r="L983" s="197"/>
      <c r="M983" s="202"/>
      <c r="N983" s="203"/>
      <c r="O983" s="203"/>
      <c r="P983" s="203"/>
      <c r="Q983" s="203"/>
      <c r="R983" s="203"/>
      <c r="S983" s="203"/>
      <c r="T983" s="204"/>
      <c r="AT983" s="198" t="s">
        <v>153</v>
      </c>
      <c r="AU983" s="198" t="s">
        <v>86</v>
      </c>
      <c r="AV983" s="12" t="s">
        <v>86</v>
      </c>
      <c r="AW983" s="12" t="s">
        <v>40</v>
      </c>
      <c r="AX983" s="12" t="s">
        <v>77</v>
      </c>
      <c r="AY983" s="198" t="s">
        <v>144</v>
      </c>
    </row>
    <row r="984" spans="2:51" s="11" customFormat="1" ht="13.5">
      <c r="B984" s="188"/>
      <c r="D984" s="189" t="s">
        <v>153</v>
      </c>
      <c r="E984" s="190" t="s">
        <v>5</v>
      </c>
      <c r="F984" s="191" t="s">
        <v>163</v>
      </c>
      <c r="H984" s="192" t="s">
        <v>5</v>
      </c>
      <c r="I984" s="193"/>
      <c r="L984" s="188"/>
      <c r="M984" s="194"/>
      <c r="N984" s="195"/>
      <c r="O984" s="195"/>
      <c r="P984" s="195"/>
      <c r="Q984" s="195"/>
      <c r="R984" s="195"/>
      <c r="S984" s="195"/>
      <c r="T984" s="196"/>
      <c r="AT984" s="192" t="s">
        <v>153</v>
      </c>
      <c r="AU984" s="192" t="s">
        <v>86</v>
      </c>
      <c r="AV984" s="11" t="s">
        <v>25</v>
      </c>
      <c r="AW984" s="11" t="s">
        <v>40</v>
      </c>
      <c r="AX984" s="11" t="s">
        <v>77</v>
      </c>
      <c r="AY984" s="192" t="s">
        <v>144</v>
      </c>
    </row>
    <row r="985" spans="2:51" s="11" customFormat="1" ht="13.5">
      <c r="B985" s="188"/>
      <c r="D985" s="189" t="s">
        <v>153</v>
      </c>
      <c r="E985" s="190" t="s">
        <v>5</v>
      </c>
      <c r="F985" s="191" t="s">
        <v>164</v>
      </c>
      <c r="H985" s="192" t="s">
        <v>5</v>
      </c>
      <c r="I985" s="193"/>
      <c r="L985" s="188"/>
      <c r="M985" s="194"/>
      <c r="N985" s="195"/>
      <c r="O985" s="195"/>
      <c r="P985" s="195"/>
      <c r="Q985" s="195"/>
      <c r="R985" s="195"/>
      <c r="S985" s="195"/>
      <c r="T985" s="196"/>
      <c r="AT985" s="192" t="s">
        <v>153</v>
      </c>
      <c r="AU985" s="192" t="s">
        <v>86</v>
      </c>
      <c r="AV985" s="11" t="s">
        <v>25</v>
      </c>
      <c r="AW985" s="11" t="s">
        <v>40</v>
      </c>
      <c r="AX985" s="11" t="s">
        <v>77</v>
      </c>
      <c r="AY985" s="192" t="s">
        <v>144</v>
      </c>
    </row>
    <row r="986" spans="2:51" s="12" customFormat="1" ht="13.5">
      <c r="B986" s="197"/>
      <c r="D986" s="189" t="s">
        <v>153</v>
      </c>
      <c r="E986" s="198" t="s">
        <v>5</v>
      </c>
      <c r="F986" s="199" t="s">
        <v>1756</v>
      </c>
      <c r="H986" s="200">
        <v>34.93</v>
      </c>
      <c r="I986" s="201"/>
      <c r="L986" s="197"/>
      <c r="M986" s="202"/>
      <c r="N986" s="203"/>
      <c r="O986" s="203"/>
      <c r="P986" s="203"/>
      <c r="Q986" s="203"/>
      <c r="R986" s="203"/>
      <c r="S986" s="203"/>
      <c r="T986" s="204"/>
      <c r="AT986" s="198" t="s">
        <v>153</v>
      </c>
      <c r="AU986" s="198" t="s">
        <v>86</v>
      </c>
      <c r="AV986" s="12" t="s">
        <v>86</v>
      </c>
      <c r="AW986" s="12" t="s">
        <v>40</v>
      </c>
      <c r="AX986" s="12" t="s">
        <v>77</v>
      </c>
      <c r="AY986" s="198" t="s">
        <v>144</v>
      </c>
    </row>
    <row r="987" spans="2:51" s="11" customFormat="1" ht="13.5">
      <c r="B987" s="188"/>
      <c r="D987" s="189" t="s">
        <v>153</v>
      </c>
      <c r="E987" s="190" t="s">
        <v>5</v>
      </c>
      <c r="F987" s="191" t="s">
        <v>333</v>
      </c>
      <c r="H987" s="192" t="s">
        <v>5</v>
      </c>
      <c r="I987" s="193"/>
      <c r="L987" s="188"/>
      <c r="M987" s="194"/>
      <c r="N987" s="195"/>
      <c r="O987" s="195"/>
      <c r="P987" s="195"/>
      <c r="Q987" s="195"/>
      <c r="R987" s="195"/>
      <c r="S987" s="195"/>
      <c r="T987" s="196"/>
      <c r="AT987" s="192" t="s">
        <v>153</v>
      </c>
      <c r="AU987" s="192" t="s">
        <v>86</v>
      </c>
      <c r="AV987" s="11" t="s">
        <v>25</v>
      </c>
      <c r="AW987" s="11" t="s">
        <v>40</v>
      </c>
      <c r="AX987" s="11" t="s">
        <v>77</v>
      </c>
      <c r="AY987" s="192" t="s">
        <v>144</v>
      </c>
    </row>
    <row r="988" spans="2:51" s="11" customFormat="1" ht="13.5">
      <c r="B988" s="188"/>
      <c r="D988" s="189" t="s">
        <v>153</v>
      </c>
      <c r="E988" s="190" t="s">
        <v>5</v>
      </c>
      <c r="F988" s="191" t="s">
        <v>334</v>
      </c>
      <c r="H988" s="192" t="s">
        <v>5</v>
      </c>
      <c r="I988" s="193"/>
      <c r="L988" s="188"/>
      <c r="M988" s="194"/>
      <c r="N988" s="195"/>
      <c r="O988" s="195"/>
      <c r="P988" s="195"/>
      <c r="Q988" s="195"/>
      <c r="R988" s="195"/>
      <c r="S988" s="195"/>
      <c r="T988" s="196"/>
      <c r="AT988" s="192" t="s">
        <v>153</v>
      </c>
      <c r="AU988" s="192" t="s">
        <v>86</v>
      </c>
      <c r="AV988" s="11" t="s">
        <v>25</v>
      </c>
      <c r="AW988" s="11" t="s">
        <v>40</v>
      </c>
      <c r="AX988" s="11" t="s">
        <v>77</v>
      </c>
      <c r="AY988" s="192" t="s">
        <v>144</v>
      </c>
    </row>
    <row r="989" spans="2:51" s="12" customFormat="1" ht="13.5">
      <c r="B989" s="197"/>
      <c r="D989" s="189" t="s">
        <v>153</v>
      </c>
      <c r="E989" s="198" t="s">
        <v>5</v>
      </c>
      <c r="F989" s="199" t="s">
        <v>1757</v>
      </c>
      <c r="H989" s="200">
        <v>3.324</v>
      </c>
      <c r="I989" s="201"/>
      <c r="L989" s="197"/>
      <c r="M989" s="202"/>
      <c r="N989" s="203"/>
      <c r="O989" s="203"/>
      <c r="P989" s="203"/>
      <c r="Q989" s="203"/>
      <c r="R989" s="203"/>
      <c r="S989" s="203"/>
      <c r="T989" s="204"/>
      <c r="AT989" s="198" t="s">
        <v>153</v>
      </c>
      <c r="AU989" s="198" t="s">
        <v>86</v>
      </c>
      <c r="AV989" s="12" t="s">
        <v>86</v>
      </c>
      <c r="AW989" s="12" t="s">
        <v>40</v>
      </c>
      <c r="AX989" s="12" t="s">
        <v>77</v>
      </c>
      <c r="AY989" s="198" t="s">
        <v>144</v>
      </c>
    </row>
    <row r="990" spans="2:51" s="11" customFormat="1" ht="13.5">
      <c r="B990" s="188"/>
      <c r="D990" s="189" t="s">
        <v>153</v>
      </c>
      <c r="E990" s="190" t="s">
        <v>5</v>
      </c>
      <c r="F990" s="191" t="s">
        <v>154</v>
      </c>
      <c r="H990" s="192" t="s">
        <v>5</v>
      </c>
      <c r="I990" s="193"/>
      <c r="L990" s="188"/>
      <c r="M990" s="194"/>
      <c r="N990" s="195"/>
      <c r="O990" s="195"/>
      <c r="P990" s="195"/>
      <c r="Q990" s="195"/>
      <c r="R990" s="195"/>
      <c r="S990" s="195"/>
      <c r="T990" s="196"/>
      <c r="AT990" s="192" t="s">
        <v>153</v>
      </c>
      <c r="AU990" s="192" t="s">
        <v>86</v>
      </c>
      <c r="AV990" s="11" t="s">
        <v>25</v>
      </c>
      <c r="AW990" s="11" t="s">
        <v>40</v>
      </c>
      <c r="AX990" s="11" t="s">
        <v>77</v>
      </c>
      <c r="AY990" s="192" t="s">
        <v>144</v>
      </c>
    </row>
    <row r="991" spans="2:51" s="11" customFormat="1" ht="13.5">
      <c r="B991" s="188"/>
      <c r="D991" s="189" t="s">
        <v>153</v>
      </c>
      <c r="E991" s="190" t="s">
        <v>5</v>
      </c>
      <c r="F991" s="191" t="s">
        <v>155</v>
      </c>
      <c r="H991" s="192" t="s">
        <v>5</v>
      </c>
      <c r="I991" s="193"/>
      <c r="L991" s="188"/>
      <c r="M991" s="194"/>
      <c r="N991" s="195"/>
      <c r="O991" s="195"/>
      <c r="P991" s="195"/>
      <c r="Q991" s="195"/>
      <c r="R991" s="195"/>
      <c r="S991" s="195"/>
      <c r="T991" s="196"/>
      <c r="AT991" s="192" t="s">
        <v>153</v>
      </c>
      <c r="AU991" s="192" t="s">
        <v>86</v>
      </c>
      <c r="AV991" s="11" t="s">
        <v>25</v>
      </c>
      <c r="AW991" s="11" t="s">
        <v>40</v>
      </c>
      <c r="AX991" s="11" t="s">
        <v>77</v>
      </c>
      <c r="AY991" s="192" t="s">
        <v>144</v>
      </c>
    </row>
    <row r="992" spans="2:51" s="12" customFormat="1" ht="13.5">
      <c r="B992" s="197"/>
      <c r="D992" s="189" t="s">
        <v>153</v>
      </c>
      <c r="E992" s="198" t="s">
        <v>5</v>
      </c>
      <c r="F992" s="199" t="s">
        <v>298</v>
      </c>
      <c r="H992" s="200">
        <v>4.084</v>
      </c>
      <c r="I992" s="201"/>
      <c r="L992" s="197"/>
      <c r="M992" s="202"/>
      <c r="N992" s="203"/>
      <c r="O992" s="203"/>
      <c r="P992" s="203"/>
      <c r="Q992" s="203"/>
      <c r="R992" s="203"/>
      <c r="S992" s="203"/>
      <c r="T992" s="204"/>
      <c r="AT992" s="198" t="s">
        <v>153</v>
      </c>
      <c r="AU992" s="198" t="s">
        <v>86</v>
      </c>
      <c r="AV992" s="12" t="s">
        <v>86</v>
      </c>
      <c r="AW992" s="12" t="s">
        <v>40</v>
      </c>
      <c r="AX992" s="12" t="s">
        <v>77</v>
      </c>
      <c r="AY992" s="198" t="s">
        <v>144</v>
      </c>
    </row>
    <row r="993" spans="2:51" s="13" customFormat="1" ht="13.5">
      <c r="B993" s="205"/>
      <c r="D993" s="189" t="s">
        <v>153</v>
      </c>
      <c r="E993" s="215" t="s">
        <v>5</v>
      </c>
      <c r="F993" s="216" t="s">
        <v>1263</v>
      </c>
      <c r="H993" s="217">
        <v>59.595</v>
      </c>
      <c r="I993" s="210"/>
      <c r="L993" s="205"/>
      <c r="M993" s="211"/>
      <c r="N993" s="212"/>
      <c r="O993" s="212"/>
      <c r="P993" s="212"/>
      <c r="Q993" s="212"/>
      <c r="R993" s="212"/>
      <c r="S993" s="212"/>
      <c r="T993" s="213"/>
      <c r="AT993" s="214" t="s">
        <v>153</v>
      </c>
      <c r="AU993" s="214" t="s">
        <v>86</v>
      </c>
      <c r="AV993" s="13" t="s">
        <v>151</v>
      </c>
      <c r="AW993" s="13" t="s">
        <v>40</v>
      </c>
      <c r="AX993" s="13" t="s">
        <v>77</v>
      </c>
      <c r="AY993" s="214" t="s">
        <v>144</v>
      </c>
    </row>
    <row r="994" spans="2:51" s="11" customFormat="1" ht="13.5">
      <c r="B994" s="188"/>
      <c r="D994" s="189" t="s">
        <v>153</v>
      </c>
      <c r="E994" s="190" t="s">
        <v>5</v>
      </c>
      <c r="F994" s="191" t="s">
        <v>316</v>
      </c>
      <c r="H994" s="192" t="s">
        <v>5</v>
      </c>
      <c r="I994" s="193"/>
      <c r="L994" s="188"/>
      <c r="M994" s="194"/>
      <c r="N994" s="195"/>
      <c r="O994" s="195"/>
      <c r="P994" s="195"/>
      <c r="Q994" s="195"/>
      <c r="R994" s="195"/>
      <c r="S994" s="195"/>
      <c r="T994" s="196"/>
      <c r="AT994" s="192" t="s">
        <v>153</v>
      </c>
      <c r="AU994" s="192" t="s">
        <v>86</v>
      </c>
      <c r="AV994" s="11" t="s">
        <v>25</v>
      </c>
      <c r="AW994" s="11" t="s">
        <v>40</v>
      </c>
      <c r="AX994" s="11" t="s">
        <v>77</v>
      </c>
      <c r="AY994" s="192" t="s">
        <v>144</v>
      </c>
    </row>
    <row r="995" spans="2:51" s="11" customFormat="1" ht="13.5">
      <c r="B995" s="188"/>
      <c r="D995" s="189" t="s">
        <v>153</v>
      </c>
      <c r="E995" s="190" t="s">
        <v>5</v>
      </c>
      <c r="F995" s="191" t="s">
        <v>1250</v>
      </c>
      <c r="H995" s="192" t="s">
        <v>5</v>
      </c>
      <c r="I995" s="193"/>
      <c r="L995" s="188"/>
      <c r="M995" s="194"/>
      <c r="N995" s="195"/>
      <c r="O995" s="195"/>
      <c r="P995" s="195"/>
      <c r="Q995" s="195"/>
      <c r="R995" s="195"/>
      <c r="S995" s="195"/>
      <c r="T995" s="196"/>
      <c r="AT995" s="192" t="s">
        <v>153</v>
      </c>
      <c r="AU995" s="192" t="s">
        <v>86</v>
      </c>
      <c r="AV995" s="11" t="s">
        <v>25</v>
      </c>
      <c r="AW995" s="11" t="s">
        <v>40</v>
      </c>
      <c r="AX995" s="11" t="s">
        <v>77</v>
      </c>
      <c r="AY995" s="192" t="s">
        <v>144</v>
      </c>
    </row>
    <row r="996" spans="2:51" s="11" customFormat="1" ht="13.5">
      <c r="B996" s="188"/>
      <c r="D996" s="189" t="s">
        <v>153</v>
      </c>
      <c r="E996" s="190" t="s">
        <v>5</v>
      </c>
      <c r="F996" s="191" t="s">
        <v>1251</v>
      </c>
      <c r="H996" s="192" t="s">
        <v>5</v>
      </c>
      <c r="I996" s="193"/>
      <c r="L996" s="188"/>
      <c r="M996" s="194"/>
      <c r="N996" s="195"/>
      <c r="O996" s="195"/>
      <c r="P996" s="195"/>
      <c r="Q996" s="195"/>
      <c r="R996" s="195"/>
      <c r="S996" s="195"/>
      <c r="T996" s="196"/>
      <c r="AT996" s="192" t="s">
        <v>153</v>
      </c>
      <c r="AU996" s="192" t="s">
        <v>86</v>
      </c>
      <c r="AV996" s="11" t="s">
        <v>25</v>
      </c>
      <c r="AW996" s="11" t="s">
        <v>40</v>
      </c>
      <c r="AX996" s="11" t="s">
        <v>77</v>
      </c>
      <c r="AY996" s="192" t="s">
        <v>144</v>
      </c>
    </row>
    <row r="997" spans="2:51" s="12" customFormat="1" ht="13.5">
      <c r="B997" s="197"/>
      <c r="D997" s="189" t="s">
        <v>153</v>
      </c>
      <c r="E997" s="198" t="s">
        <v>5</v>
      </c>
      <c r="F997" s="199" t="s">
        <v>1758</v>
      </c>
      <c r="H997" s="200">
        <v>7.56</v>
      </c>
      <c r="I997" s="201"/>
      <c r="L997" s="197"/>
      <c r="M997" s="202"/>
      <c r="N997" s="203"/>
      <c r="O997" s="203"/>
      <c r="P997" s="203"/>
      <c r="Q997" s="203"/>
      <c r="R997" s="203"/>
      <c r="S997" s="203"/>
      <c r="T997" s="204"/>
      <c r="AT997" s="198" t="s">
        <v>153</v>
      </c>
      <c r="AU997" s="198" t="s">
        <v>86</v>
      </c>
      <c r="AV997" s="12" t="s">
        <v>86</v>
      </c>
      <c r="AW997" s="12" t="s">
        <v>40</v>
      </c>
      <c r="AX997" s="12" t="s">
        <v>77</v>
      </c>
      <c r="AY997" s="198" t="s">
        <v>144</v>
      </c>
    </row>
    <row r="998" spans="2:51" s="13" customFormat="1" ht="13.5">
      <c r="B998" s="205"/>
      <c r="D998" s="189" t="s">
        <v>153</v>
      </c>
      <c r="E998" s="215" t="s">
        <v>5</v>
      </c>
      <c r="F998" s="216" t="s">
        <v>174</v>
      </c>
      <c r="H998" s="217">
        <v>7.56</v>
      </c>
      <c r="I998" s="210"/>
      <c r="L998" s="205"/>
      <c r="M998" s="211"/>
      <c r="N998" s="212"/>
      <c r="O998" s="212"/>
      <c r="P998" s="212"/>
      <c r="Q998" s="212"/>
      <c r="R998" s="212"/>
      <c r="S998" s="212"/>
      <c r="T998" s="213"/>
      <c r="AT998" s="214" t="s">
        <v>153</v>
      </c>
      <c r="AU998" s="214" t="s">
        <v>86</v>
      </c>
      <c r="AV998" s="13" t="s">
        <v>151</v>
      </c>
      <c r="AW998" s="13" t="s">
        <v>40</v>
      </c>
      <c r="AX998" s="13" t="s">
        <v>77</v>
      </c>
      <c r="AY998" s="214" t="s">
        <v>144</v>
      </c>
    </row>
    <row r="999" spans="2:51" s="12" customFormat="1" ht="13.5">
      <c r="B999" s="197"/>
      <c r="D999" s="189" t="s">
        <v>153</v>
      </c>
      <c r="E999" s="198" t="s">
        <v>5</v>
      </c>
      <c r="F999" s="199" t="s">
        <v>1759</v>
      </c>
      <c r="H999" s="200">
        <v>3.298</v>
      </c>
      <c r="I999" s="201"/>
      <c r="L999" s="197"/>
      <c r="M999" s="202"/>
      <c r="N999" s="203"/>
      <c r="O999" s="203"/>
      <c r="P999" s="203"/>
      <c r="Q999" s="203"/>
      <c r="R999" s="203"/>
      <c r="S999" s="203"/>
      <c r="T999" s="204"/>
      <c r="AT999" s="198" t="s">
        <v>153</v>
      </c>
      <c r="AU999" s="198" t="s">
        <v>86</v>
      </c>
      <c r="AV999" s="12" t="s">
        <v>86</v>
      </c>
      <c r="AW999" s="12" t="s">
        <v>40</v>
      </c>
      <c r="AX999" s="12" t="s">
        <v>77</v>
      </c>
      <c r="AY999" s="198" t="s">
        <v>144</v>
      </c>
    </row>
    <row r="1000" spans="2:51" s="13" customFormat="1" ht="13.5">
      <c r="B1000" s="205"/>
      <c r="D1000" s="189" t="s">
        <v>153</v>
      </c>
      <c r="E1000" s="215" t="s">
        <v>5</v>
      </c>
      <c r="F1000" s="216" t="s">
        <v>1263</v>
      </c>
      <c r="H1000" s="217">
        <v>3.298</v>
      </c>
      <c r="I1000" s="210"/>
      <c r="L1000" s="205"/>
      <c r="M1000" s="211"/>
      <c r="N1000" s="212"/>
      <c r="O1000" s="212"/>
      <c r="P1000" s="212"/>
      <c r="Q1000" s="212"/>
      <c r="R1000" s="212"/>
      <c r="S1000" s="212"/>
      <c r="T1000" s="213"/>
      <c r="AT1000" s="214" t="s">
        <v>153</v>
      </c>
      <c r="AU1000" s="214" t="s">
        <v>86</v>
      </c>
      <c r="AV1000" s="13" t="s">
        <v>151</v>
      </c>
      <c r="AW1000" s="13" t="s">
        <v>40</v>
      </c>
      <c r="AX1000" s="13" t="s">
        <v>77</v>
      </c>
      <c r="AY1000" s="214" t="s">
        <v>144</v>
      </c>
    </row>
    <row r="1001" spans="2:51" s="12" customFormat="1" ht="13.5">
      <c r="B1001" s="197"/>
      <c r="D1001" s="189" t="s">
        <v>153</v>
      </c>
      <c r="E1001" s="198" t="s">
        <v>5</v>
      </c>
      <c r="F1001" s="199" t="s">
        <v>1760</v>
      </c>
      <c r="H1001" s="200">
        <v>62.893</v>
      </c>
      <c r="I1001" s="201"/>
      <c r="L1001" s="197"/>
      <c r="M1001" s="202"/>
      <c r="N1001" s="203"/>
      <c r="O1001" s="203"/>
      <c r="P1001" s="203"/>
      <c r="Q1001" s="203"/>
      <c r="R1001" s="203"/>
      <c r="S1001" s="203"/>
      <c r="T1001" s="204"/>
      <c r="AT1001" s="198" t="s">
        <v>153</v>
      </c>
      <c r="AU1001" s="198" t="s">
        <v>86</v>
      </c>
      <c r="AV1001" s="12" t="s">
        <v>86</v>
      </c>
      <c r="AW1001" s="12" t="s">
        <v>40</v>
      </c>
      <c r="AX1001" s="12" t="s">
        <v>77</v>
      </c>
      <c r="AY1001" s="198" t="s">
        <v>144</v>
      </c>
    </row>
    <row r="1002" spans="2:51" s="13" customFormat="1" ht="13.5">
      <c r="B1002" s="205"/>
      <c r="D1002" s="206" t="s">
        <v>153</v>
      </c>
      <c r="E1002" s="207" t="s">
        <v>5</v>
      </c>
      <c r="F1002" s="208" t="s">
        <v>1761</v>
      </c>
      <c r="H1002" s="209">
        <v>62.893</v>
      </c>
      <c r="I1002" s="210"/>
      <c r="L1002" s="205"/>
      <c r="M1002" s="211"/>
      <c r="N1002" s="212"/>
      <c r="O1002" s="212"/>
      <c r="P1002" s="212"/>
      <c r="Q1002" s="212"/>
      <c r="R1002" s="212"/>
      <c r="S1002" s="212"/>
      <c r="T1002" s="213"/>
      <c r="AT1002" s="214" t="s">
        <v>153</v>
      </c>
      <c r="AU1002" s="214" t="s">
        <v>86</v>
      </c>
      <c r="AV1002" s="13" t="s">
        <v>151</v>
      </c>
      <c r="AW1002" s="13" t="s">
        <v>40</v>
      </c>
      <c r="AX1002" s="13" t="s">
        <v>25</v>
      </c>
      <c r="AY1002" s="214" t="s">
        <v>144</v>
      </c>
    </row>
    <row r="1003" spans="2:65" s="1" customFormat="1" ht="31.5" customHeight="1">
      <c r="B1003" s="175"/>
      <c r="C1003" s="176" t="s">
        <v>665</v>
      </c>
      <c r="D1003" s="176" t="s">
        <v>146</v>
      </c>
      <c r="E1003" s="177" t="s">
        <v>1762</v>
      </c>
      <c r="F1003" s="178" t="s">
        <v>1763</v>
      </c>
      <c r="G1003" s="179" t="s">
        <v>149</v>
      </c>
      <c r="H1003" s="180">
        <v>8.577</v>
      </c>
      <c r="I1003" s="181"/>
      <c r="J1003" s="182">
        <f>ROUND(I1003*H1003,2)</f>
        <v>0</v>
      </c>
      <c r="K1003" s="178" t="s">
        <v>4753</v>
      </c>
      <c r="L1003" s="42"/>
      <c r="M1003" s="183" t="s">
        <v>5</v>
      </c>
      <c r="N1003" s="184" t="s">
        <v>48</v>
      </c>
      <c r="O1003" s="43"/>
      <c r="P1003" s="185">
        <f>O1003*H1003</f>
        <v>0</v>
      </c>
      <c r="Q1003" s="185">
        <v>2.25634</v>
      </c>
      <c r="R1003" s="185">
        <f>Q1003*H1003</f>
        <v>19.352628179999996</v>
      </c>
      <c r="S1003" s="185">
        <v>0</v>
      </c>
      <c r="T1003" s="186">
        <f>S1003*H1003</f>
        <v>0</v>
      </c>
      <c r="AR1003" s="24" t="s">
        <v>151</v>
      </c>
      <c r="AT1003" s="24" t="s">
        <v>146</v>
      </c>
      <c r="AU1003" s="24" t="s">
        <v>86</v>
      </c>
      <c r="AY1003" s="24" t="s">
        <v>144</v>
      </c>
      <c r="BE1003" s="187">
        <f>IF(N1003="základní",J1003,0)</f>
        <v>0</v>
      </c>
      <c r="BF1003" s="187">
        <f>IF(N1003="snížená",J1003,0)</f>
        <v>0</v>
      </c>
      <c r="BG1003" s="187">
        <f>IF(N1003="zákl. přenesená",J1003,0)</f>
        <v>0</v>
      </c>
      <c r="BH1003" s="187">
        <f>IF(N1003="sníž. přenesená",J1003,0)</f>
        <v>0</v>
      </c>
      <c r="BI1003" s="187">
        <f>IF(N1003="nulová",J1003,0)</f>
        <v>0</v>
      </c>
      <c r="BJ1003" s="24" t="s">
        <v>25</v>
      </c>
      <c r="BK1003" s="187">
        <f>ROUND(I1003*H1003,2)</f>
        <v>0</v>
      </c>
      <c r="BL1003" s="24" t="s">
        <v>151</v>
      </c>
      <c r="BM1003" s="24" t="s">
        <v>1764</v>
      </c>
    </row>
    <row r="1004" spans="2:51" s="11" customFormat="1" ht="13.5">
      <c r="B1004" s="188"/>
      <c r="D1004" s="189" t="s">
        <v>153</v>
      </c>
      <c r="E1004" s="190" t="s">
        <v>5</v>
      </c>
      <c r="F1004" s="191" t="s">
        <v>1765</v>
      </c>
      <c r="H1004" s="192" t="s">
        <v>5</v>
      </c>
      <c r="I1004" s="193"/>
      <c r="L1004" s="188"/>
      <c r="M1004" s="194"/>
      <c r="N1004" s="195"/>
      <c r="O1004" s="195"/>
      <c r="P1004" s="195"/>
      <c r="Q1004" s="195"/>
      <c r="R1004" s="195"/>
      <c r="S1004" s="195"/>
      <c r="T1004" s="196"/>
      <c r="AT1004" s="192" t="s">
        <v>153</v>
      </c>
      <c r="AU1004" s="192" t="s">
        <v>86</v>
      </c>
      <c r="AV1004" s="11" t="s">
        <v>25</v>
      </c>
      <c r="AW1004" s="11" t="s">
        <v>40</v>
      </c>
      <c r="AX1004" s="11" t="s">
        <v>77</v>
      </c>
      <c r="AY1004" s="192" t="s">
        <v>144</v>
      </c>
    </row>
    <row r="1005" spans="2:51" s="11" customFormat="1" ht="13.5">
      <c r="B1005" s="188"/>
      <c r="D1005" s="189" t="s">
        <v>153</v>
      </c>
      <c r="E1005" s="190" t="s">
        <v>5</v>
      </c>
      <c r="F1005" s="191" t="s">
        <v>154</v>
      </c>
      <c r="H1005" s="192" t="s">
        <v>5</v>
      </c>
      <c r="I1005" s="193"/>
      <c r="L1005" s="188"/>
      <c r="M1005" s="194"/>
      <c r="N1005" s="195"/>
      <c r="O1005" s="195"/>
      <c r="P1005" s="195"/>
      <c r="Q1005" s="195"/>
      <c r="R1005" s="195"/>
      <c r="S1005" s="195"/>
      <c r="T1005" s="196"/>
      <c r="AT1005" s="192" t="s">
        <v>153</v>
      </c>
      <c r="AU1005" s="192" t="s">
        <v>86</v>
      </c>
      <c r="AV1005" s="11" t="s">
        <v>25</v>
      </c>
      <c r="AW1005" s="11" t="s">
        <v>40</v>
      </c>
      <c r="AX1005" s="11" t="s">
        <v>77</v>
      </c>
      <c r="AY1005" s="192" t="s">
        <v>144</v>
      </c>
    </row>
    <row r="1006" spans="2:51" s="11" customFormat="1" ht="13.5">
      <c r="B1006" s="188"/>
      <c r="D1006" s="189" t="s">
        <v>153</v>
      </c>
      <c r="E1006" s="190" t="s">
        <v>5</v>
      </c>
      <c r="F1006" s="191" t="s">
        <v>155</v>
      </c>
      <c r="H1006" s="192" t="s">
        <v>5</v>
      </c>
      <c r="I1006" s="193"/>
      <c r="L1006" s="188"/>
      <c r="M1006" s="194"/>
      <c r="N1006" s="195"/>
      <c r="O1006" s="195"/>
      <c r="P1006" s="195"/>
      <c r="Q1006" s="195"/>
      <c r="R1006" s="195"/>
      <c r="S1006" s="195"/>
      <c r="T1006" s="196"/>
      <c r="AT1006" s="192" t="s">
        <v>153</v>
      </c>
      <c r="AU1006" s="192" t="s">
        <v>86</v>
      </c>
      <c r="AV1006" s="11" t="s">
        <v>25</v>
      </c>
      <c r="AW1006" s="11" t="s">
        <v>40</v>
      </c>
      <c r="AX1006" s="11" t="s">
        <v>77</v>
      </c>
      <c r="AY1006" s="192" t="s">
        <v>144</v>
      </c>
    </row>
    <row r="1007" spans="2:51" s="12" customFormat="1" ht="13.5">
      <c r="B1007" s="197"/>
      <c r="D1007" s="189" t="s">
        <v>153</v>
      </c>
      <c r="E1007" s="198" t="s">
        <v>5</v>
      </c>
      <c r="F1007" s="199" t="s">
        <v>343</v>
      </c>
      <c r="H1007" s="200">
        <v>6.126</v>
      </c>
      <c r="I1007" s="201"/>
      <c r="L1007" s="197"/>
      <c r="M1007" s="202"/>
      <c r="N1007" s="203"/>
      <c r="O1007" s="203"/>
      <c r="P1007" s="203"/>
      <c r="Q1007" s="203"/>
      <c r="R1007" s="203"/>
      <c r="S1007" s="203"/>
      <c r="T1007" s="204"/>
      <c r="AT1007" s="198" t="s">
        <v>153</v>
      </c>
      <c r="AU1007" s="198" t="s">
        <v>86</v>
      </c>
      <c r="AV1007" s="12" t="s">
        <v>86</v>
      </c>
      <c r="AW1007" s="12" t="s">
        <v>40</v>
      </c>
      <c r="AX1007" s="12" t="s">
        <v>77</v>
      </c>
      <c r="AY1007" s="198" t="s">
        <v>144</v>
      </c>
    </row>
    <row r="1008" spans="2:51" s="11" customFormat="1" ht="13.5">
      <c r="B1008" s="188"/>
      <c r="D1008" s="189" t="s">
        <v>153</v>
      </c>
      <c r="E1008" s="190" t="s">
        <v>5</v>
      </c>
      <c r="F1008" s="191" t="s">
        <v>1765</v>
      </c>
      <c r="H1008" s="192" t="s">
        <v>5</v>
      </c>
      <c r="I1008" s="193"/>
      <c r="L1008" s="188"/>
      <c r="M1008" s="194"/>
      <c r="N1008" s="195"/>
      <c r="O1008" s="195"/>
      <c r="P1008" s="195"/>
      <c r="Q1008" s="195"/>
      <c r="R1008" s="195"/>
      <c r="S1008" s="195"/>
      <c r="T1008" s="196"/>
      <c r="AT1008" s="192" t="s">
        <v>153</v>
      </c>
      <c r="AU1008" s="192" t="s">
        <v>86</v>
      </c>
      <c r="AV1008" s="11" t="s">
        <v>25</v>
      </c>
      <c r="AW1008" s="11" t="s">
        <v>40</v>
      </c>
      <c r="AX1008" s="11" t="s">
        <v>77</v>
      </c>
      <c r="AY1008" s="192" t="s">
        <v>144</v>
      </c>
    </row>
    <row r="1009" spans="2:51" s="11" customFormat="1" ht="13.5">
      <c r="B1009" s="188"/>
      <c r="D1009" s="189" t="s">
        <v>153</v>
      </c>
      <c r="E1009" s="190" t="s">
        <v>5</v>
      </c>
      <c r="F1009" s="191" t="s">
        <v>308</v>
      </c>
      <c r="H1009" s="192" t="s">
        <v>5</v>
      </c>
      <c r="I1009" s="193"/>
      <c r="L1009" s="188"/>
      <c r="M1009" s="194"/>
      <c r="N1009" s="195"/>
      <c r="O1009" s="195"/>
      <c r="P1009" s="195"/>
      <c r="Q1009" s="195"/>
      <c r="R1009" s="195"/>
      <c r="S1009" s="195"/>
      <c r="T1009" s="196"/>
      <c r="AT1009" s="192" t="s">
        <v>153</v>
      </c>
      <c r="AU1009" s="192" t="s">
        <v>86</v>
      </c>
      <c r="AV1009" s="11" t="s">
        <v>25</v>
      </c>
      <c r="AW1009" s="11" t="s">
        <v>40</v>
      </c>
      <c r="AX1009" s="11" t="s">
        <v>77</v>
      </c>
      <c r="AY1009" s="192" t="s">
        <v>144</v>
      </c>
    </row>
    <row r="1010" spans="2:51" s="11" customFormat="1" ht="13.5">
      <c r="B1010" s="188"/>
      <c r="D1010" s="189" t="s">
        <v>153</v>
      </c>
      <c r="E1010" s="190" t="s">
        <v>5</v>
      </c>
      <c r="F1010" s="191" t="s">
        <v>309</v>
      </c>
      <c r="H1010" s="192" t="s">
        <v>5</v>
      </c>
      <c r="I1010" s="193"/>
      <c r="L1010" s="188"/>
      <c r="M1010" s="194"/>
      <c r="N1010" s="195"/>
      <c r="O1010" s="195"/>
      <c r="P1010" s="195"/>
      <c r="Q1010" s="195"/>
      <c r="R1010" s="195"/>
      <c r="S1010" s="195"/>
      <c r="T1010" s="196"/>
      <c r="AT1010" s="192" t="s">
        <v>153</v>
      </c>
      <c r="AU1010" s="192" t="s">
        <v>86</v>
      </c>
      <c r="AV1010" s="11" t="s">
        <v>25</v>
      </c>
      <c r="AW1010" s="11" t="s">
        <v>40</v>
      </c>
      <c r="AX1010" s="11" t="s">
        <v>77</v>
      </c>
      <c r="AY1010" s="192" t="s">
        <v>144</v>
      </c>
    </row>
    <row r="1011" spans="2:51" s="12" customFormat="1" ht="13.5">
      <c r="B1011" s="197"/>
      <c r="D1011" s="189" t="s">
        <v>153</v>
      </c>
      <c r="E1011" s="198" t="s">
        <v>5</v>
      </c>
      <c r="F1011" s="199" t="s">
        <v>1766</v>
      </c>
      <c r="H1011" s="200">
        <v>2.451</v>
      </c>
      <c r="I1011" s="201"/>
      <c r="L1011" s="197"/>
      <c r="M1011" s="202"/>
      <c r="N1011" s="203"/>
      <c r="O1011" s="203"/>
      <c r="P1011" s="203"/>
      <c r="Q1011" s="203"/>
      <c r="R1011" s="203"/>
      <c r="S1011" s="203"/>
      <c r="T1011" s="204"/>
      <c r="AT1011" s="198" t="s">
        <v>153</v>
      </c>
      <c r="AU1011" s="198" t="s">
        <v>86</v>
      </c>
      <c r="AV1011" s="12" t="s">
        <v>86</v>
      </c>
      <c r="AW1011" s="12" t="s">
        <v>40</v>
      </c>
      <c r="AX1011" s="12" t="s">
        <v>77</v>
      </c>
      <c r="AY1011" s="198" t="s">
        <v>144</v>
      </c>
    </row>
    <row r="1012" spans="2:51" s="13" customFormat="1" ht="13.5">
      <c r="B1012" s="205"/>
      <c r="D1012" s="206" t="s">
        <v>153</v>
      </c>
      <c r="E1012" s="207" t="s">
        <v>5</v>
      </c>
      <c r="F1012" s="208" t="s">
        <v>174</v>
      </c>
      <c r="H1012" s="209">
        <v>8.577</v>
      </c>
      <c r="I1012" s="210"/>
      <c r="L1012" s="205"/>
      <c r="M1012" s="211"/>
      <c r="N1012" s="212"/>
      <c r="O1012" s="212"/>
      <c r="P1012" s="212"/>
      <c r="Q1012" s="212"/>
      <c r="R1012" s="212"/>
      <c r="S1012" s="212"/>
      <c r="T1012" s="213"/>
      <c r="AT1012" s="214" t="s">
        <v>153</v>
      </c>
      <c r="AU1012" s="214" t="s">
        <v>86</v>
      </c>
      <c r="AV1012" s="13" t="s">
        <v>151</v>
      </c>
      <c r="AW1012" s="13" t="s">
        <v>40</v>
      </c>
      <c r="AX1012" s="13" t="s">
        <v>25</v>
      </c>
      <c r="AY1012" s="214" t="s">
        <v>144</v>
      </c>
    </row>
    <row r="1013" spans="2:65" s="1" customFormat="1" ht="31.5" customHeight="1">
      <c r="B1013" s="175"/>
      <c r="C1013" s="176" t="s">
        <v>680</v>
      </c>
      <c r="D1013" s="176" t="s">
        <v>146</v>
      </c>
      <c r="E1013" s="177" t="s">
        <v>1767</v>
      </c>
      <c r="F1013" s="178" t="s">
        <v>1768</v>
      </c>
      <c r="G1013" s="179" t="s">
        <v>149</v>
      </c>
      <c r="H1013" s="180">
        <v>49.46</v>
      </c>
      <c r="I1013" s="181"/>
      <c r="J1013" s="182">
        <f>ROUND(I1013*H1013,2)</f>
        <v>0</v>
      </c>
      <c r="K1013" s="178" t="s">
        <v>4753</v>
      </c>
      <c r="L1013" s="42"/>
      <c r="M1013" s="183" t="s">
        <v>5</v>
      </c>
      <c r="N1013" s="184" t="s">
        <v>48</v>
      </c>
      <c r="O1013" s="43"/>
      <c r="P1013" s="185">
        <f>O1013*H1013</f>
        <v>0</v>
      </c>
      <c r="Q1013" s="185">
        <v>2.25634</v>
      </c>
      <c r="R1013" s="185">
        <f>Q1013*H1013</f>
        <v>111.59857639999998</v>
      </c>
      <c r="S1013" s="185">
        <v>0</v>
      </c>
      <c r="T1013" s="186">
        <f>S1013*H1013</f>
        <v>0</v>
      </c>
      <c r="AR1013" s="24" t="s">
        <v>151</v>
      </c>
      <c r="AT1013" s="24" t="s">
        <v>146</v>
      </c>
      <c r="AU1013" s="24" t="s">
        <v>86</v>
      </c>
      <c r="AY1013" s="24" t="s">
        <v>144</v>
      </c>
      <c r="BE1013" s="187">
        <f>IF(N1013="základní",J1013,0)</f>
        <v>0</v>
      </c>
      <c r="BF1013" s="187">
        <f>IF(N1013="snížená",J1013,0)</f>
        <v>0</v>
      </c>
      <c r="BG1013" s="187">
        <f>IF(N1013="zákl. přenesená",J1013,0)</f>
        <v>0</v>
      </c>
      <c r="BH1013" s="187">
        <f>IF(N1013="sníž. přenesená",J1013,0)</f>
        <v>0</v>
      </c>
      <c r="BI1013" s="187">
        <f>IF(N1013="nulová",J1013,0)</f>
        <v>0</v>
      </c>
      <c r="BJ1013" s="24" t="s">
        <v>25</v>
      </c>
      <c r="BK1013" s="187">
        <f>ROUND(I1013*H1013,2)</f>
        <v>0</v>
      </c>
      <c r="BL1013" s="24" t="s">
        <v>151</v>
      </c>
      <c r="BM1013" s="24" t="s">
        <v>1769</v>
      </c>
    </row>
    <row r="1014" spans="2:51" s="11" customFormat="1" ht="13.5">
      <c r="B1014" s="188"/>
      <c r="D1014" s="189" t="s">
        <v>153</v>
      </c>
      <c r="E1014" s="190" t="s">
        <v>5</v>
      </c>
      <c r="F1014" s="191" t="s">
        <v>1770</v>
      </c>
      <c r="H1014" s="192" t="s">
        <v>5</v>
      </c>
      <c r="I1014" s="193"/>
      <c r="L1014" s="188"/>
      <c r="M1014" s="194"/>
      <c r="N1014" s="195"/>
      <c r="O1014" s="195"/>
      <c r="P1014" s="195"/>
      <c r="Q1014" s="195"/>
      <c r="R1014" s="195"/>
      <c r="S1014" s="195"/>
      <c r="T1014" s="196"/>
      <c r="AT1014" s="192" t="s">
        <v>153</v>
      </c>
      <c r="AU1014" s="192" t="s">
        <v>86</v>
      </c>
      <c r="AV1014" s="11" t="s">
        <v>25</v>
      </c>
      <c r="AW1014" s="11" t="s">
        <v>40</v>
      </c>
      <c r="AX1014" s="11" t="s">
        <v>77</v>
      </c>
      <c r="AY1014" s="192" t="s">
        <v>144</v>
      </c>
    </row>
    <row r="1015" spans="2:51" s="11" customFormat="1" ht="13.5">
      <c r="B1015" s="188"/>
      <c r="D1015" s="189" t="s">
        <v>153</v>
      </c>
      <c r="E1015" s="190" t="s">
        <v>5</v>
      </c>
      <c r="F1015" s="191" t="s">
        <v>1256</v>
      </c>
      <c r="H1015" s="192" t="s">
        <v>5</v>
      </c>
      <c r="I1015" s="193"/>
      <c r="L1015" s="188"/>
      <c r="M1015" s="194"/>
      <c r="N1015" s="195"/>
      <c r="O1015" s="195"/>
      <c r="P1015" s="195"/>
      <c r="Q1015" s="195"/>
      <c r="R1015" s="195"/>
      <c r="S1015" s="195"/>
      <c r="T1015" s="196"/>
      <c r="AT1015" s="192" t="s">
        <v>153</v>
      </c>
      <c r="AU1015" s="192" t="s">
        <v>86</v>
      </c>
      <c r="AV1015" s="11" t="s">
        <v>25</v>
      </c>
      <c r="AW1015" s="11" t="s">
        <v>40</v>
      </c>
      <c r="AX1015" s="11" t="s">
        <v>77</v>
      </c>
      <c r="AY1015" s="192" t="s">
        <v>144</v>
      </c>
    </row>
    <row r="1016" spans="2:51" s="11" customFormat="1" ht="13.5">
      <c r="B1016" s="188"/>
      <c r="D1016" s="189" t="s">
        <v>153</v>
      </c>
      <c r="E1016" s="190" t="s">
        <v>5</v>
      </c>
      <c r="F1016" s="191" t="s">
        <v>1257</v>
      </c>
      <c r="H1016" s="192" t="s">
        <v>5</v>
      </c>
      <c r="I1016" s="193"/>
      <c r="L1016" s="188"/>
      <c r="M1016" s="194"/>
      <c r="N1016" s="195"/>
      <c r="O1016" s="195"/>
      <c r="P1016" s="195"/>
      <c r="Q1016" s="195"/>
      <c r="R1016" s="195"/>
      <c r="S1016" s="195"/>
      <c r="T1016" s="196"/>
      <c r="AT1016" s="192" t="s">
        <v>153</v>
      </c>
      <c r="AU1016" s="192" t="s">
        <v>86</v>
      </c>
      <c r="AV1016" s="11" t="s">
        <v>25</v>
      </c>
      <c r="AW1016" s="11" t="s">
        <v>40</v>
      </c>
      <c r="AX1016" s="11" t="s">
        <v>77</v>
      </c>
      <c r="AY1016" s="192" t="s">
        <v>144</v>
      </c>
    </row>
    <row r="1017" spans="2:51" s="12" customFormat="1" ht="13.5">
      <c r="B1017" s="197"/>
      <c r="D1017" s="189" t="s">
        <v>153</v>
      </c>
      <c r="E1017" s="198" t="s">
        <v>5</v>
      </c>
      <c r="F1017" s="199" t="s">
        <v>1771</v>
      </c>
      <c r="H1017" s="200">
        <v>32.765</v>
      </c>
      <c r="I1017" s="201"/>
      <c r="L1017" s="197"/>
      <c r="M1017" s="202"/>
      <c r="N1017" s="203"/>
      <c r="O1017" s="203"/>
      <c r="P1017" s="203"/>
      <c r="Q1017" s="203"/>
      <c r="R1017" s="203"/>
      <c r="S1017" s="203"/>
      <c r="T1017" s="204"/>
      <c r="AT1017" s="198" t="s">
        <v>153</v>
      </c>
      <c r="AU1017" s="198" t="s">
        <v>86</v>
      </c>
      <c r="AV1017" s="12" t="s">
        <v>86</v>
      </c>
      <c r="AW1017" s="12" t="s">
        <v>40</v>
      </c>
      <c r="AX1017" s="12" t="s">
        <v>77</v>
      </c>
      <c r="AY1017" s="198" t="s">
        <v>144</v>
      </c>
    </row>
    <row r="1018" spans="2:51" s="11" customFormat="1" ht="13.5">
      <c r="B1018" s="188"/>
      <c r="D1018" s="189" t="s">
        <v>153</v>
      </c>
      <c r="E1018" s="190" t="s">
        <v>5</v>
      </c>
      <c r="F1018" s="191" t="s">
        <v>1772</v>
      </c>
      <c r="H1018" s="192" t="s">
        <v>5</v>
      </c>
      <c r="I1018" s="193"/>
      <c r="L1018" s="188"/>
      <c r="M1018" s="194"/>
      <c r="N1018" s="195"/>
      <c r="O1018" s="195"/>
      <c r="P1018" s="195"/>
      <c r="Q1018" s="195"/>
      <c r="R1018" s="195"/>
      <c r="S1018" s="195"/>
      <c r="T1018" s="196"/>
      <c r="AT1018" s="192" t="s">
        <v>153</v>
      </c>
      <c r="AU1018" s="192" t="s">
        <v>86</v>
      </c>
      <c r="AV1018" s="11" t="s">
        <v>25</v>
      </c>
      <c r="AW1018" s="11" t="s">
        <v>40</v>
      </c>
      <c r="AX1018" s="11" t="s">
        <v>77</v>
      </c>
      <c r="AY1018" s="192" t="s">
        <v>144</v>
      </c>
    </row>
    <row r="1019" spans="2:51" s="11" customFormat="1" ht="13.5">
      <c r="B1019" s="188"/>
      <c r="D1019" s="189" t="s">
        <v>153</v>
      </c>
      <c r="E1019" s="190" t="s">
        <v>5</v>
      </c>
      <c r="F1019" s="191" t="s">
        <v>157</v>
      </c>
      <c r="H1019" s="192" t="s">
        <v>5</v>
      </c>
      <c r="I1019" s="193"/>
      <c r="L1019" s="188"/>
      <c r="M1019" s="194"/>
      <c r="N1019" s="195"/>
      <c r="O1019" s="195"/>
      <c r="P1019" s="195"/>
      <c r="Q1019" s="195"/>
      <c r="R1019" s="195"/>
      <c r="S1019" s="195"/>
      <c r="T1019" s="196"/>
      <c r="AT1019" s="192" t="s">
        <v>153</v>
      </c>
      <c r="AU1019" s="192" t="s">
        <v>86</v>
      </c>
      <c r="AV1019" s="11" t="s">
        <v>25</v>
      </c>
      <c r="AW1019" s="11" t="s">
        <v>40</v>
      </c>
      <c r="AX1019" s="11" t="s">
        <v>77</v>
      </c>
      <c r="AY1019" s="192" t="s">
        <v>144</v>
      </c>
    </row>
    <row r="1020" spans="2:51" s="11" customFormat="1" ht="13.5">
      <c r="B1020" s="188"/>
      <c r="D1020" s="189" t="s">
        <v>153</v>
      </c>
      <c r="E1020" s="190" t="s">
        <v>5</v>
      </c>
      <c r="F1020" s="191" t="s">
        <v>158</v>
      </c>
      <c r="H1020" s="192" t="s">
        <v>5</v>
      </c>
      <c r="I1020" s="193"/>
      <c r="L1020" s="188"/>
      <c r="M1020" s="194"/>
      <c r="N1020" s="195"/>
      <c r="O1020" s="195"/>
      <c r="P1020" s="195"/>
      <c r="Q1020" s="195"/>
      <c r="R1020" s="195"/>
      <c r="S1020" s="195"/>
      <c r="T1020" s="196"/>
      <c r="AT1020" s="192" t="s">
        <v>153</v>
      </c>
      <c r="AU1020" s="192" t="s">
        <v>86</v>
      </c>
      <c r="AV1020" s="11" t="s">
        <v>25</v>
      </c>
      <c r="AW1020" s="11" t="s">
        <v>40</v>
      </c>
      <c r="AX1020" s="11" t="s">
        <v>77</v>
      </c>
      <c r="AY1020" s="192" t="s">
        <v>144</v>
      </c>
    </row>
    <row r="1021" spans="2:51" s="12" customFormat="1" ht="13.5">
      <c r="B1021" s="197"/>
      <c r="D1021" s="189" t="s">
        <v>153</v>
      </c>
      <c r="E1021" s="198" t="s">
        <v>5</v>
      </c>
      <c r="F1021" s="199" t="s">
        <v>1773</v>
      </c>
      <c r="H1021" s="200">
        <v>16.695</v>
      </c>
      <c r="I1021" s="201"/>
      <c r="L1021" s="197"/>
      <c r="M1021" s="202"/>
      <c r="N1021" s="203"/>
      <c r="O1021" s="203"/>
      <c r="P1021" s="203"/>
      <c r="Q1021" s="203"/>
      <c r="R1021" s="203"/>
      <c r="S1021" s="203"/>
      <c r="T1021" s="204"/>
      <c r="AT1021" s="198" t="s">
        <v>153</v>
      </c>
      <c r="AU1021" s="198" t="s">
        <v>86</v>
      </c>
      <c r="AV1021" s="12" t="s">
        <v>86</v>
      </c>
      <c r="AW1021" s="12" t="s">
        <v>40</v>
      </c>
      <c r="AX1021" s="12" t="s">
        <v>77</v>
      </c>
      <c r="AY1021" s="198" t="s">
        <v>144</v>
      </c>
    </row>
    <row r="1022" spans="2:51" s="13" customFormat="1" ht="13.5">
      <c r="B1022" s="205"/>
      <c r="D1022" s="206" t="s">
        <v>153</v>
      </c>
      <c r="E1022" s="207" t="s">
        <v>5</v>
      </c>
      <c r="F1022" s="208" t="s">
        <v>174</v>
      </c>
      <c r="H1022" s="209">
        <v>49.46</v>
      </c>
      <c r="I1022" s="210"/>
      <c r="L1022" s="205"/>
      <c r="M1022" s="211"/>
      <c r="N1022" s="212"/>
      <c r="O1022" s="212"/>
      <c r="P1022" s="212"/>
      <c r="Q1022" s="212"/>
      <c r="R1022" s="212"/>
      <c r="S1022" s="212"/>
      <c r="T1022" s="213"/>
      <c r="AT1022" s="214" t="s">
        <v>153</v>
      </c>
      <c r="AU1022" s="214" t="s">
        <v>86</v>
      </c>
      <c r="AV1022" s="13" t="s">
        <v>151</v>
      </c>
      <c r="AW1022" s="13" t="s">
        <v>40</v>
      </c>
      <c r="AX1022" s="13" t="s">
        <v>25</v>
      </c>
      <c r="AY1022" s="214" t="s">
        <v>144</v>
      </c>
    </row>
    <row r="1023" spans="2:65" s="1" customFormat="1" ht="22.5" customHeight="1">
      <c r="B1023" s="175"/>
      <c r="C1023" s="176" t="s">
        <v>685</v>
      </c>
      <c r="D1023" s="176" t="s">
        <v>146</v>
      </c>
      <c r="E1023" s="177" t="s">
        <v>1774</v>
      </c>
      <c r="F1023" s="178" t="s">
        <v>1775</v>
      </c>
      <c r="G1023" s="179" t="s">
        <v>149</v>
      </c>
      <c r="H1023" s="180">
        <v>28.778</v>
      </c>
      <c r="I1023" s="181"/>
      <c r="J1023" s="182">
        <f>ROUND(I1023*H1023,2)</f>
        <v>0</v>
      </c>
      <c r="K1023" s="178" t="s">
        <v>4754</v>
      </c>
      <c r="L1023" s="42"/>
      <c r="M1023" s="183" t="s">
        <v>5</v>
      </c>
      <c r="N1023" s="184" t="s">
        <v>48</v>
      </c>
      <c r="O1023" s="43"/>
      <c r="P1023" s="185">
        <f>O1023*H1023</f>
        <v>0</v>
      </c>
      <c r="Q1023" s="185">
        <v>2.25634</v>
      </c>
      <c r="R1023" s="185">
        <f>Q1023*H1023</f>
        <v>64.93295251999999</v>
      </c>
      <c r="S1023" s="185">
        <v>0</v>
      </c>
      <c r="T1023" s="186">
        <f>S1023*H1023</f>
        <v>0</v>
      </c>
      <c r="AR1023" s="24" t="s">
        <v>151</v>
      </c>
      <c r="AT1023" s="24" t="s">
        <v>146</v>
      </c>
      <c r="AU1023" s="24" t="s">
        <v>86</v>
      </c>
      <c r="AY1023" s="24" t="s">
        <v>144</v>
      </c>
      <c r="BE1023" s="187">
        <f>IF(N1023="základní",J1023,0)</f>
        <v>0</v>
      </c>
      <c r="BF1023" s="187">
        <f>IF(N1023="snížená",J1023,0)</f>
        <v>0</v>
      </c>
      <c r="BG1023" s="187">
        <f>IF(N1023="zákl. přenesená",J1023,0)</f>
        <v>0</v>
      </c>
      <c r="BH1023" s="187">
        <f>IF(N1023="sníž. přenesená",J1023,0)</f>
        <v>0</v>
      </c>
      <c r="BI1023" s="187">
        <f>IF(N1023="nulová",J1023,0)</f>
        <v>0</v>
      </c>
      <c r="BJ1023" s="24" t="s">
        <v>25</v>
      </c>
      <c r="BK1023" s="187">
        <f>ROUND(I1023*H1023,2)</f>
        <v>0</v>
      </c>
      <c r="BL1023" s="24" t="s">
        <v>151</v>
      </c>
      <c r="BM1023" s="24" t="s">
        <v>1776</v>
      </c>
    </row>
    <row r="1024" spans="2:51" s="11" customFormat="1" ht="13.5">
      <c r="B1024" s="188"/>
      <c r="D1024" s="189" t="s">
        <v>153</v>
      </c>
      <c r="E1024" s="190" t="s">
        <v>5</v>
      </c>
      <c r="F1024" s="191" t="s">
        <v>304</v>
      </c>
      <c r="H1024" s="192" t="s">
        <v>5</v>
      </c>
      <c r="I1024" s="193"/>
      <c r="L1024" s="188"/>
      <c r="M1024" s="194"/>
      <c r="N1024" s="195"/>
      <c r="O1024" s="195"/>
      <c r="P1024" s="195"/>
      <c r="Q1024" s="195"/>
      <c r="R1024" s="195"/>
      <c r="S1024" s="195"/>
      <c r="T1024" s="196"/>
      <c r="AT1024" s="192" t="s">
        <v>153</v>
      </c>
      <c r="AU1024" s="192" t="s">
        <v>86</v>
      </c>
      <c r="AV1024" s="11" t="s">
        <v>25</v>
      </c>
      <c r="AW1024" s="11" t="s">
        <v>40</v>
      </c>
      <c r="AX1024" s="11" t="s">
        <v>77</v>
      </c>
      <c r="AY1024" s="192" t="s">
        <v>144</v>
      </c>
    </row>
    <row r="1025" spans="2:51" s="11" customFormat="1" ht="13.5">
      <c r="B1025" s="188"/>
      <c r="D1025" s="189" t="s">
        <v>153</v>
      </c>
      <c r="E1025" s="190" t="s">
        <v>5</v>
      </c>
      <c r="F1025" s="191" t="s">
        <v>305</v>
      </c>
      <c r="H1025" s="192" t="s">
        <v>5</v>
      </c>
      <c r="I1025" s="193"/>
      <c r="L1025" s="188"/>
      <c r="M1025" s="194"/>
      <c r="N1025" s="195"/>
      <c r="O1025" s="195"/>
      <c r="P1025" s="195"/>
      <c r="Q1025" s="195"/>
      <c r="R1025" s="195"/>
      <c r="S1025" s="195"/>
      <c r="T1025" s="196"/>
      <c r="AT1025" s="192" t="s">
        <v>153</v>
      </c>
      <c r="AU1025" s="192" t="s">
        <v>86</v>
      </c>
      <c r="AV1025" s="11" t="s">
        <v>25</v>
      </c>
      <c r="AW1025" s="11" t="s">
        <v>40</v>
      </c>
      <c r="AX1025" s="11" t="s">
        <v>77</v>
      </c>
      <c r="AY1025" s="192" t="s">
        <v>144</v>
      </c>
    </row>
    <row r="1026" spans="2:51" s="12" customFormat="1" ht="13.5">
      <c r="B1026" s="197"/>
      <c r="D1026" s="189" t="s">
        <v>153</v>
      </c>
      <c r="E1026" s="198" t="s">
        <v>5</v>
      </c>
      <c r="F1026" s="199" t="s">
        <v>306</v>
      </c>
      <c r="H1026" s="200">
        <v>11.511</v>
      </c>
      <c r="I1026" s="201"/>
      <c r="L1026" s="197"/>
      <c r="M1026" s="202"/>
      <c r="N1026" s="203"/>
      <c r="O1026" s="203"/>
      <c r="P1026" s="203"/>
      <c r="Q1026" s="203"/>
      <c r="R1026" s="203"/>
      <c r="S1026" s="203"/>
      <c r="T1026" s="204"/>
      <c r="AT1026" s="198" t="s">
        <v>153</v>
      </c>
      <c r="AU1026" s="198" t="s">
        <v>86</v>
      </c>
      <c r="AV1026" s="12" t="s">
        <v>86</v>
      </c>
      <c r="AW1026" s="12" t="s">
        <v>40</v>
      </c>
      <c r="AX1026" s="12" t="s">
        <v>77</v>
      </c>
      <c r="AY1026" s="198" t="s">
        <v>144</v>
      </c>
    </row>
    <row r="1027" spans="2:51" s="11" customFormat="1" ht="13.5">
      <c r="B1027" s="188"/>
      <c r="D1027" s="189" t="s">
        <v>153</v>
      </c>
      <c r="E1027" s="190" t="s">
        <v>5</v>
      </c>
      <c r="F1027" s="191" t="s">
        <v>1765</v>
      </c>
      <c r="H1027" s="192" t="s">
        <v>5</v>
      </c>
      <c r="I1027" s="193"/>
      <c r="L1027" s="188"/>
      <c r="M1027" s="194"/>
      <c r="N1027" s="195"/>
      <c r="O1027" s="195"/>
      <c r="P1027" s="195"/>
      <c r="Q1027" s="195"/>
      <c r="R1027" s="195"/>
      <c r="S1027" s="195"/>
      <c r="T1027" s="196"/>
      <c r="AT1027" s="192" t="s">
        <v>153</v>
      </c>
      <c r="AU1027" s="192" t="s">
        <v>86</v>
      </c>
      <c r="AV1027" s="11" t="s">
        <v>25</v>
      </c>
      <c r="AW1027" s="11" t="s">
        <v>40</v>
      </c>
      <c r="AX1027" s="11" t="s">
        <v>77</v>
      </c>
      <c r="AY1027" s="192" t="s">
        <v>144</v>
      </c>
    </row>
    <row r="1028" spans="2:51" s="11" customFormat="1" ht="13.5">
      <c r="B1028" s="188"/>
      <c r="D1028" s="189" t="s">
        <v>153</v>
      </c>
      <c r="E1028" s="190" t="s">
        <v>5</v>
      </c>
      <c r="F1028" s="191" t="s">
        <v>304</v>
      </c>
      <c r="H1028" s="192" t="s">
        <v>5</v>
      </c>
      <c r="I1028" s="193"/>
      <c r="L1028" s="188"/>
      <c r="M1028" s="194"/>
      <c r="N1028" s="195"/>
      <c r="O1028" s="195"/>
      <c r="P1028" s="195"/>
      <c r="Q1028" s="195"/>
      <c r="R1028" s="195"/>
      <c r="S1028" s="195"/>
      <c r="T1028" s="196"/>
      <c r="AT1028" s="192" t="s">
        <v>153</v>
      </c>
      <c r="AU1028" s="192" t="s">
        <v>86</v>
      </c>
      <c r="AV1028" s="11" t="s">
        <v>25</v>
      </c>
      <c r="AW1028" s="11" t="s">
        <v>40</v>
      </c>
      <c r="AX1028" s="11" t="s">
        <v>77</v>
      </c>
      <c r="AY1028" s="192" t="s">
        <v>144</v>
      </c>
    </row>
    <row r="1029" spans="2:51" s="11" customFormat="1" ht="13.5">
      <c r="B1029" s="188"/>
      <c r="D1029" s="189" t="s">
        <v>153</v>
      </c>
      <c r="E1029" s="190" t="s">
        <v>5</v>
      </c>
      <c r="F1029" s="191" t="s">
        <v>305</v>
      </c>
      <c r="H1029" s="192" t="s">
        <v>5</v>
      </c>
      <c r="I1029" s="193"/>
      <c r="L1029" s="188"/>
      <c r="M1029" s="194"/>
      <c r="N1029" s="195"/>
      <c r="O1029" s="195"/>
      <c r="P1029" s="195"/>
      <c r="Q1029" s="195"/>
      <c r="R1029" s="195"/>
      <c r="S1029" s="195"/>
      <c r="T1029" s="196"/>
      <c r="AT1029" s="192" t="s">
        <v>153</v>
      </c>
      <c r="AU1029" s="192" t="s">
        <v>86</v>
      </c>
      <c r="AV1029" s="11" t="s">
        <v>25</v>
      </c>
      <c r="AW1029" s="11" t="s">
        <v>40</v>
      </c>
      <c r="AX1029" s="11" t="s">
        <v>77</v>
      </c>
      <c r="AY1029" s="192" t="s">
        <v>144</v>
      </c>
    </row>
    <row r="1030" spans="2:51" s="12" customFormat="1" ht="13.5">
      <c r="B1030" s="197"/>
      <c r="D1030" s="189" t="s">
        <v>153</v>
      </c>
      <c r="E1030" s="198" t="s">
        <v>5</v>
      </c>
      <c r="F1030" s="199" t="s">
        <v>346</v>
      </c>
      <c r="H1030" s="200">
        <v>17.267</v>
      </c>
      <c r="I1030" s="201"/>
      <c r="L1030" s="197"/>
      <c r="M1030" s="202"/>
      <c r="N1030" s="203"/>
      <c r="O1030" s="203"/>
      <c r="P1030" s="203"/>
      <c r="Q1030" s="203"/>
      <c r="R1030" s="203"/>
      <c r="S1030" s="203"/>
      <c r="T1030" s="204"/>
      <c r="AT1030" s="198" t="s">
        <v>153</v>
      </c>
      <c r="AU1030" s="198" t="s">
        <v>86</v>
      </c>
      <c r="AV1030" s="12" t="s">
        <v>86</v>
      </c>
      <c r="AW1030" s="12" t="s">
        <v>40</v>
      </c>
      <c r="AX1030" s="12" t="s">
        <v>77</v>
      </c>
      <c r="AY1030" s="198" t="s">
        <v>144</v>
      </c>
    </row>
    <row r="1031" spans="2:51" s="13" customFormat="1" ht="13.5">
      <c r="B1031" s="205"/>
      <c r="D1031" s="206" t="s">
        <v>153</v>
      </c>
      <c r="E1031" s="207" t="s">
        <v>5</v>
      </c>
      <c r="F1031" s="208" t="s">
        <v>174</v>
      </c>
      <c r="H1031" s="209">
        <v>28.778</v>
      </c>
      <c r="I1031" s="210"/>
      <c r="L1031" s="205"/>
      <c r="M1031" s="211"/>
      <c r="N1031" s="212"/>
      <c r="O1031" s="212"/>
      <c r="P1031" s="212"/>
      <c r="Q1031" s="212"/>
      <c r="R1031" s="212"/>
      <c r="S1031" s="212"/>
      <c r="T1031" s="213"/>
      <c r="AT1031" s="214" t="s">
        <v>153</v>
      </c>
      <c r="AU1031" s="214" t="s">
        <v>86</v>
      </c>
      <c r="AV1031" s="13" t="s">
        <v>151</v>
      </c>
      <c r="AW1031" s="13" t="s">
        <v>40</v>
      </c>
      <c r="AX1031" s="13" t="s">
        <v>25</v>
      </c>
      <c r="AY1031" s="214" t="s">
        <v>144</v>
      </c>
    </row>
    <row r="1032" spans="2:65" s="1" customFormat="1" ht="31.5" customHeight="1">
      <c r="B1032" s="175"/>
      <c r="C1032" s="176" t="s">
        <v>691</v>
      </c>
      <c r="D1032" s="176" t="s">
        <v>146</v>
      </c>
      <c r="E1032" s="177" t="s">
        <v>1777</v>
      </c>
      <c r="F1032" s="178" t="s">
        <v>1778</v>
      </c>
      <c r="G1032" s="179" t="s">
        <v>149</v>
      </c>
      <c r="H1032" s="180">
        <v>70.639</v>
      </c>
      <c r="I1032" s="181"/>
      <c r="J1032" s="182">
        <f>ROUND(I1032*H1032,2)</f>
        <v>0</v>
      </c>
      <c r="K1032" s="178" t="s">
        <v>4753</v>
      </c>
      <c r="L1032" s="42"/>
      <c r="M1032" s="183" t="s">
        <v>5</v>
      </c>
      <c r="N1032" s="184" t="s">
        <v>48</v>
      </c>
      <c r="O1032" s="43"/>
      <c r="P1032" s="185">
        <f>O1032*H1032</f>
        <v>0</v>
      </c>
      <c r="Q1032" s="185">
        <v>0</v>
      </c>
      <c r="R1032" s="185">
        <f>Q1032*H1032</f>
        <v>0</v>
      </c>
      <c r="S1032" s="185">
        <v>0</v>
      </c>
      <c r="T1032" s="186">
        <f>S1032*H1032</f>
        <v>0</v>
      </c>
      <c r="AR1032" s="24" t="s">
        <v>151</v>
      </c>
      <c r="AT1032" s="24" t="s">
        <v>146</v>
      </c>
      <c r="AU1032" s="24" t="s">
        <v>86</v>
      </c>
      <c r="AY1032" s="24" t="s">
        <v>144</v>
      </c>
      <c r="BE1032" s="187">
        <f>IF(N1032="základní",J1032,0)</f>
        <v>0</v>
      </c>
      <c r="BF1032" s="187">
        <f>IF(N1032="snížená",J1032,0)</f>
        <v>0</v>
      </c>
      <c r="BG1032" s="187">
        <f>IF(N1032="zákl. přenesená",J1032,0)</f>
        <v>0</v>
      </c>
      <c r="BH1032" s="187">
        <f>IF(N1032="sníž. přenesená",J1032,0)</f>
        <v>0</v>
      </c>
      <c r="BI1032" s="187">
        <f>IF(N1032="nulová",J1032,0)</f>
        <v>0</v>
      </c>
      <c r="BJ1032" s="24" t="s">
        <v>25</v>
      </c>
      <c r="BK1032" s="187">
        <f>ROUND(I1032*H1032,2)</f>
        <v>0</v>
      </c>
      <c r="BL1032" s="24" t="s">
        <v>151</v>
      </c>
      <c r="BM1032" s="24" t="s">
        <v>1779</v>
      </c>
    </row>
    <row r="1033" spans="2:51" s="11" customFormat="1" ht="13.5">
      <c r="B1033" s="188"/>
      <c r="D1033" s="189" t="s">
        <v>153</v>
      </c>
      <c r="E1033" s="190" t="s">
        <v>5</v>
      </c>
      <c r="F1033" s="191" t="s">
        <v>1256</v>
      </c>
      <c r="H1033" s="192" t="s">
        <v>5</v>
      </c>
      <c r="I1033" s="193"/>
      <c r="L1033" s="188"/>
      <c r="M1033" s="194"/>
      <c r="N1033" s="195"/>
      <c r="O1033" s="195"/>
      <c r="P1033" s="195"/>
      <c r="Q1033" s="195"/>
      <c r="R1033" s="195"/>
      <c r="S1033" s="195"/>
      <c r="T1033" s="196"/>
      <c r="AT1033" s="192" t="s">
        <v>153</v>
      </c>
      <c r="AU1033" s="192" t="s">
        <v>86</v>
      </c>
      <c r="AV1033" s="11" t="s">
        <v>25</v>
      </c>
      <c r="AW1033" s="11" t="s">
        <v>40</v>
      </c>
      <c r="AX1033" s="11" t="s">
        <v>77</v>
      </c>
      <c r="AY1033" s="192" t="s">
        <v>144</v>
      </c>
    </row>
    <row r="1034" spans="2:51" s="11" customFormat="1" ht="13.5">
      <c r="B1034" s="188"/>
      <c r="D1034" s="189" t="s">
        <v>153</v>
      </c>
      <c r="E1034" s="190" t="s">
        <v>5</v>
      </c>
      <c r="F1034" s="191" t="s">
        <v>1257</v>
      </c>
      <c r="H1034" s="192" t="s">
        <v>5</v>
      </c>
      <c r="I1034" s="193"/>
      <c r="L1034" s="188"/>
      <c r="M1034" s="194"/>
      <c r="N1034" s="195"/>
      <c r="O1034" s="195"/>
      <c r="P1034" s="195"/>
      <c r="Q1034" s="195"/>
      <c r="R1034" s="195"/>
      <c r="S1034" s="195"/>
      <c r="T1034" s="196"/>
      <c r="AT1034" s="192" t="s">
        <v>153</v>
      </c>
      <c r="AU1034" s="192" t="s">
        <v>86</v>
      </c>
      <c r="AV1034" s="11" t="s">
        <v>25</v>
      </c>
      <c r="AW1034" s="11" t="s">
        <v>40</v>
      </c>
      <c r="AX1034" s="11" t="s">
        <v>77</v>
      </c>
      <c r="AY1034" s="192" t="s">
        <v>144</v>
      </c>
    </row>
    <row r="1035" spans="2:51" s="12" customFormat="1" ht="13.5">
      <c r="B1035" s="197"/>
      <c r="D1035" s="189" t="s">
        <v>153</v>
      </c>
      <c r="E1035" s="198" t="s">
        <v>5</v>
      </c>
      <c r="F1035" s="199" t="s">
        <v>1729</v>
      </c>
      <c r="H1035" s="200">
        <v>7.864</v>
      </c>
      <c r="I1035" s="201"/>
      <c r="L1035" s="197"/>
      <c r="M1035" s="202"/>
      <c r="N1035" s="203"/>
      <c r="O1035" s="203"/>
      <c r="P1035" s="203"/>
      <c r="Q1035" s="203"/>
      <c r="R1035" s="203"/>
      <c r="S1035" s="203"/>
      <c r="T1035" s="204"/>
      <c r="AT1035" s="198" t="s">
        <v>153</v>
      </c>
      <c r="AU1035" s="198" t="s">
        <v>86</v>
      </c>
      <c r="AV1035" s="12" t="s">
        <v>86</v>
      </c>
      <c r="AW1035" s="12" t="s">
        <v>40</v>
      </c>
      <c r="AX1035" s="12" t="s">
        <v>77</v>
      </c>
      <c r="AY1035" s="198" t="s">
        <v>144</v>
      </c>
    </row>
    <row r="1036" spans="2:51" s="11" customFormat="1" ht="13.5">
      <c r="B1036" s="188"/>
      <c r="D1036" s="189" t="s">
        <v>153</v>
      </c>
      <c r="E1036" s="190" t="s">
        <v>5</v>
      </c>
      <c r="F1036" s="191" t="s">
        <v>1259</v>
      </c>
      <c r="H1036" s="192" t="s">
        <v>5</v>
      </c>
      <c r="I1036" s="193"/>
      <c r="L1036" s="188"/>
      <c r="M1036" s="194"/>
      <c r="N1036" s="195"/>
      <c r="O1036" s="195"/>
      <c r="P1036" s="195"/>
      <c r="Q1036" s="195"/>
      <c r="R1036" s="195"/>
      <c r="S1036" s="195"/>
      <c r="T1036" s="196"/>
      <c r="AT1036" s="192" t="s">
        <v>153</v>
      </c>
      <c r="AU1036" s="192" t="s">
        <v>86</v>
      </c>
      <c r="AV1036" s="11" t="s">
        <v>25</v>
      </c>
      <c r="AW1036" s="11" t="s">
        <v>40</v>
      </c>
      <c r="AX1036" s="11" t="s">
        <v>77</v>
      </c>
      <c r="AY1036" s="192" t="s">
        <v>144</v>
      </c>
    </row>
    <row r="1037" spans="2:51" s="11" customFormat="1" ht="13.5">
      <c r="B1037" s="188"/>
      <c r="D1037" s="189" t="s">
        <v>153</v>
      </c>
      <c r="E1037" s="190" t="s">
        <v>5</v>
      </c>
      <c r="F1037" s="191" t="s">
        <v>1260</v>
      </c>
      <c r="H1037" s="192" t="s">
        <v>5</v>
      </c>
      <c r="I1037" s="193"/>
      <c r="L1037" s="188"/>
      <c r="M1037" s="194"/>
      <c r="N1037" s="195"/>
      <c r="O1037" s="195"/>
      <c r="P1037" s="195"/>
      <c r="Q1037" s="195"/>
      <c r="R1037" s="195"/>
      <c r="S1037" s="195"/>
      <c r="T1037" s="196"/>
      <c r="AT1037" s="192" t="s">
        <v>153</v>
      </c>
      <c r="AU1037" s="192" t="s">
        <v>86</v>
      </c>
      <c r="AV1037" s="11" t="s">
        <v>25</v>
      </c>
      <c r="AW1037" s="11" t="s">
        <v>40</v>
      </c>
      <c r="AX1037" s="11" t="s">
        <v>77</v>
      </c>
      <c r="AY1037" s="192" t="s">
        <v>144</v>
      </c>
    </row>
    <row r="1038" spans="2:51" s="12" customFormat="1" ht="13.5">
      <c r="B1038" s="197"/>
      <c r="D1038" s="189" t="s">
        <v>153</v>
      </c>
      <c r="E1038" s="198" t="s">
        <v>5</v>
      </c>
      <c r="F1038" s="199" t="s">
        <v>1730</v>
      </c>
      <c r="H1038" s="200">
        <v>2.426</v>
      </c>
      <c r="I1038" s="201"/>
      <c r="L1038" s="197"/>
      <c r="M1038" s="202"/>
      <c r="N1038" s="203"/>
      <c r="O1038" s="203"/>
      <c r="P1038" s="203"/>
      <c r="Q1038" s="203"/>
      <c r="R1038" s="203"/>
      <c r="S1038" s="203"/>
      <c r="T1038" s="204"/>
      <c r="AT1038" s="198" t="s">
        <v>153</v>
      </c>
      <c r="AU1038" s="198" t="s">
        <v>86</v>
      </c>
      <c r="AV1038" s="12" t="s">
        <v>86</v>
      </c>
      <c r="AW1038" s="12" t="s">
        <v>40</v>
      </c>
      <c r="AX1038" s="12" t="s">
        <v>77</v>
      </c>
      <c r="AY1038" s="198" t="s">
        <v>144</v>
      </c>
    </row>
    <row r="1039" spans="2:51" s="11" customFormat="1" ht="13.5">
      <c r="B1039" s="188"/>
      <c r="D1039" s="189" t="s">
        <v>153</v>
      </c>
      <c r="E1039" s="190" t="s">
        <v>5</v>
      </c>
      <c r="F1039" s="191" t="s">
        <v>157</v>
      </c>
      <c r="H1039" s="192" t="s">
        <v>5</v>
      </c>
      <c r="I1039" s="193"/>
      <c r="L1039" s="188"/>
      <c r="M1039" s="194"/>
      <c r="N1039" s="195"/>
      <c r="O1039" s="195"/>
      <c r="P1039" s="195"/>
      <c r="Q1039" s="195"/>
      <c r="R1039" s="195"/>
      <c r="S1039" s="195"/>
      <c r="T1039" s="196"/>
      <c r="AT1039" s="192" t="s">
        <v>153</v>
      </c>
      <c r="AU1039" s="192" t="s">
        <v>86</v>
      </c>
      <c r="AV1039" s="11" t="s">
        <v>25</v>
      </c>
      <c r="AW1039" s="11" t="s">
        <v>40</v>
      </c>
      <c r="AX1039" s="11" t="s">
        <v>77</v>
      </c>
      <c r="AY1039" s="192" t="s">
        <v>144</v>
      </c>
    </row>
    <row r="1040" spans="2:51" s="11" customFormat="1" ht="13.5">
      <c r="B1040" s="188"/>
      <c r="D1040" s="189" t="s">
        <v>153</v>
      </c>
      <c r="E1040" s="190" t="s">
        <v>5</v>
      </c>
      <c r="F1040" s="191" t="s">
        <v>158</v>
      </c>
      <c r="H1040" s="192" t="s">
        <v>5</v>
      </c>
      <c r="I1040" s="193"/>
      <c r="L1040" s="188"/>
      <c r="M1040" s="194"/>
      <c r="N1040" s="195"/>
      <c r="O1040" s="195"/>
      <c r="P1040" s="195"/>
      <c r="Q1040" s="195"/>
      <c r="R1040" s="195"/>
      <c r="S1040" s="195"/>
      <c r="T1040" s="196"/>
      <c r="AT1040" s="192" t="s">
        <v>153</v>
      </c>
      <c r="AU1040" s="192" t="s">
        <v>86</v>
      </c>
      <c r="AV1040" s="11" t="s">
        <v>25</v>
      </c>
      <c r="AW1040" s="11" t="s">
        <v>40</v>
      </c>
      <c r="AX1040" s="11" t="s">
        <v>77</v>
      </c>
      <c r="AY1040" s="192" t="s">
        <v>144</v>
      </c>
    </row>
    <row r="1041" spans="2:51" s="12" customFormat="1" ht="13.5">
      <c r="B1041" s="197"/>
      <c r="D1041" s="189" t="s">
        <v>153</v>
      </c>
      <c r="E1041" s="198" t="s">
        <v>5</v>
      </c>
      <c r="F1041" s="199" t="s">
        <v>1731</v>
      </c>
      <c r="H1041" s="200">
        <v>2.783</v>
      </c>
      <c r="I1041" s="201"/>
      <c r="L1041" s="197"/>
      <c r="M1041" s="202"/>
      <c r="N1041" s="203"/>
      <c r="O1041" s="203"/>
      <c r="P1041" s="203"/>
      <c r="Q1041" s="203"/>
      <c r="R1041" s="203"/>
      <c r="S1041" s="203"/>
      <c r="T1041" s="204"/>
      <c r="AT1041" s="198" t="s">
        <v>153</v>
      </c>
      <c r="AU1041" s="198" t="s">
        <v>86</v>
      </c>
      <c r="AV1041" s="12" t="s">
        <v>86</v>
      </c>
      <c r="AW1041" s="12" t="s">
        <v>40</v>
      </c>
      <c r="AX1041" s="12" t="s">
        <v>77</v>
      </c>
      <c r="AY1041" s="198" t="s">
        <v>144</v>
      </c>
    </row>
    <row r="1042" spans="2:51" s="11" customFormat="1" ht="13.5">
      <c r="B1042" s="188"/>
      <c r="D1042" s="189" t="s">
        <v>153</v>
      </c>
      <c r="E1042" s="190" t="s">
        <v>5</v>
      </c>
      <c r="F1042" s="191" t="s">
        <v>308</v>
      </c>
      <c r="H1042" s="192" t="s">
        <v>5</v>
      </c>
      <c r="I1042" s="193"/>
      <c r="L1042" s="188"/>
      <c r="M1042" s="194"/>
      <c r="N1042" s="195"/>
      <c r="O1042" s="195"/>
      <c r="P1042" s="195"/>
      <c r="Q1042" s="195"/>
      <c r="R1042" s="195"/>
      <c r="S1042" s="195"/>
      <c r="T1042" s="196"/>
      <c r="AT1042" s="192" t="s">
        <v>153</v>
      </c>
      <c r="AU1042" s="192" t="s">
        <v>86</v>
      </c>
      <c r="AV1042" s="11" t="s">
        <v>25</v>
      </c>
      <c r="AW1042" s="11" t="s">
        <v>40</v>
      </c>
      <c r="AX1042" s="11" t="s">
        <v>77</v>
      </c>
      <c r="AY1042" s="192" t="s">
        <v>144</v>
      </c>
    </row>
    <row r="1043" spans="2:51" s="11" customFormat="1" ht="13.5">
      <c r="B1043" s="188"/>
      <c r="D1043" s="189" t="s">
        <v>153</v>
      </c>
      <c r="E1043" s="190" t="s">
        <v>5</v>
      </c>
      <c r="F1043" s="191" t="s">
        <v>309</v>
      </c>
      <c r="H1043" s="192" t="s">
        <v>5</v>
      </c>
      <c r="I1043" s="193"/>
      <c r="L1043" s="188"/>
      <c r="M1043" s="194"/>
      <c r="N1043" s="195"/>
      <c r="O1043" s="195"/>
      <c r="P1043" s="195"/>
      <c r="Q1043" s="195"/>
      <c r="R1043" s="195"/>
      <c r="S1043" s="195"/>
      <c r="T1043" s="196"/>
      <c r="AT1043" s="192" t="s">
        <v>153</v>
      </c>
      <c r="AU1043" s="192" t="s">
        <v>86</v>
      </c>
      <c r="AV1043" s="11" t="s">
        <v>25</v>
      </c>
      <c r="AW1043" s="11" t="s">
        <v>40</v>
      </c>
      <c r="AX1043" s="11" t="s">
        <v>77</v>
      </c>
      <c r="AY1043" s="192" t="s">
        <v>144</v>
      </c>
    </row>
    <row r="1044" spans="2:51" s="12" customFormat="1" ht="13.5">
      <c r="B1044" s="197"/>
      <c r="D1044" s="189" t="s">
        <v>153</v>
      </c>
      <c r="E1044" s="198" t="s">
        <v>5</v>
      </c>
      <c r="F1044" s="199" t="s">
        <v>1732</v>
      </c>
      <c r="H1044" s="200">
        <v>1.307</v>
      </c>
      <c r="I1044" s="201"/>
      <c r="L1044" s="197"/>
      <c r="M1044" s="202"/>
      <c r="N1044" s="203"/>
      <c r="O1044" s="203"/>
      <c r="P1044" s="203"/>
      <c r="Q1044" s="203"/>
      <c r="R1044" s="203"/>
      <c r="S1044" s="203"/>
      <c r="T1044" s="204"/>
      <c r="AT1044" s="198" t="s">
        <v>153</v>
      </c>
      <c r="AU1044" s="198" t="s">
        <v>86</v>
      </c>
      <c r="AV1044" s="12" t="s">
        <v>86</v>
      </c>
      <c r="AW1044" s="12" t="s">
        <v>40</v>
      </c>
      <c r="AX1044" s="12" t="s">
        <v>77</v>
      </c>
      <c r="AY1044" s="198" t="s">
        <v>144</v>
      </c>
    </row>
    <row r="1045" spans="2:51" s="11" customFormat="1" ht="13.5">
      <c r="B1045" s="188"/>
      <c r="D1045" s="189" t="s">
        <v>153</v>
      </c>
      <c r="E1045" s="190" t="s">
        <v>5</v>
      </c>
      <c r="F1045" s="191" t="s">
        <v>311</v>
      </c>
      <c r="H1045" s="192" t="s">
        <v>5</v>
      </c>
      <c r="I1045" s="193"/>
      <c r="L1045" s="188"/>
      <c r="M1045" s="194"/>
      <c r="N1045" s="195"/>
      <c r="O1045" s="195"/>
      <c r="P1045" s="195"/>
      <c r="Q1045" s="195"/>
      <c r="R1045" s="195"/>
      <c r="S1045" s="195"/>
      <c r="T1045" s="196"/>
      <c r="AT1045" s="192" t="s">
        <v>153</v>
      </c>
      <c r="AU1045" s="192" t="s">
        <v>86</v>
      </c>
      <c r="AV1045" s="11" t="s">
        <v>25</v>
      </c>
      <c r="AW1045" s="11" t="s">
        <v>40</v>
      </c>
      <c r="AX1045" s="11" t="s">
        <v>77</v>
      </c>
      <c r="AY1045" s="192" t="s">
        <v>144</v>
      </c>
    </row>
    <row r="1046" spans="2:51" s="11" customFormat="1" ht="13.5">
      <c r="B1046" s="188"/>
      <c r="D1046" s="189" t="s">
        <v>153</v>
      </c>
      <c r="E1046" s="190" t="s">
        <v>5</v>
      </c>
      <c r="F1046" s="191" t="s">
        <v>312</v>
      </c>
      <c r="H1046" s="192" t="s">
        <v>5</v>
      </c>
      <c r="I1046" s="193"/>
      <c r="L1046" s="188"/>
      <c r="M1046" s="194"/>
      <c r="N1046" s="195"/>
      <c r="O1046" s="195"/>
      <c r="P1046" s="195"/>
      <c r="Q1046" s="195"/>
      <c r="R1046" s="195"/>
      <c r="S1046" s="195"/>
      <c r="T1046" s="196"/>
      <c r="AT1046" s="192" t="s">
        <v>153</v>
      </c>
      <c r="AU1046" s="192" t="s">
        <v>86</v>
      </c>
      <c r="AV1046" s="11" t="s">
        <v>25</v>
      </c>
      <c r="AW1046" s="11" t="s">
        <v>40</v>
      </c>
      <c r="AX1046" s="11" t="s">
        <v>77</v>
      </c>
      <c r="AY1046" s="192" t="s">
        <v>144</v>
      </c>
    </row>
    <row r="1047" spans="2:51" s="12" customFormat="1" ht="13.5">
      <c r="B1047" s="197"/>
      <c r="D1047" s="189" t="s">
        <v>153</v>
      </c>
      <c r="E1047" s="198" t="s">
        <v>5</v>
      </c>
      <c r="F1047" s="199" t="s">
        <v>1733</v>
      </c>
      <c r="H1047" s="200">
        <v>13.084</v>
      </c>
      <c r="I1047" s="201"/>
      <c r="L1047" s="197"/>
      <c r="M1047" s="202"/>
      <c r="N1047" s="203"/>
      <c r="O1047" s="203"/>
      <c r="P1047" s="203"/>
      <c r="Q1047" s="203"/>
      <c r="R1047" s="203"/>
      <c r="S1047" s="203"/>
      <c r="T1047" s="204"/>
      <c r="AT1047" s="198" t="s">
        <v>153</v>
      </c>
      <c r="AU1047" s="198" t="s">
        <v>86</v>
      </c>
      <c r="AV1047" s="12" t="s">
        <v>86</v>
      </c>
      <c r="AW1047" s="12" t="s">
        <v>40</v>
      </c>
      <c r="AX1047" s="12" t="s">
        <v>77</v>
      </c>
      <c r="AY1047" s="198" t="s">
        <v>144</v>
      </c>
    </row>
    <row r="1048" spans="2:51" s="11" customFormat="1" ht="13.5">
      <c r="B1048" s="188"/>
      <c r="D1048" s="189" t="s">
        <v>153</v>
      </c>
      <c r="E1048" s="190" t="s">
        <v>5</v>
      </c>
      <c r="F1048" s="191" t="s">
        <v>314</v>
      </c>
      <c r="H1048" s="192" t="s">
        <v>5</v>
      </c>
      <c r="I1048" s="193"/>
      <c r="L1048" s="188"/>
      <c r="M1048" s="194"/>
      <c r="N1048" s="195"/>
      <c r="O1048" s="195"/>
      <c r="P1048" s="195"/>
      <c r="Q1048" s="195"/>
      <c r="R1048" s="195"/>
      <c r="S1048" s="195"/>
      <c r="T1048" s="196"/>
      <c r="AT1048" s="192" t="s">
        <v>153</v>
      </c>
      <c r="AU1048" s="192" t="s">
        <v>86</v>
      </c>
      <c r="AV1048" s="11" t="s">
        <v>25</v>
      </c>
      <c r="AW1048" s="11" t="s">
        <v>40</v>
      </c>
      <c r="AX1048" s="11" t="s">
        <v>77</v>
      </c>
      <c r="AY1048" s="192" t="s">
        <v>144</v>
      </c>
    </row>
    <row r="1049" spans="2:51" s="12" customFormat="1" ht="13.5">
      <c r="B1049" s="197"/>
      <c r="D1049" s="189" t="s">
        <v>153</v>
      </c>
      <c r="E1049" s="198" t="s">
        <v>5</v>
      </c>
      <c r="F1049" s="199" t="s">
        <v>1734</v>
      </c>
      <c r="H1049" s="200">
        <v>1.362</v>
      </c>
      <c r="I1049" s="201"/>
      <c r="L1049" s="197"/>
      <c r="M1049" s="202"/>
      <c r="N1049" s="203"/>
      <c r="O1049" s="203"/>
      <c r="P1049" s="203"/>
      <c r="Q1049" s="203"/>
      <c r="R1049" s="203"/>
      <c r="S1049" s="203"/>
      <c r="T1049" s="204"/>
      <c r="AT1049" s="198" t="s">
        <v>153</v>
      </c>
      <c r="AU1049" s="198" t="s">
        <v>86</v>
      </c>
      <c r="AV1049" s="12" t="s">
        <v>86</v>
      </c>
      <c r="AW1049" s="12" t="s">
        <v>40</v>
      </c>
      <c r="AX1049" s="12" t="s">
        <v>77</v>
      </c>
      <c r="AY1049" s="198" t="s">
        <v>144</v>
      </c>
    </row>
    <row r="1050" spans="2:51" s="11" customFormat="1" ht="13.5">
      <c r="B1050" s="188"/>
      <c r="D1050" s="189" t="s">
        <v>153</v>
      </c>
      <c r="E1050" s="190" t="s">
        <v>5</v>
      </c>
      <c r="F1050" s="191" t="s">
        <v>160</v>
      </c>
      <c r="H1050" s="192" t="s">
        <v>5</v>
      </c>
      <c r="I1050" s="193"/>
      <c r="L1050" s="188"/>
      <c r="M1050" s="194"/>
      <c r="N1050" s="195"/>
      <c r="O1050" s="195"/>
      <c r="P1050" s="195"/>
      <c r="Q1050" s="195"/>
      <c r="R1050" s="195"/>
      <c r="S1050" s="195"/>
      <c r="T1050" s="196"/>
      <c r="AT1050" s="192" t="s">
        <v>153</v>
      </c>
      <c r="AU1050" s="192" t="s">
        <v>86</v>
      </c>
      <c r="AV1050" s="11" t="s">
        <v>25</v>
      </c>
      <c r="AW1050" s="11" t="s">
        <v>40</v>
      </c>
      <c r="AX1050" s="11" t="s">
        <v>77</v>
      </c>
      <c r="AY1050" s="192" t="s">
        <v>144</v>
      </c>
    </row>
    <row r="1051" spans="2:51" s="11" customFormat="1" ht="13.5">
      <c r="B1051" s="188"/>
      <c r="D1051" s="189" t="s">
        <v>153</v>
      </c>
      <c r="E1051" s="190" t="s">
        <v>5</v>
      </c>
      <c r="F1051" s="191" t="s">
        <v>161</v>
      </c>
      <c r="H1051" s="192" t="s">
        <v>5</v>
      </c>
      <c r="I1051" s="193"/>
      <c r="L1051" s="188"/>
      <c r="M1051" s="194"/>
      <c r="N1051" s="195"/>
      <c r="O1051" s="195"/>
      <c r="P1051" s="195"/>
      <c r="Q1051" s="195"/>
      <c r="R1051" s="195"/>
      <c r="S1051" s="195"/>
      <c r="T1051" s="196"/>
      <c r="AT1051" s="192" t="s">
        <v>153</v>
      </c>
      <c r="AU1051" s="192" t="s">
        <v>86</v>
      </c>
      <c r="AV1051" s="11" t="s">
        <v>25</v>
      </c>
      <c r="AW1051" s="11" t="s">
        <v>40</v>
      </c>
      <c r="AX1051" s="11" t="s">
        <v>77</v>
      </c>
      <c r="AY1051" s="192" t="s">
        <v>144</v>
      </c>
    </row>
    <row r="1052" spans="2:51" s="12" customFormat="1" ht="13.5">
      <c r="B1052" s="197"/>
      <c r="D1052" s="189" t="s">
        <v>153</v>
      </c>
      <c r="E1052" s="198" t="s">
        <v>5</v>
      </c>
      <c r="F1052" s="199" t="s">
        <v>1735</v>
      </c>
      <c r="H1052" s="200">
        <v>5.969</v>
      </c>
      <c r="I1052" s="201"/>
      <c r="L1052" s="197"/>
      <c r="M1052" s="202"/>
      <c r="N1052" s="203"/>
      <c r="O1052" s="203"/>
      <c r="P1052" s="203"/>
      <c r="Q1052" s="203"/>
      <c r="R1052" s="203"/>
      <c r="S1052" s="203"/>
      <c r="T1052" s="204"/>
      <c r="AT1052" s="198" t="s">
        <v>153</v>
      </c>
      <c r="AU1052" s="198" t="s">
        <v>86</v>
      </c>
      <c r="AV1052" s="12" t="s">
        <v>86</v>
      </c>
      <c r="AW1052" s="12" t="s">
        <v>40</v>
      </c>
      <c r="AX1052" s="12" t="s">
        <v>77</v>
      </c>
      <c r="AY1052" s="198" t="s">
        <v>144</v>
      </c>
    </row>
    <row r="1053" spans="2:51" s="11" customFormat="1" ht="13.5">
      <c r="B1053" s="188"/>
      <c r="D1053" s="189" t="s">
        <v>153</v>
      </c>
      <c r="E1053" s="190" t="s">
        <v>5</v>
      </c>
      <c r="F1053" s="191" t="s">
        <v>320</v>
      </c>
      <c r="H1053" s="192" t="s">
        <v>5</v>
      </c>
      <c r="I1053" s="193"/>
      <c r="L1053" s="188"/>
      <c r="M1053" s="194"/>
      <c r="N1053" s="195"/>
      <c r="O1053" s="195"/>
      <c r="P1053" s="195"/>
      <c r="Q1053" s="195"/>
      <c r="R1053" s="195"/>
      <c r="S1053" s="195"/>
      <c r="T1053" s="196"/>
      <c r="AT1053" s="192" t="s">
        <v>153</v>
      </c>
      <c r="AU1053" s="192" t="s">
        <v>86</v>
      </c>
      <c r="AV1053" s="11" t="s">
        <v>25</v>
      </c>
      <c r="AW1053" s="11" t="s">
        <v>40</v>
      </c>
      <c r="AX1053" s="11" t="s">
        <v>77</v>
      </c>
      <c r="AY1053" s="192" t="s">
        <v>144</v>
      </c>
    </row>
    <row r="1054" spans="2:51" s="11" customFormat="1" ht="13.5">
      <c r="B1054" s="188"/>
      <c r="D1054" s="189" t="s">
        <v>153</v>
      </c>
      <c r="E1054" s="190" t="s">
        <v>5</v>
      </c>
      <c r="F1054" s="191" t="s">
        <v>322</v>
      </c>
      <c r="H1054" s="192" t="s">
        <v>5</v>
      </c>
      <c r="I1054" s="193"/>
      <c r="L1054" s="188"/>
      <c r="M1054" s="194"/>
      <c r="N1054" s="195"/>
      <c r="O1054" s="195"/>
      <c r="P1054" s="195"/>
      <c r="Q1054" s="195"/>
      <c r="R1054" s="195"/>
      <c r="S1054" s="195"/>
      <c r="T1054" s="196"/>
      <c r="AT1054" s="192" t="s">
        <v>153</v>
      </c>
      <c r="AU1054" s="192" t="s">
        <v>86</v>
      </c>
      <c r="AV1054" s="11" t="s">
        <v>25</v>
      </c>
      <c r="AW1054" s="11" t="s">
        <v>40</v>
      </c>
      <c r="AX1054" s="11" t="s">
        <v>77</v>
      </c>
      <c r="AY1054" s="192" t="s">
        <v>144</v>
      </c>
    </row>
    <row r="1055" spans="2:51" s="12" customFormat="1" ht="13.5">
      <c r="B1055" s="197"/>
      <c r="D1055" s="189" t="s">
        <v>153</v>
      </c>
      <c r="E1055" s="198" t="s">
        <v>5</v>
      </c>
      <c r="F1055" s="199" t="s">
        <v>1736</v>
      </c>
      <c r="H1055" s="200">
        <v>2</v>
      </c>
      <c r="I1055" s="201"/>
      <c r="L1055" s="197"/>
      <c r="M1055" s="202"/>
      <c r="N1055" s="203"/>
      <c r="O1055" s="203"/>
      <c r="P1055" s="203"/>
      <c r="Q1055" s="203"/>
      <c r="R1055" s="203"/>
      <c r="S1055" s="203"/>
      <c r="T1055" s="204"/>
      <c r="AT1055" s="198" t="s">
        <v>153</v>
      </c>
      <c r="AU1055" s="198" t="s">
        <v>86</v>
      </c>
      <c r="AV1055" s="12" t="s">
        <v>86</v>
      </c>
      <c r="AW1055" s="12" t="s">
        <v>40</v>
      </c>
      <c r="AX1055" s="12" t="s">
        <v>77</v>
      </c>
      <c r="AY1055" s="198" t="s">
        <v>144</v>
      </c>
    </row>
    <row r="1056" spans="2:51" s="11" customFormat="1" ht="13.5">
      <c r="B1056" s="188"/>
      <c r="D1056" s="189" t="s">
        <v>153</v>
      </c>
      <c r="E1056" s="190" t="s">
        <v>5</v>
      </c>
      <c r="F1056" s="191" t="s">
        <v>163</v>
      </c>
      <c r="H1056" s="192" t="s">
        <v>5</v>
      </c>
      <c r="I1056" s="193"/>
      <c r="L1056" s="188"/>
      <c r="M1056" s="194"/>
      <c r="N1056" s="195"/>
      <c r="O1056" s="195"/>
      <c r="P1056" s="195"/>
      <c r="Q1056" s="195"/>
      <c r="R1056" s="195"/>
      <c r="S1056" s="195"/>
      <c r="T1056" s="196"/>
      <c r="AT1056" s="192" t="s">
        <v>153</v>
      </c>
      <c r="AU1056" s="192" t="s">
        <v>86</v>
      </c>
      <c r="AV1056" s="11" t="s">
        <v>25</v>
      </c>
      <c r="AW1056" s="11" t="s">
        <v>40</v>
      </c>
      <c r="AX1056" s="11" t="s">
        <v>77</v>
      </c>
      <c r="AY1056" s="192" t="s">
        <v>144</v>
      </c>
    </row>
    <row r="1057" spans="2:51" s="11" customFormat="1" ht="13.5">
      <c r="B1057" s="188"/>
      <c r="D1057" s="189" t="s">
        <v>153</v>
      </c>
      <c r="E1057" s="190" t="s">
        <v>5</v>
      </c>
      <c r="F1057" s="191" t="s">
        <v>164</v>
      </c>
      <c r="H1057" s="192" t="s">
        <v>5</v>
      </c>
      <c r="I1057" s="193"/>
      <c r="L1057" s="188"/>
      <c r="M1057" s="194"/>
      <c r="N1057" s="195"/>
      <c r="O1057" s="195"/>
      <c r="P1057" s="195"/>
      <c r="Q1057" s="195"/>
      <c r="R1057" s="195"/>
      <c r="S1057" s="195"/>
      <c r="T1057" s="196"/>
      <c r="AT1057" s="192" t="s">
        <v>153</v>
      </c>
      <c r="AU1057" s="192" t="s">
        <v>86</v>
      </c>
      <c r="AV1057" s="11" t="s">
        <v>25</v>
      </c>
      <c r="AW1057" s="11" t="s">
        <v>40</v>
      </c>
      <c r="AX1057" s="11" t="s">
        <v>77</v>
      </c>
      <c r="AY1057" s="192" t="s">
        <v>144</v>
      </c>
    </row>
    <row r="1058" spans="2:51" s="12" customFormat="1" ht="13.5">
      <c r="B1058" s="197"/>
      <c r="D1058" s="189" t="s">
        <v>153</v>
      </c>
      <c r="E1058" s="198" t="s">
        <v>5</v>
      </c>
      <c r="F1058" s="199" t="s">
        <v>1737</v>
      </c>
      <c r="H1058" s="200">
        <v>17.465</v>
      </c>
      <c r="I1058" s="201"/>
      <c r="L1058" s="197"/>
      <c r="M1058" s="202"/>
      <c r="N1058" s="203"/>
      <c r="O1058" s="203"/>
      <c r="P1058" s="203"/>
      <c r="Q1058" s="203"/>
      <c r="R1058" s="203"/>
      <c r="S1058" s="203"/>
      <c r="T1058" s="204"/>
      <c r="AT1058" s="198" t="s">
        <v>153</v>
      </c>
      <c r="AU1058" s="198" t="s">
        <v>86</v>
      </c>
      <c r="AV1058" s="12" t="s">
        <v>86</v>
      </c>
      <c r="AW1058" s="12" t="s">
        <v>40</v>
      </c>
      <c r="AX1058" s="12" t="s">
        <v>77</v>
      </c>
      <c r="AY1058" s="198" t="s">
        <v>144</v>
      </c>
    </row>
    <row r="1059" spans="2:51" s="11" customFormat="1" ht="13.5">
      <c r="B1059" s="188"/>
      <c r="D1059" s="189" t="s">
        <v>153</v>
      </c>
      <c r="E1059" s="190" t="s">
        <v>5</v>
      </c>
      <c r="F1059" s="191" t="s">
        <v>330</v>
      </c>
      <c r="H1059" s="192" t="s">
        <v>5</v>
      </c>
      <c r="I1059" s="193"/>
      <c r="L1059" s="188"/>
      <c r="M1059" s="194"/>
      <c r="N1059" s="195"/>
      <c r="O1059" s="195"/>
      <c r="P1059" s="195"/>
      <c r="Q1059" s="195"/>
      <c r="R1059" s="195"/>
      <c r="S1059" s="195"/>
      <c r="T1059" s="196"/>
      <c r="AT1059" s="192" t="s">
        <v>153</v>
      </c>
      <c r="AU1059" s="192" t="s">
        <v>86</v>
      </c>
      <c r="AV1059" s="11" t="s">
        <v>25</v>
      </c>
      <c r="AW1059" s="11" t="s">
        <v>40</v>
      </c>
      <c r="AX1059" s="11" t="s">
        <v>77</v>
      </c>
      <c r="AY1059" s="192" t="s">
        <v>144</v>
      </c>
    </row>
    <row r="1060" spans="2:51" s="11" customFormat="1" ht="13.5">
      <c r="B1060" s="188"/>
      <c r="D1060" s="189" t="s">
        <v>153</v>
      </c>
      <c r="E1060" s="190" t="s">
        <v>5</v>
      </c>
      <c r="F1060" s="191" t="s">
        <v>331</v>
      </c>
      <c r="H1060" s="192" t="s">
        <v>5</v>
      </c>
      <c r="I1060" s="193"/>
      <c r="L1060" s="188"/>
      <c r="M1060" s="194"/>
      <c r="N1060" s="195"/>
      <c r="O1060" s="195"/>
      <c r="P1060" s="195"/>
      <c r="Q1060" s="195"/>
      <c r="R1060" s="195"/>
      <c r="S1060" s="195"/>
      <c r="T1060" s="196"/>
      <c r="AT1060" s="192" t="s">
        <v>153</v>
      </c>
      <c r="AU1060" s="192" t="s">
        <v>86</v>
      </c>
      <c r="AV1060" s="11" t="s">
        <v>25</v>
      </c>
      <c r="AW1060" s="11" t="s">
        <v>40</v>
      </c>
      <c r="AX1060" s="11" t="s">
        <v>77</v>
      </c>
      <c r="AY1060" s="192" t="s">
        <v>144</v>
      </c>
    </row>
    <row r="1061" spans="2:51" s="12" customFormat="1" ht="13.5">
      <c r="B1061" s="197"/>
      <c r="D1061" s="189" t="s">
        <v>153</v>
      </c>
      <c r="E1061" s="198" t="s">
        <v>5</v>
      </c>
      <c r="F1061" s="199" t="s">
        <v>1738</v>
      </c>
      <c r="H1061" s="200">
        <v>3.137</v>
      </c>
      <c r="I1061" s="201"/>
      <c r="L1061" s="197"/>
      <c r="M1061" s="202"/>
      <c r="N1061" s="203"/>
      <c r="O1061" s="203"/>
      <c r="P1061" s="203"/>
      <c r="Q1061" s="203"/>
      <c r="R1061" s="203"/>
      <c r="S1061" s="203"/>
      <c r="T1061" s="204"/>
      <c r="AT1061" s="198" t="s">
        <v>153</v>
      </c>
      <c r="AU1061" s="198" t="s">
        <v>86</v>
      </c>
      <c r="AV1061" s="12" t="s">
        <v>86</v>
      </c>
      <c r="AW1061" s="12" t="s">
        <v>40</v>
      </c>
      <c r="AX1061" s="12" t="s">
        <v>77</v>
      </c>
      <c r="AY1061" s="198" t="s">
        <v>144</v>
      </c>
    </row>
    <row r="1062" spans="2:51" s="11" customFormat="1" ht="13.5">
      <c r="B1062" s="188"/>
      <c r="D1062" s="189" t="s">
        <v>153</v>
      </c>
      <c r="E1062" s="190" t="s">
        <v>5</v>
      </c>
      <c r="F1062" s="191" t="s">
        <v>333</v>
      </c>
      <c r="H1062" s="192" t="s">
        <v>5</v>
      </c>
      <c r="I1062" s="193"/>
      <c r="L1062" s="188"/>
      <c r="M1062" s="194"/>
      <c r="N1062" s="195"/>
      <c r="O1062" s="195"/>
      <c r="P1062" s="195"/>
      <c r="Q1062" s="195"/>
      <c r="R1062" s="195"/>
      <c r="S1062" s="195"/>
      <c r="T1062" s="196"/>
      <c r="AT1062" s="192" t="s">
        <v>153</v>
      </c>
      <c r="AU1062" s="192" t="s">
        <v>86</v>
      </c>
      <c r="AV1062" s="11" t="s">
        <v>25</v>
      </c>
      <c r="AW1062" s="11" t="s">
        <v>40</v>
      </c>
      <c r="AX1062" s="11" t="s">
        <v>77</v>
      </c>
      <c r="AY1062" s="192" t="s">
        <v>144</v>
      </c>
    </row>
    <row r="1063" spans="2:51" s="11" customFormat="1" ht="13.5">
      <c r="B1063" s="188"/>
      <c r="D1063" s="189" t="s">
        <v>153</v>
      </c>
      <c r="E1063" s="190" t="s">
        <v>5</v>
      </c>
      <c r="F1063" s="191" t="s">
        <v>334</v>
      </c>
      <c r="H1063" s="192" t="s">
        <v>5</v>
      </c>
      <c r="I1063" s="193"/>
      <c r="L1063" s="188"/>
      <c r="M1063" s="194"/>
      <c r="N1063" s="195"/>
      <c r="O1063" s="195"/>
      <c r="P1063" s="195"/>
      <c r="Q1063" s="195"/>
      <c r="R1063" s="195"/>
      <c r="S1063" s="195"/>
      <c r="T1063" s="196"/>
      <c r="AT1063" s="192" t="s">
        <v>153</v>
      </c>
      <c r="AU1063" s="192" t="s">
        <v>86</v>
      </c>
      <c r="AV1063" s="11" t="s">
        <v>25</v>
      </c>
      <c r="AW1063" s="11" t="s">
        <v>40</v>
      </c>
      <c r="AX1063" s="11" t="s">
        <v>77</v>
      </c>
      <c r="AY1063" s="192" t="s">
        <v>144</v>
      </c>
    </row>
    <row r="1064" spans="2:51" s="12" customFormat="1" ht="13.5">
      <c r="B1064" s="197"/>
      <c r="D1064" s="189" t="s">
        <v>153</v>
      </c>
      <c r="E1064" s="198" t="s">
        <v>5</v>
      </c>
      <c r="F1064" s="199" t="s">
        <v>1739</v>
      </c>
      <c r="H1064" s="200">
        <v>1.662</v>
      </c>
      <c r="I1064" s="201"/>
      <c r="L1064" s="197"/>
      <c r="M1064" s="202"/>
      <c r="N1064" s="203"/>
      <c r="O1064" s="203"/>
      <c r="P1064" s="203"/>
      <c r="Q1064" s="203"/>
      <c r="R1064" s="203"/>
      <c r="S1064" s="203"/>
      <c r="T1064" s="204"/>
      <c r="AT1064" s="198" t="s">
        <v>153</v>
      </c>
      <c r="AU1064" s="198" t="s">
        <v>86</v>
      </c>
      <c r="AV1064" s="12" t="s">
        <v>86</v>
      </c>
      <c r="AW1064" s="12" t="s">
        <v>40</v>
      </c>
      <c r="AX1064" s="12" t="s">
        <v>77</v>
      </c>
      <c r="AY1064" s="198" t="s">
        <v>144</v>
      </c>
    </row>
    <row r="1065" spans="2:51" s="11" customFormat="1" ht="13.5">
      <c r="B1065" s="188"/>
      <c r="D1065" s="189" t="s">
        <v>153</v>
      </c>
      <c r="E1065" s="190" t="s">
        <v>5</v>
      </c>
      <c r="F1065" s="191" t="s">
        <v>1740</v>
      </c>
      <c r="H1065" s="192" t="s">
        <v>5</v>
      </c>
      <c r="I1065" s="193"/>
      <c r="L1065" s="188"/>
      <c r="M1065" s="194"/>
      <c r="N1065" s="195"/>
      <c r="O1065" s="195"/>
      <c r="P1065" s="195"/>
      <c r="Q1065" s="195"/>
      <c r="R1065" s="195"/>
      <c r="S1065" s="195"/>
      <c r="T1065" s="196"/>
      <c r="AT1065" s="192" t="s">
        <v>153</v>
      </c>
      <c r="AU1065" s="192" t="s">
        <v>86</v>
      </c>
      <c r="AV1065" s="11" t="s">
        <v>25</v>
      </c>
      <c r="AW1065" s="11" t="s">
        <v>40</v>
      </c>
      <c r="AX1065" s="11" t="s">
        <v>77</v>
      </c>
      <c r="AY1065" s="192" t="s">
        <v>144</v>
      </c>
    </row>
    <row r="1066" spans="2:51" s="11" customFormat="1" ht="13.5">
      <c r="B1066" s="188"/>
      <c r="D1066" s="189" t="s">
        <v>153</v>
      </c>
      <c r="E1066" s="190" t="s">
        <v>5</v>
      </c>
      <c r="F1066" s="191" t="s">
        <v>1741</v>
      </c>
      <c r="H1066" s="192" t="s">
        <v>5</v>
      </c>
      <c r="I1066" s="193"/>
      <c r="L1066" s="188"/>
      <c r="M1066" s="194"/>
      <c r="N1066" s="195"/>
      <c r="O1066" s="195"/>
      <c r="P1066" s="195"/>
      <c r="Q1066" s="195"/>
      <c r="R1066" s="195"/>
      <c r="S1066" s="195"/>
      <c r="T1066" s="196"/>
      <c r="AT1066" s="192" t="s">
        <v>153</v>
      </c>
      <c r="AU1066" s="192" t="s">
        <v>86</v>
      </c>
      <c r="AV1066" s="11" t="s">
        <v>25</v>
      </c>
      <c r="AW1066" s="11" t="s">
        <v>40</v>
      </c>
      <c r="AX1066" s="11" t="s">
        <v>77</v>
      </c>
      <c r="AY1066" s="192" t="s">
        <v>144</v>
      </c>
    </row>
    <row r="1067" spans="2:51" s="12" customFormat="1" ht="13.5">
      <c r="B1067" s="197"/>
      <c r="D1067" s="189" t="s">
        <v>153</v>
      </c>
      <c r="E1067" s="198" t="s">
        <v>5</v>
      </c>
      <c r="F1067" s="199" t="s">
        <v>1742</v>
      </c>
      <c r="H1067" s="200">
        <v>5.262</v>
      </c>
      <c r="I1067" s="201"/>
      <c r="L1067" s="197"/>
      <c r="M1067" s="202"/>
      <c r="N1067" s="203"/>
      <c r="O1067" s="203"/>
      <c r="P1067" s="203"/>
      <c r="Q1067" s="203"/>
      <c r="R1067" s="203"/>
      <c r="S1067" s="203"/>
      <c r="T1067" s="204"/>
      <c r="AT1067" s="198" t="s">
        <v>153</v>
      </c>
      <c r="AU1067" s="198" t="s">
        <v>86</v>
      </c>
      <c r="AV1067" s="12" t="s">
        <v>86</v>
      </c>
      <c r="AW1067" s="12" t="s">
        <v>40</v>
      </c>
      <c r="AX1067" s="12" t="s">
        <v>77</v>
      </c>
      <c r="AY1067" s="198" t="s">
        <v>144</v>
      </c>
    </row>
    <row r="1068" spans="2:51" s="11" customFormat="1" ht="13.5">
      <c r="B1068" s="188"/>
      <c r="D1068" s="189" t="s">
        <v>153</v>
      </c>
      <c r="E1068" s="190" t="s">
        <v>5</v>
      </c>
      <c r="F1068" s="191" t="s">
        <v>1743</v>
      </c>
      <c r="H1068" s="192" t="s">
        <v>5</v>
      </c>
      <c r="I1068" s="193"/>
      <c r="L1068" s="188"/>
      <c r="M1068" s="194"/>
      <c r="N1068" s="195"/>
      <c r="O1068" s="195"/>
      <c r="P1068" s="195"/>
      <c r="Q1068" s="195"/>
      <c r="R1068" s="195"/>
      <c r="S1068" s="195"/>
      <c r="T1068" s="196"/>
      <c r="AT1068" s="192" t="s">
        <v>153</v>
      </c>
      <c r="AU1068" s="192" t="s">
        <v>86</v>
      </c>
      <c r="AV1068" s="11" t="s">
        <v>25</v>
      </c>
      <c r="AW1068" s="11" t="s">
        <v>40</v>
      </c>
      <c r="AX1068" s="11" t="s">
        <v>77</v>
      </c>
      <c r="AY1068" s="192" t="s">
        <v>144</v>
      </c>
    </row>
    <row r="1069" spans="2:51" s="11" customFormat="1" ht="13.5">
      <c r="B1069" s="188"/>
      <c r="D1069" s="189" t="s">
        <v>153</v>
      </c>
      <c r="E1069" s="190" t="s">
        <v>5</v>
      </c>
      <c r="F1069" s="191" t="s">
        <v>1744</v>
      </c>
      <c r="H1069" s="192" t="s">
        <v>5</v>
      </c>
      <c r="I1069" s="193"/>
      <c r="L1069" s="188"/>
      <c r="M1069" s="194"/>
      <c r="N1069" s="195"/>
      <c r="O1069" s="195"/>
      <c r="P1069" s="195"/>
      <c r="Q1069" s="195"/>
      <c r="R1069" s="195"/>
      <c r="S1069" s="195"/>
      <c r="T1069" s="196"/>
      <c r="AT1069" s="192" t="s">
        <v>153</v>
      </c>
      <c r="AU1069" s="192" t="s">
        <v>86</v>
      </c>
      <c r="AV1069" s="11" t="s">
        <v>25</v>
      </c>
      <c r="AW1069" s="11" t="s">
        <v>40</v>
      </c>
      <c r="AX1069" s="11" t="s">
        <v>77</v>
      </c>
      <c r="AY1069" s="192" t="s">
        <v>144</v>
      </c>
    </row>
    <row r="1070" spans="2:51" s="12" customFormat="1" ht="13.5">
      <c r="B1070" s="197"/>
      <c r="D1070" s="189" t="s">
        <v>153</v>
      </c>
      <c r="E1070" s="198" t="s">
        <v>5</v>
      </c>
      <c r="F1070" s="199" t="s">
        <v>1745</v>
      </c>
      <c r="H1070" s="200">
        <v>0.64</v>
      </c>
      <c r="I1070" s="201"/>
      <c r="L1070" s="197"/>
      <c r="M1070" s="202"/>
      <c r="N1070" s="203"/>
      <c r="O1070" s="203"/>
      <c r="P1070" s="203"/>
      <c r="Q1070" s="203"/>
      <c r="R1070" s="203"/>
      <c r="S1070" s="203"/>
      <c r="T1070" s="204"/>
      <c r="AT1070" s="198" t="s">
        <v>153</v>
      </c>
      <c r="AU1070" s="198" t="s">
        <v>86</v>
      </c>
      <c r="AV1070" s="12" t="s">
        <v>86</v>
      </c>
      <c r="AW1070" s="12" t="s">
        <v>40</v>
      </c>
      <c r="AX1070" s="12" t="s">
        <v>77</v>
      </c>
      <c r="AY1070" s="198" t="s">
        <v>144</v>
      </c>
    </row>
    <row r="1071" spans="2:51" s="11" customFormat="1" ht="13.5">
      <c r="B1071" s="188"/>
      <c r="D1071" s="189" t="s">
        <v>153</v>
      </c>
      <c r="E1071" s="190" t="s">
        <v>5</v>
      </c>
      <c r="F1071" s="191" t="s">
        <v>1746</v>
      </c>
      <c r="H1071" s="192" t="s">
        <v>5</v>
      </c>
      <c r="I1071" s="193"/>
      <c r="L1071" s="188"/>
      <c r="M1071" s="194"/>
      <c r="N1071" s="195"/>
      <c r="O1071" s="195"/>
      <c r="P1071" s="195"/>
      <c r="Q1071" s="195"/>
      <c r="R1071" s="195"/>
      <c r="S1071" s="195"/>
      <c r="T1071" s="196"/>
      <c r="AT1071" s="192" t="s">
        <v>153</v>
      </c>
      <c r="AU1071" s="192" t="s">
        <v>86</v>
      </c>
      <c r="AV1071" s="11" t="s">
        <v>25</v>
      </c>
      <c r="AW1071" s="11" t="s">
        <v>40</v>
      </c>
      <c r="AX1071" s="11" t="s">
        <v>77</v>
      </c>
      <c r="AY1071" s="192" t="s">
        <v>144</v>
      </c>
    </row>
    <row r="1072" spans="2:51" s="11" customFormat="1" ht="13.5">
      <c r="B1072" s="188"/>
      <c r="D1072" s="189" t="s">
        <v>153</v>
      </c>
      <c r="E1072" s="190" t="s">
        <v>5</v>
      </c>
      <c r="F1072" s="191" t="s">
        <v>1747</v>
      </c>
      <c r="H1072" s="192" t="s">
        <v>5</v>
      </c>
      <c r="I1072" s="193"/>
      <c r="L1072" s="188"/>
      <c r="M1072" s="194"/>
      <c r="N1072" s="195"/>
      <c r="O1072" s="195"/>
      <c r="P1072" s="195"/>
      <c r="Q1072" s="195"/>
      <c r="R1072" s="195"/>
      <c r="S1072" s="195"/>
      <c r="T1072" s="196"/>
      <c r="AT1072" s="192" t="s">
        <v>153</v>
      </c>
      <c r="AU1072" s="192" t="s">
        <v>86</v>
      </c>
      <c r="AV1072" s="11" t="s">
        <v>25</v>
      </c>
      <c r="AW1072" s="11" t="s">
        <v>40</v>
      </c>
      <c r="AX1072" s="11" t="s">
        <v>77</v>
      </c>
      <c r="AY1072" s="192" t="s">
        <v>144</v>
      </c>
    </row>
    <row r="1073" spans="2:51" s="12" customFormat="1" ht="13.5">
      <c r="B1073" s="197"/>
      <c r="D1073" s="189" t="s">
        <v>153</v>
      </c>
      <c r="E1073" s="198" t="s">
        <v>5</v>
      </c>
      <c r="F1073" s="199" t="s">
        <v>1748</v>
      </c>
      <c r="H1073" s="200">
        <v>1.674</v>
      </c>
      <c r="I1073" s="201"/>
      <c r="L1073" s="197"/>
      <c r="M1073" s="202"/>
      <c r="N1073" s="203"/>
      <c r="O1073" s="203"/>
      <c r="P1073" s="203"/>
      <c r="Q1073" s="203"/>
      <c r="R1073" s="203"/>
      <c r="S1073" s="203"/>
      <c r="T1073" s="204"/>
      <c r="AT1073" s="198" t="s">
        <v>153</v>
      </c>
      <c r="AU1073" s="198" t="s">
        <v>86</v>
      </c>
      <c r="AV1073" s="12" t="s">
        <v>86</v>
      </c>
      <c r="AW1073" s="12" t="s">
        <v>40</v>
      </c>
      <c r="AX1073" s="12" t="s">
        <v>77</v>
      </c>
      <c r="AY1073" s="198" t="s">
        <v>144</v>
      </c>
    </row>
    <row r="1074" spans="2:51" s="11" customFormat="1" ht="13.5">
      <c r="B1074" s="188"/>
      <c r="D1074" s="189" t="s">
        <v>153</v>
      </c>
      <c r="E1074" s="190" t="s">
        <v>5</v>
      </c>
      <c r="F1074" s="191" t="s">
        <v>662</v>
      </c>
      <c r="H1074" s="192" t="s">
        <v>5</v>
      </c>
      <c r="I1074" s="193"/>
      <c r="L1074" s="188"/>
      <c r="M1074" s="194"/>
      <c r="N1074" s="195"/>
      <c r="O1074" s="195"/>
      <c r="P1074" s="195"/>
      <c r="Q1074" s="195"/>
      <c r="R1074" s="195"/>
      <c r="S1074" s="195"/>
      <c r="T1074" s="196"/>
      <c r="AT1074" s="192" t="s">
        <v>153</v>
      </c>
      <c r="AU1074" s="192" t="s">
        <v>86</v>
      </c>
      <c r="AV1074" s="11" t="s">
        <v>25</v>
      </c>
      <c r="AW1074" s="11" t="s">
        <v>40</v>
      </c>
      <c r="AX1074" s="11" t="s">
        <v>77</v>
      </c>
      <c r="AY1074" s="192" t="s">
        <v>144</v>
      </c>
    </row>
    <row r="1075" spans="2:51" s="11" customFormat="1" ht="13.5">
      <c r="B1075" s="188"/>
      <c r="D1075" s="189" t="s">
        <v>153</v>
      </c>
      <c r="E1075" s="190" t="s">
        <v>5</v>
      </c>
      <c r="F1075" s="191" t="s">
        <v>663</v>
      </c>
      <c r="H1075" s="192" t="s">
        <v>5</v>
      </c>
      <c r="I1075" s="193"/>
      <c r="L1075" s="188"/>
      <c r="M1075" s="194"/>
      <c r="N1075" s="195"/>
      <c r="O1075" s="195"/>
      <c r="P1075" s="195"/>
      <c r="Q1075" s="195"/>
      <c r="R1075" s="195"/>
      <c r="S1075" s="195"/>
      <c r="T1075" s="196"/>
      <c r="AT1075" s="192" t="s">
        <v>153</v>
      </c>
      <c r="AU1075" s="192" t="s">
        <v>86</v>
      </c>
      <c r="AV1075" s="11" t="s">
        <v>25</v>
      </c>
      <c r="AW1075" s="11" t="s">
        <v>40</v>
      </c>
      <c r="AX1075" s="11" t="s">
        <v>77</v>
      </c>
      <c r="AY1075" s="192" t="s">
        <v>144</v>
      </c>
    </row>
    <row r="1076" spans="2:51" s="12" customFormat="1" ht="13.5">
      <c r="B1076" s="197"/>
      <c r="D1076" s="189" t="s">
        <v>153</v>
      </c>
      <c r="E1076" s="198" t="s">
        <v>5</v>
      </c>
      <c r="F1076" s="199" t="s">
        <v>1749</v>
      </c>
      <c r="H1076" s="200">
        <v>3.719</v>
      </c>
      <c r="I1076" s="201"/>
      <c r="L1076" s="197"/>
      <c r="M1076" s="202"/>
      <c r="N1076" s="203"/>
      <c r="O1076" s="203"/>
      <c r="P1076" s="203"/>
      <c r="Q1076" s="203"/>
      <c r="R1076" s="203"/>
      <c r="S1076" s="203"/>
      <c r="T1076" s="204"/>
      <c r="AT1076" s="198" t="s">
        <v>153</v>
      </c>
      <c r="AU1076" s="198" t="s">
        <v>86</v>
      </c>
      <c r="AV1076" s="12" t="s">
        <v>86</v>
      </c>
      <c r="AW1076" s="12" t="s">
        <v>40</v>
      </c>
      <c r="AX1076" s="12" t="s">
        <v>77</v>
      </c>
      <c r="AY1076" s="198" t="s">
        <v>144</v>
      </c>
    </row>
    <row r="1077" spans="2:51" s="11" customFormat="1" ht="13.5">
      <c r="B1077" s="188"/>
      <c r="D1077" s="189" t="s">
        <v>153</v>
      </c>
      <c r="E1077" s="190" t="s">
        <v>5</v>
      </c>
      <c r="F1077" s="191" t="s">
        <v>1780</v>
      </c>
      <c r="H1077" s="192" t="s">
        <v>5</v>
      </c>
      <c r="I1077" s="193"/>
      <c r="L1077" s="188"/>
      <c r="M1077" s="194"/>
      <c r="N1077" s="195"/>
      <c r="O1077" s="195"/>
      <c r="P1077" s="195"/>
      <c r="Q1077" s="195"/>
      <c r="R1077" s="195"/>
      <c r="S1077" s="195"/>
      <c r="T1077" s="196"/>
      <c r="AT1077" s="192" t="s">
        <v>153</v>
      </c>
      <c r="AU1077" s="192" t="s">
        <v>86</v>
      </c>
      <c r="AV1077" s="11" t="s">
        <v>25</v>
      </c>
      <c r="AW1077" s="11" t="s">
        <v>40</v>
      </c>
      <c r="AX1077" s="11" t="s">
        <v>77</v>
      </c>
      <c r="AY1077" s="192" t="s">
        <v>144</v>
      </c>
    </row>
    <row r="1078" spans="2:51" s="11" customFormat="1" ht="13.5">
      <c r="B1078" s="188"/>
      <c r="D1078" s="189" t="s">
        <v>153</v>
      </c>
      <c r="E1078" s="190" t="s">
        <v>5</v>
      </c>
      <c r="F1078" s="191" t="s">
        <v>352</v>
      </c>
      <c r="H1078" s="192" t="s">
        <v>5</v>
      </c>
      <c r="I1078" s="193"/>
      <c r="L1078" s="188"/>
      <c r="M1078" s="194"/>
      <c r="N1078" s="195"/>
      <c r="O1078" s="195"/>
      <c r="P1078" s="195"/>
      <c r="Q1078" s="195"/>
      <c r="R1078" s="195"/>
      <c r="S1078" s="195"/>
      <c r="T1078" s="196"/>
      <c r="AT1078" s="192" t="s">
        <v>153</v>
      </c>
      <c r="AU1078" s="192" t="s">
        <v>86</v>
      </c>
      <c r="AV1078" s="11" t="s">
        <v>25</v>
      </c>
      <c r="AW1078" s="11" t="s">
        <v>40</v>
      </c>
      <c r="AX1078" s="11" t="s">
        <v>77</v>
      </c>
      <c r="AY1078" s="192" t="s">
        <v>144</v>
      </c>
    </row>
    <row r="1079" spans="2:51" s="11" customFormat="1" ht="13.5">
      <c r="B1079" s="188"/>
      <c r="D1079" s="189" t="s">
        <v>153</v>
      </c>
      <c r="E1079" s="190" t="s">
        <v>5</v>
      </c>
      <c r="F1079" s="191" t="s">
        <v>353</v>
      </c>
      <c r="H1079" s="192" t="s">
        <v>5</v>
      </c>
      <c r="I1079" s="193"/>
      <c r="L1079" s="188"/>
      <c r="M1079" s="194"/>
      <c r="N1079" s="195"/>
      <c r="O1079" s="195"/>
      <c r="P1079" s="195"/>
      <c r="Q1079" s="195"/>
      <c r="R1079" s="195"/>
      <c r="S1079" s="195"/>
      <c r="T1079" s="196"/>
      <c r="AT1079" s="192" t="s">
        <v>153</v>
      </c>
      <c r="AU1079" s="192" t="s">
        <v>86</v>
      </c>
      <c r="AV1079" s="11" t="s">
        <v>25</v>
      </c>
      <c r="AW1079" s="11" t="s">
        <v>40</v>
      </c>
      <c r="AX1079" s="11" t="s">
        <v>77</v>
      </c>
      <c r="AY1079" s="192" t="s">
        <v>144</v>
      </c>
    </row>
    <row r="1080" spans="2:51" s="12" customFormat="1" ht="13.5">
      <c r="B1080" s="197"/>
      <c r="D1080" s="189" t="s">
        <v>153</v>
      </c>
      <c r="E1080" s="198" t="s">
        <v>5</v>
      </c>
      <c r="F1080" s="199" t="s">
        <v>1751</v>
      </c>
      <c r="H1080" s="200">
        <v>0.285</v>
      </c>
      <c r="I1080" s="201"/>
      <c r="L1080" s="197"/>
      <c r="M1080" s="202"/>
      <c r="N1080" s="203"/>
      <c r="O1080" s="203"/>
      <c r="P1080" s="203"/>
      <c r="Q1080" s="203"/>
      <c r="R1080" s="203"/>
      <c r="S1080" s="203"/>
      <c r="T1080" s="204"/>
      <c r="AT1080" s="198" t="s">
        <v>153</v>
      </c>
      <c r="AU1080" s="198" t="s">
        <v>86</v>
      </c>
      <c r="AV1080" s="12" t="s">
        <v>86</v>
      </c>
      <c r="AW1080" s="12" t="s">
        <v>40</v>
      </c>
      <c r="AX1080" s="12" t="s">
        <v>77</v>
      </c>
      <c r="AY1080" s="198" t="s">
        <v>144</v>
      </c>
    </row>
    <row r="1081" spans="2:51" s="13" customFormat="1" ht="13.5">
      <c r="B1081" s="205"/>
      <c r="D1081" s="206" t="s">
        <v>153</v>
      </c>
      <c r="E1081" s="207" t="s">
        <v>5</v>
      </c>
      <c r="F1081" s="208" t="s">
        <v>174</v>
      </c>
      <c r="H1081" s="209">
        <v>70.639</v>
      </c>
      <c r="I1081" s="210"/>
      <c r="L1081" s="205"/>
      <c r="M1081" s="211"/>
      <c r="N1081" s="212"/>
      <c r="O1081" s="212"/>
      <c r="P1081" s="212"/>
      <c r="Q1081" s="212"/>
      <c r="R1081" s="212"/>
      <c r="S1081" s="212"/>
      <c r="T1081" s="213"/>
      <c r="AT1081" s="214" t="s">
        <v>153</v>
      </c>
      <c r="AU1081" s="214" t="s">
        <v>86</v>
      </c>
      <c r="AV1081" s="13" t="s">
        <v>151</v>
      </c>
      <c r="AW1081" s="13" t="s">
        <v>40</v>
      </c>
      <c r="AX1081" s="13" t="s">
        <v>25</v>
      </c>
      <c r="AY1081" s="214" t="s">
        <v>144</v>
      </c>
    </row>
    <row r="1082" spans="2:65" s="1" customFormat="1" ht="31.5" customHeight="1">
      <c r="B1082" s="175"/>
      <c r="C1082" s="176" t="s">
        <v>697</v>
      </c>
      <c r="D1082" s="176" t="s">
        <v>146</v>
      </c>
      <c r="E1082" s="177" t="s">
        <v>1781</v>
      </c>
      <c r="F1082" s="178" t="s">
        <v>1782</v>
      </c>
      <c r="G1082" s="179" t="s">
        <v>149</v>
      </c>
      <c r="H1082" s="180">
        <v>62.893</v>
      </c>
      <c r="I1082" s="181"/>
      <c r="J1082" s="182">
        <f>ROUND(I1082*H1082,2)</f>
        <v>0</v>
      </c>
      <c r="K1082" s="178" t="s">
        <v>4753</v>
      </c>
      <c r="L1082" s="42"/>
      <c r="M1082" s="183" t="s">
        <v>5</v>
      </c>
      <c r="N1082" s="184" t="s">
        <v>48</v>
      </c>
      <c r="O1082" s="43"/>
      <c r="P1082" s="185">
        <f>O1082*H1082</f>
        <v>0</v>
      </c>
      <c r="Q1082" s="185">
        <v>0</v>
      </c>
      <c r="R1082" s="185">
        <f>Q1082*H1082</f>
        <v>0</v>
      </c>
      <c r="S1082" s="185">
        <v>0</v>
      </c>
      <c r="T1082" s="186">
        <f>S1082*H1082</f>
        <v>0</v>
      </c>
      <c r="AR1082" s="24" t="s">
        <v>151</v>
      </c>
      <c r="AT1082" s="24" t="s">
        <v>146</v>
      </c>
      <c r="AU1082" s="24" t="s">
        <v>86</v>
      </c>
      <c r="AY1082" s="24" t="s">
        <v>144</v>
      </c>
      <c r="BE1082" s="187">
        <f>IF(N1082="základní",J1082,0)</f>
        <v>0</v>
      </c>
      <c r="BF1082" s="187">
        <f>IF(N1082="snížená",J1082,0)</f>
        <v>0</v>
      </c>
      <c r="BG1082" s="187">
        <f>IF(N1082="zákl. přenesená",J1082,0)</f>
        <v>0</v>
      </c>
      <c r="BH1082" s="187">
        <f>IF(N1082="sníž. přenesená",J1082,0)</f>
        <v>0</v>
      </c>
      <c r="BI1082" s="187">
        <f>IF(N1082="nulová",J1082,0)</f>
        <v>0</v>
      </c>
      <c r="BJ1082" s="24" t="s">
        <v>25</v>
      </c>
      <c r="BK1082" s="187">
        <f>ROUND(I1082*H1082,2)</f>
        <v>0</v>
      </c>
      <c r="BL1082" s="24" t="s">
        <v>151</v>
      </c>
      <c r="BM1082" s="24" t="s">
        <v>1783</v>
      </c>
    </row>
    <row r="1083" spans="2:51" s="11" customFormat="1" ht="13.5">
      <c r="B1083" s="188"/>
      <c r="D1083" s="189" t="s">
        <v>153</v>
      </c>
      <c r="E1083" s="190" t="s">
        <v>5</v>
      </c>
      <c r="F1083" s="191" t="s">
        <v>316</v>
      </c>
      <c r="H1083" s="192" t="s">
        <v>5</v>
      </c>
      <c r="I1083" s="193"/>
      <c r="L1083" s="188"/>
      <c r="M1083" s="194"/>
      <c r="N1083" s="195"/>
      <c r="O1083" s="195"/>
      <c r="P1083" s="195"/>
      <c r="Q1083" s="195"/>
      <c r="R1083" s="195"/>
      <c r="S1083" s="195"/>
      <c r="T1083" s="196"/>
      <c r="AT1083" s="192" t="s">
        <v>153</v>
      </c>
      <c r="AU1083" s="192" t="s">
        <v>86</v>
      </c>
      <c r="AV1083" s="11" t="s">
        <v>25</v>
      </c>
      <c r="AW1083" s="11" t="s">
        <v>40</v>
      </c>
      <c r="AX1083" s="11" t="s">
        <v>77</v>
      </c>
      <c r="AY1083" s="192" t="s">
        <v>144</v>
      </c>
    </row>
    <row r="1084" spans="2:51" s="11" customFormat="1" ht="13.5">
      <c r="B1084" s="188"/>
      <c r="D1084" s="189" t="s">
        <v>153</v>
      </c>
      <c r="E1084" s="190" t="s">
        <v>5</v>
      </c>
      <c r="F1084" s="191" t="s">
        <v>311</v>
      </c>
      <c r="H1084" s="192" t="s">
        <v>5</v>
      </c>
      <c r="I1084" s="193"/>
      <c r="L1084" s="188"/>
      <c r="M1084" s="194"/>
      <c r="N1084" s="195"/>
      <c r="O1084" s="195"/>
      <c r="P1084" s="195"/>
      <c r="Q1084" s="195"/>
      <c r="R1084" s="195"/>
      <c r="S1084" s="195"/>
      <c r="T1084" s="196"/>
      <c r="AT1084" s="192" t="s">
        <v>153</v>
      </c>
      <c r="AU1084" s="192" t="s">
        <v>86</v>
      </c>
      <c r="AV1084" s="11" t="s">
        <v>25</v>
      </c>
      <c r="AW1084" s="11" t="s">
        <v>40</v>
      </c>
      <c r="AX1084" s="11" t="s">
        <v>77</v>
      </c>
      <c r="AY1084" s="192" t="s">
        <v>144</v>
      </c>
    </row>
    <row r="1085" spans="2:51" s="11" customFormat="1" ht="13.5">
      <c r="B1085" s="188"/>
      <c r="D1085" s="189" t="s">
        <v>153</v>
      </c>
      <c r="E1085" s="190" t="s">
        <v>5</v>
      </c>
      <c r="F1085" s="191" t="s">
        <v>312</v>
      </c>
      <c r="H1085" s="192" t="s">
        <v>5</v>
      </c>
      <c r="I1085" s="193"/>
      <c r="L1085" s="188"/>
      <c r="M1085" s="194"/>
      <c r="N1085" s="195"/>
      <c r="O1085" s="195"/>
      <c r="P1085" s="195"/>
      <c r="Q1085" s="195"/>
      <c r="R1085" s="195"/>
      <c r="S1085" s="195"/>
      <c r="T1085" s="196"/>
      <c r="AT1085" s="192" t="s">
        <v>153</v>
      </c>
      <c r="AU1085" s="192" t="s">
        <v>86</v>
      </c>
      <c r="AV1085" s="11" t="s">
        <v>25</v>
      </c>
      <c r="AW1085" s="11" t="s">
        <v>40</v>
      </c>
      <c r="AX1085" s="11" t="s">
        <v>77</v>
      </c>
      <c r="AY1085" s="192" t="s">
        <v>144</v>
      </c>
    </row>
    <row r="1086" spans="2:51" s="12" customFormat="1" ht="13.5">
      <c r="B1086" s="197"/>
      <c r="D1086" s="189" t="s">
        <v>153</v>
      </c>
      <c r="E1086" s="198" t="s">
        <v>5</v>
      </c>
      <c r="F1086" s="199" t="s">
        <v>317</v>
      </c>
      <c r="H1086" s="200">
        <v>21.807</v>
      </c>
      <c r="I1086" s="201"/>
      <c r="L1086" s="197"/>
      <c r="M1086" s="202"/>
      <c r="N1086" s="203"/>
      <c r="O1086" s="203"/>
      <c r="P1086" s="203"/>
      <c r="Q1086" s="203"/>
      <c r="R1086" s="203"/>
      <c r="S1086" s="203"/>
      <c r="T1086" s="204"/>
      <c r="AT1086" s="198" t="s">
        <v>153</v>
      </c>
      <c r="AU1086" s="198" t="s">
        <v>86</v>
      </c>
      <c r="AV1086" s="12" t="s">
        <v>86</v>
      </c>
      <c r="AW1086" s="12" t="s">
        <v>40</v>
      </c>
      <c r="AX1086" s="12" t="s">
        <v>77</v>
      </c>
      <c r="AY1086" s="198" t="s">
        <v>144</v>
      </c>
    </row>
    <row r="1087" spans="2:51" s="11" customFormat="1" ht="13.5">
      <c r="B1087" s="188"/>
      <c r="D1087" s="189" t="s">
        <v>153</v>
      </c>
      <c r="E1087" s="190" t="s">
        <v>5</v>
      </c>
      <c r="F1087" s="191" t="s">
        <v>320</v>
      </c>
      <c r="H1087" s="192" t="s">
        <v>5</v>
      </c>
      <c r="I1087" s="193"/>
      <c r="L1087" s="188"/>
      <c r="M1087" s="194"/>
      <c r="N1087" s="195"/>
      <c r="O1087" s="195"/>
      <c r="P1087" s="195"/>
      <c r="Q1087" s="195"/>
      <c r="R1087" s="195"/>
      <c r="S1087" s="195"/>
      <c r="T1087" s="196"/>
      <c r="AT1087" s="192" t="s">
        <v>153</v>
      </c>
      <c r="AU1087" s="192" t="s">
        <v>86</v>
      </c>
      <c r="AV1087" s="11" t="s">
        <v>25</v>
      </c>
      <c r="AW1087" s="11" t="s">
        <v>40</v>
      </c>
      <c r="AX1087" s="11" t="s">
        <v>77</v>
      </c>
      <c r="AY1087" s="192" t="s">
        <v>144</v>
      </c>
    </row>
    <row r="1088" spans="2:51" s="11" customFormat="1" ht="13.5">
      <c r="B1088" s="188"/>
      <c r="D1088" s="189" t="s">
        <v>153</v>
      </c>
      <c r="E1088" s="190" t="s">
        <v>5</v>
      </c>
      <c r="F1088" s="191" t="s">
        <v>322</v>
      </c>
      <c r="H1088" s="192" t="s">
        <v>5</v>
      </c>
      <c r="I1088" s="193"/>
      <c r="L1088" s="188"/>
      <c r="M1088" s="194"/>
      <c r="N1088" s="195"/>
      <c r="O1088" s="195"/>
      <c r="P1088" s="195"/>
      <c r="Q1088" s="195"/>
      <c r="R1088" s="195"/>
      <c r="S1088" s="195"/>
      <c r="T1088" s="196"/>
      <c r="AT1088" s="192" t="s">
        <v>153</v>
      </c>
      <c r="AU1088" s="192" t="s">
        <v>86</v>
      </c>
      <c r="AV1088" s="11" t="s">
        <v>25</v>
      </c>
      <c r="AW1088" s="11" t="s">
        <v>40</v>
      </c>
      <c r="AX1088" s="11" t="s">
        <v>77</v>
      </c>
      <c r="AY1088" s="192" t="s">
        <v>144</v>
      </c>
    </row>
    <row r="1089" spans="2:51" s="12" customFormat="1" ht="13.5">
      <c r="B1089" s="197"/>
      <c r="D1089" s="189" t="s">
        <v>153</v>
      </c>
      <c r="E1089" s="198" t="s">
        <v>5</v>
      </c>
      <c r="F1089" s="199" t="s">
        <v>1755</v>
      </c>
      <c r="H1089" s="200">
        <v>4</v>
      </c>
      <c r="I1089" s="201"/>
      <c r="L1089" s="197"/>
      <c r="M1089" s="202"/>
      <c r="N1089" s="203"/>
      <c r="O1089" s="203"/>
      <c r="P1089" s="203"/>
      <c r="Q1089" s="203"/>
      <c r="R1089" s="203"/>
      <c r="S1089" s="203"/>
      <c r="T1089" s="204"/>
      <c r="AT1089" s="198" t="s">
        <v>153</v>
      </c>
      <c r="AU1089" s="198" t="s">
        <v>86</v>
      </c>
      <c r="AV1089" s="12" t="s">
        <v>86</v>
      </c>
      <c r="AW1089" s="12" t="s">
        <v>40</v>
      </c>
      <c r="AX1089" s="12" t="s">
        <v>77</v>
      </c>
      <c r="AY1089" s="198" t="s">
        <v>144</v>
      </c>
    </row>
    <row r="1090" spans="2:51" s="11" customFormat="1" ht="13.5">
      <c r="B1090" s="188"/>
      <c r="D1090" s="189" t="s">
        <v>153</v>
      </c>
      <c r="E1090" s="190" t="s">
        <v>5</v>
      </c>
      <c r="F1090" s="191" t="s">
        <v>314</v>
      </c>
      <c r="H1090" s="192" t="s">
        <v>5</v>
      </c>
      <c r="I1090" s="193"/>
      <c r="L1090" s="188"/>
      <c r="M1090" s="194"/>
      <c r="N1090" s="195"/>
      <c r="O1090" s="195"/>
      <c r="P1090" s="195"/>
      <c r="Q1090" s="195"/>
      <c r="R1090" s="195"/>
      <c r="S1090" s="195"/>
      <c r="T1090" s="196"/>
      <c r="AT1090" s="192" t="s">
        <v>153</v>
      </c>
      <c r="AU1090" s="192" t="s">
        <v>86</v>
      </c>
      <c r="AV1090" s="11" t="s">
        <v>25</v>
      </c>
      <c r="AW1090" s="11" t="s">
        <v>40</v>
      </c>
      <c r="AX1090" s="11" t="s">
        <v>77</v>
      </c>
      <c r="AY1090" s="192" t="s">
        <v>144</v>
      </c>
    </row>
    <row r="1091" spans="2:51" s="12" customFormat="1" ht="13.5">
      <c r="B1091" s="197"/>
      <c r="D1091" s="189" t="s">
        <v>153</v>
      </c>
      <c r="E1091" s="198" t="s">
        <v>5</v>
      </c>
      <c r="F1091" s="199" t="s">
        <v>318</v>
      </c>
      <c r="H1091" s="200">
        <v>2.27</v>
      </c>
      <c r="I1091" s="201"/>
      <c r="L1091" s="197"/>
      <c r="M1091" s="202"/>
      <c r="N1091" s="203"/>
      <c r="O1091" s="203"/>
      <c r="P1091" s="203"/>
      <c r="Q1091" s="203"/>
      <c r="R1091" s="203"/>
      <c r="S1091" s="203"/>
      <c r="T1091" s="204"/>
      <c r="AT1091" s="198" t="s">
        <v>153</v>
      </c>
      <c r="AU1091" s="198" t="s">
        <v>86</v>
      </c>
      <c r="AV1091" s="12" t="s">
        <v>86</v>
      </c>
      <c r="AW1091" s="12" t="s">
        <v>40</v>
      </c>
      <c r="AX1091" s="12" t="s">
        <v>77</v>
      </c>
      <c r="AY1091" s="198" t="s">
        <v>144</v>
      </c>
    </row>
    <row r="1092" spans="2:51" s="11" customFormat="1" ht="13.5">
      <c r="B1092" s="188"/>
      <c r="D1092" s="189" t="s">
        <v>153</v>
      </c>
      <c r="E1092" s="190" t="s">
        <v>5</v>
      </c>
      <c r="F1092" s="191" t="s">
        <v>1246</v>
      </c>
      <c r="H1092" s="192" t="s">
        <v>5</v>
      </c>
      <c r="I1092" s="193"/>
      <c r="L1092" s="188"/>
      <c r="M1092" s="194"/>
      <c r="N1092" s="195"/>
      <c r="O1092" s="195"/>
      <c r="P1092" s="195"/>
      <c r="Q1092" s="195"/>
      <c r="R1092" s="195"/>
      <c r="S1092" s="195"/>
      <c r="T1092" s="196"/>
      <c r="AT1092" s="192" t="s">
        <v>153</v>
      </c>
      <c r="AU1092" s="192" t="s">
        <v>86</v>
      </c>
      <c r="AV1092" s="11" t="s">
        <v>25</v>
      </c>
      <c r="AW1092" s="11" t="s">
        <v>40</v>
      </c>
      <c r="AX1092" s="11" t="s">
        <v>77</v>
      </c>
      <c r="AY1092" s="192" t="s">
        <v>144</v>
      </c>
    </row>
    <row r="1093" spans="2:51" s="11" customFormat="1" ht="13.5">
      <c r="B1093" s="188"/>
      <c r="D1093" s="189" t="s">
        <v>153</v>
      </c>
      <c r="E1093" s="190" t="s">
        <v>5</v>
      </c>
      <c r="F1093" s="191" t="s">
        <v>1247</v>
      </c>
      <c r="H1093" s="192" t="s">
        <v>5</v>
      </c>
      <c r="I1093" s="193"/>
      <c r="L1093" s="188"/>
      <c r="M1093" s="194"/>
      <c r="N1093" s="195"/>
      <c r="O1093" s="195"/>
      <c r="P1093" s="195"/>
      <c r="Q1093" s="195"/>
      <c r="R1093" s="195"/>
      <c r="S1093" s="195"/>
      <c r="T1093" s="196"/>
      <c r="AT1093" s="192" t="s">
        <v>153</v>
      </c>
      <c r="AU1093" s="192" t="s">
        <v>86</v>
      </c>
      <c r="AV1093" s="11" t="s">
        <v>25</v>
      </c>
      <c r="AW1093" s="11" t="s">
        <v>40</v>
      </c>
      <c r="AX1093" s="11" t="s">
        <v>77</v>
      </c>
      <c r="AY1093" s="192" t="s">
        <v>144</v>
      </c>
    </row>
    <row r="1094" spans="2:51" s="11" customFormat="1" ht="13.5">
      <c r="B1094" s="188"/>
      <c r="D1094" s="189" t="s">
        <v>153</v>
      </c>
      <c r="E1094" s="190" t="s">
        <v>5</v>
      </c>
      <c r="F1094" s="191" t="s">
        <v>1248</v>
      </c>
      <c r="H1094" s="192" t="s">
        <v>5</v>
      </c>
      <c r="I1094" s="193"/>
      <c r="L1094" s="188"/>
      <c r="M1094" s="194"/>
      <c r="N1094" s="195"/>
      <c r="O1094" s="195"/>
      <c r="P1094" s="195"/>
      <c r="Q1094" s="195"/>
      <c r="R1094" s="195"/>
      <c r="S1094" s="195"/>
      <c r="T1094" s="196"/>
      <c r="AT1094" s="192" t="s">
        <v>153</v>
      </c>
      <c r="AU1094" s="192" t="s">
        <v>86</v>
      </c>
      <c r="AV1094" s="11" t="s">
        <v>25</v>
      </c>
      <c r="AW1094" s="11" t="s">
        <v>40</v>
      </c>
      <c r="AX1094" s="11" t="s">
        <v>77</v>
      </c>
      <c r="AY1094" s="192" t="s">
        <v>144</v>
      </c>
    </row>
    <row r="1095" spans="2:51" s="12" customFormat="1" ht="13.5">
      <c r="B1095" s="197"/>
      <c r="D1095" s="189" t="s">
        <v>153</v>
      </c>
      <c r="E1095" s="198" t="s">
        <v>5</v>
      </c>
      <c r="F1095" s="199" t="s">
        <v>1249</v>
      </c>
      <c r="H1095" s="200">
        <v>-10.82</v>
      </c>
      <c r="I1095" s="201"/>
      <c r="L1095" s="197"/>
      <c r="M1095" s="202"/>
      <c r="N1095" s="203"/>
      <c r="O1095" s="203"/>
      <c r="P1095" s="203"/>
      <c r="Q1095" s="203"/>
      <c r="R1095" s="203"/>
      <c r="S1095" s="203"/>
      <c r="T1095" s="204"/>
      <c r="AT1095" s="198" t="s">
        <v>153</v>
      </c>
      <c r="AU1095" s="198" t="s">
        <v>86</v>
      </c>
      <c r="AV1095" s="12" t="s">
        <v>86</v>
      </c>
      <c r="AW1095" s="12" t="s">
        <v>40</v>
      </c>
      <c r="AX1095" s="12" t="s">
        <v>77</v>
      </c>
      <c r="AY1095" s="198" t="s">
        <v>144</v>
      </c>
    </row>
    <row r="1096" spans="2:51" s="11" customFormat="1" ht="13.5">
      <c r="B1096" s="188"/>
      <c r="D1096" s="189" t="s">
        <v>153</v>
      </c>
      <c r="E1096" s="190" t="s">
        <v>5</v>
      </c>
      <c r="F1096" s="191" t="s">
        <v>163</v>
      </c>
      <c r="H1096" s="192" t="s">
        <v>5</v>
      </c>
      <c r="I1096" s="193"/>
      <c r="L1096" s="188"/>
      <c r="M1096" s="194"/>
      <c r="N1096" s="195"/>
      <c r="O1096" s="195"/>
      <c r="P1096" s="195"/>
      <c r="Q1096" s="195"/>
      <c r="R1096" s="195"/>
      <c r="S1096" s="195"/>
      <c r="T1096" s="196"/>
      <c r="AT1096" s="192" t="s">
        <v>153</v>
      </c>
      <c r="AU1096" s="192" t="s">
        <v>86</v>
      </c>
      <c r="AV1096" s="11" t="s">
        <v>25</v>
      </c>
      <c r="AW1096" s="11" t="s">
        <v>40</v>
      </c>
      <c r="AX1096" s="11" t="s">
        <v>77</v>
      </c>
      <c r="AY1096" s="192" t="s">
        <v>144</v>
      </c>
    </row>
    <row r="1097" spans="2:51" s="11" customFormat="1" ht="13.5">
      <c r="B1097" s="188"/>
      <c r="D1097" s="189" t="s">
        <v>153</v>
      </c>
      <c r="E1097" s="190" t="s">
        <v>5</v>
      </c>
      <c r="F1097" s="191" t="s">
        <v>164</v>
      </c>
      <c r="H1097" s="192" t="s">
        <v>5</v>
      </c>
      <c r="I1097" s="193"/>
      <c r="L1097" s="188"/>
      <c r="M1097" s="194"/>
      <c r="N1097" s="195"/>
      <c r="O1097" s="195"/>
      <c r="P1097" s="195"/>
      <c r="Q1097" s="195"/>
      <c r="R1097" s="195"/>
      <c r="S1097" s="195"/>
      <c r="T1097" s="196"/>
      <c r="AT1097" s="192" t="s">
        <v>153</v>
      </c>
      <c r="AU1097" s="192" t="s">
        <v>86</v>
      </c>
      <c r="AV1097" s="11" t="s">
        <v>25</v>
      </c>
      <c r="AW1097" s="11" t="s">
        <v>40</v>
      </c>
      <c r="AX1097" s="11" t="s">
        <v>77</v>
      </c>
      <c r="AY1097" s="192" t="s">
        <v>144</v>
      </c>
    </row>
    <row r="1098" spans="2:51" s="12" customFormat="1" ht="13.5">
      <c r="B1098" s="197"/>
      <c r="D1098" s="189" t="s">
        <v>153</v>
      </c>
      <c r="E1098" s="198" t="s">
        <v>5</v>
      </c>
      <c r="F1098" s="199" t="s">
        <v>1756</v>
      </c>
      <c r="H1098" s="200">
        <v>34.93</v>
      </c>
      <c r="I1098" s="201"/>
      <c r="L1098" s="197"/>
      <c r="M1098" s="202"/>
      <c r="N1098" s="203"/>
      <c r="O1098" s="203"/>
      <c r="P1098" s="203"/>
      <c r="Q1098" s="203"/>
      <c r="R1098" s="203"/>
      <c r="S1098" s="203"/>
      <c r="T1098" s="204"/>
      <c r="AT1098" s="198" t="s">
        <v>153</v>
      </c>
      <c r="AU1098" s="198" t="s">
        <v>86</v>
      </c>
      <c r="AV1098" s="12" t="s">
        <v>86</v>
      </c>
      <c r="AW1098" s="12" t="s">
        <v>40</v>
      </c>
      <c r="AX1098" s="12" t="s">
        <v>77</v>
      </c>
      <c r="AY1098" s="198" t="s">
        <v>144</v>
      </c>
    </row>
    <row r="1099" spans="2:51" s="11" customFormat="1" ht="13.5">
      <c r="B1099" s="188"/>
      <c r="D1099" s="189" t="s">
        <v>153</v>
      </c>
      <c r="E1099" s="190" t="s">
        <v>5</v>
      </c>
      <c r="F1099" s="191" t="s">
        <v>333</v>
      </c>
      <c r="H1099" s="192" t="s">
        <v>5</v>
      </c>
      <c r="I1099" s="193"/>
      <c r="L1099" s="188"/>
      <c r="M1099" s="194"/>
      <c r="N1099" s="195"/>
      <c r="O1099" s="195"/>
      <c r="P1099" s="195"/>
      <c r="Q1099" s="195"/>
      <c r="R1099" s="195"/>
      <c r="S1099" s="195"/>
      <c r="T1099" s="196"/>
      <c r="AT1099" s="192" t="s">
        <v>153</v>
      </c>
      <c r="AU1099" s="192" t="s">
        <v>86</v>
      </c>
      <c r="AV1099" s="11" t="s">
        <v>25</v>
      </c>
      <c r="AW1099" s="11" t="s">
        <v>40</v>
      </c>
      <c r="AX1099" s="11" t="s">
        <v>77</v>
      </c>
      <c r="AY1099" s="192" t="s">
        <v>144</v>
      </c>
    </row>
    <row r="1100" spans="2:51" s="11" customFormat="1" ht="13.5">
      <c r="B1100" s="188"/>
      <c r="D1100" s="189" t="s">
        <v>153</v>
      </c>
      <c r="E1100" s="190" t="s">
        <v>5</v>
      </c>
      <c r="F1100" s="191" t="s">
        <v>334</v>
      </c>
      <c r="H1100" s="192" t="s">
        <v>5</v>
      </c>
      <c r="I1100" s="193"/>
      <c r="L1100" s="188"/>
      <c r="M1100" s="194"/>
      <c r="N1100" s="195"/>
      <c r="O1100" s="195"/>
      <c r="P1100" s="195"/>
      <c r="Q1100" s="195"/>
      <c r="R1100" s="195"/>
      <c r="S1100" s="195"/>
      <c r="T1100" s="196"/>
      <c r="AT1100" s="192" t="s">
        <v>153</v>
      </c>
      <c r="AU1100" s="192" t="s">
        <v>86</v>
      </c>
      <c r="AV1100" s="11" t="s">
        <v>25</v>
      </c>
      <c r="AW1100" s="11" t="s">
        <v>40</v>
      </c>
      <c r="AX1100" s="11" t="s">
        <v>77</v>
      </c>
      <c r="AY1100" s="192" t="s">
        <v>144</v>
      </c>
    </row>
    <row r="1101" spans="2:51" s="12" customFormat="1" ht="13.5">
      <c r="B1101" s="197"/>
      <c r="D1101" s="189" t="s">
        <v>153</v>
      </c>
      <c r="E1101" s="198" t="s">
        <v>5</v>
      </c>
      <c r="F1101" s="199" t="s">
        <v>1757</v>
      </c>
      <c r="H1101" s="200">
        <v>3.324</v>
      </c>
      <c r="I1101" s="201"/>
      <c r="L1101" s="197"/>
      <c r="M1101" s="202"/>
      <c r="N1101" s="203"/>
      <c r="O1101" s="203"/>
      <c r="P1101" s="203"/>
      <c r="Q1101" s="203"/>
      <c r="R1101" s="203"/>
      <c r="S1101" s="203"/>
      <c r="T1101" s="204"/>
      <c r="AT1101" s="198" t="s">
        <v>153</v>
      </c>
      <c r="AU1101" s="198" t="s">
        <v>86</v>
      </c>
      <c r="AV1101" s="12" t="s">
        <v>86</v>
      </c>
      <c r="AW1101" s="12" t="s">
        <v>40</v>
      </c>
      <c r="AX1101" s="12" t="s">
        <v>77</v>
      </c>
      <c r="AY1101" s="198" t="s">
        <v>144</v>
      </c>
    </row>
    <row r="1102" spans="2:51" s="11" customFormat="1" ht="13.5">
      <c r="B1102" s="188"/>
      <c r="D1102" s="189" t="s">
        <v>153</v>
      </c>
      <c r="E1102" s="190" t="s">
        <v>5</v>
      </c>
      <c r="F1102" s="191" t="s">
        <v>154</v>
      </c>
      <c r="H1102" s="192" t="s">
        <v>5</v>
      </c>
      <c r="I1102" s="193"/>
      <c r="L1102" s="188"/>
      <c r="M1102" s="194"/>
      <c r="N1102" s="195"/>
      <c r="O1102" s="195"/>
      <c r="P1102" s="195"/>
      <c r="Q1102" s="195"/>
      <c r="R1102" s="195"/>
      <c r="S1102" s="195"/>
      <c r="T1102" s="196"/>
      <c r="AT1102" s="192" t="s">
        <v>153</v>
      </c>
      <c r="AU1102" s="192" t="s">
        <v>86</v>
      </c>
      <c r="AV1102" s="11" t="s">
        <v>25</v>
      </c>
      <c r="AW1102" s="11" t="s">
        <v>40</v>
      </c>
      <c r="AX1102" s="11" t="s">
        <v>77</v>
      </c>
      <c r="AY1102" s="192" t="s">
        <v>144</v>
      </c>
    </row>
    <row r="1103" spans="2:51" s="11" customFormat="1" ht="13.5">
      <c r="B1103" s="188"/>
      <c r="D1103" s="189" t="s">
        <v>153</v>
      </c>
      <c r="E1103" s="190" t="s">
        <v>5</v>
      </c>
      <c r="F1103" s="191" t="s">
        <v>155</v>
      </c>
      <c r="H1103" s="192" t="s">
        <v>5</v>
      </c>
      <c r="I1103" s="193"/>
      <c r="L1103" s="188"/>
      <c r="M1103" s="194"/>
      <c r="N1103" s="195"/>
      <c r="O1103" s="195"/>
      <c r="P1103" s="195"/>
      <c r="Q1103" s="195"/>
      <c r="R1103" s="195"/>
      <c r="S1103" s="195"/>
      <c r="T1103" s="196"/>
      <c r="AT1103" s="192" t="s">
        <v>153</v>
      </c>
      <c r="AU1103" s="192" t="s">
        <v>86</v>
      </c>
      <c r="AV1103" s="11" t="s">
        <v>25</v>
      </c>
      <c r="AW1103" s="11" t="s">
        <v>40</v>
      </c>
      <c r="AX1103" s="11" t="s">
        <v>77</v>
      </c>
      <c r="AY1103" s="192" t="s">
        <v>144</v>
      </c>
    </row>
    <row r="1104" spans="2:51" s="12" customFormat="1" ht="13.5">
      <c r="B1104" s="197"/>
      <c r="D1104" s="189" t="s">
        <v>153</v>
      </c>
      <c r="E1104" s="198" t="s">
        <v>5</v>
      </c>
      <c r="F1104" s="199" t="s">
        <v>298</v>
      </c>
      <c r="H1104" s="200">
        <v>4.084</v>
      </c>
      <c r="I1104" s="201"/>
      <c r="L1104" s="197"/>
      <c r="M1104" s="202"/>
      <c r="N1104" s="203"/>
      <c r="O1104" s="203"/>
      <c r="P1104" s="203"/>
      <c r="Q1104" s="203"/>
      <c r="R1104" s="203"/>
      <c r="S1104" s="203"/>
      <c r="T1104" s="204"/>
      <c r="AT1104" s="198" t="s">
        <v>153</v>
      </c>
      <c r="AU1104" s="198" t="s">
        <v>86</v>
      </c>
      <c r="AV1104" s="12" t="s">
        <v>86</v>
      </c>
      <c r="AW1104" s="12" t="s">
        <v>40</v>
      </c>
      <c r="AX1104" s="12" t="s">
        <v>77</v>
      </c>
      <c r="AY1104" s="198" t="s">
        <v>144</v>
      </c>
    </row>
    <row r="1105" spans="2:51" s="13" customFormat="1" ht="13.5">
      <c r="B1105" s="205"/>
      <c r="D1105" s="189" t="s">
        <v>153</v>
      </c>
      <c r="E1105" s="215" t="s">
        <v>5</v>
      </c>
      <c r="F1105" s="216" t="s">
        <v>1263</v>
      </c>
      <c r="H1105" s="217">
        <v>59.595</v>
      </c>
      <c r="I1105" s="210"/>
      <c r="L1105" s="205"/>
      <c r="M1105" s="211"/>
      <c r="N1105" s="212"/>
      <c r="O1105" s="212"/>
      <c r="P1105" s="212"/>
      <c r="Q1105" s="212"/>
      <c r="R1105" s="212"/>
      <c r="S1105" s="212"/>
      <c r="T1105" s="213"/>
      <c r="AT1105" s="214" t="s">
        <v>153</v>
      </c>
      <c r="AU1105" s="214" t="s">
        <v>86</v>
      </c>
      <c r="AV1105" s="13" t="s">
        <v>151</v>
      </c>
      <c r="AW1105" s="13" t="s">
        <v>40</v>
      </c>
      <c r="AX1105" s="13" t="s">
        <v>77</v>
      </c>
      <c r="AY1105" s="214" t="s">
        <v>144</v>
      </c>
    </row>
    <row r="1106" spans="2:51" s="11" customFormat="1" ht="13.5">
      <c r="B1106" s="188"/>
      <c r="D1106" s="189" t="s">
        <v>153</v>
      </c>
      <c r="E1106" s="190" t="s">
        <v>5</v>
      </c>
      <c r="F1106" s="191" t="s">
        <v>316</v>
      </c>
      <c r="H1106" s="192" t="s">
        <v>5</v>
      </c>
      <c r="I1106" s="193"/>
      <c r="L1106" s="188"/>
      <c r="M1106" s="194"/>
      <c r="N1106" s="195"/>
      <c r="O1106" s="195"/>
      <c r="P1106" s="195"/>
      <c r="Q1106" s="195"/>
      <c r="R1106" s="195"/>
      <c r="S1106" s="195"/>
      <c r="T1106" s="196"/>
      <c r="AT1106" s="192" t="s">
        <v>153</v>
      </c>
      <c r="AU1106" s="192" t="s">
        <v>86</v>
      </c>
      <c r="AV1106" s="11" t="s">
        <v>25</v>
      </c>
      <c r="AW1106" s="11" t="s">
        <v>40</v>
      </c>
      <c r="AX1106" s="11" t="s">
        <v>77</v>
      </c>
      <c r="AY1106" s="192" t="s">
        <v>144</v>
      </c>
    </row>
    <row r="1107" spans="2:51" s="11" customFormat="1" ht="13.5">
      <c r="B1107" s="188"/>
      <c r="D1107" s="189" t="s">
        <v>153</v>
      </c>
      <c r="E1107" s="190" t="s">
        <v>5</v>
      </c>
      <c r="F1107" s="191" t="s">
        <v>1250</v>
      </c>
      <c r="H1107" s="192" t="s">
        <v>5</v>
      </c>
      <c r="I1107" s="193"/>
      <c r="L1107" s="188"/>
      <c r="M1107" s="194"/>
      <c r="N1107" s="195"/>
      <c r="O1107" s="195"/>
      <c r="P1107" s="195"/>
      <c r="Q1107" s="195"/>
      <c r="R1107" s="195"/>
      <c r="S1107" s="195"/>
      <c r="T1107" s="196"/>
      <c r="AT1107" s="192" t="s">
        <v>153</v>
      </c>
      <c r="AU1107" s="192" t="s">
        <v>86</v>
      </c>
      <c r="AV1107" s="11" t="s">
        <v>25</v>
      </c>
      <c r="AW1107" s="11" t="s">
        <v>40</v>
      </c>
      <c r="AX1107" s="11" t="s">
        <v>77</v>
      </c>
      <c r="AY1107" s="192" t="s">
        <v>144</v>
      </c>
    </row>
    <row r="1108" spans="2:51" s="11" customFormat="1" ht="13.5">
      <c r="B1108" s="188"/>
      <c r="D1108" s="189" t="s">
        <v>153</v>
      </c>
      <c r="E1108" s="190" t="s">
        <v>5</v>
      </c>
      <c r="F1108" s="191" t="s">
        <v>1251</v>
      </c>
      <c r="H1108" s="192" t="s">
        <v>5</v>
      </c>
      <c r="I1108" s="193"/>
      <c r="L1108" s="188"/>
      <c r="M1108" s="194"/>
      <c r="N1108" s="195"/>
      <c r="O1108" s="195"/>
      <c r="P1108" s="195"/>
      <c r="Q1108" s="195"/>
      <c r="R1108" s="195"/>
      <c r="S1108" s="195"/>
      <c r="T1108" s="196"/>
      <c r="AT1108" s="192" t="s">
        <v>153</v>
      </c>
      <c r="AU1108" s="192" t="s">
        <v>86</v>
      </c>
      <c r="AV1108" s="11" t="s">
        <v>25</v>
      </c>
      <c r="AW1108" s="11" t="s">
        <v>40</v>
      </c>
      <c r="AX1108" s="11" t="s">
        <v>77</v>
      </c>
      <c r="AY1108" s="192" t="s">
        <v>144</v>
      </c>
    </row>
    <row r="1109" spans="2:51" s="12" customFormat="1" ht="13.5">
      <c r="B1109" s="197"/>
      <c r="D1109" s="189" t="s">
        <v>153</v>
      </c>
      <c r="E1109" s="198" t="s">
        <v>5</v>
      </c>
      <c r="F1109" s="199" t="s">
        <v>1758</v>
      </c>
      <c r="H1109" s="200">
        <v>7.56</v>
      </c>
      <c r="I1109" s="201"/>
      <c r="L1109" s="197"/>
      <c r="M1109" s="202"/>
      <c r="N1109" s="203"/>
      <c r="O1109" s="203"/>
      <c r="P1109" s="203"/>
      <c r="Q1109" s="203"/>
      <c r="R1109" s="203"/>
      <c r="S1109" s="203"/>
      <c r="T1109" s="204"/>
      <c r="AT1109" s="198" t="s">
        <v>153</v>
      </c>
      <c r="AU1109" s="198" t="s">
        <v>86</v>
      </c>
      <c r="AV1109" s="12" t="s">
        <v>86</v>
      </c>
      <c r="AW1109" s="12" t="s">
        <v>40</v>
      </c>
      <c r="AX1109" s="12" t="s">
        <v>77</v>
      </c>
      <c r="AY1109" s="198" t="s">
        <v>144</v>
      </c>
    </row>
    <row r="1110" spans="2:51" s="13" customFormat="1" ht="13.5">
      <c r="B1110" s="205"/>
      <c r="D1110" s="189" t="s">
        <v>153</v>
      </c>
      <c r="E1110" s="215" t="s">
        <v>5</v>
      </c>
      <c r="F1110" s="216" t="s">
        <v>174</v>
      </c>
      <c r="H1110" s="217">
        <v>7.56</v>
      </c>
      <c r="I1110" s="210"/>
      <c r="L1110" s="205"/>
      <c r="M1110" s="211"/>
      <c r="N1110" s="212"/>
      <c r="O1110" s="212"/>
      <c r="P1110" s="212"/>
      <c r="Q1110" s="212"/>
      <c r="R1110" s="212"/>
      <c r="S1110" s="212"/>
      <c r="T1110" s="213"/>
      <c r="AT1110" s="214" t="s">
        <v>153</v>
      </c>
      <c r="AU1110" s="214" t="s">
        <v>86</v>
      </c>
      <c r="AV1110" s="13" t="s">
        <v>151</v>
      </c>
      <c r="AW1110" s="13" t="s">
        <v>40</v>
      </c>
      <c r="AX1110" s="13" t="s">
        <v>77</v>
      </c>
      <c r="AY1110" s="214" t="s">
        <v>144</v>
      </c>
    </row>
    <row r="1111" spans="2:51" s="12" customFormat="1" ht="13.5">
      <c r="B1111" s="197"/>
      <c r="D1111" s="189" t="s">
        <v>153</v>
      </c>
      <c r="E1111" s="198" t="s">
        <v>5</v>
      </c>
      <c r="F1111" s="199" t="s">
        <v>1759</v>
      </c>
      <c r="H1111" s="200">
        <v>3.298</v>
      </c>
      <c r="I1111" s="201"/>
      <c r="L1111" s="197"/>
      <c r="M1111" s="202"/>
      <c r="N1111" s="203"/>
      <c r="O1111" s="203"/>
      <c r="P1111" s="203"/>
      <c r="Q1111" s="203"/>
      <c r="R1111" s="203"/>
      <c r="S1111" s="203"/>
      <c r="T1111" s="204"/>
      <c r="AT1111" s="198" t="s">
        <v>153</v>
      </c>
      <c r="AU1111" s="198" t="s">
        <v>86</v>
      </c>
      <c r="AV1111" s="12" t="s">
        <v>86</v>
      </c>
      <c r="AW1111" s="12" t="s">
        <v>40</v>
      </c>
      <c r="AX1111" s="12" t="s">
        <v>77</v>
      </c>
      <c r="AY1111" s="198" t="s">
        <v>144</v>
      </c>
    </row>
    <row r="1112" spans="2:51" s="13" customFormat="1" ht="13.5">
      <c r="B1112" s="205"/>
      <c r="D1112" s="189" t="s">
        <v>153</v>
      </c>
      <c r="E1112" s="215" t="s">
        <v>5</v>
      </c>
      <c r="F1112" s="216" t="s">
        <v>1263</v>
      </c>
      <c r="H1112" s="217">
        <v>3.298</v>
      </c>
      <c r="I1112" s="210"/>
      <c r="L1112" s="205"/>
      <c r="M1112" s="211"/>
      <c r="N1112" s="212"/>
      <c r="O1112" s="212"/>
      <c r="P1112" s="212"/>
      <c r="Q1112" s="212"/>
      <c r="R1112" s="212"/>
      <c r="S1112" s="212"/>
      <c r="T1112" s="213"/>
      <c r="AT1112" s="214" t="s">
        <v>153</v>
      </c>
      <c r="AU1112" s="214" t="s">
        <v>86</v>
      </c>
      <c r="AV1112" s="13" t="s">
        <v>151</v>
      </c>
      <c r="AW1112" s="13" t="s">
        <v>40</v>
      </c>
      <c r="AX1112" s="13" t="s">
        <v>77</v>
      </c>
      <c r="AY1112" s="214" t="s">
        <v>144</v>
      </c>
    </row>
    <row r="1113" spans="2:51" s="12" customFormat="1" ht="13.5">
      <c r="B1113" s="197"/>
      <c r="D1113" s="189" t="s">
        <v>153</v>
      </c>
      <c r="E1113" s="198" t="s">
        <v>5</v>
      </c>
      <c r="F1113" s="199" t="s">
        <v>1760</v>
      </c>
      <c r="H1113" s="200">
        <v>62.893</v>
      </c>
      <c r="I1113" s="201"/>
      <c r="L1113" s="197"/>
      <c r="M1113" s="202"/>
      <c r="N1113" s="203"/>
      <c r="O1113" s="203"/>
      <c r="P1113" s="203"/>
      <c r="Q1113" s="203"/>
      <c r="R1113" s="203"/>
      <c r="S1113" s="203"/>
      <c r="T1113" s="204"/>
      <c r="AT1113" s="198" t="s">
        <v>153</v>
      </c>
      <c r="AU1113" s="198" t="s">
        <v>86</v>
      </c>
      <c r="AV1113" s="12" t="s">
        <v>86</v>
      </c>
      <c r="AW1113" s="12" t="s">
        <v>40</v>
      </c>
      <c r="AX1113" s="12" t="s">
        <v>77</v>
      </c>
      <c r="AY1113" s="198" t="s">
        <v>144</v>
      </c>
    </row>
    <row r="1114" spans="2:51" s="13" customFormat="1" ht="13.5">
      <c r="B1114" s="205"/>
      <c r="D1114" s="206" t="s">
        <v>153</v>
      </c>
      <c r="E1114" s="207" t="s">
        <v>5</v>
      </c>
      <c r="F1114" s="208" t="s">
        <v>1761</v>
      </c>
      <c r="H1114" s="209">
        <v>62.893</v>
      </c>
      <c r="I1114" s="210"/>
      <c r="L1114" s="205"/>
      <c r="M1114" s="211"/>
      <c r="N1114" s="212"/>
      <c r="O1114" s="212"/>
      <c r="P1114" s="212"/>
      <c r="Q1114" s="212"/>
      <c r="R1114" s="212"/>
      <c r="S1114" s="212"/>
      <c r="T1114" s="213"/>
      <c r="AT1114" s="214" t="s">
        <v>153</v>
      </c>
      <c r="AU1114" s="214" t="s">
        <v>86</v>
      </c>
      <c r="AV1114" s="13" t="s">
        <v>151</v>
      </c>
      <c r="AW1114" s="13" t="s">
        <v>40</v>
      </c>
      <c r="AX1114" s="13" t="s">
        <v>25</v>
      </c>
      <c r="AY1114" s="214" t="s">
        <v>144</v>
      </c>
    </row>
    <row r="1115" spans="2:65" s="1" customFormat="1" ht="31.5" customHeight="1">
      <c r="B1115" s="175"/>
      <c r="C1115" s="176" t="s">
        <v>703</v>
      </c>
      <c r="D1115" s="176" t="s">
        <v>146</v>
      </c>
      <c r="E1115" s="177" t="s">
        <v>1784</v>
      </c>
      <c r="F1115" s="178" t="s">
        <v>1785</v>
      </c>
      <c r="G1115" s="179" t="s">
        <v>149</v>
      </c>
      <c r="H1115" s="180">
        <v>8.577</v>
      </c>
      <c r="I1115" s="181"/>
      <c r="J1115" s="182">
        <f>ROUND(I1115*H1115,2)</f>
        <v>0</v>
      </c>
      <c r="K1115" s="178" t="s">
        <v>4753</v>
      </c>
      <c r="L1115" s="42"/>
      <c r="M1115" s="183" t="s">
        <v>5</v>
      </c>
      <c r="N1115" s="184" t="s">
        <v>48</v>
      </c>
      <c r="O1115" s="43"/>
      <c r="P1115" s="185">
        <f>O1115*H1115</f>
        <v>0</v>
      </c>
      <c r="Q1115" s="185">
        <v>0</v>
      </c>
      <c r="R1115" s="185">
        <f>Q1115*H1115</f>
        <v>0</v>
      </c>
      <c r="S1115" s="185">
        <v>0</v>
      </c>
      <c r="T1115" s="186">
        <f>S1115*H1115</f>
        <v>0</v>
      </c>
      <c r="AR1115" s="24" t="s">
        <v>151</v>
      </c>
      <c r="AT1115" s="24" t="s">
        <v>146</v>
      </c>
      <c r="AU1115" s="24" t="s">
        <v>86</v>
      </c>
      <c r="AY1115" s="24" t="s">
        <v>144</v>
      </c>
      <c r="BE1115" s="187">
        <f>IF(N1115="základní",J1115,0)</f>
        <v>0</v>
      </c>
      <c r="BF1115" s="187">
        <f>IF(N1115="snížená",J1115,0)</f>
        <v>0</v>
      </c>
      <c r="BG1115" s="187">
        <f>IF(N1115="zákl. přenesená",J1115,0)</f>
        <v>0</v>
      </c>
      <c r="BH1115" s="187">
        <f>IF(N1115="sníž. přenesená",J1115,0)</f>
        <v>0</v>
      </c>
      <c r="BI1115" s="187">
        <f>IF(N1115="nulová",J1115,0)</f>
        <v>0</v>
      </c>
      <c r="BJ1115" s="24" t="s">
        <v>25</v>
      </c>
      <c r="BK1115" s="187">
        <f>ROUND(I1115*H1115,2)</f>
        <v>0</v>
      </c>
      <c r="BL1115" s="24" t="s">
        <v>151</v>
      </c>
      <c r="BM1115" s="24" t="s">
        <v>1786</v>
      </c>
    </row>
    <row r="1116" spans="2:51" s="11" customFormat="1" ht="13.5">
      <c r="B1116" s="188"/>
      <c r="D1116" s="189" t="s">
        <v>153</v>
      </c>
      <c r="E1116" s="190" t="s">
        <v>5</v>
      </c>
      <c r="F1116" s="191" t="s">
        <v>1765</v>
      </c>
      <c r="H1116" s="192" t="s">
        <v>5</v>
      </c>
      <c r="I1116" s="193"/>
      <c r="L1116" s="188"/>
      <c r="M1116" s="194"/>
      <c r="N1116" s="195"/>
      <c r="O1116" s="195"/>
      <c r="P1116" s="195"/>
      <c r="Q1116" s="195"/>
      <c r="R1116" s="195"/>
      <c r="S1116" s="195"/>
      <c r="T1116" s="196"/>
      <c r="AT1116" s="192" t="s">
        <v>153</v>
      </c>
      <c r="AU1116" s="192" t="s">
        <v>86</v>
      </c>
      <c r="AV1116" s="11" t="s">
        <v>25</v>
      </c>
      <c r="AW1116" s="11" t="s">
        <v>40</v>
      </c>
      <c r="AX1116" s="11" t="s">
        <v>77</v>
      </c>
      <c r="AY1116" s="192" t="s">
        <v>144</v>
      </c>
    </row>
    <row r="1117" spans="2:51" s="11" customFormat="1" ht="13.5">
      <c r="B1117" s="188"/>
      <c r="D1117" s="189" t="s">
        <v>153</v>
      </c>
      <c r="E1117" s="190" t="s">
        <v>5</v>
      </c>
      <c r="F1117" s="191" t="s">
        <v>154</v>
      </c>
      <c r="H1117" s="192" t="s">
        <v>5</v>
      </c>
      <c r="I1117" s="193"/>
      <c r="L1117" s="188"/>
      <c r="M1117" s="194"/>
      <c r="N1117" s="195"/>
      <c r="O1117" s="195"/>
      <c r="P1117" s="195"/>
      <c r="Q1117" s="195"/>
      <c r="R1117" s="195"/>
      <c r="S1117" s="195"/>
      <c r="T1117" s="196"/>
      <c r="AT1117" s="192" t="s">
        <v>153</v>
      </c>
      <c r="AU1117" s="192" t="s">
        <v>86</v>
      </c>
      <c r="AV1117" s="11" t="s">
        <v>25</v>
      </c>
      <c r="AW1117" s="11" t="s">
        <v>40</v>
      </c>
      <c r="AX1117" s="11" t="s">
        <v>77</v>
      </c>
      <c r="AY1117" s="192" t="s">
        <v>144</v>
      </c>
    </row>
    <row r="1118" spans="2:51" s="11" customFormat="1" ht="13.5">
      <c r="B1118" s="188"/>
      <c r="D1118" s="189" t="s">
        <v>153</v>
      </c>
      <c r="E1118" s="190" t="s">
        <v>5</v>
      </c>
      <c r="F1118" s="191" t="s">
        <v>155</v>
      </c>
      <c r="H1118" s="192" t="s">
        <v>5</v>
      </c>
      <c r="I1118" s="193"/>
      <c r="L1118" s="188"/>
      <c r="M1118" s="194"/>
      <c r="N1118" s="195"/>
      <c r="O1118" s="195"/>
      <c r="P1118" s="195"/>
      <c r="Q1118" s="195"/>
      <c r="R1118" s="195"/>
      <c r="S1118" s="195"/>
      <c r="T1118" s="196"/>
      <c r="AT1118" s="192" t="s">
        <v>153</v>
      </c>
      <c r="AU1118" s="192" t="s">
        <v>86</v>
      </c>
      <c r="AV1118" s="11" t="s">
        <v>25</v>
      </c>
      <c r="AW1118" s="11" t="s">
        <v>40</v>
      </c>
      <c r="AX1118" s="11" t="s">
        <v>77</v>
      </c>
      <c r="AY1118" s="192" t="s">
        <v>144</v>
      </c>
    </row>
    <row r="1119" spans="2:51" s="12" customFormat="1" ht="13.5">
      <c r="B1119" s="197"/>
      <c r="D1119" s="189" t="s">
        <v>153</v>
      </c>
      <c r="E1119" s="198" t="s">
        <v>5</v>
      </c>
      <c r="F1119" s="199" t="s">
        <v>343</v>
      </c>
      <c r="H1119" s="200">
        <v>6.126</v>
      </c>
      <c r="I1119" s="201"/>
      <c r="L1119" s="197"/>
      <c r="M1119" s="202"/>
      <c r="N1119" s="203"/>
      <c r="O1119" s="203"/>
      <c r="P1119" s="203"/>
      <c r="Q1119" s="203"/>
      <c r="R1119" s="203"/>
      <c r="S1119" s="203"/>
      <c r="T1119" s="204"/>
      <c r="AT1119" s="198" t="s">
        <v>153</v>
      </c>
      <c r="AU1119" s="198" t="s">
        <v>86</v>
      </c>
      <c r="AV1119" s="12" t="s">
        <v>86</v>
      </c>
      <c r="AW1119" s="12" t="s">
        <v>40</v>
      </c>
      <c r="AX1119" s="12" t="s">
        <v>77</v>
      </c>
      <c r="AY1119" s="198" t="s">
        <v>144</v>
      </c>
    </row>
    <row r="1120" spans="2:51" s="11" customFormat="1" ht="13.5">
      <c r="B1120" s="188"/>
      <c r="D1120" s="189" t="s">
        <v>153</v>
      </c>
      <c r="E1120" s="190" t="s">
        <v>5</v>
      </c>
      <c r="F1120" s="191" t="s">
        <v>1765</v>
      </c>
      <c r="H1120" s="192" t="s">
        <v>5</v>
      </c>
      <c r="I1120" s="193"/>
      <c r="L1120" s="188"/>
      <c r="M1120" s="194"/>
      <c r="N1120" s="195"/>
      <c r="O1120" s="195"/>
      <c r="P1120" s="195"/>
      <c r="Q1120" s="195"/>
      <c r="R1120" s="195"/>
      <c r="S1120" s="195"/>
      <c r="T1120" s="196"/>
      <c r="AT1120" s="192" t="s">
        <v>153</v>
      </c>
      <c r="AU1120" s="192" t="s">
        <v>86</v>
      </c>
      <c r="AV1120" s="11" t="s">
        <v>25</v>
      </c>
      <c r="AW1120" s="11" t="s">
        <v>40</v>
      </c>
      <c r="AX1120" s="11" t="s">
        <v>77</v>
      </c>
      <c r="AY1120" s="192" t="s">
        <v>144</v>
      </c>
    </row>
    <row r="1121" spans="2:51" s="11" customFormat="1" ht="13.5">
      <c r="B1121" s="188"/>
      <c r="D1121" s="189" t="s">
        <v>153</v>
      </c>
      <c r="E1121" s="190" t="s">
        <v>5</v>
      </c>
      <c r="F1121" s="191" t="s">
        <v>308</v>
      </c>
      <c r="H1121" s="192" t="s">
        <v>5</v>
      </c>
      <c r="I1121" s="193"/>
      <c r="L1121" s="188"/>
      <c r="M1121" s="194"/>
      <c r="N1121" s="195"/>
      <c r="O1121" s="195"/>
      <c r="P1121" s="195"/>
      <c r="Q1121" s="195"/>
      <c r="R1121" s="195"/>
      <c r="S1121" s="195"/>
      <c r="T1121" s="196"/>
      <c r="AT1121" s="192" t="s">
        <v>153</v>
      </c>
      <c r="AU1121" s="192" t="s">
        <v>86</v>
      </c>
      <c r="AV1121" s="11" t="s">
        <v>25</v>
      </c>
      <c r="AW1121" s="11" t="s">
        <v>40</v>
      </c>
      <c r="AX1121" s="11" t="s">
        <v>77</v>
      </c>
      <c r="AY1121" s="192" t="s">
        <v>144</v>
      </c>
    </row>
    <row r="1122" spans="2:51" s="11" customFormat="1" ht="13.5">
      <c r="B1122" s="188"/>
      <c r="D1122" s="189" t="s">
        <v>153</v>
      </c>
      <c r="E1122" s="190" t="s">
        <v>5</v>
      </c>
      <c r="F1122" s="191" t="s">
        <v>309</v>
      </c>
      <c r="H1122" s="192" t="s">
        <v>5</v>
      </c>
      <c r="I1122" s="193"/>
      <c r="L1122" s="188"/>
      <c r="M1122" s="194"/>
      <c r="N1122" s="195"/>
      <c r="O1122" s="195"/>
      <c r="P1122" s="195"/>
      <c r="Q1122" s="195"/>
      <c r="R1122" s="195"/>
      <c r="S1122" s="195"/>
      <c r="T1122" s="196"/>
      <c r="AT1122" s="192" t="s">
        <v>153</v>
      </c>
      <c r="AU1122" s="192" t="s">
        <v>86</v>
      </c>
      <c r="AV1122" s="11" t="s">
        <v>25</v>
      </c>
      <c r="AW1122" s="11" t="s">
        <v>40</v>
      </c>
      <c r="AX1122" s="11" t="s">
        <v>77</v>
      </c>
      <c r="AY1122" s="192" t="s">
        <v>144</v>
      </c>
    </row>
    <row r="1123" spans="2:51" s="12" customFormat="1" ht="13.5">
      <c r="B1123" s="197"/>
      <c r="D1123" s="189" t="s">
        <v>153</v>
      </c>
      <c r="E1123" s="198" t="s">
        <v>5</v>
      </c>
      <c r="F1123" s="199" t="s">
        <v>1766</v>
      </c>
      <c r="H1123" s="200">
        <v>2.451</v>
      </c>
      <c r="I1123" s="201"/>
      <c r="L1123" s="197"/>
      <c r="M1123" s="202"/>
      <c r="N1123" s="203"/>
      <c r="O1123" s="203"/>
      <c r="P1123" s="203"/>
      <c r="Q1123" s="203"/>
      <c r="R1123" s="203"/>
      <c r="S1123" s="203"/>
      <c r="T1123" s="204"/>
      <c r="AT1123" s="198" t="s">
        <v>153</v>
      </c>
      <c r="AU1123" s="198" t="s">
        <v>86</v>
      </c>
      <c r="AV1123" s="12" t="s">
        <v>86</v>
      </c>
      <c r="AW1123" s="12" t="s">
        <v>40</v>
      </c>
      <c r="AX1123" s="12" t="s">
        <v>77</v>
      </c>
      <c r="AY1123" s="198" t="s">
        <v>144</v>
      </c>
    </row>
    <row r="1124" spans="2:51" s="13" customFormat="1" ht="13.5">
      <c r="B1124" s="205"/>
      <c r="D1124" s="206" t="s">
        <v>153</v>
      </c>
      <c r="E1124" s="207" t="s">
        <v>5</v>
      </c>
      <c r="F1124" s="208" t="s">
        <v>174</v>
      </c>
      <c r="H1124" s="209">
        <v>8.577</v>
      </c>
      <c r="I1124" s="210"/>
      <c r="L1124" s="205"/>
      <c r="M1124" s="211"/>
      <c r="N1124" s="212"/>
      <c r="O1124" s="212"/>
      <c r="P1124" s="212"/>
      <c r="Q1124" s="212"/>
      <c r="R1124" s="212"/>
      <c r="S1124" s="212"/>
      <c r="T1124" s="213"/>
      <c r="AT1124" s="214" t="s">
        <v>153</v>
      </c>
      <c r="AU1124" s="214" t="s">
        <v>86</v>
      </c>
      <c r="AV1124" s="13" t="s">
        <v>151</v>
      </c>
      <c r="AW1124" s="13" t="s">
        <v>40</v>
      </c>
      <c r="AX1124" s="13" t="s">
        <v>25</v>
      </c>
      <c r="AY1124" s="214" t="s">
        <v>144</v>
      </c>
    </row>
    <row r="1125" spans="2:65" s="1" customFormat="1" ht="31.5" customHeight="1">
      <c r="B1125" s="175"/>
      <c r="C1125" s="176" t="s">
        <v>708</v>
      </c>
      <c r="D1125" s="176" t="s">
        <v>146</v>
      </c>
      <c r="E1125" s="177" t="s">
        <v>1787</v>
      </c>
      <c r="F1125" s="178" t="s">
        <v>1785</v>
      </c>
      <c r="G1125" s="179" t="s">
        <v>149</v>
      </c>
      <c r="H1125" s="180">
        <v>49.46</v>
      </c>
      <c r="I1125" s="181"/>
      <c r="J1125" s="182">
        <f>ROUND(I1125*H1125,2)</f>
        <v>0</v>
      </c>
      <c r="K1125" s="178" t="s">
        <v>4753</v>
      </c>
      <c r="L1125" s="42"/>
      <c r="M1125" s="183" t="s">
        <v>5</v>
      </c>
      <c r="N1125" s="184" t="s">
        <v>48</v>
      </c>
      <c r="O1125" s="43"/>
      <c r="P1125" s="185">
        <f>O1125*H1125</f>
        <v>0</v>
      </c>
      <c r="Q1125" s="185">
        <v>0</v>
      </c>
      <c r="R1125" s="185">
        <f>Q1125*H1125</f>
        <v>0</v>
      </c>
      <c r="S1125" s="185">
        <v>0</v>
      </c>
      <c r="T1125" s="186">
        <f>S1125*H1125</f>
        <v>0</v>
      </c>
      <c r="AR1125" s="24" t="s">
        <v>151</v>
      </c>
      <c r="AT1125" s="24" t="s">
        <v>146</v>
      </c>
      <c r="AU1125" s="24" t="s">
        <v>86</v>
      </c>
      <c r="AY1125" s="24" t="s">
        <v>144</v>
      </c>
      <c r="BE1125" s="187">
        <f>IF(N1125="základní",J1125,0)</f>
        <v>0</v>
      </c>
      <c r="BF1125" s="187">
        <f>IF(N1125="snížená",J1125,0)</f>
        <v>0</v>
      </c>
      <c r="BG1125" s="187">
        <f>IF(N1125="zákl. přenesená",J1125,0)</f>
        <v>0</v>
      </c>
      <c r="BH1125" s="187">
        <f>IF(N1125="sníž. přenesená",J1125,0)</f>
        <v>0</v>
      </c>
      <c r="BI1125" s="187">
        <f>IF(N1125="nulová",J1125,0)</f>
        <v>0</v>
      </c>
      <c r="BJ1125" s="24" t="s">
        <v>25</v>
      </c>
      <c r="BK1125" s="187">
        <f>ROUND(I1125*H1125,2)</f>
        <v>0</v>
      </c>
      <c r="BL1125" s="24" t="s">
        <v>151</v>
      </c>
      <c r="BM1125" s="24" t="s">
        <v>1788</v>
      </c>
    </row>
    <row r="1126" spans="2:51" s="11" customFormat="1" ht="13.5">
      <c r="B1126" s="188"/>
      <c r="D1126" s="189" t="s">
        <v>153</v>
      </c>
      <c r="E1126" s="190" t="s">
        <v>5</v>
      </c>
      <c r="F1126" s="191" t="s">
        <v>1770</v>
      </c>
      <c r="H1126" s="192" t="s">
        <v>5</v>
      </c>
      <c r="I1126" s="193"/>
      <c r="L1126" s="188"/>
      <c r="M1126" s="194"/>
      <c r="N1126" s="195"/>
      <c r="O1126" s="195"/>
      <c r="P1126" s="195"/>
      <c r="Q1126" s="195"/>
      <c r="R1126" s="195"/>
      <c r="S1126" s="195"/>
      <c r="T1126" s="196"/>
      <c r="AT1126" s="192" t="s">
        <v>153</v>
      </c>
      <c r="AU1126" s="192" t="s">
        <v>86</v>
      </c>
      <c r="AV1126" s="11" t="s">
        <v>25</v>
      </c>
      <c r="AW1126" s="11" t="s">
        <v>40</v>
      </c>
      <c r="AX1126" s="11" t="s">
        <v>77</v>
      </c>
      <c r="AY1126" s="192" t="s">
        <v>144</v>
      </c>
    </row>
    <row r="1127" spans="2:51" s="11" customFormat="1" ht="13.5">
      <c r="B1127" s="188"/>
      <c r="D1127" s="189" t="s">
        <v>153</v>
      </c>
      <c r="E1127" s="190" t="s">
        <v>5</v>
      </c>
      <c r="F1127" s="191" t="s">
        <v>1256</v>
      </c>
      <c r="H1127" s="192" t="s">
        <v>5</v>
      </c>
      <c r="I1127" s="193"/>
      <c r="L1127" s="188"/>
      <c r="M1127" s="194"/>
      <c r="N1127" s="195"/>
      <c r="O1127" s="195"/>
      <c r="P1127" s="195"/>
      <c r="Q1127" s="195"/>
      <c r="R1127" s="195"/>
      <c r="S1127" s="195"/>
      <c r="T1127" s="196"/>
      <c r="AT1127" s="192" t="s">
        <v>153</v>
      </c>
      <c r="AU1127" s="192" t="s">
        <v>86</v>
      </c>
      <c r="AV1127" s="11" t="s">
        <v>25</v>
      </c>
      <c r="AW1127" s="11" t="s">
        <v>40</v>
      </c>
      <c r="AX1127" s="11" t="s">
        <v>77</v>
      </c>
      <c r="AY1127" s="192" t="s">
        <v>144</v>
      </c>
    </row>
    <row r="1128" spans="2:51" s="11" customFormat="1" ht="13.5">
      <c r="B1128" s="188"/>
      <c r="D1128" s="189" t="s">
        <v>153</v>
      </c>
      <c r="E1128" s="190" t="s">
        <v>5</v>
      </c>
      <c r="F1128" s="191" t="s">
        <v>1257</v>
      </c>
      <c r="H1128" s="192" t="s">
        <v>5</v>
      </c>
      <c r="I1128" s="193"/>
      <c r="L1128" s="188"/>
      <c r="M1128" s="194"/>
      <c r="N1128" s="195"/>
      <c r="O1128" s="195"/>
      <c r="P1128" s="195"/>
      <c r="Q1128" s="195"/>
      <c r="R1128" s="195"/>
      <c r="S1128" s="195"/>
      <c r="T1128" s="196"/>
      <c r="AT1128" s="192" t="s">
        <v>153</v>
      </c>
      <c r="AU1128" s="192" t="s">
        <v>86</v>
      </c>
      <c r="AV1128" s="11" t="s">
        <v>25</v>
      </c>
      <c r="AW1128" s="11" t="s">
        <v>40</v>
      </c>
      <c r="AX1128" s="11" t="s">
        <v>77</v>
      </c>
      <c r="AY1128" s="192" t="s">
        <v>144</v>
      </c>
    </row>
    <row r="1129" spans="2:51" s="12" customFormat="1" ht="13.5">
      <c r="B1129" s="197"/>
      <c r="D1129" s="189" t="s">
        <v>153</v>
      </c>
      <c r="E1129" s="198" t="s">
        <v>5</v>
      </c>
      <c r="F1129" s="199" t="s">
        <v>1771</v>
      </c>
      <c r="H1129" s="200">
        <v>32.765</v>
      </c>
      <c r="I1129" s="201"/>
      <c r="L1129" s="197"/>
      <c r="M1129" s="202"/>
      <c r="N1129" s="203"/>
      <c r="O1129" s="203"/>
      <c r="P1129" s="203"/>
      <c r="Q1129" s="203"/>
      <c r="R1129" s="203"/>
      <c r="S1129" s="203"/>
      <c r="T1129" s="204"/>
      <c r="AT1129" s="198" t="s">
        <v>153</v>
      </c>
      <c r="AU1129" s="198" t="s">
        <v>86</v>
      </c>
      <c r="AV1129" s="12" t="s">
        <v>86</v>
      </c>
      <c r="AW1129" s="12" t="s">
        <v>40</v>
      </c>
      <c r="AX1129" s="12" t="s">
        <v>77</v>
      </c>
      <c r="AY1129" s="198" t="s">
        <v>144</v>
      </c>
    </row>
    <row r="1130" spans="2:51" s="11" customFormat="1" ht="13.5">
      <c r="B1130" s="188"/>
      <c r="D1130" s="189" t="s">
        <v>153</v>
      </c>
      <c r="E1130" s="190" t="s">
        <v>5</v>
      </c>
      <c r="F1130" s="191" t="s">
        <v>1772</v>
      </c>
      <c r="H1130" s="192" t="s">
        <v>5</v>
      </c>
      <c r="I1130" s="193"/>
      <c r="L1130" s="188"/>
      <c r="M1130" s="194"/>
      <c r="N1130" s="195"/>
      <c r="O1130" s="195"/>
      <c r="P1130" s="195"/>
      <c r="Q1130" s="195"/>
      <c r="R1130" s="195"/>
      <c r="S1130" s="195"/>
      <c r="T1130" s="196"/>
      <c r="AT1130" s="192" t="s">
        <v>153</v>
      </c>
      <c r="AU1130" s="192" t="s">
        <v>86</v>
      </c>
      <c r="AV1130" s="11" t="s">
        <v>25</v>
      </c>
      <c r="AW1130" s="11" t="s">
        <v>40</v>
      </c>
      <c r="AX1130" s="11" t="s">
        <v>77</v>
      </c>
      <c r="AY1130" s="192" t="s">
        <v>144</v>
      </c>
    </row>
    <row r="1131" spans="2:51" s="11" customFormat="1" ht="13.5">
      <c r="B1131" s="188"/>
      <c r="D1131" s="189" t="s">
        <v>153</v>
      </c>
      <c r="E1131" s="190" t="s">
        <v>5</v>
      </c>
      <c r="F1131" s="191" t="s">
        <v>157</v>
      </c>
      <c r="H1131" s="192" t="s">
        <v>5</v>
      </c>
      <c r="I1131" s="193"/>
      <c r="L1131" s="188"/>
      <c r="M1131" s="194"/>
      <c r="N1131" s="195"/>
      <c r="O1131" s="195"/>
      <c r="P1131" s="195"/>
      <c r="Q1131" s="195"/>
      <c r="R1131" s="195"/>
      <c r="S1131" s="195"/>
      <c r="T1131" s="196"/>
      <c r="AT1131" s="192" t="s">
        <v>153</v>
      </c>
      <c r="AU1131" s="192" t="s">
        <v>86</v>
      </c>
      <c r="AV1131" s="11" t="s">
        <v>25</v>
      </c>
      <c r="AW1131" s="11" t="s">
        <v>40</v>
      </c>
      <c r="AX1131" s="11" t="s">
        <v>77</v>
      </c>
      <c r="AY1131" s="192" t="s">
        <v>144</v>
      </c>
    </row>
    <row r="1132" spans="2:51" s="11" customFormat="1" ht="13.5">
      <c r="B1132" s="188"/>
      <c r="D1132" s="189" t="s">
        <v>153</v>
      </c>
      <c r="E1132" s="190" t="s">
        <v>5</v>
      </c>
      <c r="F1132" s="191" t="s">
        <v>158</v>
      </c>
      <c r="H1132" s="192" t="s">
        <v>5</v>
      </c>
      <c r="I1132" s="193"/>
      <c r="L1132" s="188"/>
      <c r="M1132" s="194"/>
      <c r="N1132" s="195"/>
      <c r="O1132" s="195"/>
      <c r="P1132" s="195"/>
      <c r="Q1132" s="195"/>
      <c r="R1132" s="195"/>
      <c r="S1132" s="195"/>
      <c r="T1132" s="196"/>
      <c r="AT1132" s="192" t="s">
        <v>153</v>
      </c>
      <c r="AU1132" s="192" t="s">
        <v>86</v>
      </c>
      <c r="AV1132" s="11" t="s">
        <v>25</v>
      </c>
      <c r="AW1132" s="11" t="s">
        <v>40</v>
      </c>
      <c r="AX1132" s="11" t="s">
        <v>77</v>
      </c>
      <c r="AY1132" s="192" t="s">
        <v>144</v>
      </c>
    </row>
    <row r="1133" spans="2:51" s="12" customFormat="1" ht="13.5">
      <c r="B1133" s="197"/>
      <c r="D1133" s="189" t="s">
        <v>153</v>
      </c>
      <c r="E1133" s="198" t="s">
        <v>5</v>
      </c>
      <c r="F1133" s="199" t="s">
        <v>1773</v>
      </c>
      <c r="H1133" s="200">
        <v>16.695</v>
      </c>
      <c r="I1133" s="201"/>
      <c r="L1133" s="197"/>
      <c r="M1133" s="202"/>
      <c r="N1133" s="203"/>
      <c r="O1133" s="203"/>
      <c r="P1133" s="203"/>
      <c r="Q1133" s="203"/>
      <c r="R1133" s="203"/>
      <c r="S1133" s="203"/>
      <c r="T1133" s="204"/>
      <c r="AT1133" s="198" t="s">
        <v>153</v>
      </c>
      <c r="AU1133" s="198" t="s">
        <v>86</v>
      </c>
      <c r="AV1133" s="12" t="s">
        <v>86</v>
      </c>
      <c r="AW1133" s="12" t="s">
        <v>40</v>
      </c>
      <c r="AX1133" s="12" t="s">
        <v>77</v>
      </c>
      <c r="AY1133" s="198" t="s">
        <v>144</v>
      </c>
    </row>
    <row r="1134" spans="2:51" s="13" customFormat="1" ht="13.5">
      <c r="B1134" s="205"/>
      <c r="D1134" s="206" t="s">
        <v>153</v>
      </c>
      <c r="E1134" s="207" t="s">
        <v>5</v>
      </c>
      <c r="F1134" s="208" t="s">
        <v>174</v>
      </c>
      <c r="H1134" s="209">
        <v>49.46</v>
      </c>
      <c r="I1134" s="210"/>
      <c r="L1134" s="205"/>
      <c r="M1134" s="211"/>
      <c r="N1134" s="212"/>
      <c r="O1134" s="212"/>
      <c r="P1134" s="212"/>
      <c r="Q1134" s="212"/>
      <c r="R1134" s="212"/>
      <c r="S1134" s="212"/>
      <c r="T1134" s="213"/>
      <c r="AT1134" s="214" t="s">
        <v>153</v>
      </c>
      <c r="AU1134" s="214" t="s">
        <v>86</v>
      </c>
      <c r="AV1134" s="13" t="s">
        <v>151</v>
      </c>
      <c r="AW1134" s="13" t="s">
        <v>40</v>
      </c>
      <c r="AX1134" s="13" t="s">
        <v>25</v>
      </c>
      <c r="AY1134" s="214" t="s">
        <v>144</v>
      </c>
    </row>
    <row r="1135" spans="2:65" s="1" customFormat="1" ht="31.5" customHeight="1">
      <c r="B1135" s="175"/>
      <c r="C1135" s="176" t="s">
        <v>715</v>
      </c>
      <c r="D1135" s="176" t="s">
        <v>146</v>
      </c>
      <c r="E1135" s="177" t="s">
        <v>1789</v>
      </c>
      <c r="F1135" s="178" t="s">
        <v>1790</v>
      </c>
      <c r="G1135" s="179" t="s">
        <v>149</v>
      </c>
      <c r="H1135" s="180">
        <v>69.047</v>
      </c>
      <c r="I1135" s="181"/>
      <c r="J1135" s="182">
        <f>ROUND(I1135*H1135,2)</f>
        <v>0</v>
      </c>
      <c r="K1135" s="178" t="s">
        <v>4753</v>
      </c>
      <c r="L1135" s="42"/>
      <c r="M1135" s="183" t="s">
        <v>5</v>
      </c>
      <c r="N1135" s="184" t="s">
        <v>48</v>
      </c>
      <c r="O1135" s="43"/>
      <c r="P1135" s="185">
        <f>O1135*H1135</f>
        <v>0</v>
      </c>
      <c r="Q1135" s="185">
        <v>0</v>
      </c>
      <c r="R1135" s="185">
        <f>Q1135*H1135</f>
        <v>0</v>
      </c>
      <c r="S1135" s="185">
        <v>0</v>
      </c>
      <c r="T1135" s="186">
        <f>S1135*H1135</f>
        <v>0</v>
      </c>
      <c r="AR1135" s="24" t="s">
        <v>151</v>
      </c>
      <c r="AT1135" s="24" t="s">
        <v>146</v>
      </c>
      <c r="AU1135" s="24" t="s">
        <v>86</v>
      </c>
      <c r="AY1135" s="24" t="s">
        <v>144</v>
      </c>
      <c r="BE1135" s="187">
        <f>IF(N1135="základní",J1135,0)</f>
        <v>0</v>
      </c>
      <c r="BF1135" s="187">
        <f>IF(N1135="snížená",J1135,0)</f>
        <v>0</v>
      </c>
      <c r="BG1135" s="187">
        <f>IF(N1135="zákl. přenesená",J1135,0)</f>
        <v>0</v>
      </c>
      <c r="BH1135" s="187">
        <f>IF(N1135="sníž. přenesená",J1135,0)</f>
        <v>0</v>
      </c>
      <c r="BI1135" s="187">
        <f>IF(N1135="nulová",J1135,0)</f>
        <v>0</v>
      </c>
      <c r="BJ1135" s="24" t="s">
        <v>25</v>
      </c>
      <c r="BK1135" s="187">
        <f>ROUND(I1135*H1135,2)</f>
        <v>0</v>
      </c>
      <c r="BL1135" s="24" t="s">
        <v>151</v>
      </c>
      <c r="BM1135" s="24" t="s">
        <v>1791</v>
      </c>
    </row>
    <row r="1136" spans="2:51" s="11" customFormat="1" ht="13.5">
      <c r="B1136" s="188"/>
      <c r="D1136" s="189" t="s">
        <v>153</v>
      </c>
      <c r="E1136" s="190" t="s">
        <v>5</v>
      </c>
      <c r="F1136" s="191" t="s">
        <v>1256</v>
      </c>
      <c r="H1136" s="192" t="s">
        <v>5</v>
      </c>
      <c r="I1136" s="193"/>
      <c r="L1136" s="188"/>
      <c r="M1136" s="194"/>
      <c r="N1136" s="195"/>
      <c r="O1136" s="195"/>
      <c r="P1136" s="195"/>
      <c r="Q1136" s="195"/>
      <c r="R1136" s="195"/>
      <c r="S1136" s="195"/>
      <c r="T1136" s="196"/>
      <c r="AT1136" s="192" t="s">
        <v>153</v>
      </c>
      <c r="AU1136" s="192" t="s">
        <v>86</v>
      </c>
      <c r="AV1136" s="11" t="s">
        <v>25</v>
      </c>
      <c r="AW1136" s="11" t="s">
        <v>40</v>
      </c>
      <c r="AX1136" s="11" t="s">
        <v>77</v>
      </c>
      <c r="AY1136" s="192" t="s">
        <v>144</v>
      </c>
    </row>
    <row r="1137" spans="2:51" s="11" customFormat="1" ht="13.5">
      <c r="B1137" s="188"/>
      <c r="D1137" s="189" t="s">
        <v>153</v>
      </c>
      <c r="E1137" s="190" t="s">
        <v>5</v>
      </c>
      <c r="F1137" s="191" t="s">
        <v>1257</v>
      </c>
      <c r="H1137" s="192" t="s">
        <v>5</v>
      </c>
      <c r="I1137" s="193"/>
      <c r="L1137" s="188"/>
      <c r="M1137" s="194"/>
      <c r="N1137" s="195"/>
      <c r="O1137" s="195"/>
      <c r="P1137" s="195"/>
      <c r="Q1137" s="195"/>
      <c r="R1137" s="195"/>
      <c r="S1137" s="195"/>
      <c r="T1137" s="196"/>
      <c r="AT1137" s="192" t="s">
        <v>153</v>
      </c>
      <c r="AU1137" s="192" t="s">
        <v>86</v>
      </c>
      <c r="AV1137" s="11" t="s">
        <v>25</v>
      </c>
      <c r="AW1137" s="11" t="s">
        <v>40</v>
      </c>
      <c r="AX1137" s="11" t="s">
        <v>77</v>
      </c>
      <c r="AY1137" s="192" t="s">
        <v>144</v>
      </c>
    </row>
    <row r="1138" spans="2:51" s="12" customFormat="1" ht="13.5">
      <c r="B1138" s="197"/>
      <c r="D1138" s="189" t="s">
        <v>153</v>
      </c>
      <c r="E1138" s="198" t="s">
        <v>5</v>
      </c>
      <c r="F1138" s="199" t="s">
        <v>1729</v>
      </c>
      <c r="H1138" s="200">
        <v>7.864</v>
      </c>
      <c r="I1138" s="201"/>
      <c r="L1138" s="197"/>
      <c r="M1138" s="202"/>
      <c r="N1138" s="203"/>
      <c r="O1138" s="203"/>
      <c r="P1138" s="203"/>
      <c r="Q1138" s="203"/>
      <c r="R1138" s="203"/>
      <c r="S1138" s="203"/>
      <c r="T1138" s="204"/>
      <c r="AT1138" s="198" t="s">
        <v>153</v>
      </c>
      <c r="AU1138" s="198" t="s">
        <v>86</v>
      </c>
      <c r="AV1138" s="12" t="s">
        <v>86</v>
      </c>
      <c r="AW1138" s="12" t="s">
        <v>40</v>
      </c>
      <c r="AX1138" s="12" t="s">
        <v>77</v>
      </c>
      <c r="AY1138" s="198" t="s">
        <v>144</v>
      </c>
    </row>
    <row r="1139" spans="2:51" s="11" customFormat="1" ht="13.5">
      <c r="B1139" s="188"/>
      <c r="D1139" s="189" t="s">
        <v>153</v>
      </c>
      <c r="E1139" s="190" t="s">
        <v>5</v>
      </c>
      <c r="F1139" s="191" t="s">
        <v>1259</v>
      </c>
      <c r="H1139" s="192" t="s">
        <v>5</v>
      </c>
      <c r="I1139" s="193"/>
      <c r="L1139" s="188"/>
      <c r="M1139" s="194"/>
      <c r="N1139" s="195"/>
      <c r="O1139" s="195"/>
      <c r="P1139" s="195"/>
      <c r="Q1139" s="195"/>
      <c r="R1139" s="195"/>
      <c r="S1139" s="195"/>
      <c r="T1139" s="196"/>
      <c r="AT1139" s="192" t="s">
        <v>153</v>
      </c>
      <c r="AU1139" s="192" t="s">
        <v>86</v>
      </c>
      <c r="AV1139" s="11" t="s">
        <v>25</v>
      </c>
      <c r="AW1139" s="11" t="s">
        <v>40</v>
      </c>
      <c r="AX1139" s="11" t="s">
        <v>77</v>
      </c>
      <c r="AY1139" s="192" t="s">
        <v>144</v>
      </c>
    </row>
    <row r="1140" spans="2:51" s="11" customFormat="1" ht="13.5">
      <c r="B1140" s="188"/>
      <c r="D1140" s="189" t="s">
        <v>153</v>
      </c>
      <c r="E1140" s="190" t="s">
        <v>5</v>
      </c>
      <c r="F1140" s="191" t="s">
        <v>1260</v>
      </c>
      <c r="H1140" s="192" t="s">
        <v>5</v>
      </c>
      <c r="I1140" s="193"/>
      <c r="L1140" s="188"/>
      <c r="M1140" s="194"/>
      <c r="N1140" s="195"/>
      <c r="O1140" s="195"/>
      <c r="P1140" s="195"/>
      <c r="Q1140" s="195"/>
      <c r="R1140" s="195"/>
      <c r="S1140" s="195"/>
      <c r="T1140" s="196"/>
      <c r="AT1140" s="192" t="s">
        <v>153</v>
      </c>
      <c r="AU1140" s="192" t="s">
        <v>86</v>
      </c>
      <c r="AV1140" s="11" t="s">
        <v>25</v>
      </c>
      <c r="AW1140" s="11" t="s">
        <v>40</v>
      </c>
      <c r="AX1140" s="11" t="s">
        <v>77</v>
      </c>
      <c r="AY1140" s="192" t="s">
        <v>144</v>
      </c>
    </row>
    <row r="1141" spans="2:51" s="12" customFormat="1" ht="13.5">
      <c r="B1141" s="197"/>
      <c r="D1141" s="189" t="s">
        <v>153</v>
      </c>
      <c r="E1141" s="198" t="s">
        <v>5</v>
      </c>
      <c r="F1141" s="199" t="s">
        <v>1730</v>
      </c>
      <c r="H1141" s="200">
        <v>2.426</v>
      </c>
      <c r="I1141" s="201"/>
      <c r="L1141" s="197"/>
      <c r="M1141" s="202"/>
      <c r="N1141" s="203"/>
      <c r="O1141" s="203"/>
      <c r="P1141" s="203"/>
      <c r="Q1141" s="203"/>
      <c r="R1141" s="203"/>
      <c r="S1141" s="203"/>
      <c r="T1141" s="204"/>
      <c r="AT1141" s="198" t="s">
        <v>153</v>
      </c>
      <c r="AU1141" s="198" t="s">
        <v>86</v>
      </c>
      <c r="AV1141" s="12" t="s">
        <v>86</v>
      </c>
      <c r="AW1141" s="12" t="s">
        <v>40</v>
      </c>
      <c r="AX1141" s="12" t="s">
        <v>77</v>
      </c>
      <c r="AY1141" s="198" t="s">
        <v>144</v>
      </c>
    </row>
    <row r="1142" spans="2:51" s="11" customFormat="1" ht="13.5">
      <c r="B1142" s="188"/>
      <c r="D1142" s="189" t="s">
        <v>153</v>
      </c>
      <c r="E1142" s="190" t="s">
        <v>5</v>
      </c>
      <c r="F1142" s="191" t="s">
        <v>157</v>
      </c>
      <c r="H1142" s="192" t="s">
        <v>5</v>
      </c>
      <c r="I1142" s="193"/>
      <c r="L1142" s="188"/>
      <c r="M1142" s="194"/>
      <c r="N1142" s="195"/>
      <c r="O1142" s="195"/>
      <c r="P1142" s="195"/>
      <c r="Q1142" s="195"/>
      <c r="R1142" s="195"/>
      <c r="S1142" s="195"/>
      <c r="T1142" s="196"/>
      <c r="AT1142" s="192" t="s">
        <v>153</v>
      </c>
      <c r="AU1142" s="192" t="s">
        <v>86</v>
      </c>
      <c r="AV1142" s="11" t="s">
        <v>25</v>
      </c>
      <c r="AW1142" s="11" t="s">
        <v>40</v>
      </c>
      <c r="AX1142" s="11" t="s">
        <v>77</v>
      </c>
      <c r="AY1142" s="192" t="s">
        <v>144</v>
      </c>
    </row>
    <row r="1143" spans="2:51" s="11" customFormat="1" ht="13.5">
      <c r="B1143" s="188"/>
      <c r="D1143" s="189" t="s">
        <v>153</v>
      </c>
      <c r="E1143" s="190" t="s">
        <v>5</v>
      </c>
      <c r="F1143" s="191" t="s">
        <v>158</v>
      </c>
      <c r="H1143" s="192" t="s">
        <v>5</v>
      </c>
      <c r="I1143" s="193"/>
      <c r="L1143" s="188"/>
      <c r="M1143" s="194"/>
      <c r="N1143" s="195"/>
      <c r="O1143" s="195"/>
      <c r="P1143" s="195"/>
      <c r="Q1143" s="195"/>
      <c r="R1143" s="195"/>
      <c r="S1143" s="195"/>
      <c r="T1143" s="196"/>
      <c r="AT1143" s="192" t="s">
        <v>153</v>
      </c>
      <c r="AU1143" s="192" t="s">
        <v>86</v>
      </c>
      <c r="AV1143" s="11" t="s">
        <v>25</v>
      </c>
      <c r="AW1143" s="11" t="s">
        <v>40</v>
      </c>
      <c r="AX1143" s="11" t="s">
        <v>77</v>
      </c>
      <c r="AY1143" s="192" t="s">
        <v>144</v>
      </c>
    </row>
    <row r="1144" spans="2:51" s="12" customFormat="1" ht="13.5">
      <c r="B1144" s="197"/>
      <c r="D1144" s="189" t="s">
        <v>153</v>
      </c>
      <c r="E1144" s="198" t="s">
        <v>5</v>
      </c>
      <c r="F1144" s="199" t="s">
        <v>1731</v>
      </c>
      <c r="H1144" s="200">
        <v>2.783</v>
      </c>
      <c r="I1144" s="201"/>
      <c r="L1144" s="197"/>
      <c r="M1144" s="202"/>
      <c r="N1144" s="203"/>
      <c r="O1144" s="203"/>
      <c r="P1144" s="203"/>
      <c r="Q1144" s="203"/>
      <c r="R1144" s="203"/>
      <c r="S1144" s="203"/>
      <c r="T1144" s="204"/>
      <c r="AT1144" s="198" t="s">
        <v>153</v>
      </c>
      <c r="AU1144" s="198" t="s">
        <v>86</v>
      </c>
      <c r="AV1144" s="12" t="s">
        <v>86</v>
      </c>
      <c r="AW1144" s="12" t="s">
        <v>40</v>
      </c>
      <c r="AX1144" s="12" t="s">
        <v>77</v>
      </c>
      <c r="AY1144" s="198" t="s">
        <v>144</v>
      </c>
    </row>
    <row r="1145" spans="2:51" s="11" customFormat="1" ht="13.5">
      <c r="B1145" s="188"/>
      <c r="D1145" s="189" t="s">
        <v>153</v>
      </c>
      <c r="E1145" s="190" t="s">
        <v>5</v>
      </c>
      <c r="F1145" s="191" t="s">
        <v>311</v>
      </c>
      <c r="H1145" s="192" t="s">
        <v>5</v>
      </c>
      <c r="I1145" s="193"/>
      <c r="L1145" s="188"/>
      <c r="M1145" s="194"/>
      <c r="N1145" s="195"/>
      <c r="O1145" s="195"/>
      <c r="P1145" s="195"/>
      <c r="Q1145" s="195"/>
      <c r="R1145" s="195"/>
      <c r="S1145" s="195"/>
      <c r="T1145" s="196"/>
      <c r="AT1145" s="192" t="s">
        <v>153</v>
      </c>
      <c r="AU1145" s="192" t="s">
        <v>86</v>
      </c>
      <c r="AV1145" s="11" t="s">
        <v>25</v>
      </c>
      <c r="AW1145" s="11" t="s">
        <v>40</v>
      </c>
      <c r="AX1145" s="11" t="s">
        <v>77</v>
      </c>
      <c r="AY1145" s="192" t="s">
        <v>144</v>
      </c>
    </row>
    <row r="1146" spans="2:51" s="11" customFormat="1" ht="13.5">
      <c r="B1146" s="188"/>
      <c r="D1146" s="189" t="s">
        <v>153</v>
      </c>
      <c r="E1146" s="190" t="s">
        <v>5</v>
      </c>
      <c r="F1146" s="191" t="s">
        <v>312</v>
      </c>
      <c r="H1146" s="192" t="s">
        <v>5</v>
      </c>
      <c r="I1146" s="193"/>
      <c r="L1146" s="188"/>
      <c r="M1146" s="194"/>
      <c r="N1146" s="195"/>
      <c r="O1146" s="195"/>
      <c r="P1146" s="195"/>
      <c r="Q1146" s="195"/>
      <c r="R1146" s="195"/>
      <c r="S1146" s="195"/>
      <c r="T1146" s="196"/>
      <c r="AT1146" s="192" t="s">
        <v>153</v>
      </c>
      <c r="AU1146" s="192" t="s">
        <v>86</v>
      </c>
      <c r="AV1146" s="11" t="s">
        <v>25</v>
      </c>
      <c r="AW1146" s="11" t="s">
        <v>40</v>
      </c>
      <c r="AX1146" s="11" t="s">
        <v>77</v>
      </c>
      <c r="AY1146" s="192" t="s">
        <v>144</v>
      </c>
    </row>
    <row r="1147" spans="2:51" s="12" customFormat="1" ht="13.5">
      <c r="B1147" s="197"/>
      <c r="D1147" s="189" t="s">
        <v>153</v>
      </c>
      <c r="E1147" s="198" t="s">
        <v>5</v>
      </c>
      <c r="F1147" s="199" t="s">
        <v>1733</v>
      </c>
      <c r="H1147" s="200">
        <v>13.084</v>
      </c>
      <c r="I1147" s="201"/>
      <c r="L1147" s="197"/>
      <c r="M1147" s="202"/>
      <c r="N1147" s="203"/>
      <c r="O1147" s="203"/>
      <c r="P1147" s="203"/>
      <c r="Q1147" s="203"/>
      <c r="R1147" s="203"/>
      <c r="S1147" s="203"/>
      <c r="T1147" s="204"/>
      <c r="AT1147" s="198" t="s">
        <v>153</v>
      </c>
      <c r="AU1147" s="198" t="s">
        <v>86</v>
      </c>
      <c r="AV1147" s="12" t="s">
        <v>86</v>
      </c>
      <c r="AW1147" s="12" t="s">
        <v>40</v>
      </c>
      <c r="AX1147" s="12" t="s">
        <v>77</v>
      </c>
      <c r="AY1147" s="198" t="s">
        <v>144</v>
      </c>
    </row>
    <row r="1148" spans="2:51" s="11" customFormat="1" ht="13.5">
      <c r="B1148" s="188"/>
      <c r="D1148" s="189" t="s">
        <v>153</v>
      </c>
      <c r="E1148" s="190" t="s">
        <v>5</v>
      </c>
      <c r="F1148" s="191" t="s">
        <v>314</v>
      </c>
      <c r="H1148" s="192" t="s">
        <v>5</v>
      </c>
      <c r="I1148" s="193"/>
      <c r="L1148" s="188"/>
      <c r="M1148" s="194"/>
      <c r="N1148" s="195"/>
      <c r="O1148" s="195"/>
      <c r="P1148" s="195"/>
      <c r="Q1148" s="195"/>
      <c r="R1148" s="195"/>
      <c r="S1148" s="195"/>
      <c r="T1148" s="196"/>
      <c r="AT1148" s="192" t="s">
        <v>153</v>
      </c>
      <c r="AU1148" s="192" t="s">
        <v>86</v>
      </c>
      <c r="AV1148" s="11" t="s">
        <v>25</v>
      </c>
      <c r="AW1148" s="11" t="s">
        <v>40</v>
      </c>
      <c r="AX1148" s="11" t="s">
        <v>77</v>
      </c>
      <c r="AY1148" s="192" t="s">
        <v>144</v>
      </c>
    </row>
    <row r="1149" spans="2:51" s="12" customFormat="1" ht="13.5">
      <c r="B1149" s="197"/>
      <c r="D1149" s="189" t="s">
        <v>153</v>
      </c>
      <c r="E1149" s="198" t="s">
        <v>5</v>
      </c>
      <c r="F1149" s="199" t="s">
        <v>1734</v>
      </c>
      <c r="H1149" s="200">
        <v>1.362</v>
      </c>
      <c r="I1149" s="201"/>
      <c r="L1149" s="197"/>
      <c r="M1149" s="202"/>
      <c r="N1149" s="203"/>
      <c r="O1149" s="203"/>
      <c r="P1149" s="203"/>
      <c r="Q1149" s="203"/>
      <c r="R1149" s="203"/>
      <c r="S1149" s="203"/>
      <c r="T1149" s="204"/>
      <c r="AT1149" s="198" t="s">
        <v>153</v>
      </c>
      <c r="AU1149" s="198" t="s">
        <v>86</v>
      </c>
      <c r="AV1149" s="12" t="s">
        <v>86</v>
      </c>
      <c r="AW1149" s="12" t="s">
        <v>40</v>
      </c>
      <c r="AX1149" s="12" t="s">
        <v>77</v>
      </c>
      <c r="AY1149" s="198" t="s">
        <v>144</v>
      </c>
    </row>
    <row r="1150" spans="2:51" s="11" customFormat="1" ht="13.5">
      <c r="B1150" s="188"/>
      <c r="D1150" s="189" t="s">
        <v>153</v>
      </c>
      <c r="E1150" s="190" t="s">
        <v>5</v>
      </c>
      <c r="F1150" s="191" t="s">
        <v>160</v>
      </c>
      <c r="H1150" s="192" t="s">
        <v>5</v>
      </c>
      <c r="I1150" s="193"/>
      <c r="L1150" s="188"/>
      <c r="M1150" s="194"/>
      <c r="N1150" s="195"/>
      <c r="O1150" s="195"/>
      <c r="P1150" s="195"/>
      <c r="Q1150" s="195"/>
      <c r="R1150" s="195"/>
      <c r="S1150" s="195"/>
      <c r="T1150" s="196"/>
      <c r="AT1150" s="192" t="s">
        <v>153</v>
      </c>
      <c r="AU1150" s="192" t="s">
        <v>86</v>
      </c>
      <c r="AV1150" s="11" t="s">
        <v>25</v>
      </c>
      <c r="AW1150" s="11" t="s">
        <v>40</v>
      </c>
      <c r="AX1150" s="11" t="s">
        <v>77</v>
      </c>
      <c r="AY1150" s="192" t="s">
        <v>144</v>
      </c>
    </row>
    <row r="1151" spans="2:51" s="11" customFormat="1" ht="13.5">
      <c r="B1151" s="188"/>
      <c r="D1151" s="189" t="s">
        <v>153</v>
      </c>
      <c r="E1151" s="190" t="s">
        <v>5</v>
      </c>
      <c r="F1151" s="191" t="s">
        <v>161</v>
      </c>
      <c r="H1151" s="192" t="s">
        <v>5</v>
      </c>
      <c r="I1151" s="193"/>
      <c r="L1151" s="188"/>
      <c r="M1151" s="194"/>
      <c r="N1151" s="195"/>
      <c r="O1151" s="195"/>
      <c r="P1151" s="195"/>
      <c r="Q1151" s="195"/>
      <c r="R1151" s="195"/>
      <c r="S1151" s="195"/>
      <c r="T1151" s="196"/>
      <c r="AT1151" s="192" t="s">
        <v>153</v>
      </c>
      <c r="AU1151" s="192" t="s">
        <v>86</v>
      </c>
      <c r="AV1151" s="11" t="s">
        <v>25</v>
      </c>
      <c r="AW1151" s="11" t="s">
        <v>40</v>
      </c>
      <c r="AX1151" s="11" t="s">
        <v>77</v>
      </c>
      <c r="AY1151" s="192" t="s">
        <v>144</v>
      </c>
    </row>
    <row r="1152" spans="2:51" s="12" customFormat="1" ht="13.5">
      <c r="B1152" s="197"/>
      <c r="D1152" s="189" t="s">
        <v>153</v>
      </c>
      <c r="E1152" s="198" t="s">
        <v>5</v>
      </c>
      <c r="F1152" s="199" t="s">
        <v>1735</v>
      </c>
      <c r="H1152" s="200">
        <v>5.969</v>
      </c>
      <c r="I1152" s="201"/>
      <c r="L1152" s="197"/>
      <c r="M1152" s="202"/>
      <c r="N1152" s="203"/>
      <c r="O1152" s="203"/>
      <c r="P1152" s="203"/>
      <c r="Q1152" s="203"/>
      <c r="R1152" s="203"/>
      <c r="S1152" s="203"/>
      <c r="T1152" s="204"/>
      <c r="AT1152" s="198" t="s">
        <v>153</v>
      </c>
      <c r="AU1152" s="198" t="s">
        <v>86</v>
      </c>
      <c r="AV1152" s="12" t="s">
        <v>86</v>
      </c>
      <c r="AW1152" s="12" t="s">
        <v>40</v>
      </c>
      <c r="AX1152" s="12" t="s">
        <v>77</v>
      </c>
      <c r="AY1152" s="198" t="s">
        <v>144</v>
      </c>
    </row>
    <row r="1153" spans="2:51" s="11" customFormat="1" ht="13.5">
      <c r="B1153" s="188"/>
      <c r="D1153" s="189" t="s">
        <v>153</v>
      </c>
      <c r="E1153" s="190" t="s">
        <v>5</v>
      </c>
      <c r="F1153" s="191" t="s">
        <v>320</v>
      </c>
      <c r="H1153" s="192" t="s">
        <v>5</v>
      </c>
      <c r="I1153" s="193"/>
      <c r="L1153" s="188"/>
      <c r="M1153" s="194"/>
      <c r="N1153" s="195"/>
      <c r="O1153" s="195"/>
      <c r="P1153" s="195"/>
      <c r="Q1153" s="195"/>
      <c r="R1153" s="195"/>
      <c r="S1153" s="195"/>
      <c r="T1153" s="196"/>
      <c r="AT1153" s="192" t="s">
        <v>153</v>
      </c>
      <c r="AU1153" s="192" t="s">
        <v>86</v>
      </c>
      <c r="AV1153" s="11" t="s">
        <v>25</v>
      </c>
      <c r="AW1153" s="11" t="s">
        <v>40</v>
      </c>
      <c r="AX1153" s="11" t="s">
        <v>77</v>
      </c>
      <c r="AY1153" s="192" t="s">
        <v>144</v>
      </c>
    </row>
    <row r="1154" spans="2:51" s="11" customFormat="1" ht="13.5">
      <c r="B1154" s="188"/>
      <c r="D1154" s="189" t="s">
        <v>153</v>
      </c>
      <c r="E1154" s="190" t="s">
        <v>5</v>
      </c>
      <c r="F1154" s="191" t="s">
        <v>322</v>
      </c>
      <c r="H1154" s="192" t="s">
        <v>5</v>
      </c>
      <c r="I1154" s="193"/>
      <c r="L1154" s="188"/>
      <c r="M1154" s="194"/>
      <c r="N1154" s="195"/>
      <c r="O1154" s="195"/>
      <c r="P1154" s="195"/>
      <c r="Q1154" s="195"/>
      <c r="R1154" s="195"/>
      <c r="S1154" s="195"/>
      <c r="T1154" s="196"/>
      <c r="AT1154" s="192" t="s">
        <v>153</v>
      </c>
      <c r="AU1154" s="192" t="s">
        <v>86</v>
      </c>
      <c r="AV1154" s="11" t="s">
        <v>25</v>
      </c>
      <c r="AW1154" s="11" t="s">
        <v>40</v>
      </c>
      <c r="AX1154" s="11" t="s">
        <v>77</v>
      </c>
      <c r="AY1154" s="192" t="s">
        <v>144</v>
      </c>
    </row>
    <row r="1155" spans="2:51" s="12" customFormat="1" ht="13.5">
      <c r="B1155" s="197"/>
      <c r="D1155" s="189" t="s">
        <v>153</v>
      </c>
      <c r="E1155" s="198" t="s">
        <v>5</v>
      </c>
      <c r="F1155" s="199" t="s">
        <v>1736</v>
      </c>
      <c r="H1155" s="200">
        <v>2</v>
      </c>
      <c r="I1155" s="201"/>
      <c r="L1155" s="197"/>
      <c r="M1155" s="202"/>
      <c r="N1155" s="203"/>
      <c r="O1155" s="203"/>
      <c r="P1155" s="203"/>
      <c r="Q1155" s="203"/>
      <c r="R1155" s="203"/>
      <c r="S1155" s="203"/>
      <c r="T1155" s="204"/>
      <c r="AT1155" s="198" t="s">
        <v>153</v>
      </c>
      <c r="AU1155" s="198" t="s">
        <v>86</v>
      </c>
      <c r="AV1155" s="12" t="s">
        <v>86</v>
      </c>
      <c r="AW1155" s="12" t="s">
        <v>40</v>
      </c>
      <c r="AX1155" s="12" t="s">
        <v>77</v>
      </c>
      <c r="AY1155" s="198" t="s">
        <v>144</v>
      </c>
    </row>
    <row r="1156" spans="2:51" s="11" customFormat="1" ht="13.5">
      <c r="B1156" s="188"/>
      <c r="D1156" s="189" t="s">
        <v>153</v>
      </c>
      <c r="E1156" s="190" t="s">
        <v>5</v>
      </c>
      <c r="F1156" s="191" t="s">
        <v>163</v>
      </c>
      <c r="H1156" s="192" t="s">
        <v>5</v>
      </c>
      <c r="I1156" s="193"/>
      <c r="L1156" s="188"/>
      <c r="M1156" s="194"/>
      <c r="N1156" s="195"/>
      <c r="O1156" s="195"/>
      <c r="P1156" s="195"/>
      <c r="Q1156" s="195"/>
      <c r="R1156" s="195"/>
      <c r="S1156" s="195"/>
      <c r="T1156" s="196"/>
      <c r="AT1156" s="192" t="s">
        <v>153</v>
      </c>
      <c r="AU1156" s="192" t="s">
        <v>86</v>
      </c>
      <c r="AV1156" s="11" t="s">
        <v>25</v>
      </c>
      <c r="AW1156" s="11" t="s">
        <v>40</v>
      </c>
      <c r="AX1156" s="11" t="s">
        <v>77</v>
      </c>
      <c r="AY1156" s="192" t="s">
        <v>144</v>
      </c>
    </row>
    <row r="1157" spans="2:51" s="11" customFormat="1" ht="13.5">
      <c r="B1157" s="188"/>
      <c r="D1157" s="189" t="s">
        <v>153</v>
      </c>
      <c r="E1157" s="190" t="s">
        <v>5</v>
      </c>
      <c r="F1157" s="191" t="s">
        <v>164</v>
      </c>
      <c r="H1157" s="192" t="s">
        <v>5</v>
      </c>
      <c r="I1157" s="193"/>
      <c r="L1157" s="188"/>
      <c r="M1157" s="194"/>
      <c r="N1157" s="195"/>
      <c r="O1157" s="195"/>
      <c r="P1157" s="195"/>
      <c r="Q1157" s="195"/>
      <c r="R1157" s="195"/>
      <c r="S1157" s="195"/>
      <c r="T1157" s="196"/>
      <c r="AT1157" s="192" t="s">
        <v>153</v>
      </c>
      <c r="AU1157" s="192" t="s">
        <v>86</v>
      </c>
      <c r="AV1157" s="11" t="s">
        <v>25</v>
      </c>
      <c r="AW1157" s="11" t="s">
        <v>40</v>
      </c>
      <c r="AX1157" s="11" t="s">
        <v>77</v>
      </c>
      <c r="AY1157" s="192" t="s">
        <v>144</v>
      </c>
    </row>
    <row r="1158" spans="2:51" s="12" customFormat="1" ht="13.5">
      <c r="B1158" s="197"/>
      <c r="D1158" s="189" t="s">
        <v>153</v>
      </c>
      <c r="E1158" s="198" t="s">
        <v>5</v>
      </c>
      <c r="F1158" s="199" t="s">
        <v>1737</v>
      </c>
      <c r="H1158" s="200">
        <v>17.465</v>
      </c>
      <c r="I1158" s="201"/>
      <c r="L1158" s="197"/>
      <c r="M1158" s="202"/>
      <c r="N1158" s="203"/>
      <c r="O1158" s="203"/>
      <c r="P1158" s="203"/>
      <c r="Q1158" s="203"/>
      <c r="R1158" s="203"/>
      <c r="S1158" s="203"/>
      <c r="T1158" s="204"/>
      <c r="AT1158" s="198" t="s">
        <v>153</v>
      </c>
      <c r="AU1158" s="198" t="s">
        <v>86</v>
      </c>
      <c r="AV1158" s="12" t="s">
        <v>86</v>
      </c>
      <c r="AW1158" s="12" t="s">
        <v>40</v>
      </c>
      <c r="AX1158" s="12" t="s">
        <v>77</v>
      </c>
      <c r="AY1158" s="198" t="s">
        <v>144</v>
      </c>
    </row>
    <row r="1159" spans="2:51" s="11" customFormat="1" ht="13.5">
      <c r="B1159" s="188"/>
      <c r="D1159" s="189" t="s">
        <v>153</v>
      </c>
      <c r="E1159" s="190" t="s">
        <v>5</v>
      </c>
      <c r="F1159" s="191" t="s">
        <v>330</v>
      </c>
      <c r="H1159" s="192" t="s">
        <v>5</v>
      </c>
      <c r="I1159" s="193"/>
      <c r="L1159" s="188"/>
      <c r="M1159" s="194"/>
      <c r="N1159" s="195"/>
      <c r="O1159" s="195"/>
      <c r="P1159" s="195"/>
      <c r="Q1159" s="195"/>
      <c r="R1159" s="195"/>
      <c r="S1159" s="195"/>
      <c r="T1159" s="196"/>
      <c r="AT1159" s="192" t="s">
        <v>153</v>
      </c>
      <c r="AU1159" s="192" t="s">
        <v>86</v>
      </c>
      <c r="AV1159" s="11" t="s">
        <v>25</v>
      </c>
      <c r="AW1159" s="11" t="s">
        <v>40</v>
      </c>
      <c r="AX1159" s="11" t="s">
        <v>77</v>
      </c>
      <c r="AY1159" s="192" t="s">
        <v>144</v>
      </c>
    </row>
    <row r="1160" spans="2:51" s="11" customFormat="1" ht="13.5">
      <c r="B1160" s="188"/>
      <c r="D1160" s="189" t="s">
        <v>153</v>
      </c>
      <c r="E1160" s="190" t="s">
        <v>5</v>
      </c>
      <c r="F1160" s="191" t="s">
        <v>331</v>
      </c>
      <c r="H1160" s="192" t="s">
        <v>5</v>
      </c>
      <c r="I1160" s="193"/>
      <c r="L1160" s="188"/>
      <c r="M1160" s="194"/>
      <c r="N1160" s="195"/>
      <c r="O1160" s="195"/>
      <c r="P1160" s="195"/>
      <c r="Q1160" s="195"/>
      <c r="R1160" s="195"/>
      <c r="S1160" s="195"/>
      <c r="T1160" s="196"/>
      <c r="AT1160" s="192" t="s">
        <v>153</v>
      </c>
      <c r="AU1160" s="192" t="s">
        <v>86</v>
      </c>
      <c r="AV1160" s="11" t="s">
        <v>25</v>
      </c>
      <c r="AW1160" s="11" t="s">
        <v>40</v>
      </c>
      <c r="AX1160" s="11" t="s">
        <v>77</v>
      </c>
      <c r="AY1160" s="192" t="s">
        <v>144</v>
      </c>
    </row>
    <row r="1161" spans="2:51" s="12" customFormat="1" ht="13.5">
      <c r="B1161" s="197"/>
      <c r="D1161" s="189" t="s">
        <v>153</v>
      </c>
      <c r="E1161" s="198" t="s">
        <v>5</v>
      </c>
      <c r="F1161" s="199" t="s">
        <v>1738</v>
      </c>
      <c r="H1161" s="200">
        <v>3.137</v>
      </c>
      <c r="I1161" s="201"/>
      <c r="L1161" s="197"/>
      <c r="M1161" s="202"/>
      <c r="N1161" s="203"/>
      <c r="O1161" s="203"/>
      <c r="P1161" s="203"/>
      <c r="Q1161" s="203"/>
      <c r="R1161" s="203"/>
      <c r="S1161" s="203"/>
      <c r="T1161" s="204"/>
      <c r="AT1161" s="198" t="s">
        <v>153</v>
      </c>
      <c r="AU1161" s="198" t="s">
        <v>86</v>
      </c>
      <c r="AV1161" s="12" t="s">
        <v>86</v>
      </c>
      <c r="AW1161" s="12" t="s">
        <v>40</v>
      </c>
      <c r="AX1161" s="12" t="s">
        <v>77</v>
      </c>
      <c r="AY1161" s="198" t="s">
        <v>144</v>
      </c>
    </row>
    <row r="1162" spans="2:51" s="11" customFormat="1" ht="13.5">
      <c r="B1162" s="188"/>
      <c r="D1162" s="189" t="s">
        <v>153</v>
      </c>
      <c r="E1162" s="190" t="s">
        <v>5</v>
      </c>
      <c r="F1162" s="191" t="s">
        <v>333</v>
      </c>
      <c r="H1162" s="192" t="s">
        <v>5</v>
      </c>
      <c r="I1162" s="193"/>
      <c r="L1162" s="188"/>
      <c r="M1162" s="194"/>
      <c r="N1162" s="195"/>
      <c r="O1162" s="195"/>
      <c r="P1162" s="195"/>
      <c r="Q1162" s="195"/>
      <c r="R1162" s="195"/>
      <c r="S1162" s="195"/>
      <c r="T1162" s="196"/>
      <c r="AT1162" s="192" t="s">
        <v>153</v>
      </c>
      <c r="AU1162" s="192" t="s">
        <v>86</v>
      </c>
      <c r="AV1162" s="11" t="s">
        <v>25</v>
      </c>
      <c r="AW1162" s="11" t="s">
        <v>40</v>
      </c>
      <c r="AX1162" s="11" t="s">
        <v>77</v>
      </c>
      <c r="AY1162" s="192" t="s">
        <v>144</v>
      </c>
    </row>
    <row r="1163" spans="2:51" s="11" customFormat="1" ht="13.5">
      <c r="B1163" s="188"/>
      <c r="D1163" s="189" t="s">
        <v>153</v>
      </c>
      <c r="E1163" s="190" t="s">
        <v>5</v>
      </c>
      <c r="F1163" s="191" t="s">
        <v>334</v>
      </c>
      <c r="H1163" s="192" t="s">
        <v>5</v>
      </c>
      <c r="I1163" s="193"/>
      <c r="L1163" s="188"/>
      <c r="M1163" s="194"/>
      <c r="N1163" s="195"/>
      <c r="O1163" s="195"/>
      <c r="P1163" s="195"/>
      <c r="Q1163" s="195"/>
      <c r="R1163" s="195"/>
      <c r="S1163" s="195"/>
      <c r="T1163" s="196"/>
      <c r="AT1163" s="192" t="s">
        <v>153</v>
      </c>
      <c r="AU1163" s="192" t="s">
        <v>86</v>
      </c>
      <c r="AV1163" s="11" t="s">
        <v>25</v>
      </c>
      <c r="AW1163" s="11" t="s">
        <v>40</v>
      </c>
      <c r="AX1163" s="11" t="s">
        <v>77</v>
      </c>
      <c r="AY1163" s="192" t="s">
        <v>144</v>
      </c>
    </row>
    <row r="1164" spans="2:51" s="12" customFormat="1" ht="13.5">
      <c r="B1164" s="197"/>
      <c r="D1164" s="189" t="s">
        <v>153</v>
      </c>
      <c r="E1164" s="198" t="s">
        <v>5</v>
      </c>
      <c r="F1164" s="199" t="s">
        <v>1739</v>
      </c>
      <c r="H1164" s="200">
        <v>1.662</v>
      </c>
      <c r="I1164" s="201"/>
      <c r="L1164" s="197"/>
      <c r="M1164" s="202"/>
      <c r="N1164" s="203"/>
      <c r="O1164" s="203"/>
      <c r="P1164" s="203"/>
      <c r="Q1164" s="203"/>
      <c r="R1164" s="203"/>
      <c r="S1164" s="203"/>
      <c r="T1164" s="204"/>
      <c r="AT1164" s="198" t="s">
        <v>153</v>
      </c>
      <c r="AU1164" s="198" t="s">
        <v>86</v>
      </c>
      <c r="AV1164" s="12" t="s">
        <v>86</v>
      </c>
      <c r="AW1164" s="12" t="s">
        <v>40</v>
      </c>
      <c r="AX1164" s="12" t="s">
        <v>77</v>
      </c>
      <c r="AY1164" s="198" t="s">
        <v>144</v>
      </c>
    </row>
    <row r="1165" spans="2:51" s="11" customFormat="1" ht="13.5">
      <c r="B1165" s="188"/>
      <c r="D1165" s="189" t="s">
        <v>153</v>
      </c>
      <c r="E1165" s="190" t="s">
        <v>5</v>
      </c>
      <c r="F1165" s="191" t="s">
        <v>1740</v>
      </c>
      <c r="H1165" s="192" t="s">
        <v>5</v>
      </c>
      <c r="I1165" s="193"/>
      <c r="L1165" s="188"/>
      <c r="M1165" s="194"/>
      <c r="N1165" s="195"/>
      <c r="O1165" s="195"/>
      <c r="P1165" s="195"/>
      <c r="Q1165" s="195"/>
      <c r="R1165" s="195"/>
      <c r="S1165" s="195"/>
      <c r="T1165" s="196"/>
      <c r="AT1165" s="192" t="s">
        <v>153</v>
      </c>
      <c r="AU1165" s="192" t="s">
        <v>86</v>
      </c>
      <c r="AV1165" s="11" t="s">
        <v>25</v>
      </c>
      <c r="AW1165" s="11" t="s">
        <v>40</v>
      </c>
      <c r="AX1165" s="11" t="s">
        <v>77</v>
      </c>
      <c r="AY1165" s="192" t="s">
        <v>144</v>
      </c>
    </row>
    <row r="1166" spans="2:51" s="11" customFormat="1" ht="13.5">
      <c r="B1166" s="188"/>
      <c r="D1166" s="189" t="s">
        <v>153</v>
      </c>
      <c r="E1166" s="190" t="s">
        <v>5</v>
      </c>
      <c r="F1166" s="191" t="s">
        <v>1741</v>
      </c>
      <c r="H1166" s="192" t="s">
        <v>5</v>
      </c>
      <c r="I1166" s="193"/>
      <c r="L1166" s="188"/>
      <c r="M1166" s="194"/>
      <c r="N1166" s="195"/>
      <c r="O1166" s="195"/>
      <c r="P1166" s="195"/>
      <c r="Q1166" s="195"/>
      <c r="R1166" s="195"/>
      <c r="S1166" s="195"/>
      <c r="T1166" s="196"/>
      <c r="AT1166" s="192" t="s">
        <v>153</v>
      </c>
      <c r="AU1166" s="192" t="s">
        <v>86</v>
      </c>
      <c r="AV1166" s="11" t="s">
        <v>25</v>
      </c>
      <c r="AW1166" s="11" t="s">
        <v>40</v>
      </c>
      <c r="AX1166" s="11" t="s">
        <v>77</v>
      </c>
      <c r="AY1166" s="192" t="s">
        <v>144</v>
      </c>
    </row>
    <row r="1167" spans="2:51" s="12" customFormat="1" ht="13.5">
      <c r="B1167" s="197"/>
      <c r="D1167" s="189" t="s">
        <v>153</v>
      </c>
      <c r="E1167" s="198" t="s">
        <v>5</v>
      </c>
      <c r="F1167" s="199" t="s">
        <v>1742</v>
      </c>
      <c r="H1167" s="200">
        <v>5.262</v>
      </c>
      <c r="I1167" s="201"/>
      <c r="L1167" s="197"/>
      <c r="M1167" s="202"/>
      <c r="N1167" s="203"/>
      <c r="O1167" s="203"/>
      <c r="P1167" s="203"/>
      <c r="Q1167" s="203"/>
      <c r="R1167" s="203"/>
      <c r="S1167" s="203"/>
      <c r="T1167" s="204"/>
      <c r="AT1167" s="198" t="s">
        <v>153</v>
      </c>
      <c r="AU1167" s="198" t="s">
        <v>86</v>
      </c>
      <c r="AV1167" s="12" t="s">
        <v>86</v>
      </c>
      <c r="AW1167" s="12" t="s">
        <v>40</v>
      </c>
      <c r="AX1167" s="12" t="s">
        <v>77</v>
      </c>
      <c r="AY1167" s="198" t="s">
        <v>144</v>
      </c>
    </row>
    <row r="1168" spans="2:51" s="11" customFormat="1" ht="13.5">
      <c r="B1168" s="188"/>
      <c r="D1168" s="189" t="s">
        <v>153</v>
      </c>
      <c r="E1168" s="190" t="s">
        <v>5</v>
      </c>
      <c r="F1168" s="191" t="s">
        <v>1743</v>
      </c>
      <c r="H1168" s="192" t="s">
        <v>5</v>
      </c>
      <c r="I1168" s="193"/>
      <c r="L1168" s="188"/>
      <c r="M1168" s="194"/>
      <c r="N1168" s="195"/>
      <c r="O1168" s="195"/>
      <c r="P1168" s="195"/>
      <c r="Q1168" s="195"/>
      <c r="R1168" s="195"/>
      <c r="S1168" s="195"/>
      <c r="T1168" s="196"/>
      <c r="AT1168" s="192" t="s">
        <v>153</v>
      </c>
      <c r="AU1168" s="192" t="s">
        <v>86</v>
      </c>
      <c r="AV1168" s="11" t="s">
        <v>25</v>
      </c>
      <c r="AW1168" s="11" t="s">
        <v>40</v>
      </c>
      <c r="AX1168" s="11" t="s">
        <v>77</v>
      </c>
      <c r="AY1168" s="192" t="s">
        <v>144</v>
      </c>
    </row>
    <row r="1169" spans="2:51" s="11" customFormat="1" ht="13.5">
      <c r="B1169" s="188"/>
      <c r="D1169" s="189" t="s">
        <v>153</v>
      </c>
      <c r="E1169" s="190" t="s">
        <v>5</v>
      </c>
      <c r="F1169" s="191" t="s">
        <v>1744</v>
      </c>
      <c r="H1169" s="192" t="s">
        <v>5</v>
      </c>
      <c r="I1169" s="193"/>
      <c r="L1169" s="188"/>
      <c r="M1169" s="194"/>
      <c r="N1169" s="195"/>
      <c r="O1169" s="195"/>
      <c r="P1169" s="195"/>
      <c r="Q1169" s="195"/>
      <c r="R1169" s="195"/>
      <c r="S1169" s="195"/>
      <c r="T1169" s="196"/>
      <c r="AT1169" s="192" t="s">
        <v>153</v>
      </c>
      <c r="AU1169" s="192" t="s">
        <v>86</v>
      </c>
      <c r="AV1169" s="11" t="s">
        <v>25</v>
      </c>
      <c r="AW1169" s="11" t="s">
        <v>40</v>
      </c>
      <c r="AX1169" s="11" t="s">
        <v>77</v>
      </c>
      <c r="AY1169" s="192" t="s">
        <v>144</v>
      </c>
    </row>
    <row r="1170" spans="2:51" s="12" customFormat="1" ht="13.5">
      <c r="B1170" s="197"/>
      <c r="D1170" s="189" t="s">
        <v>153</v>
      </c>
      <c r="E1170" s="198" t="s">
        <v>5</v>
      </c>
      <c r="F1170" s="199" t="s">
        <v>1745</v>
      </c>
      <c r="H1170" s="200">
        <v>0.64</v>
      </c>
      <c r="I1170" s="201"/>
      <c r="L1170" s="197"/>
      <c r="M1170" s="202"/>
      <c r="N1170" s="203"/>
      <c r="O1170" s="203"/>
      <c r="P1170" s="203"/>
      <c r="Q1170" s="203"/>
      <c r="R1170" s="203"/>
      <c r="S1170" s="203"/>
      <c r="T1170" s="204"/>
      <c r="AT1170" s="198" t="s">
        <v>153</v>
      </c>
      <c r="AU1170" s="198" t="s">
        <v>86</v>
      </c>
      <c r="AV1170" s="12" t="s">
        <v>86</v>
      </c>
      <c r="AW1170" s="12" t="s">
        <v>40</v>
      </c>
      <c r="AX1170" s="12" t="s">
        <v>77</v>
      </c>
      <c r="AY1170" s="198" t="s">
        <v>144</v>
      </c>
    </row>
    <row r="1171" spans="2:51" s="11" customFormat="1" ht="13.5">
      <c r="B1171" s="188"/>
      <c r="D1171" s="189" t="s">
        <v>153</v>
      </c>
      <c r="E1171" s="190" t="s">
        <v>5</v>
      </c>
      <c r="F1171" s="191" t="s">
        <v>1746</v>
      </c>
      <c r="H1171" s="192" t="s">
        <v>5</v>
      </c>
      <c r="I1171" s="193"/>
      <c r="L1171" s="188"/>
      <c r="M1171" s="194"/>
      <c r="N1171" s="195"/>
      <c r="O1171" s="195"/>
      <c r="P1171" s="195"/>
      <c r="Q1171" s="195"/>
      <c r="R1171" s="195"/>
      <c r="S1171" s="195"/>
      <c r="T1171" s="196"/>
      <c r="AT1171" s="192" t="s">
        <v>153</v>
      </c>
      <c r="AU1171" s="192" t="s">
        <v>86</v>
      </c>
      <c r="AV1171" s="11" t="s">
        <v>25</v>
      </c>
      <c r="AW1171" s="11" t="s">
        <v>40</v>
      </c>
      <c r="AX1171" s="11" t="s">
        <v>77</v>
      </c>
      <c r="AY1171" s="192" t="s">
        <v>144</v>
      </c>
    </row>
    <row r="1172" spans="2:51" s="11" customFormat="1" ht="13.5">
      <c r="B1172" s="188"/>
      <c r="D1172" s="189" t="s">
        <v>153</v>
      </c>
      <c r="E1172" s="190" t="s">
        <v>5</v>
      </c>
      <c r="F1172" s="191" t="s">
        <v>1747</v>
      </c>
      <c r="H1172" s="192" t="s">
        <v>5</v>
      </c>
      <c r="I1172" s="193"/>
      <c r="L1172" s="188"/>
      <c r="M1172" s="194"/>
      <c r="N1172" s="195"/>
      <c r="O1172" s="195"/>
      <c r="P1172" s="195"/>
      <c r="Q1172" s="195"/>
      <c r="R1172" s="195"/>
      <c r="S1172" s="195"/>
      <c r="T1172" s="196"/>
      <c r="AT1172" s="192" t="s">
        <v>153</v>
      </c>
      <c r="AU1172" s="192" t="s">
        <v>86</v>
      </c>
      <c r="AV1172" s="11" t="s">
        <v>25</v>
      </c>
      <c r="AW1172" s="11" t="s">
        <v>40</v>
      </c>
      <c r="AX1172" s="11" t="s">
        <v>77</v>
      </c>
      <c r="AY1172" s="192" t="s">
        <v>144</v>
      </c>
    </row>
    <row r="1173" spans="2:51" s="12" customFormat="1" ht="13.5">
      <c r="B1173" s="197"/>
      <c r="D1173" s="189" t="s">
        <v>153</v>
      </c>
      <c r="E1173" s="198" t="s">
        <v>5</v>
      </c>
      <c r="F1173" s="199" t="s">
        <v>1748</v>
      </c>
      <c r="H1173" s="200">
        <v>1.674</v>
      </c>
      <c r="I1173" s="201"/>
      <c r="L1173" s="197"/>
      <c r="M1173" s="202"/>
      <c r="N1173" s="203"/>
      <c r="O1173" s="203"/>
      <c r="P1173" s="203"/>
      <c r="Q1173" s="203"/>
      <c r="R1173" s="203"/>
      <c r="S1173" s="203"/>
      <c r="T1173" s="204"/>
      <c r="AT1173" s="198" t="s">
        <v>153</v>
      </c>
      <c r="AU1173" s="198" t="s">
        <v>86</v>
      </c>
      <c r="AV1173" s="12" t="s">
        <v>86</v>
      </c>
      <c r="AW1173" s="12" t="s">
        <v>40</v>
      </c>
      <c r="AX1173" s="12" t="s">
        <v>77</v>
      </c>
      <c r="AY1173" s="198" t="s">
        <v>144</v>
      </c>
    </row>
    <row r="1174" spans="2:51" s="11" customFormat="1" ht="13.5">
      <c r="B1174" s="188"/>
      <c r="D1174" s="189" t="s">
        <v>153</v>
      </c>
      <c r="E1174" s="190" t="s">
        <v>5</v>
      </c>
      <c r="F1174" s="191" t="s">
        <v>662</v>
      </c>
      <c r="H1174" s="192" t="s">
        <v>5</v>
      </c>
      <c r="I1174" s="193"/>
      <c r="L1174" s="188"/>
      <c r="M1174" s="194"/>
      <c r="N1174" s="195"/>
      <c r="O1174" s="195"/>
      <c r="P1174" s="195"/>
      <c r="Q1174" s="195"/>
      <c r="R1174" s="195"/>
      <c r="S1174" s="195"/>
      <c r="T1174" s="196"/>
      <c r="AT1174" s="192" t="s">
        <v>153</v>
      </c>
      <c r="AU1174" s="192" t="s">
        <v>86</v>
      </c>
      <c r="AV1174" s="11" t="s">
        <v>25</v>
      </c>
      <c r="AW1174" s="11" t="s">
        <v>40</v>
      </c>
      <c r="AX1174" s="11" t="s">
        <v>77</v>
      </c>
      <c r="AY1174" s="192" t="s">
        <v>144</v>
      </c>
    </row>
    <row r="1175" spans="2:51" s="11" customFormat="1" ht="13.5">
      <c r="B1175" s="188"/>
      <c r="D1175" s="189" t="s">
        <v>153</v>
      </c>
      <c r="E1175" s="190" t="s">
        <v>5</v>
      </c>
      <c r="F1175" s="191" t="s">
        <v>663</v>
      </c>
      <c r="H1175" s="192" t="s">
        <v>5</v>
      </c>
      <c r="I1175" s="193"/>
      <c r="L1175" s="188"/>
      <c r="M1175" s="194"/>
      <c r="N1175" s="195"/>
      <c r="O1175" s="195"/>
      <c r="P1175" s="195"/>
      <c r="Q1175" s="195"/>
      <c r="R1175" s="195"/>
      <c r="S1175" s="195"/>
      <c r="T1175" s="196"/>
      <c r="AT1175" s="192" t="s">
        <v>153</v>
      </c>
      <c r="AU1175" s="192" t="s">
        <v>86</v>
      </c>
      <c r="AV1175" s="11" t="s">
        <v>25</v>
      </c>
      <c r="AW1175" s="11" t="s">
        <v>40</v>
      </c>
      <c r="AX1175" s="11" t="s">
        <v>77</v>
      </c>
      <c r="AY1175" s="192" t="s">
        <v>144</v>
      </c>
    </row>
    <row r="1176" spans="2:51" s="12" customFormat="1" ht="13.5">
      <c r="B1176" s="197"/>
      <c r="D1176" s="189" t="s">
        <v>153</v>
      </c>
      <c r="E1176" s="198" t="s">
        <v>5</v>
      </c>
      <c r="F1176" s="199" t="s">
        <v>1749</v>
      </c>
      <c r="H1176" s="200">
        <v>3.719</v>
      </c>
      <c r="I1176" s="201"/>
      <c r="L1176" s="197"/>
      <c r="M1176" s="202"/>
      <c r="N1176" s="203"/>
      <c r="O1176" s="203"/>
      <c r="P1176" s="203"/>
      <c r="Q1176" s="203"/>
      <c r="R1176" s="203"/>
      <c r="S1176" s="203"/>
      <c r="T1176" s="204"/>
      <c r="AT1176" s="198" t="s">
        <v>153</v>
      </c>
      <c r="AU1176" s="198" t="s">
        <v>86</v>
      </c>
      <c r="AV1176" s="12" t="s">
        <v>86</v>
      </c>
      <c r="AW1176" s="12" t="s">
        <v>40</v>
      </c>
      <c r="AX1176" s="12" t="s">
        <v>77</v>
      </c>
      <c r="AY1176" s="198" t="s">
        <v>144</v>
      </c>
    </row>
    <row r="1177" spans="2:51" s="13" customFormat="1" ht="13.5">
      <c r="B1177" s="205"/>
      <c r="D1177" s="206" t="s">
        <v>153</v>
      </c>
      <c r="E1177" s="207" t="s">
        <v>5</v>
      </c>
      <c r="F1177" s="208" t="s">
        <v>174</v>
      </c>
      <c r="H1177" s="209">
        <v>69.047</v>
      </c>
      <c r="I1177" s="210"/>
      <c r="L1177" s="205"/>
      <c r="M1177" s="211"/>
      <c r="N1177" s="212"/>
      <c r="O1177" s="212"/>
      <c r="P1177" s="212"/>
      <c r="Q1177" s="212"/>
      <c r="R1177" s="212"/>
      <c r="S1177" s="212"/>
      <c r="T1177" s="213"/>
      <c r="AT1177" s="214" t="s">
        <v>153</v>
      </c>
      <c r="AU1177" s="214" t="s">
        <v>86</v>
      </c>
      <c r="AV1177" s="13" t="s">
        <v>151</v>
      </c>
      <c r="AW1177" s="13" t="s">
        <v>40</v>
      </c>
      <c r="AX1177" s="13" t="s">
        <v>25</v>
      </c>
      <c r="AY1177" s="214" t="s">
        <v>144</v>
      </c>
    </row>
    <row r="1178" spans="2:65" s="1" customFormat="1" ht="22.5" customHeight="1">
      <c r="B1178" s="175"/>
      <c r="C1178" s="176" t="s">
        <v>722</v>
      </c>
      <c r="D1178" s="176" t="s">
        <v>146</v>
      </c>
      <c r="E1178" s="177" t="s">
        <v>1792</v>
      </c>
      <c r="F1178" s="178" t="s">
        <v>1793</v>
      </c>
      <c r="G1178" s="179" t="s">
        <v>149</v>
      </c>
      <c r="H1178" s="180">
        <v>0.285</v>
      </c>
      <c r="I1178" s="181"/>
      <c r="J1178" s="182">
        <f>ROUND(I1178*H1178,2)</f>
        <v>0</v>
      </c>
      <c r="K1178" s="178" t="s">
        <v>4753</v>
      </c>
      <c r="L1178" s="42"/>
      <c r="M1178" s="183" t="s">
        <v>5</v>
      </c>
      <c r="N1178" s="184" t="s">
        <v>48</v>
      </c>
      <c r="O1178" s="43"/>
      <c r="P1178" s="185">
        <f>O1178*H1178</f>
        <v>0</v>
      </c>
      <c r="Q1178" s="185">
        <v>0</v>
      </c>
      <c r="R1178" s="185">
        <f>Q1178*H1178</f>
        <v>0</v>
      </c>
      <c r="S1178" s="185">
        <v>0</v>
      </c>
      <c r="T1178" s="186">
        <f>S1178*H1178</f>
        <v>0</v>
      </c>
      <c r="AR1178" s="24" t="s">
        <v>151</v>
      </c>
      <c r="AT1178" s="24" t="s">
        <v>146</v>
      </c>
      <c r="AU1178" s="24" t="s">
        <v>86</v>
      </c>
      <c r="AY1178" s="24" t="s">
        <v>144</v>
      </c>
      <c r="BE1178" s="187">
        <f>IF(N1178="základní",J1178,0)</f>
        <v>0</v>
      </c>
      <c r="BF1178" s="187">
        <f>IF(N1178="snížená",J1178,0)</f>
        <v>0</v>
      </c>
      <c r="BG1178" s="187">
        <f>IF(N1178="zákl. přenesená",J1178,0)</f>
        <v>0</v>
      </c>
      <c r="BH1178" s="187">
        <f>IF(N1178="sníž. přenesená",J1178,0)</f>
        <v>0</v>
      </c>
      <c r="BI1178" s="187">
        <f>IF(N1178="nulová",J1178,0)</f>
        <v>0</v>
      </c>
      <c r="BJ1178" s="24" t="s">
        <v>25</v>
      </c>
      <c r="BK1178" s="187">
        <f>ROUND(I1178*H1178,2)</f>
        <v>0</v>
      </c>
      <c r="BL1178" s="24" t="s">
        <v>151</v>
      </c>
      <c r="BM1178" s="24" t="s">
        <v>1794</v>
      </c>
    </row>
    <row r="1179" spans="2:51" s="11" customFormat="1" ht="13.5">
      <c r="B1179" s="188"/>
      <c r="D1179" s="189" t="s">
        <v>153</v>
      </c>
      <c r="E1179" s="190" t="s">
        <v>5</v>
      </c>
      <c r="F1179" s="191" t="s">
        <v>352</v>
      </c>
      <c r="H1179" s="192" t="s">
        <v>5</v>
      </c>
      <c r="I1179" s="193"/>
      <c r="L1179" s="188"/>
      <c r="M1179" s="194"/>
      <c r="N1179" s="195"/>
      <c r="O1179" s="195"/>
      <c r="P1179" s="195"/>
      <c r="Q1179" s="195"/>
      <c r="R1179" s="195"/>
      <c r="S1179" s="195"/>
      <c r="T1179" s="196"/>
      <c r="AT1179" s="192" t="s">
        <v>153</v>
      </c>
      <c r="AU1179" s="192" t="s">
        <v>86</v>
      </c>
      <c r="AV1179" s="11" t="s">
        <v>25</v>
      </c>
      <c r="AW1179" s="11" t="s">
        <v>40</v>
      </c>
      <c r="AX1179" s="11" t="s">
        <v>77</v>
      </c>
      <c r="AY1179" s="192" t="s">
        <v>144</v>
      </c>
    </row>
    <row r="1180" spans="2:51" s="11" customFormat="1" ht="13.5">
      <c r="B1180" s="188"/>
      <c r="D1180" s="189" t="s">
        <v>153</v>
      </c>
      <c r="E1180" s="190" t="s">
        <v>5</v>
      </c>
      <c r="F1180" s="191" t="s">
        <v>353</v>
      </c>
      <c r="H1180" s="192" t="s">
        <v>5</v>
      </c>
      <c r="I1180" s="193"/>
      <c r="L1180" s="188"/>
      <c r="M1180" s="194"/>
      <c r="N1180" s="195"/>
      <c r="O1180" s="195"/>
      <c r="P1180" s="195"/>
      <c r="Q1180" s="195"/>
      <c r="R1180" s="195"/>
      <c r="S1180" s="195"/>
      <c r="T1180" s="196"/>
      <c r="AT1180" s="192" t="s">
        <v>153</v>
      </c>
      <c r="AU1180" s="192" t="s">
        <v>86</v>
      </c>
      <c r="AV1180" s="11" t="s">
        <v>25</v>
      </c>
      <c r="AW1180" s="11" t="s">
        <v>40</v>
      </c>
      <c r="AX1180" s="11" t="s">
        <v>77</v>
      </c>
      <c r="AY1180" s="192" t="s">
        <v>144</v>
      </c>
    </row>
    <row r="1181" spans="2:51" s="12" customFormat="1" ht="13.5">
      <c r="B1181" s="197"/>
      <c r="D1181" s="189" t="s">
        <v>153</v>
      </c>
      <c r="E1181" s="198" t="s">
        <v>5</v>
      </c>
      <c r="F1181" s="199" t="s">
        <v>1751</v>
      </c>
      <c r="H1181" s="200">
        <v>0.285</v>
      </c>
      <c r="I1181" s="201"/>
      <c r="L1181" s="197"/>
      <c r="M1181" s="202"/>
      <c r="N1181" s="203"/>
      <c r="O1181" s="203"/>
      <c r="P1181" s="203"/>
      <c r="Q1181" s="203"/>
      <c r="R1181" s="203"/>
      <c r="S1181" s="203"/>
      <c r="T1181" s="204"/>
      <c r="AT1181" s="198" t="s">
        <v>153</v>
      </c>
      <c r="AU1181" s="198" t="s">
        <v>86</v>
      </c>
      <c r="AV1181" s="12" t="s">
        <v>86</v>
      </c>
      <c r="AW1181" s="12" t="s">
        <v>40</v>
      </c>
      <c r="AX1181" s="12" t="s">
        <v>77</v>
      </c>
      <c r="AY1181" s="198" t="s">
        <v>144</v>
      </c>
    </row>
    <row r="1182" spans="2:51" s="13" customFormat="1" ht="13.5">
      <c r="B1182" s="205"/>
      <c r="D1182" s="206" t="s">
        <v>153</v>
      </c>
      <c r="E1182" s="207" t="s">
        <v>5</v>
      </c>
      <c r="F1182" s="208" t="s">
        <v>174</v>
      </c>
      <c r="H1182" s="209">
        <v>0.285</v>
      </c>
      <c r="I1182" s="210"/>
      <c r="L1182" s="205"/>
      <c r="M1182" s="211"/>
      <c r="N1182" s="212"/>
      <c r="O1182" s="212"/>
      <c r="P1182" s="212"/>
      <c r="Q1182" s="212"/>
      <c r="R1182" s="212"/>
      <c r="S1182" s="212"/>
      <c r="T1182" s="213"/>
      <c r="AT1182" s="214" t="s">
        <v>153</v>
      </c>
      <c r="AU1182" s="214" t="s">
        <v>86</v>
      </c>
      <c r="AV1182" s="13" t="s">
        <v>151</v>
      </c>
      <c r="AW1182" s="13" t="s">
        <v>40</v>
      </c>
      <c r="AX1182" s="13" t="s">
        <v>25</v>
      </c>
      <c r="AY1182" s="214" t="s">
        <v>144</v>
      </c>
    </row>
    <row r="1183" spans="2:65" s="1" customFormat="1" ht="31.5" customHeight="1">
      <c r="B1183" s="175"/>
      <c r="C1183" s="176" t="s">
        <v>730</v>
      </c>
      <c r="D1183" s="176" t="s">
        <v>146</v>
      </c>
      <c r="E1183" s="177" t="s">
        <v>1795</v>
      </c>
      <c r="F1183" s="178" t="s">
        <v>1796</v>
      </c>
      <c r="G1183" s="179" t="s">
        <v>149</v>
      </c>
      <c r="H1183" s="180">
        <v>0.649</v>
      </c>
      <c r="I1183" s="181"/>
      <c r="J1183" s="182">
        <f>ROUND(I1183*H1183,2)</f>
        <v>0</v>
      </c>
      <c r="K1183" s="178" t="s">
        <v>4753</v>
      </c>
      <c r="L1183" s="42"/>
      <c r="M1183" s="183" t="s">
        <v>5</v>
      </c>
      <c r="N1183" s="184" t="s">
        <v>48</v>
      </c>
      <c r="O1183" s="43"/>
      <c r="P1183" s="185">
        <f>O1183*H1183</f>
        <v>0</v>
      </c>
      <c r="Q1183" s="185">
        <v>0.707</v>
      </c>
      <c r="R1183" s="185">
        <f>Q1183*H1183</f>
        <v>0.458843</v>
      </c>
      <c r="S1183" s="185">
        <v>0</v>
      </c>
      <c r="T1183" s="186">
        <f>S1183*H1183</f>
        <v>0</v>
      </c>
      <c r="AR1183" s="24" t="s">
        <v>151</v>
      </c>
      <c r="AT1183" s="24" t="s">
        <v>146</v>
      </c>
      <c r="AU1183" s="24" t="s">
        <v>86</v>
      </c>
      <c r="AY1183" s="24" t="s">
        <v>144</v>
      </c>
      <c r="BE1183" s="187">
        <f>IF(N1183="základní",J1183,0)</f>
        <v>0</v>
      </c>
      <c r="BF1183" s="187">
        <f>IF(N1183="snížená",J1183,0)</f>
        <v>0</v>
      </c>
      <c r="BG1183" s="187">
        <f>IF(N1183="zákl. přenesená",J1183,0)</f>
        <v>0</v>
      </c>
      <c r="BH1183" s="187">
        <f>IF(N1183="sníž. přenesená",J1183,0)</f>
        <v>0</v>
      </c>
      <c r="BI1183" s="187">
        <f>IF(N1183="nulová",J1183,0)</f>
        <v>0</v>
      </c>
      <c r="BJ1183" s="24" t="s">
        <v>25</v>
      </c>
      <c r="BK1183" s="187">
        <f>ROUND(I1183*H1183,2)</f>
        <v>0</v>
      </c>
      <c r="BL1183" s="24" t="s">
        <v>151</v>
      </c>
      <c r="BM1183" s="24" t="s">
        <v>1797</v>
      </c>
    </row>
    <row r="1184" spans="2:51" s="11" customFormat="1" ht="13.5">
      <c r="B1184" s="188"/>
      <c r="D1184" s="189" t="s">
        <v>153</v>
      </c>
      <c r="E1184" s="190" t="s">
        <v>5</v>
      </c>
      <c r="F1184" s="191" t="s">
        <v>1247</v>
      </c>
      <c r="H1184" s="192" t="s">
        <v>5</v>
      </c>
      <c r="I1184" s="193"/>
      <c r="L1184" s="188"/>
      <c r="M1184" s="194"/>
      <c r="N1184" s="195"/>
      <c r="O1184" s="195"/>
      <c r="P1184" s="195"/>
      <c r="Q1184" s="195"/>
      <c r="R1184" s="195"/>
      <c r="S1184" s="195"/>
      <c r="T1184" s="196"/>
      <c r="AT1184" s="192" t="s">
        <v>153</v>
      </c>
      <c r="AU1184" s="192" t="s">
        <v>86</v>
      </c>
      <c r="AV1184" s="11" t="s">
        <v>25</v>
      </c>
      <c r="AW1184" s="11" t="s">
        <v>40</v>
      </c>
      <c r="AX1184" s="11" t="s">
        <v>77</v>
      </c>
      <c r="AY1184" s="192" t="s">
        <v>144</v>
      </c>
    </row>
    <row r="1185" spans="2:51" s="11" customFormat="1" ht="13.5">
      <c r="B1185" s="188"/>
      <c r="D1185" s="189" t="s">
        <v>153</v>
      </c>
      <c r="E1185" s="190" t="s">
        <v>5</v>
      </c>
      <c r="F1185" s="191" t="s">
        <v>1248</v>
      </c>
      <c r="H1185" s="192" t="s">
        <v>5</v>
      </c>
      <c r="I1185" s="193"/>
      <c r="L1185" s="188"/>
      <c r="M1185" s="194"/>
      <c r="N1185" s="195"/>
      <c r="O1185" s="195"/>
      <c r="P1185" s="195"/>
      <c r="Q1185" s="195"/>
      <c r="R1185" s="195"/>
      <c r="S1185" s="195"/>
      <c r="T1185" s="196"/>
      <c r="AT1185" s="192" t="s">
        <v>153</v>
      </c>
      <c r="AU1185" s="192" t="s">
        <v>86</v>
      </c>
      <c r="AV1185" s="11" t="s">
        <v>25</v>
      </c>
      <c r="AW1185" s="11" t="s">
        <v>40</v>
      </c>
      <c r="AX1185" s="11" t="s">
        <v>77</v>
      </c>
      <c r="AY1185" s="192" t="s">
        <v>144</v>
      </c>
    </row>
    <row r="1186" spans="2:51" s="12" customFormat="1" ht="13.5">
      <c r="B1186" s="197"/>
      <c r="D1186" s="189" t="s">
        <v>153</v>
      </c>
      <c r="E1186" s="198" t="s">
        <v>5</v>
      </c>
      <c r="F1186" s="199" t="s">
        <v>1798</v>
      </c>
      <c r="H1186" s="200">
        <v>0.649</v>
      </c>
      <c r="I1186" s="201"/>
      <c r="L1186" s="197"/>
      <c r="M1186" s="202"/>
      <c r="N1186" s="203"/>
      <c r="O1186" s="203"/>
      <c r="P1186" s="203"/>
      <c r="Q1186" s="203"/>
      <c r="R1186" s="203"/>
      <c r="S1186" s="203"/>
      <c r="T1186" s="204"/>
      <c r="AT1186" s="198" t="s">
        <v>153</v>
      </c>
      <c r="AU1186" s="198" t="s">
        <v>86</v>
      </c>
      <c r="AV1186" s="12" t="s">
        <v>86</v>
      </c>
      <c r="AW1186" s="12" t="s">
        <v>40</v>
      </c>
      <c r="AX1186" s="12" t="s">
        <v>77</v>
      </c>
      <c r="AY1186" s="198" t="s">
        <v>144</v>
      </c>
    </row>
    <row r="1187" spans="2:51" s="13" customFormat="1" ht="13.5">
      <c r="B1187" s="205"/>
      <c r="D1187" s="206" t="s">
        <v>153</v>
      </c>
      <c r="E1187" s="207" t="s">
        <v>5</v>
      </c>
      <c r="F1187" s="208" t="s">
        <v>174</v>
      </c>
      <c r="H1187" s="209">
        <v>0.649</v>
      </c>
      <c r="I1187" s="210"/>
      <c r="L1187" s="205"/>
      <c r="M1187" s="211"/>
      <c r="N1187" s="212"/>
      <c r="O1187" s="212"/>
      <c r="P1187" s="212"/>
      <c r="Q1187" s="212"/>
      <c r="R1187" s="212"/>
      <c r="S1187" s="212"/>
      <c r="T1187" s="213"/>
      <c r="AT1187" s="214" t="s">
        <v>153</v>
      </c>
      <c r="AU1187" s="214" t="s">
        <v>86</v>
      </c>
      <c r="AV1187" s="13" t="s">
        <v>151</v>
      </c>
      <c r="AW1187" s="13" t="s">
        <v>40</v>
      </c>
      <c r="AX1187" s="13" t="s">
        <v>25</v>
      </c>
      <c r="AY1187" s="214" t="s">
        <v>144</v>
      </c>
    </row>
    <row r="1188" spans="2:65" s="1" customFormat="1" ht="31.5" customHeight="1">
      <c r="B1188" s="175"/>
      <c r="C1188" s="176" t="s">
        <v>449</v>
      </c>
      <c r="D1188" s="176" t="s">
        <v>146</v>
      </c>
      <c r="E1188" s="177" t="s">
        <v>1799</v>
      </c>
      <c r="F1188" s="178" t="s">
        <v>1800</v>
      </c>
      <c r="G1188" s="179" t="s">
        <v>149</v>
      </c>
      <c r="H1188" s="180">
        <v>49.671</v>
      </c>
      <c r="I1188" s="181"/>
      <c r="J1188" s="182">
        <f>ROUND(I1188*H1188,2)</f>
        <v>0</v>
      </c>
      <c r="K1188" s="178" t="s">
        <v>4753</v>
      </c>
      <c r="L1188" s="42"/>
      <c r="M1188" s="183" t="s">
        <v>5</v>
      </c>
      <c r="N1188" s="184" t="s">
        <v>48</v>
      </c>
      <c r="O1188" s="43"/>
      <c r="P1188" s="185">
        <f>O1188*H1188</f>
        <v>0</v>
      </c>
      <c r="Q1188" s="185">
        <v>0.707</v>
      </c>
      <c r="R1188" s="185">
        <f>Q1188*H1188</f>
        <v>35.117397</v>
      </c>
      <c r="S1188" s="185">
        <v>0</v>
      </c>
      <c r="T1188" s="186">
        <f>S1188*H1188</f>
        <v>0</v>
      </c>
      <c r="AR1188" s="24" t="s">
        <v>151</v>
      </c>
      <c r="AT1188" s="24" t="s">
        <v>146</v>
      </c>
      <c r="AU1188" s="24" t="s">
        <v>86</v>
      </c>
      <c r="AY1188" s="24" t="s">
        <v>144</v>
      </c>
      <c r="BE1188" s="187">
        <f>IF(N1188="základní",J1188,0)</f>
        <v>0</v>
      </c>
      <c r="BF1188" s="187">
        <f>IF(N1188="snížená",J1188,0)</f>
        <v>0</v>
      </c>
      <c r="BG1188" s="187">
        <f>IF(N1188="zákl. přenesená",J1188,0)</f>
        <v>0</v>
      </c>
      <c r="BH1188" s="187">
        <f>IF(N1188="sníž. přenesená",J1188,0)</f>
        <v>0</v>
      </c>
      <c r="BI1188" s="187">
        <f>IF(N1188="nulová",J1188,0)</f>
        <v>0</v>
      </c>
      <c r="BJ1188" s="24" t="s">
        <v>25</v>
      </c>
      <c r="BK1188" s="187">
        <f>ROUND(I1188*H1188,2)</f>
        <v>0</v>
      </c>
      <c r="BL1188" s="24" t="s">
        <v>151</v>
      </c>
      <c r="BM1188" s="24" t="s">
        <v>1801</v>
      </c>
    </row>
    <row r="1189" spans="2:51" s="11" customFormat="1" ht="13.5">
      <c r="B1189" s="188"/>
      <c r="D1189" s="189" t="s">
        <v>153</v>
      </c>
      <c r="E1189" s="190" t="s">
        <v>5</v>
      </c>
      <c r="F1189" s="191" t="s">
        <v>1802</v>
      </c>
      <c r="H1189" s="192" t="s">
        <v>5</v>
      </c>
      <c r="I1189" s="193"/>
      <c r="L1189" s="188"/>
      <c r="M1189" s="194"/>
      <c r="N1189" s="195"/>
      <c r="O1189" s="195"/>
      <c r="P1189" s="195"/>
      <c r="Q1189" s="195"/>
      <c r="R1189" s="195"/>
      <c r="S1189" s="195"/>
      <c r="T1189" s="196"/>
      <c r="AT1189" s="192" t="s">
        <v>153</v>
      </c>
      <c r="AU1189" s="192" t="s">
        <v>86</v>
      </c>
      <c r="AV1189" s="11" t="s">
        <v>25</v>
      </c>
      <c r="AW1189" s="11" t="s">
        <v>40</v>
      </c>
      <c r="AX1189" s="11" t="s">
        <v>77</v>
      </c>
      <c r="AY1189" s="192" t="s">
        <v>144</v>
      </c>
    </row>
    <row r="1190" spans="2:51" s="11" customFormat="1" ht="13.5">
      <c r="B1190" s="188"/>
      <c r="D1190" s="189" t="s">
        <v>153</v>
      </c>
      <c r="E1190" s="190" t="s">
        <v>5</v>
      </c>
      <c r="F1190" s="191" t="s">
        <v>1803</v>
      </c>
      <c r="H1190" s="192" t="s">
        <v>5</v>
      </c>
      <c r="I1190" s="193"/>
      <c r="L1190" s="188"/>
      <c r="M1190" s="194"/>
      <c r="N1190" s="195"/>
      <c r="O1190" s="195"/>
      <c r="P1190" s="195"/>
      <c r="Q1190" s="195"/>
      <c r="R1190" s="195"/>
      <c r="S1190" s="195"/>
      <c r="T1190" s="196"/>
      <c r="AT1190" s="192" t="s">
        <v>153</v>
      </c>
      <c r="AU1190" s="192" t="s">
        <v>86</v>
      </c>
      <c r="AV1190" s="11" t="s">
        <v>25</v>
      </c>
      <c r="AW1190" s="11" t="s">
        <v>40</v>
      </c>
      <c r="AX1190" s="11" t="s">
        <v>77</v>
      </c>
      <c r="AY1190" s="192" t="s">
        <v>144</v>
      </c>
    </row>
    <row r="1191" spans="2:51" s="12" customFormat="1" ht="13.5">
      <c r="B1191" s="197"/>
      <c r="D1191" s="189" t="s">
        <v>153</v>
      </c>
      <c r="E1191" s="198" t="s">
        <v>5</v>
      </c>
      <c r="F1191" s="199" t="s">
        <v>1804</v>
      </c>
      <c r="H1191" s="200">
        <v>9.051</v>
      </c>
      <c r="I1191" s="201"/>
      <c r="L1191" s="197"/>
      <c r="M1191" s="202"/>
      <c r="N1191" s="203"/>
      <c r="O1191" s="203"/>
      <c r="P1191" s="203"/>
      <c r="Q1191" s="203"/>
      <c r="R1191" s="203"/>
      <c r="S1191" s="203"/>
      <c r="T1191" s="204"/>
      <c r="AT1191" s="198" t="s">
        <v>153</v>
      </c>
      <c r="AU1191" s="198" t="s">
        <v>86</v>
      </c>
      <c r="AV1191" s="12" t="s">
        <v>86</v>
      </c>
      <c r="AW1191" s="12" t="s">
        <v>40</v>
      </c>
      <c r="AX1191" s="12" t="s">
        <v>77</v>
      </c>
      <c r="AY1191" s="198" t="s">
        <v>144</v>
      </c>
    </row>
    <row r="1192" spans="2:51" s="11" customFormat="1" ht="13.5">
      <c r="B1192" s="188"/>
      <c r="D1192" s="189" t="s">
        <v>153</v>
      </c>
      <c r="E1192" s="190" t="s">
        <v>5</v>
      </c>
      <c r="F1192" s="191" t="s">
        <v>1805</v>
      </c>
      <c r="H1192" s="192" t="s">
        <v>5</v>
      </c>
      <c r="I1192" s="193"/>
      <c r="L1192" s="188"/>
      <c r="M1192" s="194"/>
      <c r="N1192" s="195"/>
      <c r="O1192" s="195"/>
      <c r="P1192" s="195"/>
      <c r="Q1192" s="195"/>
      <c r="R1192" s="195"/>
      <c r="S1192" s="195"/>
      <c r="T1192" s="196"/>
      <c r="AT1192" s="192" t="s">
        <v>153</v>
      </c>
      <c r="AU1192" s="192" t="s">
        <v>86</v>
      </c>
      <c r="AV1192" s="11" t="s">
        <v>25</v>
      </c>
      <c r="AW1192" s="11" t="s">
        <v>40</v>
      </c>
      <c r="AX1192" s="11" t="s">
        <v>77</v>
      </c>
      <c r="AY1192" s="192" t="s">
        <v>144</v>
      </c>
    </row>
    <row r="1193" spans="2:51" s="11" customFormat="1" ht="13.5">
      <c r="B1193" s="188"/>
      <c r="D1193" s="189" t="s">
        <v>153</v>
      </c>
      <c r="E1193" s="190" t="s">
        <v>5</v>
      </c>
      <c r="F1193" s="191" t="s">
        <v>1806</v>
      </c>
      <c r="H1193" s="192" t="s">
        <v>5</v>
      </c>
      <c r="I1193" s="193"/>
      <c r="L1193" s="188"/>
      <c r="M1193" s="194"/>
      <c r="N1193" s="195"/>
      <c r="O1193" s="195"/>
      <c r="P1193" s="195"/>
      <c r="Q1193" s="195"/>
      <c r="R1193" s="195"/>
      <c r="S1193" s="195"/>
      <c r="T1193" s="196"/>
      <c r="AT1193" s="192" t="s">
        <v>153</v>
      </c>
      <c r="AU1193" s="192" t="s">
        <v>86</v>
      </c>
      <c r="AV1193" s="11" t="s">
        <v>25</v>
      </c>
      <c r="AW1193" s="11" t="s">
        <v>40</v>
      </c>
      <c r="AX1193" s="11" t="s">
        <v>77</v>
      </c>
      <c r="AY1193" s="192" t="s">
        <v>144</v>
      </c>
    </row>
    <row r="1194" spans="2:51" s="12" customFormat="1" ht="13.5">
      <c r="B1194" s="197"/>
      <c r="D1194" s="189" t="s">
        <v>153</v>
      </c>
      <c r="E1194" s="198" t="s">
        <v>5</v>
      </c>
      <c r="F1194" s="199" t="s">
        <v>1807</v>
      </c>
      <c r="H1194" s="200">
        <v>14.461</v>
      </c>
      <c r="I1194" s="201"/>
      <c r="L1194" s="197"/>
      <c r="M1194" s="202"/>
      <c r="N1194" s="203"/>
      <c r="O1194" s="203"/>
      <c r="P1194" s="203"/>
      <c r="Q1194" s="203"/>
      <c r="R1194" s="203"/>
      <c r="S1194" s="203"/>
      <c r="T1194" s="204"/>
      <c r="AT1194" s="198" t="s">
        <v>153</v>
      </c>
      <c r="AU1194" s="198" t="s">
        <v>86</v>
      </c>
      <c r="AV1194" s="12" t="s">
        <v>86</v>
      </c>
      <c r="AW1194" s="12" t="s">
        <v>40</v>
      </c>
      <c r="AX1194" s="12" t="s">
        <v>77</v>
      </c>
      <c r="AY1194" s="198" t="s">
        <v>144</v>
      </c>
    </row>
    <row r="1195" spans="2:51" s="11" customFormat="1" ht="13.5">
      <c r="B1195" s="188"/>
      <c r="D1195" s="189" t="s">
        <v>153</v>
      </c>
      <c r="E1195" s="190" t="s">
        <v>5</v>
      </c>
      <c r="F1195" s="191" t="s">
        <v>1808</v>
      </c>
      <c r="H1195" s="192" t="s">
        <v>5</v>
      </c>
      <c r="I1195" s="193"/>
      <c r="L1195" s="188"/>
      <c r="M1195" s="194"/>
      <c r="N1195" s="195"/>
      <c r="O1195" s="195"/>
      <c r="P1195" s="195"/>
      <c r="Q1195" s="195"/>
      <c r="R1195" s="195"/>
      <c r="S1195" s="195"/>
      <c r="T1195" s="196"/>
      <c r="AT1195" s="192" t="s">
        <v>153</v>
      </c>
      <c r="AU1195" s="192" t="s">
        <v>86</v>
      </c>
      <c r="AV1195" s="11" t="s">
        <v>25</v>
      </c>
      <c r="AW1195" s="11" t="s">
        <v>40</v>
      </c>
      <c r="AX1195" s="11" t="s">
        <v>77</v>
      </c>
      <c r="AY1195" s="192" t="s">
        <v>144</v>
      </c>
    </row>
    <row r="1196" spans="2:51" s="11" customFormat="1" ht="13.5">
      <c r="B1196" s="188"/>
      <c r="D1196" s="189" t="s">
        <v>153</v>
      </c>
      <c r="E1196" s="190" t="s">
        <v>5</v>
      </c>
      <c r="F1196" s="191" t="s">
        <v>1809</v>
      </c>
      <c r="H1196" s="192" t="s">
        <v>5</v>
      </c>
      <c r="I1196" s="193"/>
      <c r="L1196" s="188"/>
      <c r="M1196" s="194"/>
      <c r="N1196" s="195"/>
      <c r="O1196" s="195"/>
      <c r="P1196" s="195"/>
      <c r="Q1196" s="195"/>
      <c r="R1196" s="195"/>
      <c r="S1196" s="195"/>
      <c r="T1196" s="196"/>
      <c r="AT1196" s="192" t="s">
        <v>153</v>
      </c>
      <c r="AU1196" s="192" t="s">
        <v>86</v>
      </c>
      <c r="AV1196" s="11" t="s">
        <v>25</v>
      </c>
      <c r="AW1196" s="11" t="s">
        <v>40</v>
      </c>
      <c r="AX1196" s="11" t="s">
        <v>77</v>
      </c>
      <c r="AY1196" s="192" t="s">
        <v>144</v>
      </c>
    </row>
    <row r="1197" spans="2:51" s="12" customFormat="1" ht="13.5">
      <c r="B1197" s="197"/>
      <c r="D1197" s="189" t="s">
        <v>153</v>
      </c>
      <c r="E1197" s="198" t="s">
        <v>5</v>
      </c>
      <c r="F1197" s="199" t="s">
        <v>1810</v>
      </c>
      <c r="H1197" s="200">
        <v>5.498</v>
      </c>
      <c r="I1197" s="201"/>
      <c r="L1197" s="197"/>
      <c r="M1197" s="202"/>
      <c r="N1197" s="203"/>
      <c r="O1197" s="203"/>
      <c r="P1197" s="203"/>
      <c r="Q1197" s="203"/>
      <c r="R1197" s="203"/>
      <c r="S1197" s="203"/>
      <c r="T1197" s="204"/>
      <c r="AT1197" s="198" t="s">
        <v>153</v>
      </c>
      <c r="AU1197" s="198" t="s">
        <v>86</v>
      </c>
      <c r="AV1197" s="12" t="s">
        <v>86</v>
      </c>
      <c r="AW1197" s="12" t="s">
        <v>40</v>
      </c>
      <c r="AX1197" s="12" t="s">
        <v>77</v>
      </c>
      <c r="AY1197" s="198" t="s">
        <v>144</v>
      </c>
    </row>
    <row r="1198" spans="2:51" s="11" customFormat="1" ht="13.5">
      <c r="B1198" s="188"/>
      <c r="D1198" s="189" t="s">
        <v>153</v>
      </c>
      <c r="E1198" s="190" t="s">
        <v>5</v>
      </c>
      <c r="F1198" s="191" t="s">
        <v>1746</v>
      </c>
      <c r="H1198" s="192" t="s">
        <v>5</v>
      </c>
      <c r="I1198" s="193"/>
      <c r="L1198" s="188"/>
      <c r="M1198" s="194"/>
      <c r="N1198" s="195"/>
      <c r="O1198" s="195"/>
      <c r="P1198" s="195"/>
      <c r="Q1198" s="195"/>
      <c r="R1198" s="195"/>
      <c r="S1198" s="195"/>
      <c r="T1198" s="196"/>
      <c r="AT1198" s="192" t="s">
        <v>153</v>
      </c>
      <c r="AU1198" s="192" t="s">
        <v>86</v>
      </c>
      <c r="AV1198" s="11" t="s">
        <v>25</v>
      </c>
      <c r="AW1198" s="11" t="s">
        <v>40</v>
      </c>
      <c r="AX1198" s="11" t="s">
        <v>77</v>
      </c>
      <c r="AY1198" s="192" t="s">
        <v>144</v>
      </c>
    </row>
    <row r="1199" spans="2:51" s="11" customFormat="1" ht="13.5">
      <c r="B1199" s="188"/>
      <c r="D1199" s="189" t="s">
        <v>153</v>
      </c>
      <c r="E1199" s="190" t="s">
        <v>5</v>
      </c>
      <c r="F1199" s="191" t="s">
        <v>1747</v>
      </c>
      <c r="H1199" s="192" t="s">
        <v>5</v>
      </c>
      <c r="I1199" s="193"/>
      <c r="L1199" s="188"/>
      <c r="M1199" s="194"/>
      <c r="N1199" s="195"/>
      <c r="O1199" s="195"/>
      <c r="P1199" s="195"/>
      <c r="Q1199" s="195"/>
      <c r="R1199" s="195"/>
      <c r="S1199" s="195"/>
      <c r="T1199" s="196"/>
      <c r="AT1199" s="192" t="s">
        <v>153</v>
      </c>
      <c r="AU1199" s="192" t="s">
        <v>86</v>
      </c>
      <c r="AV1199" s="11" t="s">
        <v>25</v>
      </c>
      <c r="AW1199" s="11" t="s">
        <v>40</v>
      </c>
      <c r="AX1199" s="11" t="s">
        <v>77</v>
      </c>
      <c r="AY1199" s="192" t="s">
        <v>144</v>
      </c>
    </row>
    <row r="1200" spans="2:51" s="12" customFormat="1" ht="13.5">
      <c r="B1200" s="197"/>
      <c r="D1200" s="189" t="s">
        <v>153</v>
      </c>
      <c r="E1200" s="198" t="s">
        <v>5</v>
      </c>
      <c r="F1200" s="199" t="s">
        <v>1811</v>
      </c>
      <c r="H1200" s="200">
        <v>2.392</v>
      </c>
      <c r="I1200" s="201"/>
      <c r="L1200" s="197"/>
      <c r="M1200" s="202"/>
      <c r="N1200" s="203"/>
      <c r="O1200" s="203"/>
      <c r="P1200" s="203"/>
      <c r="Q1200" s="203"/>
      <c r="R1200" s="203"/>
      <c r="S1200" s="203"/>
      <c r="T1200" s="204"/>
      <c r="AT1200" s="198" t="s">
        <v>153</v>
      </c>
      <c r="AU1200" s="198" t="s">
        <v>86</v>
      </c>
      <c r="AV1200" s="12" t="s">
        <v>86</v>
      </c>
      <c r="AW1200" s="12" t="s">
        <v>40</v>
      </c>
      <c r="AX1200" s="12" t="s">
        <v>77</v>
      </c>
      <c r="AY1200" s="198" t="s">
        <v>144</v>
      </c>
    </row>
    <row r="1201" spans="2:51" s="11" customFormat="1" ht="13.5">
      <c r="B1201" s="188"/>
      <c r="D1201" s="189" t="s">
        <v>153</v>
      </c>
      <c r="E1201" s="190" t="s">
        <v>5</v>
      </c>
      <c r="F1201" s="191" t="s">
        <v>1812</v>
      </c>
      <c r="H1201" s="192" t="s">
        <v>5</v>
      </c>
      <c r="I1201" s="193"/>
      <c r="L1201" s="188"/>
      <c r="M1201" s="194"/>
      <c r="N1201" s="195"/>
      <c r="O1201" s="195"/>
      <c r="P1201" s="195"/>
      <c r="Q1201" s="195"/>
      <c r="R1201" s="195"/>
      <c r="S1201" s="195"/>
      <c r="T1201" s="196"/>
      <c r="AT1201" s="192" t="s">
        <v>153</v>
      </c>
      <c r="AU1201" s="192" t="s">
        <v>86</v>
      </c>
      <c r="AV1201" s="11" t="s">
        <v>25</v>
      </c>
      <c r="AW1201" s="11" t="s">
        <v>40</v>
      </c>
      <c r="AX1201" s="11" t="s">
        <v>77</v>
      </c>
      <c r="AY1201" s="192" t="s">
        <v>144</v>
      </c>
    </row>
    <row r="1202" spans="2:51" s="11" customFormat="1" ht="13.5">
      <c r="B1202" s="188"/>
      <c r="D1202" s="189" t="s">
        <v>153</v>
      </c>
      <c r="E1202" s="190" t="s">
        <v>5</v>
      </c>
      <c r="F1202" s="191" t="s">
        <v>1813</v>
      </c>
      <c r="H1202" s="192" t="s">
        <v>5</v>
      </c>
      <c r="I1202" s="193"/>
      <c r="L1202" s="188"/>
      <c r="M1202" s="194"/>
      <c r="N1202" s="195"/>
      <c r="O1202" s="195"/>
      <c r="P1202" s="195"/>
      <c r="Q1202" s="195"/>
      <c r="R1202" s="195"/>
      <c r="S1202" s="195"/>
      <c r="T1202" s="196"/>
      <c r="AT1202" s="192" t="s">
        <v>153</v>
      </c>
      <c r="AU1202" s="192" t="s">
        <v>86</v>
      </c>
      <c r="AV1202" s="11" t="s">
        <v>25</v>
      </c>
      <c r="AW1202" s="11" t="s">
        <v>40</v>
      </c>
      <c r="AX1202" s="11" t="s">
        <v>77</v>
      </c>
      <c r="AY1202" s="192" t="s">
        <v>144</v>
      </c>
    </row>
    <row r="1203" spans="2:51" s="12" customFormat="1" ht="13.5">
      <c r="B1203" s="197"/>
      <c r="D1203" s="189" t="s">
        <v>153</v>
      </c>
      <c r="E1203" s="198" t="s">
        <v>5</v>
      </c>
      <c r="F1203" s="199" t="s">
        <v>1814</v>
      </c>
      <c r="H1203" s="200">
        <v>13.103</v>
      </c>
      <c r="I1203" s="201"/>
      <c r="L1203" s="197"/>
      <c r="M1203" s="202"/>
      <c r="N1203" s="203"/>
      <c r="O1203" s="203"/>
      <c r="P1203" s="203"/>
      <c r="Q1203" s="203"/>
      <c r="R1203" s="203"/>
      <c r="S1203" s="203"/>
      <c r="T1203" s="204"/>
      <c r="AT1203" s="198" t="s">
        <v>153</v>
      </c>
      <c r="AU1203" s="198" t="s">
        <v>86</v>
      </c>
      <c r="AV1203" s="12" t="s">
        <v>86</v>
      </c>
      <c r="AW1203" s="12" t="s">
        <v>40</v>
      </c>
      <c r="AX1203" s="12" t="s">
        <v>77</v>
      </c>
      <c r="AY1203" s="198" t="s">
        <v>144</v>
      </c>
    </row>
    <row r="1204" spans="2:51" s="11" customFormat="1" ht="13.5">
      <c r="B1204" s="188"/>
      <c r="D1204" s="189" t="s">
        <v>153</v>
      </c>
      <c r="E1204" s="190" t="s">
        <v>5</v>
      </c>
      <c r="F1204" s="191" t="s">
        <v>1815</v>
      </c>
      <c r="H1204" s="192" t="s">
        <v>5</v>
      </c>
      <c r="I1204" s="193"/>
      <c r="L1204" s="188"/>
      <c r="M1204" s="194"/>
      <c r="N1204" s="195"/>
      <c r="O1204" s="195"/>
      <c r="P1204" s="195"/>
      <c r="Q1204" s="195"/>
      <c r="R1204" s="195"/>
      <c r="S1204" s="195"/>
      <c r="T1204" s="196"/>
      <c r="AT1204" s="192" t="s">
        <v>153</v>
      </c>
      <c r="AU1204" s="192" t="s">
        <v>86</v>
      </c>
      <c r="AV1204" s="11" t="s">
        <v>25</v>
      </c>
      <c r="AW1204" s="11" t="s">
        <v>40</v>
      </c>
      <c r="AX1204" s="11" t="s">
        <v>77</v>
      </c>
      <c r="AY1204" s="192" t="s">
        <v>144</v>
      </c>
    </row>
    <row r="1205" spans="2:51" s="11" customFormat="1" ht="13.5">
      <c r="B1205" s="188"/>
      <c r="D1205" s="189" t="s">
        <v>153</v>
      </c>
      <c r="E1205" s="190" t="s">
        <v>5</v>
      </c>
      <c r="F1205" s="191" t="s">
        <v>1816</v>
      </c>
      <c r="H1205" s="192" t="s">
        <v>5</v>
      </c>
      <c r="I1205" s="193"/>
      <c r="L1205" s="188"/>
      <c r="M1205" s="194"/>
      <c r="N1205" s="195"/>
      <c r="O1205" s="195"/>
      <c r="P1205" s="195"/>
      <c r="Q1205" s="195"/>
      <c r="R1205" s="195"/>
      <c r="S1205" s="195"/>
      <c r="T1205" s="196"/>
      <c r="AT1205" s="192" t="s">
        <v>153</v>
      </c>
      <c r="AU1205" s="192" t="s">
        <v>86</v>
      </c>
      <c r="AV1205" s="11" t="s">
        <v>25</v>
      </c>
      <c r="AW1205" s="11" t="s">
        <v>40</v>
      </c>
      <c r="AX1205" s="11" t="s">
        <v>77</v>
      </c>
      <c r="AY1205" s="192" t="s">
        <v>144</v>
      </c>
    </row>
    <row r="1206" spans="2:51" s="12" customFormat="1" ht="13.5">
      <c r="B1206" s="197"/>
      <c r="D1206" s="189" t="s">
        <v>153</v>
      </c>
      <c r="E1206" s="198" t="s">
        <v>5</v>
      </c>
      <c r="F1206" s="199" t="s">
        <v>1817</v>
      </c>
      <c r="H1206" s="200">
        <v>5.166</v>
      </c>
      <c r="I1206" s="201"/>
      <c r="L1206" s="197"/>
      <c r="M1206" s="202"/>
      <c r="N1206" s="203"/>
      <c r="O1206" s="203"/>
      <c r="P1206" s="203"/>
      <c r="Q1206" s="203"/>
      <c r="R1206" s="203"/>
      <c r="S1206" s="203"/>
      <c r="T1206" s="204"/>
      <c r="AT1206" s="198" t="s">
        <v>153</v>
      </c>
      <c r="AU1206" s="198" t="s">
        <v>86</v>
      </c>
      <c r="AV1206" s="12" t="s">
        <v>86</v>
      </c>
      <c r="AW1206" s="12" t="s">
        <v>40</v>
      </c>
      <c r="AX1206" s="12" t="s">
        <v>77</v>
      </c>
      <c r="AY1206" s="198" t="s">
        <v>144</v>
      </c>
    </row>
    <row r="1207" spans="2:51" s="13" customFormat="1" ht="13.5">
      <c r="B1207" s="205"/>
      <c r="D1207" s="206" t="s">
        <v>153</v>
      </c>
      <c r="E1207" s="207" t="s">
        <v>5</v>
      </c>
      <c r="F1207" s="208" t="s">
        <v>174</v>
      </c>
      <c r="H1207" s="209">
        <v>49.671</v>
      </c>
      <c r="I1207" s="210"/>
      <c r="L1207" s="205"/>
      <c r="M1207" s="211"/>
      <c r="N1207" s="212"/>
      <c r="O1207" s="212"/>
      <c r="P1207" s="212"/>
      <c r="Q1207" s="212"/>
      <c r="R1207" s="212"/>
      <c r="S1207" s="212"/>
      <c r="T1207" s="213"/>
      <c r="AT1207" s="214" t="s">
        <v>153</v>
      </c>
      <c r="AU1207" s="214" t="s">
        <v>86</v>
      </c>
      <c r="AV1207" s="13" t="s">
        <v>151</v>
      </c>
      <c r="AW1207" s="13" t="s">
        <v>40</v>
      </c>
      <c r="AX1207" s="13" t="s">
        <v>25</v>
      </c>
      <c r="AY1207" s="214" t="s">
        <v>144</v>
      </c>
    </row>
    <row r="1208" spans="2:65" s="1" customFormat="1" ht="31.5" customHeight="1">
      <c r="B1208" s="175"/>
      <c r="C1208" s="176" t="s">
        <v>755</v>
      </c>
      <c r="D1208" s="176" t="s">
        <v>146</v>
      </c>
      <c r="E1208" s="177" t="s">
        <v>1818</v>
      </c>
      <c r="F1208" s="178" t="s">
        <v>1819</v>
      </c>
      <c r="G1208" s="179" t="s">
        <v>149</v>
      </c>
      <c r="H1208" s="180">
        <v>84.508</v>
      </c>
      <c r="I1208" s="181"/>
      <c r="J1208" s="182">
        <f>ROUND(I1208*H1208,2)</f>
        <v>0</v>
      </c>
      <c r="K1208" s="178" t="s">
        <v>4753</v>
      </c>
      <c r="L1208" s="42"/>
      <c r="M1208" s="183" t="s">
        <v>5</v>
      </c>
      <c r="N1208" s="184" t="s">
        <v>48</v>
      </c>
      <c r="O1208" s="43"/>
      <c r="P1208" s="185">
        <f>O1208*H1208</f>
        <v>0</v>
      </c>
      <c r="Q1208" s="185">
        <v>0.707</v>
      </c>
      <c r="R1208" s="185">
        <f>Q1208*H1208</f>
        <v>59.747156</v>
      </c>
      <c r="S1208" s="185">
        <v>0</v>
      </c>
      <c r="T1208" s="186">
        <f>S1208*H1208</f>
        <v>0</v>
      </c>
      <c r="AR1208" s="24" t="s">
        <v>151</v>
      </c>
      <c r="AT1208" s="24" t="s">
        <v>146</v>
      </c>
      <c r="AU1208" s="24" t="s">
        <v>86</v>
      </c>
      <c r="AY1208" s="24" t="s">
        <v>144</v>
      </c>
      <c r="BE1208" s="187">
        <f>IF(N1208="základní",J1208,0)</f>
        <v>0</v>
      </c>
      <c r="BF1208" s="187">
        <f>IF(N1208="snížená",J1208,0)</f>
        <v>0</v>
      </c>
      <c r="BG1208" s="187">
        <f>IF(N1208="zákl. přenesená",J1208,0)</f>
        <v>0</v>
      </c>
      <c r="BH1208" s="187">
        <f>IF(N1208="sníž. přenesená",J1208,0)</f>
        <v>0</v>
      </c>
      <c r="BI1208" s="187">
        <f>IF(N1208="nulová",J1208,0)</f>
        <v>0</v>
      </c>
      <c r="BJ1208" s="24" t="s">
        <v>25</v>
      </c>
      <c r="BK1208" s="187">
        <f>ROUND(I1208*H1208,2)</f>
        <v>0</v>
      </c>
      <c r="BL1208" s="24" t="s">
        <v>151</v>
      </c>
      <c r="BM1208" s="24" t="s">
        <v>1820</v>
      </c>
    </row>
    <row r="1209" spans="2:51" s="11" customFormat="1" ht="13.5">
      <c r="B1209" s="188"/>
      <c r="D1209" s="189" t="s">
        <v>153</v>
      </c>
      <c r="E1209" s="190" t="s">
        <v>5</v>
      </c>
      <c r="F1209" s="191" t="s">
        <v>320</v>
      </c>
      <c r="H1209" s="192" t="s">
        <v>5</v>
      </c>
      <c r="I1209" s="193"/>
      <c r="L1209" s="188"/>
      <c r="M1209" s="194"/>
      <c r="N1209" s="195"/>
      <c r="O1209" s="195"/>
      <c r="P1209" s="195"/>
      <c r="Q1209" s="195"/>
      <c r="R1209" s="195"/>
      <c r="S1209" s="195"/>
      <c r="T1209" s="196"/>
      <c r="AT1209" s="192" t="s">
        <v>153</v>
      </c>
      <c r="AU1209" s="192" t="s">
        <v>86</v>
      </c>
      <c r="AV1209" s="11" t="s">
        <v>25</v>
      </c>
      <c r="AW1209" s="11" t="s">
        <v>40</v>
      </c>
      <c r="AX1209" s="11" t="s">
        <v>77</v>
      </c>
      <c r="AY1209" s="192" t="s">
        <v>144</v>
      </c>
    </row>
    <row r="1210" spans="2:51" s="11" customFormat="1" ht="13.5">
      <c r="B1210" s="188"/>
      <c r="D1210" s="189" t="s">
        <v>153</v>
      </c>
      <c r="E1210" s="190" t="s">
        <v>5</v>
      </c>
      <c r="F1210" s="191" t="s">
        <v>322</v>
      </c>
      <c r="H1210" s="192" t="s">
        <v>5</v>
      </c>
      <c r="I1210" s="193"/>
      <c r="L1210" s="188"/>
      <c r="M1210" s="194"/>
      <c r="N1210" s="195"/>
      <c r="O1210" s="195"/>
      <c r="P1210" s="195"/>
      <c r="Q1210" s="195"/>
      <c r="R1210" s="195"/>
      <c r="S1210" s="195"/>
      <c r="T1210" s="196"/>
      <c r="AT1210" s="192" t="s">
        <v>153</v>
      </c>
      <c r="AU1210" s="192" t="s">
        <v>86</v>
      </c>
      <c r="AV1210" s="11" t="s">
        <v>25</v>
      </c>
      <c r="AW1210" s="11" t="s">
        <v>40</v>
      </c>
      <c r="AX1210" s="11" t="s">
        <v>77</v>
      </c>
      <c r="AY1210" s="192" t="s">
        <v>144</v>
      </c>
    </row>
    <row r="1211" spans="2:51" s="12" customFormat="1" ht="13.5">
      <c r="B1211" s="197"/>
      <c r="D1211" s="189" t="s">
        <v>153</v>
      </c>
      <c r="E1211" s="198" t="s">
        <v>5</v>
      </c>
      <c r="F1211" s="199" t="s">
        <v>1821</v>
      </c>
      <c r="H1211" s="200">
        <v>8</v>
      </c>
      <c r="I1211" s="201"/>
      <c r="L1211" s="197"/>
      <c r="M1211" s="202"/>
      <c r="N1211" s="203"/>
      <c r="O1211" s="203"/>
      <c r="P1211" s="203"/>
      <c r="Q1211" s="203"/>
      <c r="R1211" s="203"/>
      <c r="S1211" s="203"/>
      <c r="T1211" s="204"/>
      <c r="AT1211" s="198" t="s">
        <v>153</v>
      </c>
      <c r="AU1211" s="198" t="s">
        <v>86</v>
      </c>
      <c r="AV1211" s="12" t="s">
        <v>86</v>
      </c>
      <c r="AW1211" s="12" t="s">
        <v>40</v>
      </c>
      <c r="AX1211" s="12" t="s">
        <v>77</v>
      </c>
      <c r="AY1211" s="198" t="s">
        <v>144</v>
      </c>
    </row>
    <row r="1212" spans="2:51" s="11" customFormat="1" ht="13.5">
      <c r="B1212" s="188"/>
      <c r="D1212" s="189" t="s">
        <v>153</v>
      </c>
      <c r="E1212" s="190" t="s">
        <v>5</v>
      </c>
      <c r="F1212" s="191" t="s">
        <v>163</v>
      </c>
      <c r="H1212" s="192" t="s">
        <v>5</v>
      </c>
      <c r="I1212" s="193"/>
      <c r="L1212" s="188"/>
      <c r="M1212" s="194"/>
      <c r="N1212" s="195"/>
      <c r="O1212" s="195"/>
      <c r="P1212" s="195"/>
      <c r="Q1212" s="195"/>
      <c r="R1212" s="195"/>
      <c r="S1212" s="195"/>
      <c r="T1212" s="196"/>
      <c r="AT1212" s="192" t="s">
        <v>153</v>
      </c>
      <c r="AU1212" s="192" t="s">
        <v>86</v>
      </c>
      <c r="AV1212" s="11" t="s">
        <v>25</v>
      </c>
      <c r="AW1212" s="11" t="s">
        <v>40</v>
      </c>
      <c r="AX1212" s="11" t="s">
        <v>77</v>
      </c>
      <c r="AY1212" s="192" t="s">
        <v>144</v>
      </c>
    </row>
    <row r="1213" spans="2:51" s="11" customFormat="1" ht="13.5">
      <c r="B1213" s="188"/>
      <c r="D1213" s="189" t="s">
        <v>153</v>
      </c>
      <c r="E1213" s="190" t="s">
        <v>5</v>
      </c>
      <c r="F1213" s="191" t="s">
        <v>164</v>
      </c>
      <c r="H1213" s="192" t="s">
        <v>5</v>
      </c>
      <c r="I1213" s="193"/>
      <c r="L1213" s="188"/>
      <c r="M1213" s="194"/>
      <c r="N1213" s="195"/>
      <c r="O1213" s="195"/>
      <c r="P1213" s="195"/>
      <c r="Q1213" s="195"/>
      <c r="R1213" s="195"/>
      <c r="S1213" s="195"/>
      <c r="T1213" s="196"/>
      <c r="AT1213" s="192" t="s">
        <v>153</v>
      </c>
      <c r="AU1213" s="192" t="s">
        <v>86</v>
      </c>
      <c r="AV1213" s="11" t="s">
        <v>25</v>
      </c>
      <c r="AW1213" s="11" t="s">
        <v>40</v>
      </c>
      <c r="AX1213" s="11" t="s">
        <v>77</v>
      </c>
      <c r="AY1213" s="192" t="s">
        <v>144</v>
      </c>
    </row>
    <row r="1214" spans="2:51" s="12" customFormat="1" ht="13.5">
      <c r="B1214" s="197"/>
      <c r="D1214" s="189" t="s">
        <v>153</v>
      </c>
      <c r="E1214" s="198" t="s">
        <v>5</v>
      </c>
      <c r="F1214" s="199" t="s">
        <v>1822</v>
      </c>
      <c r="H1214" s="200">
        <v>69.86</v>
      </c>
      <c r="I1214" s="201"/>
      <c r="L1214" s="197"/>
      <c r="M1214" s="202"/>
      <c r="N1214" s="203"/>
      <c r="O1214" s="203"/>
      <c r="P1214" s="203"/>
      <c r="Q1214" s="203"/>
      <c r="R1214" s="203"/>
      <c r="S1214" s="203"/>
      <c r="T1214" s="204"/>
      <c r="AT1214" s="198" t="s">
        <v>153</v>
      </c>
      <c r="AU1214" s="198" t="s">
        <v>86</v>
      </c>
      <c r="AV1214" s="12" t="s">
        <v>86</v>
      </c>
      <c r="AW1214" s="12" t="s">
        <v>40</v>
      </c>
      <c r="AX1214" s="12" t="s">
        <v>77</v>
      </c>
      <c r="AY1214" s="198" t="s">
        <v>144</v>
      </c>
    </row>
    <row r="1215" spans="2:51" s="11" customFormat="1" ht="13.5">
      <c r="B1215" s="188"/>
      <c r="D1215" s="189" t="s">
        <v>153</v>
      </c>
      <c r="E1215" s="190" t="s">
        <v>5</v>
      </c>
      <c r="F1215" s="191" t="s">
        <v>333</v>
      </c>
      <c r="H1215" s="192" t="s">
        <v>5</v>
      </c>
      <c r="I1215" s="193"/>
      <c r="L1215" s="188"/>
      <c r="M1215" s="194"/>
      <c r="N1215" s="195"/>
      <c r="O1215" s="195"/>
      <c r="P1215" s="195"/>
      <c r="Q1215" s="195"/>
      <c r="R1215" s="195"/>
      <c r="S1215" s="195"/>
      <c r="T1215" s="196"/>
      <c r="AT1215" s="192" t="s">
        <v>153</v>
      </c>
      <c r="AU1215" s="192" t="s">
        <v>86</v>
      </c>
      <c r="AV1215" s="11" t="s">
        <v>25</v>
      </c>
      <c r="AW1215" s="11" t="s">
        <v>40</v>
      </c>
      <c r="AX1215" s="11" t="s">
        <v>77</v>
      </c>
      <c r="AY1215" s="192" t="s">
        <v>144</v>
      </c>
    </row>
    <row r="1216" spans="2:51" s="11" customFormat="1" ht="13.5">
      <c r="B1216" s="188"/>
      <c r="D1216" s="189" t="s">
        <v>153</v>
      </c>
      <c r="E1216" s="190" t="s">
        <v>5</v>
      </c>
      <c r="F1216" s="191" t="s">
        <v>334</v>
      </c>
      <c r="H1216" s="192" t="s">
        <v>5</v>
      </c>
      <c r="I1216" s="193"/>
      <c r="L1216" s="188"/>
      <c r="M1216" s="194"/>
      <c r="N1216" s="195"/>
      <c r="O1216" s="195"/>
      <c r="P1216" s="195"/>
      <c r="Q1216" s="195"/>
      <c r="R1216" s="195"/>
      <c r="S1216" s="195"/>
      <c r="T1216" s="196"/>
      <c r="AT1216" s="192" t="s">
        <v>153</v>
      </c>
      <c r="AU1216" s="192" t="s">
        <v>86</v>
      </c>
      <c r="AV1216" s="11" t="s">
        <v>25</v>
      </c>
      <c r="AW1216" s="11" t="s">
        <v>40</v>
      </c>
      <c r="AX1216" s="11" t="s">
        <v>77</v>
      </c>
      <c r="AY1216" s="192" t="s">
        <v>144</v>
      </c>
    </row>
    <row r="1217" spans="2:51" s="12" customFormat="1" ht="13.5">
      <c r="B1217" s="197"/>
      <c r="D1217" s="189" t="s">
        <v>153</v>
      </c>
      <c r="E1217" s="198" t="s">
        <v>5</v>
      </c>
      <c r="F1217" s="199" t="s">
        <v>1823</v>
      </c>
      <c r="H1217" s="200">
        <v>6.648</v>
      </c>
      <c r="I1217" s="201"/>
      <c r="L1217" s="197"/>
      <c r="M1217" s="202"/>
      <c r="N1217" s="203"/>
      <c r="O1217" s="203"/>
      <c r="P1217" s="203"/>
      <c r="Q1217" s="203"/>
      <c r="R1217" s="203"/>
      <c r="S1217" s="203"/>
      <c r="T1217" s="204"/>
      <c r="AT1217" s="198" t="s">
        <v>153</v>
      </c>
      <c r="AU1217" s="198" t="s">
        <v>86</v>
      </c>
      <c r="AV1217" s="12" t="s">
        <v>86</v>
      </c>
      <c r="AW1217" s="12" t="s">
        <v>40</v>
      </c>
      <c r="AX1217" s="12" t="s">
        <v>77</v>
      </c>
      <c r="AY1217" s="198" t="s">
        <v>144</v>
      </c>
    </row>
    <row r="1218" spans="2:51" s="13" customFormat="1" ht="13.5">
      <c r="B1218" s="205"/>
      <c r="D1218" s="206" t="s">
        <v>153</v>
      </c>
      <c r="E1218" s="207" t="s">
        <v>5</v>
      </c>
      <c r="F1218" s="208" t="s">
        <v>174</v>
      </c>
      <c r="H1218" s="209">
        <v>84.508</v>
      </c>
      <c r="I1218" s="210"/>
      <c r="L1218" s="205"/>
      <c r="M1218" s="211"/>
      <c r="N1218" s="212"/>
      <c r="O1218" s="212"/>
      <c r="P1218" s="212"/>
      <c r="Q1218" s="212"/>
      <c r="R1218" s="212"/>
      <c r="S1218" s="212"/>
      <c r="T1218" s="213"/>
      <c r="AT1218" s="214" t="s">
        <v>153</v>
      </c>
      <c r="AU1218" s="214" t="s">
        <v>86</v>
      </c>
      <c r="AV1218" s="13" t="s">
        <v>151</v>
      </c>
      <c r="AW1218" s="13" t="s">
        <v>40</v>
      </c>
      <c r="AX1218" s="13" t="s">
        <v>25</v>
      </c>
      <c r="AY1218" s="214" t="s">
        <v>144</v>
      </c>
    </row>
    <row r="1219" spans="2:65" s="1" customFormat="1" ht="22.5" customHeight="1">
      <c r="B1219" s="175"/>
      <c r="C1219" s="176" t="s">
        <v>761</v>
      </c>
      <c r="D1219" s="176" t="s">
        <v>146</v>
      </c>
      <c r="E1219" s="177" t="s">
        <v>1824</v>
      </c>
      <c r="F1219" s="178" t="s">
        <v>1825</v>
      </c>
      <c r="G1219" s="179" t="s">
        <v>149</v>
      </c>
      <c r="H1219" s="180">
        <v>0.649</v>
      </c>
      <c r="I1219" s="181"/>
      <c r="J1219" s="182">
        <f>ROUND(I1219*H1219,2)</f>
        <v>0</v>
      </c>
      <c r="K1219" s="178" t="s">
        <v>4753</v>
      </c>
      <c r="L1219" s="42"/>
      <c r="M1219" s="183" t="s">
        <v>5</v>
      </c>
      <c r="N1219" s="184" t="s">
        <v>48</v>
      </c>
      <c r="O1219" s="43"/>
      <c r="P1219" s="185">
        <f>O1219*H1219</f>
        <v>0</v>
      </c>
      <c r="Q1219" s="185">
        <v>0</v>
      </c>
      <c r="R1219" s="185">
        <f>Q1219*H1219</f>
        <v>0</v>
      </c>
      <c r="S1219" s="185">
        <v>0</v>
      </c>
      <c r="T1219" s="186">
        <f>S1219*H1219</f>
        <v>0</v>
      </c>
      <c r="AR1219" s="24" t="s">
        <v>151</v>
      </c>
      <c r="AT1219" s="24" t="s">
        <v>146</v>
      </c>
      <c r="AU1219" s="24" t="s">
        <v>86</v>
      </c>
      <c r="AY1219" s="24" t="s">
        <v>144</v>
      </c>
      <c r="BE1219" s="187">
        <f>IF(N1219="základní",J1219,0)</f>
        <v>0</v>
      </c>
      <c r="BF1219" s="187">
        <f>IF(N1219="snížená",J1219,0)</f>
        <v>0</v>
      </c>
      <c r="BG1219" s="187">
        <f>IF(N1219="zákl. přenesená",J1219,0)</f>
        <v>0</v>
      </c>
      <c r="BH1219" s="187">
        <f>IF(N1219="sníž. přenesená",J1219,0)</f>
        <v>0</v>
      </c>
      <c r="BI1219" s="187">
        <f>IF(N1219="nulová",J1219,0)</f>
        <v>0</v>
      </c>
      <c r="BJ1219" s="24" t="s">
        <v>25</v>
      </c>
      <c r="BK1219" s="187">
        <f>ROUND(I1219*H1219,2)</f>
        <v>0</v>
      </c>
      <c r="BL1219" s="24" t="s">
        <v>151</v>
      </c>
      <c r="BM1219" s="24" t="s">
        <v>1826</v>
      </c>
    </row>
    <row r="1220" spans="2:51" s="11" customFormat="1" ht="13.5">
      <c r="B1220" s="188"/>
      <c r="D1220" s="189" t="s">
        <v>153</v>
      </c>
      <c r="E1220" s="190" t="s">
        <v>5</v>
      </c>
      <c r="F1220" s="191" t="s">
        <v>1247</v>
      </c>
      <c r="H1220" s="192" t="s">
        <v>5</v>
      </c>
      <c r="I1220" s="193"/>
      <c r="L1220" s="188"/>
      <c r="M1220" s="194"/>
      <c r="N1220" s="195"/>
      <c r="O1220" s="195"/>
      <c r="P1220" s="195"/>
      <c r="Q1220" s="195"/>
      <c r="R1220" s="195"/>
      <c r="S1220" s="195"/>
      <c r="T1220" s="196"/>
      <c r="AT1220" s="192" t="s">
        <v>153</v>
      </c>
      <c r="AU1220" s="192" t="s">
        <v>86</v>
      </c>
      <c r="AV1220" s="11" t="s">
        <v>25</v>
      </c>
      <c r="AW1220" s="11" t="s">
        <v>40</v>
      </c>
      <c r="AX1220" s="11" t="s">
        <v>77</v>
      </c>
      <c r="AY1220" s="192" t="s">
        <v>144</v>
      </c>
    </row>
    <row r="1221" spans="2:51" s="11" customFormat="1" ht="13.5">
      <c r="B1221" s="188"/>
      <c r="D1221" s="189" t="s">
        <v>153</v>
      </c>
      <c r="E1221" s="190" t="s">
        <v>5</v>
      </c>
      <c r="F1221" s="191" t="s">
        <v>1248</v>
      </c>
      <c r="H1221" s="192" t="s">
        <v>5</v>
      </c>
      <c r="I1221" s="193"/>
      <c r="L1221" s="188"/>
      <c r="M1221" s="194"/>
      <c r="N1221" s="195"/>
      <c r="O1221" s="195"/>
      <c r="P1221" s="195"/>
      <c r="Q1221" s="195"/>
      <c r="R1221" s="195"/>
      <c r="S1221" s="195"/>
      <c r="T1221" s="196"/>
      <c r="AT1221" s="192" t="s">
        <v>153</v>
      </c>
      <c r="AU1221" s="192" t="s">
        <v>86</v>
      </c>
      <c r="AV1221" s="11" t="s">
        <v>25</v>
      </c>
      <c r="AW1221" s="11" t="s">
        <v>40</v>
      </c>
      <c r="AX1221" s="11" t="s">
        <v>77</v>
      </c>
      <c r="AY1221" s="192" t="s">
        <v>144</v>
      </c>
    </row>
    <row r="1222" spans="2:51" s="12" customFormat="1" ht="13.5">
      <c r="B1222" s="197"/>
      <c r="D1222" s="189" t="s">
        <v>153</v>
      </c>
      <c r="E1222" s="198" t="s">
        <v>5</v>
      </c>
      <c r="F1222" s="199" t="s">
        <v>1798</v>
      </c>
      <c r="H1222" s="200">
        <v>0.649</v>
      </c>
      <c r="I1222" s="201"/>
      <c r="L1222" s="197"/>
      <c r="M1222" s="202"/>
      <c r="N1222" s="203"/>
      <c r="O1222" s="203"/>
      <c r="P1222" s="203"/>
      <c r="Q1222" s="203"/>
      <c r="R1222" s="203"/>
      <c r="S1222" s="203"/>
      <c r="T1222" s="204"/>
      <c r="AT1222" s="198" t="s">
        <v>153</v>
      </c>
      <c r="AU1222" s="198" t="s">
        <v>86</v>
      </c>
      <c r="AV1222" s="12" t="s">
        <v>86</v>
      </c>
      <c r="AW1222" s="12" t="s">
        <v>40</v>
      </c>
      <c r="AX1222" s="12" t="s">
        <v>77</v>
      </c>
      <c r="AY1222" s="198" t="s">
        <v>144</v>
      </c>
    </row>
    <row r="1223" spans="2:51" s="13" customFormat="1" ht="13.5">
      <c r="B1223" s="205"/>
      <c r="D1223" s="206" t="s">
        <v>153</v>
      </c>
      <c r="E1223" s="207" t="s">
        <v>5</v>
      </c>
      <c r="F1223" s="208" t="s">
        <v>174</v>
      </c>
      <c r="H1223" s="209">
        <v>0.649</v>
      </c>
      <c r="I1223" s="210"/>
      <c r="L1223" s="205"/>
      <c r="M1223" s="211"/>
      <c r="N1223" s="212"/>
      <c r="O1223" s="212"/>
      <c r="P1223" s="212"/>
      <c r="Q1223" s="212"/>
      <c r="R1223" s="212"/>
      <c r="S1223" s="212"/>
      <c r="T1223" s="213"/>
      <c r="AT1223" s="214" t="s">
        <v>153</v>
      </c>
      <c r="AU1223" s="214" t="s">
        <v>86</v>
      </c>
      <c r="AV1223" s="13" t="s">
        <v>151</v>
      </c>
      <c r="AW1223" s="13" t="s">
        <v>40</v>
      </c>
      <c r="AX1223" s="13" t="s">
        <v>25</v>
      </c>
      <c r="AY1223" s="214" t="s">
        <v>144</v>
      </c>
    </row>
    <row r="1224" spans="2:65" s="1" customFormat="1" ht="22.5" customHeight="1">
      <c r="B1224" s="175"/>
      <c r="C1224" s="176" t="s">
        <v>769</v>
      </c>
      <c r="D1224" s="176" t="s">
        <v>146</v>
      </c>
      <c r="E1224" s="177" t="s">
        <v>1827</v>
      </c>
      <c r="F1224" s="178" t="s">
        <v>1828</v>
      </c>
      <c r="G1224" s="179" t="s">
        <v>149</v>
      </c>
      <c r="H1224" s="180">
        <v>47.279</v>
      </c>
      <c r="I1224" s="181"/>
      <c r="J1224" s="182">
        <f>ROUND(I1224*H1224,2)</f>
        <v>0</v>
      </c>
      <c r="K1224" s="178" t="s">
        <v>4753</v>
      </c>
      <c r="L1224" s="42"/>
      <c r="M1224" s="183" t="s">
        <v>5</v>
      </c>
      <c r="N1224" s="184" t="s">
        <v>48</v>
      </c>
      <c r="O1224" s="43"/>
      <c r="P1224" s="185">
        <f>O1224*H1224</f>
        <v>0</v>
      </c>
      <c r="Q1224" s="185">
        <v>0</v>
      </c>
      <c r="R1224" s="185">
        <f>Q1224*H1224</f>
        <v>0</v>
      </c>
      <c r="S1224" s="185">
        <v>0</v>
      </c>
      <c r="T1224" s="186">
        <f>S1224*H1224</f>
        <v>0</v>
      </c>
      <c r="AR1224" s="24" t="s">
        <v>151</v>
      </c>
      <c r="AT1224" s="24" t="s">
        <v>146</v>
      </c>
      <c r="AU1224" s="24" t="s">
        <v>86</v>
      </c>
      <c r="AY1224" s="24" t="s">
        <v>144</v>
      </c>
      <c r="BE1224" s="187">
        <f>IF(N1224="základní",J1224,0)</f>
        <v>0</v>
      </c>
      <c r="BF1224" s="187">
        <f>IF(N1224="snížená",J1224,0)</f>
        <v>0</v>
      </c>
      <c r="BG1224" s="187">
        <f>IF(N1224="zákl. přenesená",J1224,0)</f>
        <v>0</v>
      </c>
      <c r="BH1224" s="187">
        <f>IF(N1224="sníž. přenesená",J1224,0)</f>
        <v>0</v>
      </c>
      <c r="BI1224" s="187">
        <f>IF(N1224="nulová",J1224,0)</f>
        <v>0</v>
      </c>
      <c r="BJ1224" s="24" t="s">
        <v>25</v>
      </c>
      <c r="BK1224" s="187">
        <f>ROUND(I1224*H1224,2)</f>
        <v>0</v>
      </c>
      <c r="BL1224" s="24" t="s">
        <v>151</v>
      </c>
      <c r="BM1224" s="24" t="s">
        <v>1829</v>
      </c>
    </row>
    <row r="1225" spans="2:51" s="11" customFormat="1" ht="13.5">
      <c r="B1225" s="188"/>
      <c r="D1225" s="189" t="s">
        <v>153</v>
      </c>
      <c r="E1225" s="190" t="s">
        <v>5</v>
      </c>
      <c r="F1225" s="191" t="s">
        <v>1802</v>
      </c>
      <c r="H1225" s="192" t="s">
        <v>5</v>
      </c>
      <c r="I1225" s="193"/>
      <c r="L1225" s="188"/>
      <c r="M1225" s="194"/>
      <c r="N1225" s="195"/>
      <c r="O1225" s="195"/>
      <c r="P1225" s="195"/>
      <c r="Q1225" s="195"/>
      <c r="R1225" s="195"/>
      <c r="S1225" s="195"/>
      <c r="T1225" s="196"/>
      <c r="AT1225" s="192" t="s">
        <v>153</v>
      </c>
      <c r="AU1225" s="192" t="s">
        <v>86</v>
      </c>
      <c r="AV1225" s="11" t="s">
        <v>25</v>
      </c>
      <c r="AW1225" s="11" t="s">
        <v>40</v>
      </c>
      <c r="AX1225" s="11" t="s">
        <v>77</v>
      </c>
      <c r="AY1225" s="192" t="s">
        <v>144</v>
      </c>
    </row>
    <row r="1226" spans="2:51" s="11" customFormat="1" ht="13.5">
      <c r="B1226" s="188"/>
      <c r="D1226" s="189" t="s">
        <v>153</v>
      </c>
      <c r="E1226" s="190" t="s">
        <v>5</v>
      </c>
      <c r="F1226" s="191" t="s">
        <v>1803</v>
      </c>
      <c r="H1226" s="192" t="s">
        <v>5</v>
      </c>
      <c r="I1226" s="193"/>
      <c r="L1226" s="188"/>
      <c r="M1226" s="194"/>
      <c r="N1226" s="195"/>
      <c r="O1226" s="195"/>
      <c r="P1226" s="195"/>
      <c r="Q1226" s="195"/>
      <c r="R1226" s="195"/>
      <c r="S1226" s="195"/>
      <c r="T1226" s="196"/>
      <c r="AT1226" s="192" t="s">
        <v>153</v>
      </c>
      <c r="AU1226" s="192" t="s">
        <v>86</v>
      </c>
      <c r="AV1226" s="11" t="s">
        <v>25</v>
      </c>
      <c r="AW1226" s="11" t="s">
        <v>40</v>
      </c>
      <c r="AX1226" s="11" t="s">
        <v>77</v>
      </c>
      <c r="AY1226" s="192" t="s">
        <v>144</v>
      </c>
    </row>
    <row r="1227" spans="2:51" s="12" customFormat="1" ht="13.5">
      <c r="B1227" s="197"/>
      <c r="D1227" s="189" t="s">
        <v>153</v>
      </c>
      <c r="E1227" s="198" t="s">
        <v>5</v>
      </c>
      <c r="F1227" s="199" t="s">
        <v>1804</v>
      </c>
      <c r="H1227" s="200">
        <v>9.051</v>
      </c>
      <c r="I1227" s="201"/>
      <c r="L1227" s="197"/>
      <c r="M1227" s="202"/>
      <c r="N1227" s="203"/>
      <c r="O1227" s="203"/>
      <c r="P1227" s="203"/>
      <c r="Q1227" s="203"/>
      <c r="R1227" s="203"/>
      <c r="S1227" s="203"/>
      <c r="T1227" s="204"/>
      <c r="AT1227" s="198" t="s">
        <v>153</v>
      </c>
      <c r="AU1227" s="198" t="s">
        <v>86</v>
      </c>
      <c r="AV1227" s="12" t="s">
        <v>86</v>
      </c>
      <c r="AW1227" s="12" t="s">
        <v>40</v>
      </c>
      <c r="AX1227" s="12" t="s">
        <v>77</v>
      </c>
      <c r="AY1227" s="198" t="s">
        <v>144</v>
      </c>
    </row>
    <row r="1228" spans="2:51" s="11" customFormat="1" ht="13.5">
      <c r="B1228" s="188"/>
      <c r="D1228" s="189" t="s">
        <v>153</v>
      </c>
      <c r="E1228" s="190" t="s">
        <v>5</v>
      </c>
      <c r="F1228" s="191" t="s">
        <v>1805</v>
      </c>
      <c r="H1228" s="192" t="s">
        <v>5</v>
      </c>
      <c r="I1228" s="193"/>
      <c r="L1228" s="188"/>
      <c r="M1228" s="194"/>
      <c r="N1228" s="195"/>
      <c r="O1228" s="195"/>
      <c r="P1228" s="195"/>
      <c r="Q1228" s="195"/>
      <c r="R1228" s="195"/>
      <c r="S1228" s="195"/>
      <c r="T1228" s="196"/>
      <c r="AT1228" s="192" t="s">
        <v>153</v>
      </c>
      <c r="AU1228" s="192" t="s">
        <v>86</v>
      </c>
      <c r="AV1228" s="11" t="s">
        <v>25</v>
      </c>
      <c r="AW1228" s="11" t="s">
        <v>40</v>
      </c>
      <c r="AX1228" s="11" t="s">
        <v>77</v>
      </c>
      <c r="AY1228" s="192" t="s">
        <v>144</v>
      </c>
    </row>
    <row r="1229" spans="2:51" s="11" customFormat="1" ht="13.5">
      <c r="B1229" s="188"/>
      <c r="D1229" s="189" t="s">
        <v>153</v>
      </c>
      <c r="E1229" s="190" t="s">
        <v>5</v>
      </c>
      <c r="F1229" s="191" t="s">
        <v>1806</v>
      </c>
      <c r="H1229" s="192" t="s">
        <v>5</v>
      </c>
      <c r="I1229" s="193"/>
      <c r="L1229" s="188"/>
      <c r="M1229" s="194"/>
      <c r="N1229" s="195"/>
      <c r="O1229" s="195"/>
      <c r="P1229" s="195"/>
      <c r="Q1229" s="195"/>
      <c r="R1229" s="195"/>
      <c r="S1229" s="195"/>
      <c r="T1229" s="196"/>
      <c r="AT1229" s="192" t="s">
        <v>153</v>
      </c>
      <c r="AU1229" s="192" t="s">
        <v>86</v>
      </c>
      <c r="AV1229" s="11" t="s">
        <v>25</v>
      </c>
      <c r="AW1229" s="11" t="s">
        <v>40</v>
      </c>
      <c r="AX1229" s="11" t="s">
        <v>77</v>
      </c>
      <c r="AY1229" s="192" t="s">
        <v>144</v>
      </c>
    </row>
    <row r="1230" spans="2:51" s="12" customFormat="1" ht="13.5">
      <c r="B1230" s="197"/>
      <c r="D1230" s="189" t="s">
        <v>153</v>
      </c>
      <c r="E1230" s="198" t="s">
        <v>5</v>
      </c>
      <c r="F1230" s="199" t="s">
        <v>1807</v>
      </c>
      <c r="H1230" s="200">
        <v>14.461</v>
      </c>
      <c r="I1230" s="201"/>
      <c r="L1230" s="197"/>
      <c r="M1230" s="202"/>
      <c r="N1230" s="203"/>
      <c r="O1230" s="203"/>
      <c r="P1230" s="203"/>
      <c r="Q1230" s="203"/>
      <c r="R1230" s="203"/>
      <c r="S1230" s="203"/>
      <c r="T1230" s="204"/>
      <c r="AT1230" s="198" t="s">
        <v>153</v>
      </c>
      <c r="AU1230" s="198" t="s">
        <v>86</v>
      </c>
      <c r="AV1230" s="12" t="s">
        <v>86</v>
      </c>
      <c r="AW1230" s="12" t="s">
        <v>40</v>
      </c>
      <c r="AX1230" s="12" t="s">
        <v>77</v>
      </c>
      <c r="AY1230" s="198" t="s">
        <v>144</v>
      </c>
    </row>
    <row r="1231" spans="2:51" s="11" customFormat="1" ht="13.5">
      <c r="B1231" s="188"/>
      <c r="D1231" s="189" t="s">
        <v>153</v>
      </c>
      <c r="E1231" s="190" t="s">
        <v>5</v>
      </c>
      <c r="F1231" s="191" t="s">
        <v>1808</v>
      </c>
      <c r="H1231" s="192" t="s">
        <v>5</v>
      </c>
      <c r="I1231" s="193"/>
      <c r="L1231" s="188"/>
      <c r="M1231" s="194"/>
      <c r="N1231" s="195"/>
      <c r="O1231" s="195"/>
      <c r="P1231" s="195"/>
      <c r="Q1231" s="195"/>
      <c r="R1231" s="195"/>
      <c r="S1231" s="195"/>
      <c r="T1231" s="196"/>
      <c r="AT1231" s="192" t="s">
        <v>153</v>
      </c>
      <c r="AU1231" s="192" t="s">
        <v>86</v>
      </c>
      <c r="AV1231" s="11" t="s">
        <v>25</v>
      </c>
      <c r="AW1231" s="11" t="s">
        <v>40</v>
      </c>
      <c r="AX1231" s="11" t="s">
        <v>77</v>
      </c>
      <c r="AY1231" s="192" t="s">
        <v>144</v>
      </c>
    </row>
    <row r="1232" spans="2:51" s="11" customFormat="1" ht="13.5">
      <c r="B1232" s="188"/>
      <c r="D1232" s="189" t="s">
        <v>153</v>
      </c>
      <c r="E1232" s="190" t="s">
        <v>5</v>
      </c>
      <c r="F1232" s="191" t="s">
        <v>1809</v>
      </c>
      <c r="H1232" s="192" t="s">
        <v>5</v>
      </c>
      <c r="I1232" s="193"/>
      <c r="L1232" s="188"/>
      <c r="M1232" s="194"/>
      <c r="N1232" s="195"/>
      <c r="O1232" s="195"/>
      <c r="P1232" s="195"/>
      <c r="Q1232" s="195"/>
      <c r="R1232" s="195"/>
      <c r="S1232" s="195"/>
      <c r="T1232" s="196"/>
      <c r="AT1232" s="192" t="s">
        <v>153</v>
      </c>
      <c r="AU1232" s="192" t="s">
        <v>86</v>
      </c>
      <c r="AV1232" s="11" t="s">
        <v>25</v>
      </c>
      <c r="AW1232" s="11" t="s">
        <v>40</v>
      </c>
      <c r="AX1232" s="11" t="s">
        <v>77</v>
      </c>
      <c r="AY1232" s="192" t="s">
        <v>144</v>
      </c>
    </row>
    <row r="1233" spans="2:51" s="12" customFormat="1" ht="13.5">
      <c r="B1233" s="197"/>
      <c r="D1233" s="189" t="s">
        <v>153</v>
      </c>
      <c r="E1233" s="198" t="s">
        <v>5</v>
      </c>
      <c r="F1233" s="199" t="s">
        <v>1810</v>
      </c>
      <c r="H1233" s="200">
        <v>5.498</v>
      </c>
      <c r="I1233" s="201"/>
      <c r="L1233" s="197"/>
      <c r="M1233" s="202"/>
      <c r="N1233" s="203"/>
      <c r="O1233" s="203"/>
      <c r="P1233" s="203"/>
      <c r="Q1233" s="203"/>
      <c r="R1233" s="203"/>
      <c r="S1233" s="203"/>
      <c r="T1233" s="204"/>
      <c r="AT1233" s="198" t="s">
        <v>153</v>
      </c>
      <c r="AU1233" s="198" t="s">
        <v>86</v>
      </c>
      <c r="AV1233" s="12" t="s">
        <v>86</v>
      </c>
      <c r="AW1233" s="12" t="s">
        <v>40</v>
      </c>
      <c r="AX1233" s="12" t="s">
        <v>77</v>
      </c>
      <c r="AY1233" s="198" t="s">
        <v>144</v>
      </c>
    </row>
    <row r="1234" spans="2:51" s="11" customFormat="1" ht="13.5">
      <c r="B1234" s="188"/>
      <c r="D1234" s="189" t="s">
        <v>153</v>
      </c>
      <c r="E1234" s="190" t="s">
        <v>5</v>
      </c>
      <c r="F1234" s="191" t="s">
        <v>1812</v>
      </c>
      <c r="H1234" s="192" t="s">
        <v>5</v>
      </c>
      <c r="I1234" s="193"/>
      <c r="L1234" s="188"/>
      <c r="M1234" s="194"/>
      <c r="N1234" s="195"/>
      <c r="O1234" s="195"/>
      <c r="P1234" s="195"/>
      <c r="Q1234" s="195"/>
      <c r="R1234" s="195"/>
      <c r="S1234" s="195"/>
      <c r="T1234" s="196"/>
      <c r="AT1234" s="192" t="s">
        <v>153</v>
      </c>
      <c r="AU1234" s="192" t="s">
        <v>86</v>
      </c>
      <c r="AV1234" s="11" t="s">
        <v>25</v>
      </c>
      <c r="AW1234" s="11" t="s">
        <v>40</v>
      </c>
      <c r="AX1234" s="11" t="s">
        <v>77</v>
      </c>
      <c r="AY1234" s="192" t="s">
        <v>144</v>
      </c>
    </row>
    <row r="1235" spans="2:51" s="11" customFormat="1" ht="13.5">
      <c r="B1235" s="188"/>
      <c r="D1235" s="189" t="s">
        <v>153</v>
      </c>
      <c r="E1235" s="190" t="s">
        <v>5</v>
      </c>
      <c r="F1235" s="191" t="s">
        <v>1813</v>
      </c>
      <c r="H1235" s="192" t="s">
        <v>5</v>
      </c>
      <c r="I1235" s="193"/>
      <c r="L1235" s="188"/>
      <c r="M1235" s="194"/>
      <c r="N1235" s="195"/>
      <c r="O1235" s="195"/>
      <c r="P1235" s="195"/>
      <c r="Q1235" s="195"/>
      <c r="R1235" s="195"/>
      <c r="S1235" s="195"/>
      <c r="T1235" s="196"/>
      <c r="AT1235" s="192" t="s">
        <v>153</v>
      </c>
      <c r="AU1235" s="192" t="s">
        <v>86</v>
      </c>
      <c r="AV1235" s="11" t="s">
        <v>25</v>
      </c>
      <c r="AW1235" s="11" t="s">
        <v>40</v>
      </c>
      <c r="AX1235" s="11" t="s">
        <v>77</v>
      </c>
      <c r="AY1235" s="192" t="s">
        <v>144</v>
      </c>
    </row>
    <row r="1236" spans="2:51" s="12" customFormat="1" ht="13.5">
      <c r="B1236" s="197"/>
      <c r="D1236" s="189" t="s">
        <v>153</v>
      </c>
      <c r="E1236" s="198" t="s">
        <v>5</v>
      </c>
      <c r="F1236" s="199" t="s">
        <v>1814</v>
      </c>
      <c r="H1236" s="200">
        <v>13.103</v>
      </c>
      <c r="I1236" s="201"/>
      <c r="L1236" s="197"/>
      <c r="M1236" s="202"/>
      <c r="N1236" s="203"/>
      <c r="O1236" s="203"/>
      <c r="P1236" s="203"/>
      <c r="Q1236" s="203"/>
      <c r="R1236" s="203"/>
      <c r="S1236" s="203"/>
      <c r="T1236" s="204"/>
      <c r="AT1236" s="198" t="s">
        <v>153</v>
      </c>
      <c r="AU1236" s="198" t="s">
        <v>86</v>
      </c>
      <c r="AV1236" s="12" t="s">
        <v>86</v>
      </c>
      <c r="AW1236" s="12" t="s">
        <v>40</v>
      </c>
      <c r="AX1236" s="12" t="s">
        <v>77</v>
      </c>
      <c r="AY1236" s="198" t="s">
        <v>144</v>
      </c>
    </row>
    <row r="1237" spans="2:51" s="11" customFormat="1" ht="13.5">
      <c r="B1237" s="188"/>
      <c r="D1237" s="189" t="s">
        <v>153</v>
      </c>
      <c r="E1237" s="190" t="s">
        <v>5</v>
      </c>
      <c r="F1237" s="191" t="s">
        <v>1815</v>
      </c>
      <c r="H1237" s="192" t="s">
        <v>5</v>
      </c>
      <c r="I1237" s="193"/>
      <c r="L1237" s="188"/>
      <c r="M1237" s="194"/>
      <c r="N1237" s="195"/>
      <c r="O1237" s="195"/>
      <c r="P1237" s="195"/>
      <c r="Q1237" s="195"/>
      <c r="R1237" s="195"/>
      <c r="S1237" s="195"/>
      <c r="T1237" s="196"/>
      <c r="AT1237" s="192" t="s">
        <v>153</v>
      </c>
      <c r="AU1237" s="192" t="s">
        <v>86</v>
      </c>
      <c r="AV1237" s="11" t="s">
        <v>25</v>
      </c>
      <c r="AW1237" s="11" t="s">
        <v>40</v>
      </c>
      <c r="AX1237" s="11" t="s">
        <v>77</v>
      </c>
      <c r="AY1237" s="192" t="s">
        <v>144</v>
      </c>
    </row>
    <row r="1238" spans="2:51" s="11" customFormat="1" ht="13.5">
      <c r="B1238" s="188"/>
      <c r="D1238" s="189" t="s">
        <v>153</v>
      </c>
      <c r="E1238" s="190" t="s">
        <v>5</v>
      </c>
      <c r="F1238" s="191" t="s">
        <v>1816</v>
      </c>
      <c r="H1238" s="192" t="s">
        <v>5</v>
      </c>
      <c r="I1238" s="193"/>
      <c r="L1238" s="188"/>
      <c r="M1238" s="194"/>
      <c r="N1238" s="195"/>
      <c r="O1238" s="195"/>
      <c r="P1238" s="195"/>
      <c r="Q1238" s="195"/>
      <c r="R1238" s="195"/>
      <c r="S1238" s="195"/>
      <c r="T1238" s="196"/>
      <c r="AT1238" s="192" t="s">
        <v>153</v>
      </c>
      <c r="AU1238" s="192" t="s">
        <v>86</v>
      </c>
      <c r="AV1238" s="11" t="s">
        <v>25</v>
      </c>
      <c r="AW1238" s="11" t="s">
        <v>40</v>
      </c>
      <c r="AX1238" s="11" t="s">
        <v>77</v>
      </c>
      <c r="AY1238" s="192" t="s">
        <v>144</v>
      </c>
    </row>
    <row r="1239" spans="2:51" s="12" customFormat="1" ht="13.5">
      <c r="B1239" s="197"/>
      <c r="D1239" s="189" t="s">
        <v>153</v>
      </c>
      <c r="E1239" s="198" t="s">
        <v>5</v>
      </c>
      <c r="F1239" s="199" t="s">
        <v>1817</v>
      </c>
      <c r="H1239" s="200">
        <v>5.166</v>
      </c>
      <c r="I1239" s="201"/>
      <c r="L1239" s="197"/>
      <c r="M1239" s="202"/>
      <c r="N1239" s="203"/>
      <c r="O1239" s="203"/>
      <c r="P1239" s="203"/>
      <c r="Q1239" s="203"/>
      <c r="R1239" s="203"/>
      <c r="S1239" s="203"/>
      <c r="T1239" s="204"/>
      <c r="AT1239" s="198" t="s">
        <v>153</v>
      </c>
      <c r="AU1239" s="198" t="s">
        <v>86</v>
      </c>
      <c r="AV1239" s="12" t="s">
        <v>86</v>
      </c>
      <c r="AW1239" s="12" t="s">
        <v>40</v>
      </c>
      <c r="AX1239" s="12" t="s">
        <v>77</v>
      </c>
      <c r="AY1239" s="198" t="s">
        <v>144</v>
      </c>
    </row>
    <row r="1240" spans="2:51" s="13" customFormat="1" ht="13.5">
      <c r="B1240" s="205"/>
      <c r="D1240" s="206" t="s">
        <v>153</v>
      </c>
      <c r="E1240" s="207" t="s">
        <v>5</v>
      </c>
      <c r="F1240" s="208" t="s">
        <v>174</v>
      </c>
      <c r="H1240" s="209">
        <v>47.279</v>
      </c>
      <c r="I1240" s="210"/>
      <c r="L1240" s="205"/>
      <c r="M1240" s="211"/>
      <c r="N1240" s="212"/>
      <c r="O1240" s="212"/>
      <c r="P1240" s="212"/>
      <c r="Q1240" s="212"/>
      <c r="R1240" s="212"/>
      <c r="S1240" s="212"/>
      <c r="T1240" s="213"/>
      <c r="AT1240" s="214" t="s">
        <v>153</v>
      </c>
      <c r="AU1240" s="214" t="s">
        <v>86</v>
      </c>
      <c r="AV1240" s="13" t="s">
        <v>151</v>
      </c>
      <c r="AW1240" s="13" t="s">
        <v>40</v>
      </c>
      <c r="AX1240" s="13" t="s">
        <v>25</v>
      </c>
      <c r="AY1240" s="214" t="s">
        <v>144</v>
      </c>
    </row>
    <row r="1241" spans="2:65" s="1" customFormat="1" ht="22.5" customHeight="1">
      <c r="B1241" s="175"/>
      <c r="C1241" s="176" t="s">
        <v>775</v>
      </c>
      <c r="D1241" s="176" t="s">
        <v>146</v>
      </c>
      <c r="E1241" s="177" t="s">
        <v>1830</v>
      </c>
      <c r="F1241" s="178" t="s">
        <v>1831</v>
      </c>
      <c r="G1241" s="179" t="s">
        <v>149</v>
      </c>
      <c r="H1241" s="180">
        <v>84.508</v>
      </c>
      <c r="I1241" s="181"/>
      <c r="J1241" s="182">
        <f>ROUND(I1241*H1241,2)</f>
        <v>0</v>
      </c>
      <c r="K1241" s="178" t="s">
        <v>4753</v>
      </c>
      <c r="L1241" s="42"/>
      <c r="M1241" s="183" t="s">
        <v>5</v>
      </c>
      <c r="N1241" s="184" t="s">
        <v>48</v>
      </c>
      <c r="O1241" s="43"/>
      <c r="P1241" s="185">
        <f>O1241*H1241</f>
        <v>0</v>
      </c>
      <c r="Q1241" s="185">
        <v>0</v>
      </c>
      <c r="R1241" s="185">
        <f>Q1241*H1241</f>
        <v>0</v>
      </c>
      <c r="S1241" s="185">
        <v>0</v>
      </c>
      <c r="T1241" s="186">
        <f>S1241*H1241</f>
        <v>0</v>
      </c>
      <c r="AR1241" s="24" t="s">
        <v>151</v>
      </c>
      <c r="AT1241" s="24" t="s">
        <v>146</v>
      </c>
      <c r="AU1241" s="24" t="s">
        <v>86</v>
      </c>
      <c r="AY1241" s="24" t="s">
        <v>144</v>
      </c>
      <c r="BE1241" s="187">
        <f>IF(N1241="základní",J1241,0)</f>
        <v>0</v>
      </c>
      <c r="BF1241" s="187">
        <f>IF(N1241="snížená",J1241,0)</f>
        <v>0</v>
      </c>
      <c r="BG1241" s="187">
        <f>IF(N1241="zákl. přenesená",J1241,0)</f>
        <v>0</v>
      </c>
      <c r="BH1241" s="187">
        <f>IF(N1241="sníž. přenesená",J1241,0)</f>
        <v>0</v>
      </c>
      <c r="BI1241" s="187">
        <f>IF(N1241="nulová",J1241,0)</f>
        <v>0</v>
      </c>
      <c r="BJ1241" s="24" t="s">
        <v>25</v>
      </c>
      <c r="BK1241" s="187">
        <f>ROUND(I1241*H1241,2)</f>
        <v>0</v>
      </c>
      <c r="BL1241" s="24" t="s">
        <v>151</v>
      </c>
      <c r="BM1241" s="24" t="s">
        <v>1832</v>
      </c>
    </row>
    <row r="1242" spans="2:51" s="11" customFormat="1" ht="13.5">
      <c r="B1242" s="188"/>
      <c r="D1242" s="189" t="s">
        <v>153</v>
      </c>
      <c r="E1242" s="190" t="s">
        <v>5</v>
      </c>
      <c r="F1242" s="191" t="s">
        <v>320</v>
      </c>
      <c r="H1242" s="192" t="s">
        <v>5</v>
      </c>
      <c r="I1242" s="193"/>
      <c r="L1242" s="188"/>
      <c r="M1242" s="194"/>
      <c r="N1242" s="195"/>
      <c r="O1242" s="195"/>
      <c r="P1242" s="195"/>
      <c r="Q1242" s="195"/>
      <c r="R1242" s="195"/>
      <c r="S1242" s="195"/>
      <c r="T1242" s="196"/>
      <c r="AT1242" s="192" t="s">
        <v>153</v>
      </c>
      <c r="AU1242" s="192" t="s">
        <v>86</v>
      </c>
      <c r="AV1242" s="11" t="s">
        <v>25</v>
      </c>
      <c r="AW1242" s="11" t="s">
        <v>40</v>
      </c>
      <c r="AX1242" s="11" t="s">
        <v>77</v>
      </c>
      <c r="AY1242" s="192" t="s">
        <v>144</v>
      </c>
    </row>
    <row r="1243" spans="2:51" s="11" customFormat="1" ht="13.5">
      <c r="B1243" s="188"/>
      <c r="D1243" s="189" t="s">
        <v>153</v>
      </c>
      <c r="E1243" s="190" t="s">
        <v>5</v>
      </c>
      <c r="F1243" s="191" t="s">
        <v>322</v>
      </c>
      <c r="H1243" s="192" t="s">
        <v>5</v>
      </c>
      <c r="I1243" s="193"/>
      <c r="L1243" s="188"/>
      <c r="M1243" s="194"/>
      <c r="N1243" s="195"/>
      <c r="O1243" s="195"/>
      <c r="P1243" s="195"/>
      <c r="Q1243" s="195"/>
      <c r="R1243" s="195"/>
      <c r="S1243" s="195"/>
      <c r="T1243" s="196"/>
      <c r="AT1243" s="192" t="s">
        <v>153</v>
      </c>
      <c r="AU1243" s="192" t="s">
        <v>86</v>
      </c>
      <c r="AV1243" s="11" t="s">
        <v>25</v>
      </c>
      <c r="AW1243" s="11" t="s">
        <v>40</v>
      </c>
      <c r="AX1243" s="11" t="s">
        <v>77</v>
      </c>
      <c r="AY1243" s="192" t="s">
        <v>144</v>
      </c>
    </row>
    <row r="1244" spans="2:51" s="12" customFormat="1" ht="13.5">
      <c r="B1244" s="197"/>
      <c r="D1244" s="189" t="s">
        <v>153</v>
      </c>
      <c r="E1244" s="198" t="s">
        <v>5</v>
      </c>
      <c r="F1244" s="199" t="s">
        <v>1821</v>
      </c>
      <c r="H1244" s="200">
        <v>8</v>
      </c>
      <c r="I1244" s="201"/>
      <c r="L1244" s="197"/>
      <c r="M1244" s="202"/>
      <c r="N1244" s="203"/>
      <c r="O1244" s="203"/>
      <c r="P1244" s="203"/>
      <c r="Q1244" s="203"/>
      <c r="R1244" s="203"/>
      <c r="S1244" s="203"/>
      <c r="T1244" s="204"/>
      <c r="AT1244" s="198" t="s">
        <v>153</v>
      </c>
      <c r="AU1244" s="198" t="s">
        <v>86</v>
      </c>
      <c r="AV1244" s="12" t="s">
        <v>86</v>
      </c>
      <c r="AW1244" s="12" t="s">
        <v>40</v>
      </c>
      <c r="AX1244" s="12" t="s">
        <v>77</v>
      </c>
      <c r="AY1244" s="198" t="s">
        <v>144</v>
      </c>
    </row>
    <row r="1245" spans="2:51" s="11" customFormat="1" ht="13.5">
      <c r="B1245" s="188"/>
      <c r="D1245" s="189" t="s">
        <v>153</v>
      </c>
      <c r="E1245" s="190" t="s">
        <v>5</v>
      </c>
      <c r="F1245" s="191" t="s">
        <v>163</v>
      </c>
      <c r="H1245" s="192" t="s">
        <v>5</v>
      </c>
      <c r="I1245" s="193"/>
      <c r="L1245" s="188"/>
      <c r="M1245" s="194"/>
      <c r="N1245" s="195"/>
      <c r="O1245" s="195"/>
      <c r="P1245" s="195"/>
      <c r="Q1245" s="195"/>
      <c r="R1245" s="195"/>
      <c r="S1245" s="195"/>
      <c r="T1245" s="196"/>
      <c r="AT1245" s="192" t="s">
        <v>153</v>
      </c>
      <c r="AU1245" s="192" t="s">
        <v>86</v>
      </c>
      <c r="AV1245" s="11" t="s">
        <v>25</v>
      </c>
      <c r="AW1245" s="11" t="s">
        <v>40</v>
      </c>
      <c r="AX1245" s="11" t="s">
        <v>77</v>
      </c>
      <c r="AY1245" s="192" t="s">
        <v>144</v>
      </c>
    </row>
    <row r="1246" spans="2:51" s="11" customFormat="1" ht="13.5">
      <c r="B1246" s="188"/>
      <c r="D1246" s="189" t="s">
        <v>153</v>
      </c>
      <c r="E1246" s="190" t="s">
        <v>5</v>
      </c>
      <c r="F1246" s="191" t="s">
        <v>164</v>
      </c>
      <c r="H1246" s="192" t="s">
        <v>5</v>
      </c>
      <c r="I1246" s="193"/>
      <c r="L1246" s="188"/>
      <c r="M1246" s="194"/>
      <c r="N1246" s="195"/>
      <c r="O1246" s="195"/>
      <c r="P1246" s="195"/>
      <c r="Q1246" s="195"/>
      <c r="R1246" s="195"/>
      <c r="S1246" s="195"/>
      <c r="T1246" s="196"/>
      <c r="AT1246" s="192" t="s">
        <v>153</v>
      </c>
      <c r="AU1246" s="192" t="s">
        <v>86</v>
      </c>
      <c r="AV1246" s="11" t="s">
        <v>25</v>
      </c>
      <c r="AW1246" s="11" t="s">
        <v>40</v>
      </c>
      <c r="AX1246" s="11" t="s">
        <v>77</v>
      </c>
      <c r="AY1246" s="192" t="s">
        <v>144</v>
      </c>
    </row>
    <row r="1247" spans="2:51" s="12" customFormat="1" ht="13.5">
      <c r="B1247" s="197"/>
      <c r="D1247" s="189" t="s">
        <v>153</v>
      </c>
      <c r="E1247" s="198" t="s">
        <v>5</v>
      </c>
      <c r="F1247" s="199" t="s">
        <v>1822</v>
      </c>
      <c r="H1247" s="200">
        <v>69.86</v>
      </c>
      <c r="I1247" s="201"/>
      <c r="L1247" s="197"/>
      <c r="M1247" s="202"/>
      <c r="N1247" s="203"/>
      <c r="O1247" s="203"/>
      <c r="P1247" s="203"/>
      <c r="Q1247" s="203"/>
      <c r="R1247" s="203"/>
      <c r="S1247" s="203"/>
      <c r="T1247" s="204"/>
      <c r="AT1247" s="198" t="s">
        <v>153</v>
      </c>
      <c r="AU1247" s="198" t="s">
        <v>86</v>
      </c>
      <c r="AV1247" s="12" t="s">
        <v>86</v>
      </c>
      <c r="AW1247" s="12" t="s">
        <v>40</v>
      </c>
      <c r="AX1247" s="12" t="s">
        <v>77</v>
      </c>
      <c r="AY1247" s="198" t="s">
        <v>144</v>
      </c>
    </row>
    <row r="1248" spans="2:51" s="11" customFormat="1" ht="13.5">
      <c r="B1248" s="188"/>
      <c r="D1248" s="189" t="s">
        <v>153</v>
      </c>
      <c r="E1248" s="190" t="s">
        <v>5</v>
      </c>
      <c r="F1248" s="191" t="s">
        <v>333</v>
      </c>
      <c r="H1248" s="192" t="s">
        <v>5</v>
      </c>
      <c r="I1248" s="193"/>
      <c r="L1248" s="188"/>
      <c r="M1248" s="194"/>
      <c r="N1248" s="195"/>
      <c r="O1248" s="195"/>
      <c r="P1248" s="195"/>
      <c r="Q1248" s="195"/>
      <c r="R1248" s="195"/>
      <c r="S1248" s="195"/>
      <c r="T1248" s="196"/>
      <c r="AT1248" s="192" t="s">
        <v>153</v>
      </c>
      <c r="AU1248" s="192" t="s">
        <v>86</v>
      </c>
      <c r="AV1248" s="11" t="s">
        <v>25</v>
      </c>
      <c r="AW1248" s="11" t="s">
        <v>40</v>
      </c>
      <c r="AX1248" s="11" t="s">
        <v>77</v>
      </c>
      <c r="AY1248" s="192" t="s">
        <v>144</v>
      </c>
    </row>
    <row r="1249" spans="2:51" s="11" customFormat="1" ht="13.5">
      <c r="B1249" s="188"/>
      <c r="D1249" s="189" t="s">
        <v>153</v>
      </c>
      <c r="E1249" s="190" t="s">
        <v>5</v>
      </c>
      <c r="F1249" s="191" t="s">
        <v>334</v>
      </c>
      <c r="H1249" s="192" t="s">
        <v>5</v>
      </c>
      <c r="I1249" s="193"/>
      <c r="L1249" s="188"/>
      <c r="M1249" s="194"/>
      <c r="N1249" s="195"/>
      <c r="O1249" s="195"/>
      <c r="P1249" s="195"/>
      <c r="Q1249" s="195"/>
      <c r="R1249" s="195"/>
      <c r="S1249" s="195"/>
      <c r="T1249" s="196"/>
      <c r="AT1249" s="192" t="s">
        <v>153</v>
      </c>
      <c r="AU1249" s="192" t="s">
        <v>86</v>
      </c>
      <c r="AV1249" s="11" t="s">
        <v>25</v>
      </c>
      <c r="AW1249" s="11" t="s">
        <v>40</v>
      </c>
      <c r="AX1249" s="11" t="s">
        <v>77</v>
      </c>
      <c r="AY1249" s="192" t="s">
        <v>144</v>
      </c>
    </row>
    <row r="1250" spans="2:51" s="12" customFormat="1" ht="13.5">
      <c r="B1250" s="197"/>
      <c r="D1250" s="189" t="s">
        <v>153</v>
      </c>
      <c r="E1250" s="198" t="s">
        <v>5</v>
      </c>
      <c r="F1250" s="199" t="s">
        <v>1823</v>
      </c>
      <c r="H1250" s="200">
        <v>6.648</v>
      </c>
      <c r="I1250" s="201"/>
      <c r="L1250" s="197"/>
      <c r="M1250" s="202"/>
      <c r="N1250" s="203"/>
      <c r="O1250" s="203"/>
      <c r="P1250" s="203"/>
      <c r="Q1250" s="203"/>
      <c r="R1250" s="203"/>
      <c r="S1250" s="203"/>
      <c r="T1250" s="204"/>
      <c r="AT1250" s="198" t="s">
        <v>153</v>
      </c>
      <c r="AU1250" s="198" t="s">
        <v>86</v>
      </c>
      <c r="AV1250" s="12" t="s">
        <v>86</v>
      </c>
      <c r="AW1250" s="12" t="s">
        <v>40</v>
      </c>
      <c r="AX1250" s="12" t="s">
        <v>77</v>
      </c>
      <c r="AY1250" s="198" t="s">
        <v>144</v>
      </c>
    </row>
    <row r="1251" spans="2:51" s="13" customFormat="1" ht="13.5">
      <c r="B1251" s="205"/>
      <c r="D1251" s="206" t="s">
        <v>153</v>
      </c>
      <c r="E1251" s="207" t="s">
        <v>5</v>
      </c>
      <c r="F1251" s="208" t="s">
        <v>174</v>
      </c>
      <c r="H1251" s="209">
        <v>84.508</v>
      </c>
      <c r="I1251" s="210"/>
      <c r="L1251" s="205"/>
      <c r="M1251" s="211"/>
      <c r="N1251" s="212"/>
      <c r="O1251" s="212"/>
      <c r="P1251" s="212"/>
      <c r="Q1251" s="212"/>
      <c r="R1251" s="212"/>
      <c r="S1251" s="212"/>
      <c r="T1251" s="213"/>
      <c r="AT1251" s="214" t="s">
        <v>153</v>
      </c>
      <c r="AU1251" s="214" t="s">
        <v>86</v>
      </c>
      <c r="AV1251" s="13" t="s">
        <v>151</v>
      </c>
      <c r="AW1251" s="13" t="s">
        <v>40</v>
      </c>
      <c r="AX1251" s="13" t="s">
        <v>25</v>
      </c>
      <c r="AY1251" s="214" t="s">
        <v>144</v>
      </c>
    </row>
    <row r="1252" spans="2:65" s="1" customFormat="1" ht="22.5" customHeight="1">
      <c r="B1252" s="175"/>
      <c r="C1252" s="176" t="s">
        <v>781</v>
      </c>
      <c r="D1252" s="176" t="s">
        <v>146</v>
      </c>
      <c r="E1252" s="177" t="s">
        <v>1833</v>
      </c>
      <c r="F1252" s="178" t="s">
        <v>1834</v>
      </c>
      <c r="G1252" s="179" t="s">
        <v>198</v>
      </c>
      <c r="H1252" s="180">
        <v>4.079</v>
      </c>
      <c r="I1252" s="181"/>
      <c r="J1252" s="182">
        <f>ROUND(I1252*H1252,2)</f>
        <v>0</v>
      </c>
      <c r="K1252" s="178" t="s">
        <v>4753</v>
      </c>
      <c r="L1252" s="42"/>
      <c r="M1252" s="183" t="s">
        <v>5</v>
      </c>
      <c r="N1252" s="184" t="s">
        <v>48</v>
      </c>
      <c r="O1252" s="43"/>
      <c r="P1252" s="185">
        <f>O1252*H1252</f>
        <v>0</v>
      </c>
      <c r="Q1252" s="185">
        <v>1.05306</v>
      </c>
      <c r="R1252" s="185">
        <f>Q1252*H1252</f>
        <v>4.29543174</v>
      </c>
      <c r="S1252" s="185">
        <v>0</v>
      </c>
      <c r="T1252" s="186">
        <f>S1252*H1252</f>
        <v>0</v>
      </c>
      <c r="AR1252" s="24" t="s">
        <v>151</v>
      </c>
      <c r="AT1252" s="24" t="s">
        <v>146</v>
      </c>
      <c r="AU1252" s="24" t="s">
        <v>86</v>
      </c>
      <c r="AY1252" s="24" t="s">
        <v>144</v>
      </c>
      <c r="BE1252" s="187">
        <f>IF(N1252="základní",J1252,0)</f>
        <v>0</v>
      </c>
      <c r="BF1252" s="187">
        <f>IF(N1252="snížená",J1252,0)</f>
        <v>0</v>
      </c>
      <c r="BG1252" s="187">
        <f>IF(N1252="zákl. přenesená",J1252,0)</f>
        <v>0</v>
      </c>
      <c r="BH1252" s="187">
        <f>IF(N1252="sníž. přenesená",J1252,0)</f>
        <v>0</v>
      </c>
      <c r="BI1252" s="187">
        <f>IF(N1252="nulová",J1252,0)</f>
        <v>0</v>
      </c>
      <c r="BJ1252" s="24" t="s">
        <v>25</v>
      </c>
      <c r="BK1252" s="187">
        <f>ROUND(I1252*H1252,2)</f>
        <v>0</v>
      </c>
      <c r="BL1252" s="24" t="s">
        <v>151</v>
      </c>
      <c r="BM1252" s="24" t="s">
        <v>1835</v>
      </c>
    </row>
    <row r="1253" spans="2:51" s="11" customFormat="1" ht="13.5">
      <c r="B1253" s="188"/>
      <c r="D1253" s="189" t="s">
        <v>153</v>
      </c>
      <c r="E1253" s="190" t="s">
        <v>5</v>
      </c>
      <c r="F1253" s="191" t="s">
        <v>1256</v>
      </c>
      <c r="H1253" s="192" t="s">
        <v>5</v>
      </c>
      <c r="I1253" s="193"/>
      <c r="L1253" s="188"/>
      <c r="M1253" s="194"/>
      <c r="N1253" s="195"/>
      <c r="O1253" s="195"/>
      <c r="P1253" s="195"/>
      <c r="Q1253" s="195"/>
      <c r="R1253" s="195"/>
      <c r="S1253" s="195"/>
      <c r="T1253" s="196"/>
      <c r="AT1253" s="192" t="s">
        <v>153</v>
      </c>
      <c r="AU1253" s="192" t="s">
        <v>86</v>
      </c>
      <c r="AV1253" s="11" t="s">
        <v>25</v>
      </c>
      <c r="AW1253" s="11" t="s">
        <v>40</v>
      </c>
      <c r="AX1253" s="11" t="s">
        <v>77</v>
      </c>
      <c r="AY1253" s="192" t="s">
        <v>144</v>
      </c>
    </row>
    <row r="1254" spans="2:51" s="11" customFormat="1" ht="13.5">
      <c r="B1254" s="188"/>
      <c r="D1254" s="189" t="s">
        <v>153</v>
      </c>
      <c r="E1254" s="190" t="s">
        <v>5</v>
      </c>
      <c r="F1254" s="191" t="s">
        <v>1257</v>
      </c>
      <c r="H1254" s="192" t="s">
        <v>5</v>
      </c>
      <c r="I1254" s="193"/>
      <c r="L1254" s="188"/>
      <c r="M1254" s="194"/>
      <c r="N1254" s="195"/>
      <c r="O1254" s="195"/>
      <c r="P1254" s="195"/>
      <c r="Q1254" s="195"/>
      <c r="R1254" s="195"/>
      <c r="S1254" s="195"/>
      <c r="T1254" s="196"/>
      <c r="AT1254" s="192" t="s">
        <v>153</v>
      </c>
      <c r="AU1254" s="192" t="s">
        <v>86</v>
      </c>
      <c r="AV1254" s="11" t="s">
        <v>25</v>
      </c>
      <c r="AW1254" s="11" t="s">
        <v>40</v>
      </c>
      <c r="AX1254" s="11" t="s">
        <v>77</v>
      </c>
      <c r="AY1254" s="192" t="s">
        <v>144</v>
      </c>
    </row>
    <row r="1255" spans="2:51" s="12" customFormat="1" ht="13.5">
      <c r="B1255" s="197"/>
      <c r="D1255" s="189" t="s">
        <v>153</v>
      </c>
      <c r="E1255" s="198" t="s">
        <v>5</v>
      </c>
      <c r="F1255" s="199" t="s">
        <v>1258</v>
      </c>
      <c r="H1255" s="200">
        <v>131.06</v>
      </c>
      <c r="I1255" s="201"/>
      <c r="L1255" s="197"/>
      <c r="M1255" s="202"/>
      <c r="N1255" s="203"/>
      <c r="O1255" s="203"/>
      <c r="P1255" s="203"/>
      <c r="Q1255" s="203"/>
      <c r="R1255" s="203"/>
      <c r="S1255" s="203"/>
      <c r="T1255" s="204"/>
      <c r="AT1255" s="198" t="s">
        <v>153</v>
      </c>
      <c r="AU1255" s="198" t="s">
        <v>86</v>
      </c>
      <c r="AV1255" s="12" t="s">
        <v>86</v>
      </c>
      <c r="AW1255" s="12" t="s">
        <v>40</v>
      </c>
      <c r="AX1255" s="12" t="s">
        <v>77</v>
      </c>
      <c r="AY1255" s="198" t="s">
        <v>144</v>
      </c>
    </row>
    <row r="1256" spans="2:51" s="11" customFormat="1" ht="13.5">
      <c r="B1256" s="188"/>
      <c r="D1256" s="189" t="s">
        <v>153</v>
      </c>
      <c r="E1256" s="190" t="s">
        <v>5</v>
      </c>
      <c r="F1256" s="191" t="s">
        <v>1259</v>
      </c>
      <c r="H1256" s="192" t="s">
        <v>5</v>
      </c>
      <c r="I1256" s="193"/>
      <c r="L1256" s="188"/>
      <c r="M1256" s="194"/>
      <c r="N1256" s="195"/>
      <c r="O1256" s="195"/>
      <c r="P1256" s="195"/>
      <c r="Q1256" s="195"/>
      <c r="R1256" s="195"/>
      <c r="S1256" s="195"/>
      <c r="T1256" s="196"/>
      <c r="AT1256" s="192" t="s">
        <v>153</v>
      </c>
      <c r="AU1256" s="192" t="s">
        <v>86</v>
      </c>
      <c r="AV1256" s="11" t="s">
        <v>25</v>
      </c>
      <c r="AW1256" s="11" t="s">
        <v>40</v>
      </c>
      <c r="AX1256" s="11" t="s">
        <v>77</v>
      </c>
      <c r="AY1256" s="192" t="s">
        <v>144</v>
      </c>
    </row>
    <row r="1257" spans="2:51" s="11" customFormat="1" ht="13.5">
      <c r="B1257" s="188"/>
      <c r="D1257" s="189" t="s">
        <v>153</v>
      </c>
      <c r="E1257" s="190" t="s">
        <v>5</v>
      </c>
      <c r="F1257" s="191" t="s">
        <v>1260</v>
      </c>
      <c r="H1257" s="192" t="s">
        <v>5</v>
      </c>
      <c r="I1257" s="193"/>
      <c r="L1257" s="188"/>
      <c r="M1257" s="194"/>
      <c r="N1257" s="195"/>
      <c r="O1257" s="195"/>
      <c r="P1257" s="195"/>
      <c r="Q1257" s="195"/>
      <c r="R1257" s="195"/>
      <c r="S1257" s="195"/>
      <c r="T1257" s="196"/>
      <c r="AT1257" s="192" t="s">
        <v>153</v>
      </c>
      <c r="AU1257" s="192" t="s">
        <v>86</v>
      </c>
      <c r="AV1257" s="11" t="s">
        <v>25</v>
      </c>
      <c r="AW1257" s="11" t="s">
        <v>40</v>
      </c>
      <c r="AX1257" s="11" t="s">
        <v>77</v>
      </c>
      <c r="AY1257" s="192" t="s">
        <v>144</v>
      </c>
    </row>
    <row r="1258" spans="2:51" s="12" customFormat="1" ht="13.5">
      <c r="B1258" s="197"/>
      <c r="D1258" s="189" t="s">
        <v>153</v>
      </c>
      <c r="E1258" s="198" t="s">
        <v>5</v>
      </c>
      <c r="F1258" s="199" t="s">
        <v>1261</v>
      </c>
      <c r="H1258" s="200">
        <v>30.33</v>
      </c>
      <c r="I1258" s="201"/>
      <c r="L1258" s="197"/>
      <c r="M1258" s="202"/>
      <c r="N1258" s="203"/>
      <c r="O1258" s="203"/>
      <c r="P1258" s="203"/>
      <c r="Q1258" s="203"/>
      <c r="R1258" s="203"/>
      <c r="S1258" s="203"/>
      <c r="T1258" s="204"/>
      <c r="AT1258" s="198" t="s">
        <v>153</v>
      </c>
      <c r="AU1258" s="198" t="s">
        <v>86</v>
      </c>
      <c r="AV1258" s="12" t="s">
        <v>86</v>
      </c>
      <c r="AW1258" s="12" t="s">
        <v>40</v>
      </c>
      <c r="AX1258" s="12" t="s">
        <v>77</v>
      </c>
      <c r="AY1258" s="198" t="s">
        <v>144</v>
      </c>
    </row>
    <row r="1259" spans="2:51" s="11" customFormat="1" ht="13.5">
      <c r="B1259" s="188"/>
      <c r="D1259" s="189" t="s">
        <v>153</v>
      </c>
      <c r="E1259" s="190" t="s">
        <v>5</v>
      </c>
      <c r="F1259" s="191" t="s">
        <v>157</v>
      </c>
      <c r="H1259" s="192" t="s">
        <v>5</v>
      </c>
      <c r="I1259" s="193"/>
      <c r="L1259" s="188"/>
      <c r="M1259" s="194"/>
      <c r="N1259" s="195"/>
      <c r="O1259" s="195"/>
      <c r="P1259" s="195"/>
      <c r="Q1259" s="195"/>
      <c r="R1259" s="195"/>
      <c r="S1259" s="195"/>
      <c r="T1259" s="196"/>
      <c r="AT1259" s="192" t="s">
        <v>153</v>
      </c>
      <c r="AU1259" s="192" t="s">
        <v>86</v>
      </c>
      <c r="AV1259" s="11" t="s">
        <v>25</v>
      </c>
      <c r="AW1259" s="11" t="s">
        <v>40</v>
      </c>
      <c r="AX1259" s="11" t="s">
        <v>77</v>
      </c>
      <c r="AY1259" s="192" t="s">
        <v>144</v>
      </c>
    </row>
    <row r="1260" spans="2:51" s="11" customFormat="1" ht="13.5">
      <c r="B1260" s="188"/>
      <c r="D1260" s="189" t="s">
        <v>153</v>
      </c>
      <c r="E1260" s="190" t="s">
        <v>5</v>
      </c>
      <c r="F1260" s="191" t="s">
        <v>158</v>
      </c>
      <c r="H1260" s="192" t="s">
        <v>5</v>
      </c>
      <c r="I1260" s="193"/>
      <c r="L1260" s="188"/>
      <c r="M1260" s="194"/>
      <c r="N1260" s="195"/>
      <c r="O1260" s="195"/>
      <c r="P1260" s="195"/>
      <c r="Q1260" s="195"/>
      <c r="R1260" s="195"/>
      <c r="S1260" s="195"/>
      <c r="T1260" s="196"/>
      <c r="AT1260" s="192" t="s">
        <v>153</v>
      </c>
      <c r="AU1260" s="192" t="s">
        <v>86</v>
      </c>
      <c r="AV1260" s="11" t="s">
        <v>25</v>
      </c>
      <c r="AW1260" s="11" t="s">
        <v>40</v>
      </c>
      <c r="AX1260" s="11" t="s">
        <v>77</v>
      </c>
      <c r="AY1260" s="192" t="s">
        <v>144</v>
      </c>
    </row>
    <row r="1261" spans="2:51" s="12" customFormat="1" ht="13.5">
      <c r="B1261" s="197"/>
      <c r="D1261" s="189" t="s">
        <v>153</v>
      </c>
      <c r="E1261" s="198" t="s">
        <v>5</v>
      </c>
      <c r="F1261" s="199" t="s">
        <v>581</v>
      </c>
      <c r="H1261" s="200">
        <v>55.65</v>
      </c>
      <c r="I1261" s="201"/>
      <c r="L1261" s="197"/>
      <c r="M1261" s="202"/>
      <c r="N1261" s="203"/>
      <c r="O1261" s="203"/>
      <c r="P1261" s="203"/>
      <c r="Q1261" s="203"/>
      <c r="R1261" s="203"/>
      <c r="S1261" s="203"/>
      <c r="T1261" s="204"/>
      <c r="AT1261" s="198" t="s">
        <v>153</v>
      </c>
      <c r="AU1261" s="198" t="s">
        <v>86</v>
      </c>
      <c r="AV1261" s="12" t="s">
        <v>86</v>
      </c>
      <c r="AW1261" s="12" t="s">
        <v>40</v>
      </c>
      <c r="AX1261" s="12" t="s">
        <v>77</v>
      </c>
      <c r="AY1261" s="198" t="s">
        <v>144</v>
      </c>
    </row>
    <row r="1262" spans="2:51" s="11" customFormat="1" ht="13.5">
      <c r="B1262" s="188"/>
      <c r="D1262" s="189" t="s">
        <v>153</v>
      </c>
      <c r="E1262" s="190" t="s">
        <v>5</v>
      </c>
      <c r="F1262" s="191" t="s">
        <v>311</v>
      </c>
      <c r="H1262" s="192" t="s">
        <v>5</v>
      </c>
      <c r="I1262" s="193"/>
      <c r="L1262" s="188"/>
      <c r="M1262" s="194"/>
      <c r="N1262" s="195"/>
      <c r="O1262" s="195"/>
      <c r="P1262" s="195"/>
      <c r="Q1262" s="195"/>
      <c r="R1262" s="195"/>
      <c r="S1262" s="195"/>
      <c r="T1262" s="196"/>
      <c r="AT1262" s="192" t="s">
        <v>153</v>
      </c>
      <c r="AU1262" s="192" t="s">
        <v>86</v>
      </c>
      <c r="AV1262" s="11" t="s">
        <v>25</v>
      </c>
      <c r="AW1262" s="11" t="s">
        <v>40</v>
      </c>
      <c r="AX1262" s="11" t="s">
        <v>77</v>
      </c>
      <c r="AY1262" s="192" t="s">
        <v>144</v>
      </c>
    </row>
    <row r="1263" spans="2:51" s="11" customFormat="1" ht="13.5">
      <c r="B1263" s="188"/>
      <c r="D1263" s="189" t="s">
        <v>153</v>
      </c>
      <c r="E1263" s="190" t="s">
        <v>5</v>
      </c>
      <c r="F1263" s="191" t="s">
        <v>312</v>
      </c>
      <c r="H1263" s="192" t="s">
        <v>5</v>
      </c>
      <c r="I1263" s="193"/>
      <c r="L1263" s="188"/>
      <c r="M1263" s="194"/>
      <c r="N1263" s="195"/>
      <c r="O1263" s="195"/>
      <c r="P1263" s="195"/>
      <c r="Q1263" s="195"/>
      <c r="R1263" s="195"/>
      <c r="S1263" s="195"/>
      <c r="T1263" s="196"/>
      <c r="AT1263" s="192" t="s">
        <v>153</v>
      </c>
      <c r="AU1263" s="192" t="s">
        <v>86</v>
      </c>
      <c r="AV1263" s="11" t="s">
        <v>25</v>
      </c>
      <c r="AW1263" s="11" t="s">
        <v>40</v>
      </c>
      <c r="AX1263" s="11" t="s">
        <v>77</v>
      </c>
      <c r="AY1263" s="192" t="s">
        <v>144</v>
      </c>
    </row>
    <row r="1264" spans="2:51" s="12" customFormat="1" ht="13.5">
      <c r="B1264" s="197"/>
      <c r="D1264" s="189" t="s">
        <v>153</v>
      </c>
      <c r="E1264" s="198" t="s">
        <v>5</v>
      </c>
      <c r="F1264" s="199" t="s">
        <v>366</v>
      </c>
      <c r="H1264" s="200">
        <v>218.07</v>
      </c>
      <c r="I1264" s="201"/>
      <c r="L1264" s="197"/>
      <c r="M1264" s="202"/>
      <c r="N1264" s="203"/>
      <c r="O1264" s="203"/>
      <c r="P1264" s="203"/>
      <c r="Q1264" s="203"/>
      <c r="R1264" s="203"/>
      <c r="S1264" s="203"/>
      <c r="T1264" s="204"/>
      <c r="AT1264" s="198" t="s">
        <v>153</v>
      </c>
      <c r="AU1264" s="198" t="s">
        <v>86</v>
      </c>
      <c r="AV1264" s="12" t="s">
        <v>86</v>
      </c>
      <c r="AW1264" s="12" t="s">
        <v>40</v>
      </c>
      <c r="AX1264" s="12" t="s">
        <v>77</v>
      </c>
      <c r="AY1264" s="198" t="s">
        <v>144</v>
      </c>
    </row>
    <row r="1265" spans="2:51" s="11" customFormat="1" ht="13.5">
      <c r="B1265" s="188"/>
      <c r="D1265" s="189" t="s">
        <v>153</v>
      </c>
      <c r="E1265" s="190" t="s">
        <v>5</v>
      </c>
      <c r="F1265" s="191" t="s">
        <v>314</v>
      </c>
      <c r="H1265" s="192" t="s">
        <v>5</v>
      </c>
      <c r="I1265" s="193"/>
      <c r="L1265" s="188"/>
      <c r="M1265" s="194"/>
      <c r="N1265" s="195"/>
      <c r="O1265" s="195"/>
      <c r="P1265" s="195"/>
      <c r="Q1265" s="195"/>
      <c r="R1265" s="195"/>
      <c r="S1265" s="195"/>
      <c r="T1265" s="196"/>
      <c r="AT1265" s="192" t="s">
        <v>153</v>
      </c>
      <c r="AU1265" s="192" t="s">
        <v>86</v>
      </c>
      <c r="AV1265" s="11" t="s">
        <v>25</v>
      </c>
      <c r="AW1265" s="11" t="s">
        <v>40</v>
      </c>
      <c r="AX1265" s="11" t="s">
        <v>77</v>
      </c>
      <c r="AY1265" s="192" t="s">
        <v>144</v>
      </c>
    </row>
    <row r="1266" spans="2:51" s="12" customFormat="1" ht="13.5">
      <c r="B1266" s="197"/>
      <c r="D1266" s="189" t="s">
        <v>153</v>
      </c>
      <c r="E1266" s="198" t="s">
        <v>5</v>
      </c>
      <c r="F1266" s="199" t="s">
        <v>367</v>
      </c>
      <c r="H1266" s="200">
        <v>22.7</v>
      </c>
      <c r="I1266" s="201"/>
      <c r="L1266" s="197"/>
      <c r="M1266" s="202"/>
      <c r="N1266" s="203"/>
      <c r="O1266" s="203"/>
      <c r="P1266" s="203"/>
      <c r="Q1266" s="203"/>
      <c r="R1266" s="203"/>
      <c r="S1266" s="203"/>
      <c r="T1266" s="204"/>
      <c r="AT1266" s="198" t="s">
        <v>153</v>
      </c>
      <c r="AU1266" s="198" t="s">
        <v>86</v>
      </c>
      <c r="AV1266" s="12" t="s">
        <v>86</v>
      </c>
      <c r="AW1266" s="12" t="s">
        <v>40</v>
      </c>
      <c r="AX1266" s="12" t="s">
        <v>77</v>
      </c>
      <c r="AY1266" s="198" t="s">
        <v>144</v>
      </c>
    </row>
    <row r="1267" spans="2:51" s="11" customFormat="1" ht="13.5">
      <c r="B1267" s="188"/>
      <c r="D1267" s="189" t="s">
        <v>153</v>
      </c>
      <c r="E1267" s="190" t="s">
        <v>5</v>
      </c>
      <c r="F1267" s="191" t="s">
        <v>160</v>
      </c>
      <c r="H1267" s="192" t="s">
        <v>5</v>
      </c>
      <c r="I1267" s="193"/>
      <c r="L1267" s="188"/>
      <c r="M1267" s="194"/>
      <c r="N1267" s="195"/>
      <c r="O1267" s="195"/>
      <c r="P1267" s="195"/>
      <c r="Q1267" s="195"/>
      <c r="R1267" s="195"/>
      <c r="S1267" s="195"/>
      <c r="T1267" s="196"/>
      <c r="AT1267" s="192" t="s">
        <v>153</v>
      </c>
      <c r="AU1267" s="192" t="s">
        <v>86</v>
      </c>
      <c r="AV1267" s="11" t="s">
        <v>25</v>
      </c>
      <c r="AW1267" s="11" t="s">
        <v>40</v>
      </c>
      <c r="AX1267" s="11" t="s">
        <v>77</v>
      </c>
      <c r="AY1267" s="192" t="s">
        <v>144</v>
      </c>
    </row>
    <row r="1268" spans="2:51" s="11" customFormat="1" ht="13.5">
      <c r="B1268" s="188"/>
      <c r="D1268" s="189" t="s">
        <v>153</v>
      </c>
      <c r="E1268" s="190" t="s">
        <v>5</v>
      </c>
      <c r="F1268" s="191" t="s">
        <v>161</v>
      </c>
      <c r="H1268" s="192" t="s">
        <v>5</v>
      </c>
      <c r="I1268" s="193"/>
      <c r="L1268" s="188"/>
      <c r="M1268" s="194"/>
      <c r="N1268" s="195"/>
      <c r="O1268" s="195"/>
      <c r="P1268" s="195"/>
      <c r="Q1268" s="195"/>
      <c r="R1268" s="195"/>
      <c r="S1268" s="195"/>
      <c r="T1268" s="196"/>
      <c r="AT1268" s="192" t="s">
        <v>153</v>
      </c>
      <c r="AU1268" s="192" t="s">
        <v>86</v>
      </c>
      <c r="AV1268" s="11" t="s">
        <v>25</v>
      </c>
      <c r="AW1268" s="11" t="s">
        <v>40</v>
      </c>
      <c r="AX1268" s="11" t="s">
        <v>77</v>
      </c>
      <c r="AY1268" s="192" t="s">
        <v>144</v>
      </c>
    </row>
    <row r="1269" spans="2:51" s="12" customFormat="1" ht="13.5">
      <c r="B1269" s="197"/>
      <c r="D1269" s="189" t="s">
        <v>153</v>
      </c>
      <c r="E1269" s="198" t="s">
        <v>5</v>
      </c>
      <c r="F1269" s="199" t="s">
        <v>1836</v>
      </c>
      <c r="H1269" s="200">
        <v>119.38</v>
      </c>
      <c r="I1269" s="201"/>
      <c r="L1269" s="197"/>
      <c r="M1269" s="202"/>
      <c r="N1269" s="203"/>
      <c r="O1269" s="203"/>
      <c r="P1269" s="203"/>
      <c r="Q1269" s="203"/>
      <c r="R1269" s="203"/>
      <c r="S1269" s="203"/>
      <c r="T1269" s="204"/>
      <c r="AT1269" s="198" t="s">
        <v>153</v>
      </c>
      <c r="AU1269" s="198" t="s">
        <v>86</v>
      </c>
      <c r="AV1269" s="12" t="s">
        <v>86</v>
      </c>
      <c r="AW1269" s="12" t="s">
        <v>40</v>
      </c>
      <c r="AX1269" s="12" t="s">
        <v>77</v>
      </c>
      <c r="AY1269" s="198" t="s">
        <v>144</v>
      </c>
    </row>
    <row r="1270" spans="2:51" s="11" customFormat="1" ht="13.5">
      <c r="B1270" s="188"/>
      <c r="D1270" s="189" t="s">
        <v>153</v>
      </c>
      <c r="E1270" s="190" t="s">
        <v>5</v>
      </c>
      <c r="F1270" s="191" t="s">
        <v>320</v>
      </c>
      <c r="H1270" s="192" t="s">
        <v>5</v>
      </c>
      <c r="I1270" s="193"/>
      <c r="L1270" s="188"/>
      <c r="M1270" s="194"/>
      <c r="N1270" s="195"/>
      <c r="O1270" s="195"/>
      <c r="P1270" s="195"/>
      <c r="Q1270" s="195"/>
      <c r="R1270" s="195"/>
      <c r="S1270" s="195"/>
      <c r="T1270" s="196"/>
      <c r="AT1270" s="192" t="s">
        <v>153</v>
      </c>
      <c r="AU1270" s="192" t="s">
        <v>86</v>
      </c>
      <c r="AV1270" s="11" t="s">
        <v>25</v>
      </c>
      <c r="AW1270" s="11" t="s">
        <v>40</v>
      </c>
      <c r="AX1270" s="11" t="s">
        <v>77</v>
      </c>
      <c r="AY1270" s="192" t="s">
        <v>144</v>
      </c>
    </row>
    <row r="1271" spans="2:51" s="11" customFormat="1" ht="13.5">
      <c r="B1271" s="188"/>
      <c r="D1271" s="189" t="s">
        <v>153</v>
      </c>
      <c r="E1271" s="190" t="s">
        <v>5</v>
      </c>
      <c r="F1271" s="191" t="s">
        <v>322</v>
      </c>
      <c r="H1271" s="192" t="s">
        <v>5</v>
      </c>
      <c r="I1271" s="193"/>
      <c r="L1271" s="188"/>
      <c r="M1271" s="194"/>
      <c r="N1271" s="195"/>
      <c r="O1271" s="195"/>
      <c r="P1271" s="195"/>
      <c r="Q1271" s="195"/>
      <c r="R1271" s="195"/>
      <c r="S1271" s="195"/>
      <c r="T1271" s="196"/>
      <c r="AT1271" s="192" t="s">
        <v>153</v>
      </c>
      <c r="AU1271" s="192" t="s">
        <v>86</v>
      </c>
      <c r="AV1271" s="11" t="s">
        <v>25</v>
      </c>
      <c r="AW1271" s="11" t="s">
        <v>40</v>
      </c>
      <c r="AX1271" s="11" t="s">
        <v>77</v>
      </c>
      <c r="AY1271" s="192" t="s">
        <v>144</v>
      </c>
    </row>
    <row r="1272" spans="2:51" s="12" customFormat="1" ht="13.5">
      <c r="B1272" s="197"/>
      <c r="D1272" s="189" t="s">
        <v>153</v>
      </c>
      <c r="E1272" s="198" t="s">
        <v>5</v>
      </c>
      <c r="F1272" s="199" t="s">
        <v>369</v>
      </c>
      <c r="H1272" s="200">
        <v>40</v>
      </c>
      <c r="I1272" s="201"/>
      <c r="L1272" s="197"/>
      <c r="M1272" s="202"/>
      <c r="N1272" s="203"/>
      <c r="O1272" s="203"/>
      <c r="P1272" s="203"/>
      <c r="Q1272" s="203"/>
      <c r="R1272" s="203"/>
      <c r="S1272" s="203"/>
      <c r="T1272" s="204"/>
      <c r="AT1272" s="198" t="s">
        <v>153</v>
      </c>
      <c r="AU1272" s="198" t="s">
        <v>86</v>
      </c>
      <c r="AV1272" s="12" t="s">
        <v>86</v>
      </c>
      <c r="AW1272" s="12" t="s">
        <v>40</v>
      </c>
      <c r="AX1272" s="12" t="s">
        <v>77</v>
      </c>
      <c r="AY1272" s="198" t="s">
        <v>144</v>
      </c>
    </row>
    <row r="1273" spans="2:51" s="11" customFormat="1" ht="13.5">
      <c r="B1273" s="188"/>
      <c r="D1273" s="189" t="s">
        <v>153</v>
      </c>
      <c r="E1273" s="190" t="s">
        <v>5</v>
      </c>
      <c r="F1273" s="191" t="s">
        <v>163</v>
      </c>
      <c r="H1273" s="192" t="s">
        <v>5</v>
      </c>
      <c r="I1273" s="193"/>
      <c r="L1273" s="188"/>
      <c r="M1273" s="194"/>
      <c r="N1273" s="195"/>
      <c r="O1273" s="195"/>
      <c r="P1273" s="195"/>
      <c r="Q1273" s="195"/>
      <c r="R1273" s="195"/>
      <c r="S1273" s="195"/>
      <c r="T1273" s="196"/>
      <c r="AT1273" s="192" t="s">
        <v>153</v>
      </c>
      <c r="AU1273" s="192" t="s">
        <v>86</v>
      </c>
      <c r="AV1273" s="11" t="s">
        <v>25</v>
      </c>
      <c r="AW1273" s="11" t="s">
        <v>40</v>
      </c>
      <c r="AX1273" s="11" t="s">
        <v>77</v>
      </c>
      <c r="AY1273" s="192" t="s">
        <v>144</v>
      </c>
    </row>
    <row r="1274" spans="2:51" s="11" customFormat="1" ht="13.5">
      <c r="B1274" s="188"/>
      <c r="D1274" s="189" t="s">
        <v>153</v>
      </c>
      <c r="E1274" s="190" t="s">
        <v>5</v>
      </c>
      <c r="F1274" s="191" t="s">
        <v>164</v>
      </c>
      <c r="H1274" s="192" t="s">
        <v>5</v>
      </c>
      <c r="I1274" s="193"/>
      <c r="L1274" s="188"/>
      <c r="M1274" s="194"/>
      <c r="N1274" s="195"/>
      <c r="O1274" s="195"/>
      <c r="P1274" s="195"/>
      <c r="Q1274" s="195"/>
      <c r="R1274" s="195"/>
      <c r="S1274" s="195"/>
      <c r="T1274" s="196"/>
      <c r="AT1274" s="192" t="s">
        <v>153</v>
      </c>
      <c r="AU1274" s="192" t="s">
        <v>86</v>
      </c>
      <c r="AV1274" s="11" t="s">
        <v>25</v>
      </c>
      <c r="AW1274" s="11" t="s">
        <v>40</v>
      </c>
      <c r="AX1274" s="11" t="s">
        <v>77</v>
      </c>
      <c r="AY1274" s="192" t="s">
        <v>144</v>
      </c>
    </row>
    <row r="1275" spans="2:51" s="12" customFormat="1" ht="13.5">
      <c r="B1275" s="197"/>
      <c r="D1275" s="189" t="s">
        <v>153</v>
      </c>
      <c r="E1275" s="198" t="s">
        <v>5</v>
      </c>
      <c r="F1275" s="199" t="s">
        <v>585</v>
      </c>
      <c r="H1275" s="200">
        <v>349.3</v>
      </c>
      <c r="I1275" s="201"/>
      <c r="L1275" s="197"/>
      <c r="M1275" s="202"/>
      <c r="N1275" s="203"/>
      <c r="O1275" s="203"/>
      <c r="P1275" s="203"/>
      <c r="Q1275" s="203"/>
      <c r="R1275" s="203"/>
      <c r="S1275" s="203"/>
      <c r="T1275" s="204"/>
      <c r="AT1275" s="198" t="s">
        <v>153</v>
      </c>
      <c r="AU1275" s="198" t="s">
        <v>86</v>
      </c>
      <c r="AV1275" s="12" t="s">
        <v>86</v>
      </c>
      <c r="AW1275" s="12" t="s">
        <v>40</v>
      </c>
      <c r="AX1275" s="12" t="s">
        <v>77</v>
      </c>
      <c r="AY1275" s="198" t="s">
        <v>144</v>
      </c>
    </row>
    <row r="1276" spans="2:51" s="11" customFormat="1" ht="13.5">
      <c r="B1276" s="188"/>
      <c r="D1276" s="189" t="s">
        <v>153</v>
      </c>
      <c r="E1276" s="190" t="s">
        <v>5</v>
      </c>
      <c r="F1276" s="191" t="s">
        <v>330</v>
      </c>
      <c r="H1276" s="192" t="s">
        <v>5</v>
      </c>
      <c r="I1276" s="193"/>
      <c r="L1276" s="188"/>
      <c r="M1276" s="194"/>
      <c r="N1276" s="195"/>
      <c r="O1276" s="195"/>
      <c r="P1276" s="195"/>
      <c r="Q1276" s="195"/>
      <c r="R1276" s="195"/>
      <c r="S1276" s="195"/>
      <c r="T1276" s="196"/>
      <c r="AT1276" s="192" t="s">
        <v>153</v>
      </c>
      <c r="AU1276" s="192" t="s">
        <v>86</v>
      </c>
      <c r="AV1276" s="11" t="s">
        <v>25</v>
      </c>
      <c r="AW1276" s="11" t="s">
        <v>40</v>
      </c>
      <c r="AX1276" s="11" t="s">
        <v>77</v>
      </c>
      <c r="AY1276" s="192" t="s">
        <v>144</v>
      </c>
    </row>
    <row r="1277" spans="2:51" s="11" customFormat="1" ht="13.5">
      <c r="B1277" s="188"/>
      <c r="D1277" s="189" t="s">
        <v>153</v>
      </c>
      <c r="E1277" s="190" t="s">
        <v>5</v>
      </c>
      <c r="F1277" s="191" t="s">
        <v>378</v>
      </c>
      <c r="H1277" s="192" t="s">
        <v>5</v>
      </c>
      <c r="I1277" s="193"/>
      <c r="L1277" s="188"/>
      <c r="M1277" s="194"/>
      <c r="N1277" s="195"/>
      <c r="O1277" s="195"/>
      <c r="P1277" s="195"/>
      <c r="Q1277" s="195"/>
      <c r="R1277" s="195"/>
      <c r="S1277" s="195"/>
      <c r="T1277" s="196"/>
      <c r="AT1277" s="192" t="s">
        <v>153</v>
      </c>
      <c r="AU1277" s="192" t="s">
        <v>86</v>
      </c>
      <c r="AV1277" s="11" t="s">
        <v>25</v>
      </c>
      <c r="AW1277" s="11" t="s">
        <v>40</v>
      </c>
      <c r="AX1277" s="11" t="s">
        <v>77</v>
      </c>
      <c r="AY1277" s="192" t="s">
        <v>144</v>
      </c>
    </row>
    <row r="1278" spans="2:51" s="12" customFormat="1" ht="13.5">
      <c r="B1278" s="197"/>
      <c r="D1278" s="189" t="s">
        <v>153</v>
      </c>
      <c r="E1278" s="198" t="s">
        <v>5</v>
      </c>
      <c r="F1278" s="199" t="s">
        <v>370</v>
      </c>
      <c r="H1278" s="200">
        <v>52.28</v>
      </c>
      <c r="I1278" s="201"/>
      <c r="L1278" s="197"/>
      <c r="M1278" s="202"/>
      <c r="N1278" s="203"/>
      <c r="O1278" s="203"/>
      <c r="P1278" s="203"/>
      <c r="Q1278" s="203"/>
      <c r="R1278" s="203"/>
      <c r="S1278" s="203"/>
      <c r="T1278" s="204"/>
      <c r="AT1278" s="198" t="s">
        <v>153</v>
      </c>
      <c r="AU1278" s="198" t="s">
        <v>86</v>
      </c>
      <c r="AV1278" s="12" t="s">
        <v>86</v>
      </c>
      <c r="AW1278" s="12" t="s">
        <v>40</v>
      </c>
      <c r="AX1278" s="12" t="s">
        <v>77</v>
      </c>
      <c r="AY1278" s="198" t="s">
        <v>144</v>
      </c>
    </row>
    <row r="1279" spans="2:51" s="11" customFormat="1" ht="13.5">
      <c r="B1279" s="188"/>
      <c r="D1279" s="189" t="s">
        <v>153</v>
      </c>
      <c r="E1279" s="190" t="s">
        <v>5</v>
      </c>
      <c r="F1279" s="191" t="s">
        <v>333</v>
      </c>
      <c r="H1279" s="192" t="s">
        <v>5</v>
      </c>
      <c r="I1279" s="193"/>
      <c r="L1279" s="188"/>
      <c r="M1279" s="194"/>
      <c r="N1279" s="195"/>
      <c r="O1279" s="195"/>
      <c r="P1279" s="195"/>
      <c r="Q1279" s="195"/>
      <c r="R1279" s="195"/>
      <c r="S1279" s="195"/>
      <c r="T1279" s="196"/>
      <c r="AT1279" s="192" t="s">
        <v>153</v>
      </c>
      <c r="AU1279" s="192" t="s">
        <v>86</v>
      </c>
      <c r="AV1279" s="11" t="s">
        <v>25</v>
      </c>
      <c r="AW1279" s="11" t="s">
        <v>40</v>
      </c>
      <c r="AX1279" s="11" t="s">
        <v>77</v>
      </c>
      <c r="AY1279" s="192" t="s">
        <v>144</v>
      </c>
    </row>
    <row r="1280" spans="2:51" s="11" customFormat="1" ht="13.5">
      <c r="B1280" s="188"/>
      <c r="D1280" s="189" t="s">
        <v>153</v>
      </c>
      <c r="E1280" s="190" t="s">
        <v>5</v>
      </c>
      <c r="F1280" s="191" t="s">
        <v>334</v>
      </c>
      <c r="H1280" s="192" t="s">
        <v>5</v>
      </c>
      <c r="I1280" s="193"/>
      <c r="L1280" s="188"/>
      <c r="M1280" s="194"/>
      <c r="N1280" s="195"/>
      <c r="O1280" s="195"/>
      <c r="P1280" s="195"/>
      <c r="Q1280" s="195"/>
      <c r="R1280" s="195"/>
      <c r="S1280" s="195"/>
      <c r="T1280" s="196"/>
      <c r="AT1280" s="192" t="s">
        <v>153</v>
      </c>
      <c r="AU1280" s="192" t="s">
        <v>86</v>
      </c>
      <c r="AV1280" s="11" t="s">
        <v>25</v>
      </c>
      <c r="AW1280" s="11" t="s">
        <v>40</v>
      </c>
      <c r="AX1280" s="11" t="s">
        <v>77</v>
      </c>
      <c r="AY1280" s="192" t="s">
        <v>144</v>
      </c>
    </row>
    <row r="1281" spans="2:51" s="12" customFormat="1" ht="13.5">
      <c r="B1281" s="197"/>
      <c r="D1281" s="189" t="s">
        <v>153</v>
      </c>
      <c r="E1281" s="198" t="s">
        <v>5</v>
      </c>
      <c r="F1281" s="199" t="s">
        <v>371</v>
      </c>
      <c r="H1281" s="200">
        <v>33.24</v>
      </c>
      <c r="I1281" s="201"/>
      <c r="L1281" s="197"/>
      <c r="M1281" s="202"/>
      <c r="N1281" s="203"/>
      <c r="O1281" s="203"/>
      <c r="P1281" s="203"/>
      <c r="Q1281" s="203"/>
      <c r="R1281" s="203"/>
      <c r="S1281" s="203"/>
      <c r="T1281" s="204"/>
      <c r="AT1281" s="198" t="s">
        <v>153</v>
      </c>
      <c r="AU1281" s="198" t="s">
        <v>86</v>
      </c>
      <c r="AV1281" s="12" t="s">
        <v>86</v>
      </c>
      <c r="AW1281" s="12" t="s">
        <v>40</v>
      </c>
      <c r="AX1281" s="12" t="s">
        <v>77</v>
      </c>
      <c r="AY1281" s="198" t="s">
        <v>144</v>
      </c>
    </row>
    <row r="1282" spans="2:51" s="11" customFormat="1" ht="13.5">
      <c r="B1282" s="188"/>
      <c r="D1282" s="189" t="s">
        <v>153</v>
      </c>
      <c r="E1282" s="190" t="s">
        <v>5</v>
      </c>
      <c r="F1282" s="191" t="s">
        <v>1740</v>
      </c>
      <c r="H1282" s="192" t="s">
        <v>5</v>
      </c>
      <c r="I1282" s="193"/>
      <c r="L1282" s="188"/>
      <c r="M1282" s="194"/>
      <c r="N1282" s="195"/>
      <c r="O1282" s="195"/>
      <c r="P1282" s="195"/>
      <c r="Q1282" s="195"/>
      <c r="R1282" s="195"/>
      <c r="S1282" s="195"/>
      <c r="T1282" s="196"/>
      <c r="AT1282" s="192" t="s">
        <v>153</v>
      </c>
      <c r="AU1282" s="192" t="s">
        <v>86</v>
      </c>
      <c r="AV1282" s="11" t="s">
        <v>25</v>
      </c>
      <c r="AW1282" s="11" t="s">
        <v>40</v>
      </c>
      <c r="AX1282" s="11" t="s">
        <v>77</v>
      </c>
      <c r="AY1282" s="192" t="s">
        <v>144</v>
      </c>
    </row>
    <row r="1283" spans="2:51" s="11" customFormat="1" ht="13.5">
      <c r="B1283" s="188"/>
      <c r="D1283" s="189" t="s">
        <v>153</v>
      </c>
      <c r="E1283" s="190" t="s">
        <v>5</v>
      </c>
      <c r="F1283" s="191" t="s">
        <v>1741</v>
      </c>
      <c r="H1283" s="192" t="s">
        <v>5</v>
      </c>
      <c r="I1283" s="193"/>
      <c r="L1283" s="188"/>
      <c r="M1283" s="194"/>
      <c r="N1283" s="195"/>
      <c r="O1283" s="195"/>
      <c r="P1283" s="195"/>
      <c r="Q1283" s="195"/>
      <c r="R1283" s="195"/>
      <c r="S1283" s="195"/>
      <c r="T1283" s="196"/>
      <c r="AT1283" s="192" t="s">
        <v>153</v>
      </c>
      <c r="AU1283" s="192" t="s">
        <v>86</v>
      </c>
      <c r="AV1283" s="11" t="s">
        <v>25</v>
      </c>
      <c r="AW1283" s="11" t="s">
        <v>40</v>
      </c>
      <c r="AX1283" s="11" t="s">
        <v>77</v>
      </c>
      <c r="AY1283" s="192" t="s">
        <v>144</v>
      </c>
    </row>
    <row r="1284" spans="2:51" s="12" customFormat="1" ht="13.5">
      <c r="B1284" s="197"/>
      <c r="D1284" s="189" t="s">
        <v>153</v>
      </c>
      <c r="E1284" s="198" t="s">
        <v>5</v>
      </c>
      <c r="F1284" s="199" t="s">
        <v>1837</v>
      </c>
      <c r="H1284" s="200">
        <v>87.7</v>
      </c>
      <c r="I1284" s="201"/>
      <c r="L1284" s="197"/>
      <c r="M1284" s="202"/>
      <c r="N1284" s="203"/>
      <c r="O1284" s="203"/>
      <c r="P1284" s="203"/>
      <c r="Q1284" s="203"/>
      <c r="R1284" s="203"/>
      <c r="S1284" s="203"/>
      <c r="T1284" s="204"/>
      <c r="AT1284" s="198" t="s">
        <v>153</v>
      </c>
      <c r="AU1284" s="198" t="s">
        <v>86</v>
      </c>
      <c r="AV1284" s="12" t="s">
        <v>86</v>
      </c>
      <c r="AW1284" s="12" t="s">
        <v>40</v>
      </c>
      <c r="AX1284" s="12" t="s">
        <v>77</v>
      </c>
      <c r="AY1284" s="198" t="s">
        <v>144</v>
      </c>
    </row>
    <row r="1285" spans="2:51" s="11" customFormat="1" ht="13.5">
      <c r="B1285" s="188"/>
      <c r="D1285" s="189" t="s">
        <v>153</v>
      </c>
      <c r="E1285" s="190" t="s">
        <v>5</v>
      </c>
      <c r="F1285" s="191" t="s">
        <v>1743</v>
      </c>
      <c r="H1285" s="192" t="s">
        <v>5</v>
      </c>
      <c r="I1285" s="193"/>
      <c r="L1285" s="188"/>
      <c r="M1285" s="194"/>
      <c r="N1285" s="195"/>
      <c r="O1285" s="195"/>
      <c r="P1285" s="195"/>
      <c r="Q1285" s="195"/>
      <c r="R1285" s="195"/>
      <c r="S1285" s="195"/>
      <c r="T1285" s="196"/>
      <c r="AT1285" s="192" t="s">
        <v>153</v>
      </c>
      <c r="AU1285" s="192" t="s">
        <v>86</v>
      </c>
      <c r="AV1285" s="11" t="s">
        <v>25</v>
      </c>
      <c r="AW1285" s="11" t="s">
        <v>40</v>
      </c>
      <c r="AX1285" s="11" t="s">
        <v>77</v>
      </c>
      <c r="AY1285" s="192" t="s">
        <v>144</v>
      </c>
    </row>
    <row r="1286" spans="2:51" s="11" customFormat="1" ht="13.5">
      <c r="B1286" s="188"/>
      <c r="D1286" s="189" t="s">
        <v>153</v>
      </c>
      <c r="E1286" s="190" t="s">
        <v>5</v>
      </c>
      <c r="F1286" s="191" t="s">
        <v>1744</v>
      </c>
      <c r="H1286" s="192" t="s">
        <v>5</v>
      </c>
      <c r="I1286" s="193"/>
      <c r="L1286" s="188"/>
      <c r="M1286" s="194"/>
      <c r="N1286" s="195"/>
      <c r="O1286" s="195"/>
      <c r="P1286" s="195"/>
      <c r="Q1286" s="195"/>
      <c r="R1286" s="195"/>
      <c r="S1286" s="195"/>
      <c r="T1286" s="196"/>
      <c r="AT1286" s="192" t="s">
        <v>153</v>
      </c>
      <c r="AU1286" s="192" t="s">
        <v>86</v>
      </c>
      <c r="AV1286" s="11" t="s">
        <v>25</v>
      </c>
      <c r="AW1286" s="11" t="s">
        <v>40</v>
      </c>
      <c r="AX1286" s="11" t="s">
        <v>77</v>
      </c>
      <c r="AY1286" s="192" t="s">
        <v>144</v>
      </c>
    </row>
    <row r="1287" spans="2:51" s="12" customFormat="1" ht="13.5">
      <c r="B1287" s="197"/>
      <c r="D1287" s="189" t="s">
        <v>153</v>
      </c>
      <c r="E1287" s="198" t="s">
        <v>5</v>
      </c>
      <c r="F1287" s="199" t="s">
        <v>1838</v>
      </c>
      <c r="H1287" s="200">
        <v>9.14</v>
      </c>
      <c r="I1287" s="201"/>
      <c r="L1287" s="197"/>
      <c r="M1287" s="202"/>
      <c r="N1287" s="203"/>
      <c r="O1287" s="203"/>
      <c r="P1287" s="203"/>
      <c r="Q1287" s="203"/>
      <c r="R1287" s="203"/>
      <c r="S1287" s="203"/>
      <c r="T1287" s="204"/>
      <c r="AT1287" s="198" t="s">
        <v>153</v>
      </c>
      <c r="AU1287" s="198" t="s">
        <v>86</v>
      </c>
      <c r="AV1287" s="12" t="s">
        <v>86</v>
      </c>
      <c r="AW1287" s="12" t="s">
        <v>40</v>
      </c>
      <c r="AX1287" s="12" t="s">
        <v>77</v>
      </c>
      <c r="AY1287" s="198" t="s">
        <v>144</v>
      </c>
    </row>
    <row r="1288" spans="2:51" s="11" customFormat="1" ht="13.5">
      <c r="B1288" s="188"/>
      <c r="D1288" s="189" t="s">
        <v>153</v>
      </c>
      <c r="E1288" s="190" t="s">
        <v>5</v>
      </c>
      <c r="F1288" s="191" t="s">
        <v>1746</v>
      </c>
      <c r="H1288" s="192" t="s">
        <v>5</v>
      </c>
      <c r="I1288" s="193"/>
      <c r="L1288" s="188"/>
      <c r="M1288" s="194"/>
      <c r="N1288" s="195"/>
      <c r="O1288" s="195"/>
      <c r="P1288" s="195"/>
      <c r="Q1288" s="195"/>
      <c r="R1288" s="195"/>
      <c r="S1288" s="195"/>
      <c r="T1288" s="196"/>
      <c r="AT1288" s="192" t="s">
        <v>153</v>
      </c>
      <c r="AU1288" s="192" t="s">
        <v>86</v>
      </c>
      <c r="AV1288" s="11" t="s">
        <v>25</v>
      </c>
      <c r="AW1288" s="11" t="s">
        <v>40</v>
      </c>
      <c r="AX1288" s="11" t="s">
        <v>77</v>
      </c>
      <c r="AY1288" s="192" t="s">
        <v>144</v>
      </c>
    </row>
    <row r="1289" spans="2:51" s="11" customFormat="1" ht="13.5">
      <c r="B1289" s="188"/>
      <c r="D1289" s="189" t="s">
        <v>153</v>
      </c>
      <c r="E1289" s="190" t="s">
        <v>5</v>
      </c>
      <c r="F1289" s="191" t="s">
        <v>1747</v>
      </c>
      <c r="H1289" s="192" t="s">
        <v>5</v>
      </c>
      <c r="I1289" s="193"/>
      <c r="L1289" s="188"/>
      <c r="M1289" s="194"/>
      <c r="N1289" s="195"/>
      <c r="O1289" s="195"/>
      <c r="P1289" s="195"/>
      <c r="Q1289" s="195"/>
      <c r="R1289" s="195"/>
      <c r="S1289" s="195"/>
      <c r="T1289" s="196"/>
      <c r="AT1289" s="192" t="s">
        <v>153</v>
      </c>
      <c r="AU1289" s="192" t="s">
        <v>86</v>
      </c>
      <c r="AV1289" s="11" t="s">
        <v>25</v>
      </c>
      <c r="AW1289" s="11" t="s">
        <v>40</v>
      </c>
      <c r="AX1289" s="11" t="s">
        <v>77</v>
      </c>
      <c r="AY1289" s="192" t="s">
        <v>144</v>
      </c>
    </row>
    <row r="1290" spans="2:51" s="12" customFormat="1" ht="13.5">
      <c r="B1290" s="197"/>
      <c r="D1290" s="189" t="s">
        <v>153</v>
      </c>
      <c r="E1290" s="198" t="s">
        <v>5</v>
      </c>
      <c r="F1290" s="199" t="s">
        <v>1839</v>
      </c>
      <c r="H1290" s="200">
        <v>23.917</v>
      </c>
      <c r="I1290" s="201"/>
      <c r="L1290" s="197"/>
      <c r="M1290" s="202"/>
      <c r="N1290" s="203"/>
      <c r="O1290" s="203"/>
      <c r="P1290" s="203"/>
      <c r="Q1290" s="203"/>
      <c r="R1290" s="203"/>
      <c r="S1290" s="203"/>
      <c r="T1290" s="204"/>
      <c r="AT1290" s="198" t="s">
        <v>153</v>
      </c>
      <c r="AU1290" s="198" t="s">
        <v>86</v>
      </c>
      <c r="AV1290" s="12" t="s">
        <v>86</v>
      </c>
      <c r="AW1290" s="12" t="s">
        <v>40</v>
      </c>
      <c r="AX1290" s="12" t="s">
        <v>77</v>
      </c>
      <c r="AY1290" s="198" t="s">
        <v>144</v>
      </c>
    </row>
    <row r="1291" spans="2:51" s="11" customFormat="1" ht="13.5">
      <c r="B1291" s="188"/>
      <c r="D1291" s="189" t="s">
        <v>153</v>
      </c>
      <c r="E1291" s="190" t="s">
        <v>5</v>
      </c>
      <c r="F1291" s="191" t="s">
        <v>662</v>
      </c>
      <c r="H1291" s="192" t="s">
        <v>5</v>
      </c>
      <c r="I1291" s="193"/>
      <c r="L1291" s="188"/>
      <c r="M1291" s="194"/>
      <c r="N1291" s="195"/>
      <c r="O1291" s="195"/>
      <c r="P1291" s="195"/>
      <c r="Q1291" s="195"/>
      <c r="R1291" s="195"/>
      <c r="S1291" s="195"/>
      <c r="T1291" s="196"/>
      <c r="AT1291" s="192" t="s">
        <v>153</v>
      </c>
      <c r="AU1291" s="192" t="s">
        <v>86</v>
      </c>
      <c r="AV1291" s="11" t="s">
        <v>25</v>
      </c>
      <c r="AW1291" s="11" t="s">
        <v>40</v>
      </c>
      <c r="AX1291" s="11" t="s">
        <v>77</v>
      </c>
      <c r="AY1291" s="192" t="s">
        <v>144</v>
      </c>
    </row>
    <row r="1292" spans="2:51" s="11" customFormat="1" ht="13.5">
      <c r="B1292" s="188"/>
      <c r="D1292" s="189" t="s">
        <v>153</v>
      </c>
      <c r="E1292" s="190" t="s">
        <v>5</v>
      </c>
      <c r="F1292" s="191" t="s">
        <v>663</v>
      </c>
      <c r="H1292" s="192" t="s">
        <v>5</v>
      </c>
      <c r="I1292" s="193"/>
      <c r="L1292" s="188"/>
      <c r="M1292" s="194"/>
      <c r="N1292" s="195"/>
      <c r="O1292" s="195"/>
      <c r="P1292" s="195"/>
      <c r="Q1292" s="195"/>
      <c r="R1292" s="195"/>
      <c r="S1292" s="195"/>
      <c r="T1292" s="196"/>
      <c r="AT1292" s="192" t="s">
        <v>153</v>
      </c>
      <c r="AU1292" s="192" t="s">
        <v>86</v>
      </c>
      <c r="AV1292" s="11" t="s">
        <v>25</v>
      </c>
      <c r="AW1292" s="11" t="s">
        <v>40</v>
      </c>
      <c r="AX1292" s="11" t="s">
        <v>77</v>
      </c>
      <c r="AY1292" s="192" t="s">
        <v>144</v>
      </c>
    </row>
    <row r="1293" spans="2:51" s="12" customFormat="1" ht="13.5">
      <c r="B1293" s="197"/>
      <c r="D1293" s="189" t="s">
        <v>153</v>
      </c>
      <c r="E1293" s="198" t="s">
        <v>5</v>
      </c>
      <c r="F1293" s="199" t="s">
        <v>664</v>
      </c>
      <c r="H1293" s="200">
        <v>61.98</v>
      </c>
      <c r="I1293" s="201"/>
      <c r="L1293" s="197"/>
      <c r="M1293" s="202"/>
      <c r="N1293" s="203"/>
      <c r="O1293" s="203"/>
      <c r="P1293" s="203"/>
      <c r="Q1293" s="203"/>
      <c r="R1293" s="203"/>
      <c r="S1293" s="203"/>
      <c r="T1293" s="204"/>
      <c r="AT1293" s="198" t="s">
        <v>153</v>
      </c>
      <c r="AU1293" s="198" t="s">
        <v>86</v>
      </c>
      <c r="AV1293" s="12" t="s">
        <v>86</v>
      </c>
      <c r="AW1293" s="12" t="s">
        <v>40</v>
      </c>
      <c r="AX1293" s="12" t="s">
        <v>77</v>
      </c>
      <c r="AY1293" s="198" t="s">
        <v>144</v>
      </c>
    </row>
    <row r="1294" spans="2:51" s="13" customFormat="1" ht="13.5">
      <c r="B1294" s="205"/>
      <c r="D1294" s="189" t="s">
        <v>153</v>
      </c>
      <c r="E1294" s="215" t="s">
        <v>5</v>
      </c>
      <c r="F1294" s="216" t="s">
        <v>174</v>
      </c>
      <c r="H1294" s="217">
        <v>1234.747</v>
      </c>
      <c r="I1294" s="210"/>
      <c r="L1294" s="205"/>
      <c r="M1294" s="211"/>
      <c r="N1294" s="212"/>
      <c r="O1294" s="212"/>
      <c r="P1294" s="212"/>
      <c r="Q1294" s="212"/>
      <c r="R1294" s="212"/>
      <c r="S1294" s="212"/>
      <c r="T1294" s="213"/>
      <c r="AT1294" s="214" t="s">
        <v>153</v>
      </c>
      <c r="AU1294" s="214" t="s">
        <v>86</v>
      </c>
      <c r="AV1294" s="13" t="s">
        <v>151</v>
      </c>
      <c r="AW1294" s="13" t="s">
        <v>40</v>
      </c>
      <c r="AX1294" s="13" t="s">
        <v>77</v>
      </c>
      <c r="AY1294" s="214" t="s">
        <v>144</v>
      </c>
    </row>
    <row r="1295" spans="2:51" s="12" customFormat="1" ht="13.5">
      <c r="B1295" s="197"/>
      <c r="D1295" s="189" t="s">
        <v>153</v>
      </c>
      <c r="E1295" s="198" t="s">
        <v>5</v>
      </c>
      <c r="F1295" s="199" t="s">
        <v>1840</v>
      </c>
      <c r="H1295" s="200">
        <v>3.528</v>
      </c>
      <c r="I1295" s="201"/>
      <c r="L1295" s="197"/>
      <c r="M1295" s="202"/>
      <c r="N1295" s="203"/>
      <c r="O1295" s="203"/>
      <c r="P1295" s="203"/>
      <c r="Q1295" s="203"/>
      <c r="R1295" s="203"/>
      <c r="S1295" s="203"/>
      <c r="T1295" s="204"/>
      <c r="AT1295" s="198" t="s">
        <v>153</v>
      </c>
      <c r="AU1295" s="198" t="s">
        <v>86</v>
      </c>
      <c r="AV1295" s="12" t="s">
        <v>86</v>
      </c>
      <c r="AW1295" s="12" t="s">
        <v>40</v>
      </c>
      <c r="AX1295" s="12" t="s">
        <v>77</v>
      </c>
      <c r="AY1295" s="198" t="s">
        <v>144</v>
      </c>
    </row>
    <row r="1296" spans="2:51" s="12" customFormat="1" ht="13.5">
      <c r="B1296" s="197"/>
      <c r="D1296" s="189" t="s">
        <v>153</v>
      </c>
      <c r="E1296" s="198" t="s">
        <v>5</v>
      </c>
      <c r="F1296" s="199" t="s">
        <v>1841</v>
      </c>
      <c r="H1296" s="200">
        <v>0.551</v>
      </c>
      <c r="I1296" s="201"/>
      <c r="L1296" s="197"/>
      <c r="M1296" s="202"/>
      <c r="N1296" s="203"/>
      <c r="O1296" s="203"/>
      <c r="P1296" s="203"/>
      <c r="Q1296" s="203"/>
      <c r="R1296" s="203"/>
      <c r="S1296" s="203"/>
      <c r="T1296" s="204"/>
      <c r="AT1296" s="198" t="s">
        <v>153</v>
      </c>
      <c r="AU1296" s="198" t="s">
        <v>86</v>
      </c>
      <c r="AV1296" s="12" t="s">
        <v>86</v>
      </c>
      <c r="AW1296" s="12" t="s">
        <v>40</v>
      </c>
      <c r="AX1296" s="12" t="s">
        <v>77</v>
      </c>
      <c r="AY1296" s="198" t="s">
        <v>144</v>
      </c>
    </row>
    <row r="1297" spans="2:51" s="13" customFormat="1" ht="13.5">
      <c r="B1297" s="205"/>
      <c r="D1297" s="206" t="s">
        <v>153</v>
      </c>
      <c r="E1297" s="207" t="s">
        <v>5</v>
      </c>
      <c r="F1297" s="208" t="s">
        <v>174</v>
      </c>
      <c r="H1297" s="209">
        <v>4.079</v>
      </c>
      <c r="I1297" s="210"/>
      <c r="L1297" s="205"/>
      <c r="M1297" s="211"/>
      <c r="N1297" s="212"/>
      <c r="O1297" s="212"/>
      <c r="P1297" s="212"/>
      <c r="Q1297" s="212"/>
      <c r="R1297" s="212"/>
      <c r="S1297" s="212"/>
      <c r="T1297" s="213"/>
      <c r="AT1297" s="214" t="s">
        <v>153</v>
      </c>
      <c r="AU1297" s="214" t="s">
        <v>86</v>
      </c>
      <c r="AV1297" s="13" t="s">
        <v>151</v>
      </c>
      <c r="AW1297" s="13" t="s">
        <v>40</v>
      </c>
      <c r="AX1297" s="13" t="s">
        <v>25</v>
      </c>
      <c r="AY1297" s="214" t="s">
        <v>144</v>
      </c>
    </row>
    <row r="1298" spans="2:65" s="1" customFormat="1" ht="22.5" customHeight="1">
      <c r="B1298" s="175"/>
      <c r="C1298" s="176" t="s">
        <v>1172</v>
      </c>
      <c r="D1298" s="176" t="s">
        <v>146</v>
      </c>
      <c r="E1298" s="177" t="s">
        <v>1842</v>
      </c>
      <c r="F1298" s="178" t="s">
        <v>1843</v>
      </c>
      <c r="G1298" s="179" t="s">
        <v>205</v>
      </c>
      <c r="H1298" s="180">
        <v>39.58</v>
      </c>
      <c r="I1298" s="181"/>
      <c r="J1298" s="182">
        <f>ROUND(I1298*H1298,2)</f>
        <v>0</v>
      </c>
      <c r="K1298" s="178" t="s">
        <v>4753</v>
      </c>
      <c r="L1298" s="42"/>
      <c r="M1298" s="183" t="s">
        <v>5</v>
      </c>
      <c r="N1298" s="184" t="s">
        <v>48</v>
      </c>
      <c r="O1298" s="43"/>
      <c r="P1298" s="185">
        <f>O1298*H1298</f>
        <v>0</v>
      </c>
      <c r="Q1298" s="185">
        <v>0.09868</v>
      </c>
      <c r="R1298" s="185">
        <f>Q1298*H1298</f>
        <v>3.9057544</v>
      </c>
      <c r="S1298" s="185">
        <v>0</v>
      </c>
      <c r="T1298" s="186">
        <f>S1298*H1298</f>
        <v>0</v>
      </c>
      <c r="AR1298" s="24" t="s">
        <v>151</v>
      </c>
      <c r="AT1298" s="24" t="s">
        <v>146</v>
      </c>
      <c r="AU1298" s="24" t="s">
        <v>86</v>
      </c>
      <c r="AY1298" s="24" t="s">
        <v>144</v>
      </c>
      <c r="BE1298" s="187">
        <f>IF(N1298="základní",J1298,0)</f>
        <v>0</v>
      </c>
      <c r="BF1298" s="187">
        <f>IF(N1298="snížená",J1298,0)</f>
        <v>0</v>
      </c>
      <c r="BG1298" s="187">
        <f>IF(N1298="zákl. přenesená",J1298,0)</f>
        <v>0</v>
      </c>
      <c r="BH1298" s="187">
        <f>IF(N1298="sníž. přenesená",J1298,0)</f>
        <v>0</v>
      </c>
      <c r="BI1298" s="187">
        <f>IF(N1298="nulová",J1298,0)</f>
        <v>0</v>
      </c>
      <c r="BJ1298" s="24" t="s">
        <v>25</v>
      </c>
      <c r="BK1298" s="187">
        <f>ROUND(I1298*H1298,2)</f>
        <v>0</v>
      </c>
      <c r="BL1298" s="24" t="s">
        <v>151</v>
      </c>
      <c r="BM1298" s="24" t="s">
        <v>1844</v>
      </c>
    </row>
    <row r="1299" spans="2:51" s="11" customFormat="1" ht="13.5">
      <c r="B1299" s="188"/>
      <c r="D1299" s="189" t="s">
        <v>153</v>
      </c>
      <c r="E1299" s="190" t="s">
        <v>5</v>
      </c>
      <c r="F1299" s="191" t="s">
        <v>301</v>
      </c>
      <c r="H1299" s="192" t="s">
        <v>5</v>
      </c>
      <c r="I1299" s="193"/>
      <c r="L1299" s="188"/>
      <c r="M1299" s="194"/>
      <c r="N1299" s="195"/>
      <c r="O1299" s="195"/>
      <c r="P1299" s="195"/>
      <c r="Q1299" s="195"/>
      <c r="R1299" s="195"/>
      <c r="S1299" s="195"/>
      <c r="T1299" s="196"/>
      <c r="AT1299" s="192" t="s">
        <v>153</v>
      </c>
      <c r="AU1299" s="192" t="s">
        <v>86</v>
      </c>
      <c r="AV1299" s="11" t="s">
        <v>25</v>
      </c>
      <c r="AW1299" s="11" t="s">
        <v>40</v>
      </c>
      <c r="AX1299" s="11" t="s">
        <v>77</v>
      </c>
      <c r="AY1299" s="192" t="s">
        <v>144</v>
      </c>
    </row>
    <row r="1300" spans="2:51" s="11" customFormat="1" ht="13.5">
      <c r="B1300" s="188"/>
      <c r="D1300" s="189" t="s">
        <v>153</v>
      </c>
      <c r="E1300" s="190" t="s">
        <v>5</v>
      </c>
      <c r="F1300" s="191" t="s">
        <v>302</v>
      </c>
      <c r="H1300" s="192" t="s">
        <v>5</v>
      </c>
      <c r="I1300" s="193"/>
      <c r="L1300" s="188"/>
      <c r="M1300" s="194"/>
      <c r="N1300" s="195"/>
      <c r="O1300" s="195"/>
      <c r="P1300" s="195"/>
      <c r="Q1300" s="195"/>
      <c r="R1300" s="195"/>
      <c r="S1300" s="195"/>
      <c r="T1300" s="196"/>
      <c r="AT1300" s="192" t="s">
        <v>153</v>
      </c>
      <c r="AU1300" s="192" t="s">
        <v>86</v>
      </c>
      <c r="AV1300" s="11" t="s">
        <v>25</v>
      </c>
      <c r="AW1300" s="11" t="s">
        <v>40</v>
      </c>
      <c r="AX1300" s="11" t="s">
        <v>77</v>
      </c>
      <c r="AY1300" s="192" t="s">
        <v>144</v>
      </c>
    </row>
    <row r="1301" spans="2:51" s="12" customFormat="1" ht="13.5">
      <c r="B1301" s="197"/>
      <c r="D1301" s="189" t="s">
        <v>153</v>
      </c>
      <c r="E1301" s="198" t="s">
        <v>5</v>
      </c>
      <c r="F1301" s="199" t="s">
        <v>582</v>
      </c>
      <c r="H1301" s="200">
        <v>39.58</v>
      </c>
      <c r="I1301" s="201"/>
      <c r="L1301" s="197"/>
      <c r="M1301" s="202"/>
      <c r="N1301" s="203"/>
      <c r="O1301" s="203"/>
      <c r="P1301" s="203"/>
      <c r="Q1301" s="203"/>
      <c r="R1301" s="203"/>
      <c r="S1301" s="203"/>
      <c r="T1301" s="204"/>
      <c r="AT1301" s="198" t="s">
        <v>153</v>
      </c>
      <c r="AU1301" s="198" t="s">
        <v>86</v>
      </c>
      <c r="AV1301" s="12" t="s">
        <v>86</v>
      </c>
      <c r="AW1301" s="12" t="s">
        <v>40</v>
      </c>
      <c r="AX1301" s="12" t="s">
        <v>77</v>
      </c>
      <c r="AY1301" s="198" t="s">
        <v>144</v>
      </c>
    </row>
    <row r="1302" spans="2:51" s="13" customFormat="1" ht="13.5">
      <c r="B1302" s="205"/>
      <c r="D1302" s="206" t="s">
        <v>153</v>
      </c>
      <c r="E1302" s="207" t="s">
        <v>5</v>
      </c>
      <c r="F1302" s="208" t="s">
        <v>174</v>
      </c>
      <c r="H1302" s="209">
        <v>39.58</v>
      </c>
      <c r="I1302" s="210"/>
      <c r="L1302" s="205"/>
      <c r="M1302" s="211"/>
      <c r="N1302" s="212"/>
      <c r="O1302" s="212"/>
      <c r="P1302" s="212"/>
      <c r="Q1302" s="212"/>
      <c r="R1302" s="212"/>
      <c r="S1302" s="212"/>
      <c r="T1302" s="213"/>
      <c r="AT1302" s="214" t="s">
        <v>153</v>
      </c>
      <c r="AU1302" s="214" t="s">
        <v>86</v>
      </c>
      <c r="AV1302" s="13" t="s">
        <v>151</v>
      </c>
      <c r="AW1302" s="13" t="s">
        <v>40</v>
      </c>
      <c r="AX1302" s="13" t="s">
        <v>25</v>
      </c>
      <c r="AY1302" s="214" t="s">
        <v>144</v>
      </c>
    </row>
    <row r="1303" spans="2:65" s="1" customFormat="1" ht="22.5" customHeight="1">
      <c r="B1303" s="175"/>
      <c r="C1303" s="176" t="s">
        <v>1174</v>
      </c>
      <c r="D1303" s="176" t="s">
        <v>146</v>
      </c>
      <c r="E1303" s="177" t="s">
        <v>1845</v>
      </c>
      <c r="F1303" s="178" t="s">
        <v>1846</v>
      </c>
      <c r="G1303" s="179" t="s">
        <v>205</v>
      </c>
      <c r="H1303" s="180">
        <v>5.48</v>
      </c>
      <c r="I1303" s="181"/>
      <c r="J1303" s="182">
        <f>ROUND(I1303*H1303,2)</f>
        <v>0</v>
      </c>
      <c r="K1303" s="178" t="s">
        <v>4753</v>
      </c>
      <c r="L1303" s="42"/>
      <c r="M1303" s="183" t="s">
        <v>5</v>
      </c>
      <c r="N1303" s="184" t="s">
        <v>48</v>
      </c>
      <c r="O1303" s="43"/>
      <c r="P1303" s="185">
        <f>O1303*H1303</f>
        <v>0</v>
      </c>
      <c r="Q1303" s="185">
        <v>0.09868</v>
      </c>
      <c r="R1303" s="185">
        <f>Q1303*H1303</f>
        <v>0.5407664000000001</v>
      </c>
      <c r="S1303" s="185">
        <v>0</v>
      </c>
      <c r="T1303" s="186">
        <f>S1303*H1303</f>
        <v>0</v>
      </c>
      <c r="AR1303" s="24" t="s">
        <v>151</v>
      </c>
      <c r="AT1303" s="24" t="s">
        <v>146</v>
      </c>
      <c r="AU1303" s="24" t="s">
        <v>86</v>
      </c>
      <c r="AY1303" s="24" t="s">
        <v>144</v>
      </c>
      <c r="BE1303" s="187">
        <f>IF(N1303="základní",J1303,0)</f>
        <v>0</v>
      </c>
      <c r="BF1303" s="187">
        <f>IF(N1303="snížená",J1303,0)</f>
        <v>0</v>
      </c>
      <c r="BG1303" s="187">
        <f>IF(N1303="zákl. přenesená",J1303,0)</f>
        <v>0</v>
      </c>
      <c r="BH1303" s="187">
        <f>IF(N1303="sníž. přenesená",J1303,0)</f>
        <v>0</v>
      </c>
      <c r="BI1303" s="187">
        <f>IF(N1303="nulová",J1303,0)</f>
        <v>0</v>
      </c>
      <c r="BJ1303" s="24" t="s">
        <v>25</v>
      </c>
      <c r="BK1303" s="187">
        <f>ROUND(I1303*H1303,2)</f>
        <v>0</v>
      </c>
      <c r="BL1303" s="24" t="s">
        <v>151</v>
      </c>
      <c r="BM1303" s="24" t="s">
        <v>1847</v>
      </c>
    </row>
    <row r="1304" spans="2:51" s="11" customFormat="1" ht="13.5">
      <c r="B1304" s="188"/>
      <c r="D1304" s="189" t="s">
        <v>153</v>
      </c>
      <c r="E1304" s="190" t="s">
        <v>5</v>
      </c>
      <c r="F1304" s="191" t="s">
        <v>207</v>
      </c>
      <c r="H1304" s="192" t="s">
        <v>5</v>
      </c>
      <c r="I1304" s="193"/>
      <c r="L1304" s="188"/>
      <c r="M1304" s="194"/>
      <c r="N1304" s="195"/>
      <c r="O1304" s="195"/>
      <c r="P1304" s="195"/>
      <c r="Q1304" s="195"/>
      <c r="R1304" s="195"/>
      <c r="S1304" s="195"/>
      <c r="T1304" s="196"/>
      <c r="AT1304" s="192" t="s">
        <v>153</v>
      </c>
      <c r="AU1304" s="192" t="s">
        <v>86</v>
      </c>
      <c r="AV1304" s="11" t="s">
        <v>25</v>
      </c>
      <c r="AW1304" s="11" t="s">
        <v>40</v>
      </c>
      <c r="AX1304" s="11" t="s">
        <v>77</v>
      </c>
      <c r="AY1304" s="192" t="s">
        <v>144</v>
      </c>
    </row>
    <row r="1305" spans="2:51" s="11" customFormat="1" ht="13.5">
      <c r="B1305" s="188"/>
      <c r="D1305" s="189" t="s">
        <v>153</v>
      </c>
      <c r="E1305" s="190" t="s">
        <v>5</v>
      </c>
      <c r="F1305" s="191" t="s">
        <v>208</v>
      </c>
      <c r="H1305" s="192" t="s">
        <v>5</v>
      </c>
      <c r="I1305" s="193"/>
      <c r="L1305" s="188"/>
      <c r="M1305" s="194"/>
      <c r="N1305" s="195"/>
      <c r="O1305" s="195"/>
      <c r="P1305" s="195"/>
      <c r="Q1305" s="195"/>
      <c r="R1305" s="195"/>
      <c r="S1305" s="195"/>
      <c r="T1305" s="196"/>
      <c r="AT1305" s="192" t="s">
        <v>153</v>
      </c>
      <c r="AU1305" s="192" t="s">
        <v>86</v>
      </c>
      <c r="AV1305" s="11" t="s">
        <v>25</v>
      </c>
      <c r="AW1305" s="11" t="s">
        <v>40</v>
      </c>
      <c r="AX1305" s="11" t="s">
        <v>77</v>
      </c>
      <c r="AY1305" s="192" t="s">
        <v>144</v>
      </c>
    </row>
    <row r="1306" spans="2:51" s="12" customFormat="1" ht="13.5">
      <c r="B1306" s="197"/>
      <c r="D1306" s="189" t="s">
        <v>153</v>
      </c>
      <c r="E1306" s="198" t="s">
        <v>5</v>
      </c>
      <c r="F1306" s="199" t="s">
        <v>209</v>
      </c>
      <c r="H1306" s="200">
        <v>5.48</v>
      </c>
      <c r="I1306" s="201"/>
      <c r="L1306" s="197"/>
      <c r="M1306" s="202"/>
      <c r="N1306" s="203"/>
      <c r="O1306" s="203"/>
      <c r="P1306" s="203"/>
      <c r="Q1306" s="203"/>
      <c r="R1306" s="203"/>
      <c r="S1306" s="203"/>
      <c r="T1306" s="204"/>
      <c r="AT1306" s="198" t="s">
        <v>153</v>
      </c>
      <c r="AU1306" s="198" t="s">
        <v>86</v>
      </c>
      <c r="AV1306" s="12" t="s">
        <v>86</v>
      </c>
      <c r="AW1306" s="12" t="s">
        <v>40</v>
      </c>
      <c r="AX1306" s="12" t="s">
        <v>77</v>
      </c>
      <c r="AY1306" s="198" t="s">
        <v>144</v>
      </c>
    </row>
    <row r="1307" spans="2:51" s="13" customFormat="1" ht="13.5">
      <c r="B1307" s="205"/>
      <c r="D1307" s="206" t="s">
        <v>153</v>
      </c>
      <c r="E1307" s="207" t="s">
        <v>5</v>
      </c>
      <c r="F1307" s="208" t="s">
        <v>174</v>
      </c>
      <c r="H1307" s="209">
        <v>5.48</v>
      </c>
      <c r="I1307" s="210"/>
      <c r="L1307" s="205"/>
      <c r="M1307" s="211"/>
      <c r="N1307" s="212"/>
      <c r="O1307" s="212"/>
      <c r="P1307" s="212"/>
      <c r="Q1307" s="212"/>
      <c r="R1307" s="212"/>
      <c r="S1307" s="212"/>
      <c r="T1307" s="213"/>
      <c r="AT1307" s="214" t="s">
        <v>153</v>
      </c>
      <c r="AU1307" s="214" t="s">
        <v>86</v>
      </c>
      <c r="AV1307" s="13" t="s">
        <v>151</v>
      </c>
      <c r="AW1307" s="13" t="s">
        <v>40</v>
      </c>
      <c r="AX1307" s="13" t="s">
        <v>25</v>
      </c>
      <c r="AY1307" s="214" t="s">
        <v>144</v>
      </c>
    </row>
    <row r="1308" spans="2:65" s="1" customFormat="1" ht="22.5" customHeight="1">
      <c r="B1308" s="175"/>
      <c r="C1308" s="176" t="s">
        <v>1185</v>
      </c>
      <c r="D1308" s="176" t="s">
        <v>146</v>
      </c>
      <c r="E1308" s="177" t="s">
        <v>1848</v>
      </c>
      <c r="F1308" s="178" t="s">
        <v>1849</v>
      </c>
      <c r="G1308" s="179" t="s">
        <v>205</v>
      </c>
      <c r="H1308" s="180">
        <v>349.3</v>
      </c>
      <c r="I1308" s="181"/>
      <c r="J1308" s="182">
        <f>ROUND(I1308*H1308,2)</f>
        <v>0</v>
      </c>
      <c r="K1308" s="178" t="s">
        <v>4753</v>
      </c>
      <c r="L1308" s="42"/>
      <c r="M1308" s="183" t="s">
        <v>5</v>
      </c>
      <c r="N1308" s="184" t="s">
        <v>48</v>
      </c>
      <c r="O1308" s="43"/>
      <c r="P1308" s="185">
        <f>O1308*H1308</f>
        <v>0</v>
      </c>
      <c r="Q1308" s="185">
        <v>0.09868</v>
      </c>
      <c r="R1308" s="185">
        <f>Q1308*H1308</f>
        <v>34.468924</v>
      </c>
      <c r="S1308" s="185">
        <v>0</v>
      </c>
      <c r="T1308" s="186">
        <f>S1308*H1308</f>
        <v>0</v>
      </c>
      <c r="AR1308" s="24" t="s">
        <v>151</v>
      </c>
      <c r="AT1308" s="24" t="s">
        <v>146</v>
      </c>
      <c r="AU1308" s="24" t="s">
        <v>86</v>
      </c>
      <c r="AY1308" s="24" t="s">
        <v>144</v>
      </c>
      <c r="BE1308" s="187">
        <f>IF(N1308="základní",J1308,0)</f>
        <v>0</v>
      </c>
      <c r="BF1308" s="187">
        <f>IF(N1308="snížená",J1308,0)</f>
        <v>0</v>
      </c>
      <c r="BG1308" s="187">
        <f>IF(N1308="zákl. přenesená",J1308,0)</f>
        <v>0</v>
      </c>
      <c r="BH1308" s="187">
        <f>IF(N1308="sníž. přenesená",J1308,0)</f>
        <v>0</v>
      </c>
      <c r="BI1308" s="187">
        <f>IF(N1308="nulová",J1308,0)</f>
        <v>0</v>
      </c>
      <c r="BJ1308" s="24" t="s">
        <v>25</v>
      </c>
      <c r="BK1308" s="187">
        <f>ROUND(I1308*H1308,2)</f>
        <v>0</v>
      </c>
      <c r="BL1308" s="24" t="s">
        <v>151</v>
      </c>
      <c r="BM1308" s="24" t="s">
        <v>1850</v>
      </c>
    </row>
    <row r="1309" spans="2:51" s="11" customFormat="1" ht="13.5">
      <c r="B1309" s="188"/>
      <c r="D1309" s="189" t="s">
        <v>153</v>
      </c>
      <c r="E1309" s="190" t="s">
        <v>5</v>
      </c>
      <c r="F1309" s="191" t="s">
        <v>163</v>
      </c>
      <c r="H1309" s="192" t="s">
        <v>5</v>
      </c>
      <c r="I1309" s="193"/>
      <c r="L1309" s="188"/>
      <c r="M1309" s="194"/>
      <c r="N1309" s="195"/>
      <c r="O1309" s="195"/>
      <c r="P1309" s="195"/>
      <c r="Q1309" s="195"/>
      <c r="R1309" s="195"/>
      <c r="S1309" s="195"/>
      <c r="T1309" s="196"/>
      <c r="AT1309" s="192" t="s">
        <v>153</v>
      </c>
      <c r="AU1309" s="192" t="s">
        <v>86</v>
      </c>
      <c r="AV1309" s="11" t="s">
        <v>25</v>
      </c>
      <c r="AW1309" s="11" t="s">
        <v>40</v>
      </c>
      <c r="AX1309" s="11" t="s">
        <v>77</v>
      </c>
      <c r="AY1309" s="192" t="s">
        <v>144</v>
      </c>
    </row>
    <row r="1310" spans="2:51" s="11" customFormat="1" ht="13.5">
      <c r="B1310" s="188"/>
      <c r="D1310" s="189" t="s">
        <v>153</v>
      </c>
      <c r="E1310" s="190" t="s">
        <v>5</v>
      </c>
      <c r="F1310" s="191" t="s">
        <v>164</v>
      </c>
      <c r="H1310" s="192" t="s">
        <v>5</v>
      </c>
      <c r="I1310" s="193"/>
      <c r="L1310" s="188"/>
      <c r="M1310" s="194"/>
      <c r="N1310" s="195"/>
      <c r="O1310" s="195"/>
      <c r="P1310" s="195"/>
      <c r="Q1310" s="195"/>
      <c r="R1310" s="195"/>
      <c r="S1310" s="195"/>
      <c r="T1310" s="196"/>
      <c r="AT1310" s="192" t="s">
        <v>153</v>
      </c>
      <c r="AU1310" s="192" t="s">
        <v>86</v>
      </c>
      <c r="AV1310" s="11" t="s">
        <v>25</v>
      </c>
      <c r="AW1310" s="11" t="s">
        <v>40</v>
      </c>
      <c r="AX1310" s="11" t="s">
        <v>77</v>
      </c>
      <c r="AY1310" s="192" t="s">
        <v>144</v>
      </c>
    </row>
    <row r="1311" spans="2:51" s="12" customFormat="1" ht="13.5">
      <c r="B1311" s="197"/>
      <c r="D1311" s="189" t="s">
        <v>153</v>
      </c>
      <c r="E1311" s="198" t="s">
        <v>5</v>
      </c>
      <c r="F1311" s="199" t="s">
        <v>585</v>
      </c>
      <c r="H1311" s="200">
        <v>349.3</v>
      </c>
      <c r="I1311" s="201"/>
      <c r="L1311" s="197"/>
      <c r="M1311" s="202"/>
      <c r="N1311" s="203"/>
      <c r="O1311" s="203"/>
      <c r="P1311" s="203"/>
      <c r="Q1311" s="203"/>
      <c r="R1311" s="203"/>
      <c r="S1311" s="203"/>
      <c r="T1311" s="204"/>
      <c r="AT1311" s="198" t="s">
        <v>153</v>
      </c>
      <c r="AU1311" s="198" t="s">
        <v>86</v>
      </c>
      <c r="AV1311" s="12" t="s">
        <v>86</v>
      </c>
      <c r="AW1311" s="12" t="s">
        <v>40</v>
      </c>
      <c r="AX1311" s="12" t="s">
        <v>77</v>
      </c>
      <c r="AY1311" s="198" t="s">
        <v>144</v>
      </c>
    </row>
    <row r="1312" spans="2:51" s="13" customFormat="1" ht="13.5">
      <c r="B1312" s="205"/>
      <c r="D1312" s="206" t="s">
        <v>153</v>
      </c>
      <c r="E1312" s="207" t="s">
        <v>5</v>
      </c>
      <c r="F1312" s="208" t="s">
        <v>174</v>
      </c>
      <c r="H1312" s="209">
        <v>349.3</v>
      </c>
      <c r="I1312" s="210"/>
      <c r="L1312" s="205"/>
      <c r="M1312" s="211"/>
      <c r="N1312" s="212"/>
      <c r="O1312" s="212"/>
      <c r="P1312" s="212"/>
      <c r="Q1312" s="212"/>
      <c r="R1312" s="212"/>
      <c r="S1312" s="212"/>
      <c r="T1312" s="213"/>
      <c r="AT1312" s="214" t="s">
        <v>153</v>
      </c>
      <c r="AU1312" s="214" t="s">
        <v>86</v>
      </c>
      <c r="AV1312" s="13" t="s">
        <v>151</v>
      </c>
      <c r="AW1312" s="13" t="s">
        <v>40</v>
      </c>
      <c r="AX1312" s="13" t="s">
        <v>25</v>
      </c>
      <c r="AY1312" s="214" t="s">
        <v>144</v>
      </c>
    </row>
    <row r="1313" spans="2:65" s="1" customFormat="1" ht="22.5" customHeight="1">
      <c r="B1313" s="175"/>
      <c r="C1313" s="176" t="s">
        <v>1191</v>
      </c>
      <c r="D1313" s="176" t="s">
        <v>146</v>
      </c>
      <c r="E1313" s="177" t="s">
        <v>1851</v>
      </c>
      <c r="F1313" s="178" t="s">
        <v>1852</v>
      </c>
      <c r="G1313" s="179" t="s">
        <v>205</v>
      </c>
      <c r="H1313" s="180">
        <v>271.1</v>
      </c>
      <c r="I1313" s="181"/>
      <c r="J1313" s="182">
        <f>ROUND(I1313*H1313,2)</f>
        <v>0</v>
      </c>
      <c r="K1313" s="178" t="s">
        <v>4753</v>
      </c>
      <c r="L1313" s="42"/>
      <c r="M1313" s="183" t="s">
        <v>5</v>
      </c>
      <c r="N1313" s="184" t="s">
        <v>48</v>
      </c>
      <c r="O1313" s="43"/>
      <c r="P1313" s="185">
        <f>O1313*H1313</f>
        <v>0</v>
      </c>
      <c r="Q1313" s="185">
        <v>0.00022</v>
      </c>
      <c r="R1313" s="185">
        <f>Q1313*H1313</f>
        <v>0.05964200000000001</v>
      </c>
      <c r="S1313" s="185">
        <v>0</v>
      </c>
      <c r="T1313" s="186">
        <f>S1313*H1313</f>
        <v>0</v>
      </c>
      <c r="AR1313" s="24" t="s">
        <v>151</v>
      </c>
      <c r="AT1313" s="24" t="s">
        <v>146</v>
      </c>
      <c r="AU1313" s="24" t="s">
        <v>86</v>
      </c>
      <c r="AY1313" s="24" t="s">
        <v>144</v>
      </c>
      <c r="BE1313" s="187">
        <f>IF(N1313="základní",J1313,0)</f>
        <v>0</v>
      </c>
      <c r="BF1313" s="187">
        <f>IF(N1313="snížená",J1313,0)</f>
        <v>0</v>
      </c>
      <c r="BG1313" s="187">
        <f>IF(N1313="zákl. přenesená",J1313,0)</f>
        <v>0</v>
      </c>
      <c r="BH1313" s="187">
        <f>IF(N1313="sníž. přenesená",J1313,0)</f>
        <v>0</v>
      </c>
      <c r="BI1313" s="187">
        <f>IF(N1313="nulová",J1313,0)</f>
        <v>0</v>
      </c>
      <c r="BJ1313" s="24" t="s">
        <v>25</v>
      </c>
      <c r="BK1313" s="187">
        <f>ROUND(I1313*H1313,2)</f>
        <v>0</v>
      </c>
      <c r="BL1313" s="24" t="s">
        <v>151</v>
      </c>
      <c r="BM1313" s="24" t="s">
        <v>1853</v>
      </c>
    </row>
    <row r="1314" spans="2:51" s="11" customFormat="1" ht="13.5">
      <c r="B1314" s="188"/>
      <c r="D1314" s="189" t="s">
        <v>153</v>
      </c>
      <c r="E1314" s="190" t="s">
        <v>5</v>
      </c>
      <c r="F1314" s="191" t="s">
        <v>1259</v>
      </c>
      <c r="H1314" s="192" t="s">
        <v>5</v>
      </c>
      <c r="I1314" s="193"/>
      <c r="L1314" s="188"/>
      <c r="M1314" s="194"/>
      <c r="N1314" s="195"/>
      <c r="O1314" s="195"/>
      <c r="P1314" s="195"/>
      <c r="Q1314" s="195"/>
      <c r="R1314" s="195"/>
      <c r="S1314" s="195"/>
      <c r="T1314" s="196"/>
      <c r="AT1314" s="192" t="s">
        <v>153</v>
      </c>
      <c r="AU1314" s="192" t="s">
        <v>86</v>
      </c>
      <c r="AV1314" s="11" t="s">
        <v>25</v>
      </c>
      <c r="AW1314" s="11" t="s">
        <v>40</v>
      </c>
      <c r="AX1314" s="11" t="s">
        <v>77</v>
      </c>
      <c r="AY1314" s="192" t="s">
        <v>144</v>
      </c>
    </row>
    <row r="1315" spans="2:51" s="11" customFormat="1" ht="13.5">
      <c r="B1315" s="188"/>
      <c r="D1315" s="189" t="s">
        <v>153</v>
      </c>
      <c r="E1315" s="190" t="s">
        <v>5</v>
      </c>
      <c r="F1315" s="191" t="s">
        <v>1260</v>
      </c>
      <c r="H1315" s="192" t="s">
        <v>5</v>
      </c>
      <c r="I1315" s="193"/>
      <c r="L1315" s="188"/>
      <c r="M1315" s="194"/>
      <c r="N1315" s="195"/>
      <c r="O1315" s="195"/>
      <c r="P1315" s="195"/>
      <c r="Q1315" s="195"/>
      <c r="R1315" s="195"/>
      <c r="S1315" s="195"/>
      <c r="T1315" s="196"/>
      <c r="AT1315" s="192" t="s">
        <v>153</v>
      </c>
      <c r="AU1315" s="192" t="s">
        <v>86</v>
      </c>
      <c r="AV1315" s="11" t="s">
        <v>25</v>
      </c>
      <c r="AW1315" s="11" t="s">
        <v>40</v>
      </c>
      <c r="AX1315" s="11" t="s">
        <v>77</v>
      </c>
      <c r="AY1315" s="192" t="s">
        <v>144</v>
      </c>
    </row>
    <row r="1316" spans="2:51" s="12" customFormat="1" ht="13.5">
      <c r="B1316" s="197"/>
      <c r="D1316" s="189" t="s">
        <v>153</v>
      </c>
      <c r="E1316" s="198" t="s">
        <v>5</v>
      </c>
      <c r="F1316" s="199" t="s">
        <v>1261</v>
      </c>
      <c r="H1316" s="200">
        <v>30.33</v>
      </c>
      <c r="I1316" s="201"/>
      <c r="L1316" s="197"/>
      <c r="M1316" s="202"/>
      <c r="N1316" s="203"/>
      <c r="O1316" s="203"/>
      <c r="P1316" s="203"/>
      <c r="Q1316" s="203"/>
      <c r="R1316" s="203"/>
      <c r="S1316" s="203"/>
      <c r="T1316" s="204"/>
      <c r="AT1316" s="198" t="s">
        <v>153</v>
      </c>
      <c r="AU1316" s="198" t="s">
        <v>86</v>
      </c>
      <c r="AV1316" s="12" t="s">
        <v>86</v>
      </c>
      <c r="AW1316" s="12" t="s">
        <v>40</v>
      </c>
      <c r="AX1316" s="12" t="s">
        <v>77</v>
      </c>
      <c r="AY1316" s="198" t="s">
        <v>144</v>
      </c>
    </row>
    <row r="1317" spans="2:51" s="11" customFormat="1" ht="13.5">
      <c r="B1317" s="188"/>
      <c r="D1317" s="189" t="s">
        <v>153</v>
      </c>
      <c r="E1317" s="190" t="s">
        <v>5</v>
      </c>
      <c r="F1317" s="191" t="s">
        <v>311</v>
      </c>
      <c r="H1317" s="192" t="s">
        <v>5</v>
      </c>
      <c r="I1317" s="193"/>
      <c r="L1317" s="188"/>
      <c r="M1317" s="194"/>
      <c r="N1317" s="195"/>
      <c r="O1317" s="195"/>
      <c r="P1317" s="195"/>
      <c r="Q1317" s="195"/>
      <c r="R1317" s="195"/>
      <c r="S1317" s="195"/>
      <c r="T1317" s="196"/>
      <c r="AT1317" s="192" t="s">
        <v>153</v>
      </c>
      <c r="AU1317" s="192" t="s">
        <v>86</v>
      </c>
      <c r="AV1317" s="11" t="s">
        <v>25</v>
      </c>
      <c r="AW1317" s="11" t="s">
        <v>40</v>
      </c>
      <c r="AX1317" s="11" t="s">
        <v>77</v>
      </c>
      <c r="AY1317" s="192" t="s">
        <v>144</v>
      </c>
    </row>
    <row r="1318" spans="2:51" s="11" customFormat="1" ht="13.5">
      <c r="B1318" s="188"/>
      <c r="D1318" s="189" t="s">
        <v>153</v>
      </c>
      <c r="E1318" s="190" t="s">
        <v>5</v>
      </c>
      <c r="F1318" s="191" t="s">
        <v>312</v>
      </c>
      <c r="H1318" s="192" t="s">
        <v>5</v>
      </c>
      <c r="I1318" s="193"/>
      <c r="L1318" s="188"/>
      <c r="M1318" s="194"/>
      <c r="N1318" s="195"/>
      <c r="O1318" s="195"/>
      <c r="P1318" s="195"/>
      <c r="Q1318" s="195"/>
      <c r="R1318" s="195"/>
      <c r="S1318" s="195"/>
      <c r="T1318" s="196"/>
      <c r="AT1318" s="192" t="s">
        <v>153</v>
      </c>
      <c r="AU1318" s="192" t="s">
        <v>86</v>
      </c>
      <c r="AV1318" s="11" t="s">
        <v>25</v>
      </c>
      <c r="AW1318" s="11" t="s">
        <v>40</v>
      </c>
      <c r="AX1318" s="11" t="s">
        <v>77</v>
      </c>
      <c r="AY1318" s="192" t="s">
        <v>144</v>
      </c>
    </row>
    <row r="1319" spans="2:51" s="12" customFormat="1" ht="13.5">
      <c r="B1319" s="197"/>
      <c r="D1319" s="189" t="s">
        <v>153</v>
      </c>
      <c r="E1319" s="198" t="s">
        <v>5</v>
      </c>
      <c r="F1319" s="199" t="s">
        <v>366</v>
      </c>
      <c r="H1319" s="200">
        <v>218.07</v>
      </c>
      <c r="I1319" s="201"/>
      <c r="L1319" s="197"/>
      <c r="M1319" s="202"/>
      <c r="N1319" s="203"/>
      <c r="O1319" s="203"/>
      <c r="P1319" s="203"/>
      <c r="Q1319" s="203"/>
      <c r="R1319" s="203"/>
      <c r="S1319" s="203"/>
      <c r="T1319" s="204"/>
      <c r="AT1319" s="198" t="s">
        <v>153</v>
      </c>
      <c r="AU1319" s="198" t="s">
        <v>86</v>
      </c>
      <c r="AV1319" s="12" t="s">
        <v>86</v>
      </c>
      <c r="AW1319" s="12" t="s">
        <v>40</v>
      </c>
      <c r="AX1319" s="12" t="s">
        <v>77</v>
      </c>
      <c r="AY1319" s="198" t="s">
        <v>144</v>
      </c>
    </row>
    <row r="1320" spans="2:51" s="11" customFormat="1" ht="13.5">
      <c r="B1320" s="188"/>
      <c r="D1320" s="189" t="s">
        <v>153</v>
      </c>
      <c r="E1320" s="190" t="s">
        <v>5</v>
      </c>
      <c r="F1320" s="191" t="s">
        <v>314</v>
      </c>
      <c r="H1320" s="192" t="s">
        <v>5</v>
      </c>
      <c r="I1320" s="193"/>
      <c r="L1320" s="188"/>
      <c r="M1320" s="194"/>
      <c r="N1320" s="195"/>
      <c r="O1320" s="195"/>
      <c r="P1320" s="195"/>
      <c r="Q1320" s="195"/>
      <c r="R1320" s="195"/>
      <c r="S1320" s="195"/>
      <c r="T1320" s="196"/>
      <c r="AT1320" s="192" t="s">
        <v>153</v>
      </c>
      <c r="AU1320" s="192" t="s">
        <v>86</v>
      </c>
      <c r="AV1320" s="11" t="s">
        <v>25</v>
      </c>
      <c r="AW1320" s="11" t="s">
        <v>40</v>
      </c>
      <c r="AX1320" s="11" t="s">
        <v>77</v>
      </c>
      <c r="AY1320" s="192" t="s">
        <v>144</v>
      </c>
    </row>
    <row r="1321" spans="2:51" s="12" customFormat="1" ht="13.5">
      <c r="B1321" s="197"/>
      <c r="D1321" s="189" t="s">
        <v>153</v>
      </c>
      <c r="E1321" s="198" t="s">
        <v>5</v>
      </c>
      <c r="F1321" s="199" t="s">
        <v>367</v>
      </c>
      <c r="H1321" s="200">
        <v>22.7</v>
      </c>
      <c r="I1321" s="201"/>
      <c r="L1321" s="197"/>
      <c r="M1321" s="202"/>
      <c r="N1321" s="203"/>
      <c r="O1321" s="203"/>
      <c r="P1321" s="203"/>
      <c r="Q1321" s="203"/>
      <c r="R1321" s="203"/>
      <c r="S1321" s="203"/>
      <c r="T1321" s="204"/>
      <c r="AT1321" s="198" t="s">
        <v>153</v>
      </c>
      <c r="AU1321" s="198" t="s">
        <v>86</v>
      </c>
      <c r="AV1321" s="12" t="s">
        <v>86</v>
      </c>
      <c r="AW1321" s="12" t="s">
        <v>40</v>
      </c>
      <c r="AX1321" s="12" t="s">
        <v>77</v>
      </c>
      <c r="AY1321" s="198" t="s">
        <v>144</v>
      </c>
    </row>
    <row r="1322" spans="2:51" s="13" customFormat="1" ht="13.5">
      <c r="B1322" s="205"/>
      <c r="D1322" s="206" t="s">
        <v>153</v>
      </c>
      <c r="E1322" s="207" t="s">
        <v>5</v>
      </c>
      <c r="F1322" s="208" t="s">
        <v>174</v>
      </c>
      <c r="H1322" s="209">
        <v>271.1</v>
      </c>
      <c r="I1322" s="210"/>
      <c r="L1322" s="205"/>
      <c r="M1322" s="211"/>
      <c r="N1322" s="212"/>
      <c r="O1322" s="212"/>
      <c r="P1322" s="212"/>
      <c r="Q1322" s="212"/>
      <c r="R1322" s="212"/>
      <c r="S1322" s="212"/>
      <c r="T1322" s="213"/>
      <c r="AT1322" s="214" t="s">
        <v>153</v>
      </c>
      <c r="AU1322" s="214" t="s">
        <v>86</v>
      </c>
      <c r="AV1322" s="13" t="s">
        <v>151</v>
      </c>
      <c r="AW1322" s="13" t="s">
        <v>40</v>
      </c>
      <c r="AX1322" s="13" t="s">
        <v>25</v>
      </c>
      <c r="AY1322" s="214" t="s">
        <v>144</v>
      </c>
    </row>
    <row r="1323" spans="2:65" s="1" customFormat="1" ht="22.5" customHeight="1">
      <c r="B1323" s="175"/>
      <c r="C1323" s="176" t="s">
        <v>1199</v>
      </c>
      <c r="D1323" s="176" t="s">
        <v>146</v>
      </c>
      <c r="E1323" s="177" t="s">
        <v>1854</v>
      </c>
      <c r="F1323" s="178" t="s">
        <v>1855</v>
      </c>
      <c r="G1323" s="179" t="s">
        <v>205</v>
      </c>
      <c r="H1323" s="180">
        <v>565.654</v>
      </c>
      <c r="I1323" s="181"/>
      <c r="J1323" s="182">
        <f>ROUND(I1323*H1323,2)</f>
        <v>0</v>
      </c>
      <c r="K1323" s="178" t="s">
        <v>4753</v>
      </c>
      <c r="L1323" s="42"/>
      <c r="M1323" s="183" t="s">
        <v>5</v>
      </c>
      <c r="N1323" s="184" t="s">
        <v>48</v>
      </c>
      <c r="O1323" s="43"/>
      <c r="P1323" s="185">
        <f>O1323*H1323</f>
        <v>0</v>
      </c>
      <c r="Q1323" s="185">
        <v>0.00022</v>
      </c>
      <c r="R1323" s="185">
        <f>Q1323*H1323</f>
        <v>0.12444388</v>
      </c>
      <c r="S1323" s="185">
        <v>0</v>
      </c>
      <c r="T1323" s="186">
        <f>S1323*H1323</f>
        <v>0</v>
      </c>
      <c r="AR1323" s="24" t="s">
        <v>151</v>
      </c>
      <c r="AT1323" s="24" t="s">
        <v>146</v>
      </c>
      <c r="AU1323" s="24" t="s">
        <v>86</v>
      </c>
      <c r="AY1323" s="24" t="s">
        <v>144</v>
      </c>
      <c r="BE1323" s="187">
        <f>IF(N1323="základní",J1323,0)</f>
        <v>0</v>
      </c>
      <c r="BF1323" s="187">
        <f>IF(N1323="snížená",J1323,0)</f>
        <v>0</v>
      </c>
      <c r="BG1323" s="187">
        <f>IF(N1323="zákl. přenesená",J1323,0)</f>
        <v>0</v>
      </c>
      <c r="BH1323" s="187">
        <f>IF(N1323="sníž. přenesená",J1323,0)</f>
        <v>0</v>
      </c>
      <c r="BI1323" s="187">
        <f>IF(N1323="nulová",J1323,0)</f>
        <v>0</v>
      </c>
      <c r="BJ1323" s="24" t="s">
        <v>25</v>
      </c>
      <c r="BK1323" s="187">
        <f>ROUND(I1323*H1323,2)</f>
        <v>0</v>
      </c>
      <c r="BL1323" s="24" t="s">
        <v>151</v>
      </c>
      <c r="BM1323" s="24" t="s">
        <v>1856</v>
      </c>
    </row>
    <row r="1324" spans="2:51" s="11" customFormat="1" ht="13.5">
      <c r="B1324" s="188"/>
      <c r="D1324" s="189" t="s">
        <v>153</v>
      </c>
      <c r="E1324" s="190" t="s">
        <v>5</v>
      </c>
      <c r="F1324" s="191" t="s">
        <v>1256</v>
      </c>
      <c r="H1324" s="192" t="s">
        <v>5</v>
      </c>
      <c r="I1324" s="193"/>
      <c r="L1324" s="188"/>
      <c r="M1324" s="194"/>
      <c r="N1324" s="195"/>
      <c r="O1324" s="195"/>
      <c r="P1324" s="195"/>
      <c r="Q1324" s="195"/>
      <c r="R1324" s="195"/>
      <c r="S1324" s="195"/>
      <c r="T1324" s="196"/>
      <c r="AT1324" s="192" t="s">
        <v>153</v>
      </c>
      <c r="AU1324" s="192" t="s">
        <v>86</v>
      </c>
      <c r="AV1324" s="11" t="s">
        <v>25</v>
      </c>
      <c r="AW1324" s="11" t="s">
        <v>40</v>
      </c>
      <c r="AX1324" s="11" t="s">
        <v>77</v>
      </c>
      <c r="AY1324" s="192" t="s">
        <v>144</v>
      </c>
    </row>
    <row r="1325" spans="2:51" s="11" customFormat="1" ht="13.5">
      <c r="B1325" s="188"/>
      <c r="D1325" s="189" t="s">
        <v>153</v>
      </c>
      <c r="E1325" s="190" t="s">
        <v>5</v>
      </c>
      <c r="F1325" s="191" t="s">
        <v>1257</v>
      </c>
      <c r="H1325" s="192" t="s">
        <v>5</v>
      </c>
      <c r="I1325" s="193"/>
      <c r="L1325" s="188"/>
      <c r="M1325" s="194"/>
      <c r="N1325" s="195"/>
      <c r="O1325" s="195"/>
      <c r="P1325" s="195"/>
      <c r="Q1325" s="195"/>
      <c r="R1325" s="195"/>
      <c r="S1325" s="195"/>
      <c r="T1325" s="196"/>
      <c r="AT1325" s="192" t="s">
        <v>153</v>
      </c>
      <c r="AU1325" s="192" t="s">
        <v>86</v>
      </c>
      <c r="AV1325" s="11" t="s">
        <v>25</v>
      </c>
      <c r="AW1325" s="11" t="s">
        <v>40</v>
      </c>
      <c r="AX1325" s="11" t="s">
        <v>77</v>
      </c>
      <c r="AY1325" s="192" t="s">
        <v>144</v>
      </c>
    </row>
    <row r="1326" spans="2:51" s="12" customFormat="1" ht="13.5">
      <c r="B1326" s="197"/>
      <c r="D1326" s="189" t="s">
        <v>153</v>
      </c>
      <c r="E1326" s="198" t="s">
        <v>5</v>
      </c>
      <c r="F1326" s="199" t="s">
        <v>1258</v>
      </c>
      <c r="H1326" s="200">
        <v>131.06</v>
      </c>
      <c r="I1326" s="201"/>
      <c r="L1326" s="197"/>
      <c r="M1326" s="202"/>
      <c r="N1326" s="203"/>
      <c r="O1326" s="203"/>
      <c r="P1326" s="203"/>
      <c r="Q1326" s="203"/>
      <c r="R1326" s="203"/>
      <c r="S1326" s="203"/>
      <c r="T1326" s="204"/>
      <c r="AT1326" s="198" t="s">
        <v>153</v>
      </c>
      <c r="AU1326" s="198" t="s">
        <v>86</v>
      </c>
      <c r="AV1326" s="12" t="s">
        <v>86</v>
      </c>
      <c r="AW1326" s="12" t="s">
        <v>40</v>
      </c>
      <c r="AX1326" s="12" t="s">
        <v>77</v>
      </c>
      <c r="AY1326" s="198" t="s">
        <v>144</v>
      </c>
    </row>
    <row r="1327" spans="2:51" s="11" customFormat="1" ht="13.5">
      <c r="B1327" s="188"/>
      <c r="D1327" s="189" t="s">
        <v>153</v>
      </c>
      <c r="E1327" s="190" t="s">
        <v>5</v>
      </c>
      <c r="F1327" s="191" t="s">
        <v>1259</v>
      </c>
      <c r="H1327" s="192" t="s">
        <v>5</v>
      </c>
      <c r="I1327" s="193"/>
      <c r="L1327" s="188"/>
      <c r="M1327" s="194"/>
      <c r="N1327" s="195"/>
      <c r="O1327" s="195"/>
      <c r="P1327" s="195"/>
      <c r="Q1327" s="195"/>
      <c r="R1327" s="195"/>
      <c r="S1327" s="195"/>
      <c r="T1327" s="196"/>
      <c r="AT1327" s="192" t="s">
        <v>153</v>
      </c>
      <c r="AU1327" s="192" t="s">
        <v>86</v>
      </c>
      <c r="AV1327" s="11" t="s">
        <v>25</v>
      </c>
      <c r="AW1327" s="11" t="s">
        <v>40</v>
      </c>
      <c r="AX1327" s="11" t="s">
        <v>77</v>
      </c>
      <c r="AY1327" s="192" t="s">
        <v>144</v>
      </c>
    </row>
    <row r="1328" spans="2:51" s="11" customFormat="1" ht="13.5">
      <c r="B1328" s="188"/>
      <c r="D1328" s="189" t="s">
        <v>153</v>
      </c>
      <c r="E1328" s="190" t="s">
        <v>5</v>
      </c>
      <c r="F1328" s="191" t="s">
        <v>1260</v>
      </c>
      <c r="H1328" s="192" t="s">
        <v>5</v>
      </c>
      <c r="I1328" s="193"/>
      <c r="L1328" s="188"/>
      <c r="M1328" s="194"/>
      <c r="N1328" s="195"/>
      <c r="O1328" s="195"/>
      <c r="P1328" s="195"/>
      <c r="Q1328" s="195"/>
      <c r="R1328" s="195"/>
      <c r="S1328" s="195"/>
      <c r="T1328" s="196"/>
      <c r="AT1328" s="192" t="s">
        <v>153</v>
      </c>
      <c r="AU1328" s="192" t="s">
        <v>86</v>
      </c>
      <c r="AV1328" s="11" t="s">
        <v>25</v>
      </c>
      <c r="AW1328" s="11" t="s">
        <v>40</v>
      </c>
      <c r="AX1328" s="11" t="s">
        <v>77</v>
      </c>
      <c r="AY1328" s="192" t="s">
        <v>144</v>
      </c>
    </row>
    <row r="1329" spans="2:51" s="12" customFormat="1" ht="13.5">
      <c r="B1329" s="197"/>
      <c r="D1329" s="189" t="s">
        <v>153</v>
      </c>
      <c r="E1329" s="198" t="s">
        <v>5</v>
      </c>
      <c r="F1329" s="199" t="s">
        <v>1261</v>
      </c>
      <c r="H1329" s="200">
        <v>30.33</v>
      </c>
      <c r="I1329" s="201"/>
      <c r="L1329" s="197"/>
      <c r="M1329" s="202"/>
      <c r="N1329" s="203"/>
      <c r="O1329" s="203"/>
      <c r="P1329" s="203"/>
      <c r="Q1329" s="203"/>
      <c r="R1329" s="203"/>
      <c r="S1329" s="203"/>
      <c r="T1329" s="204"/>
      <c r="AT1329" s="198" t="s">
        <v>153</v>
      </c>
      <c r="AU1329" s="198" t="s">
        <v>86</v>
      </c>
      <c r="AV1329" s="12" t="s">
        <v>86</v>
      </c>
      <c r="AW1329" s="12" t="s">
        <v>40</v>
      </c>
      <c r="AX1329" s="12" t="s">
        <v>77</v>
      </c>
      <c r="AY1329" s="198" t="s">
        <v>144</v>
      </c>
    </row>
    <row r="1330" spans="2:51" s="11" customFormat="1" ht="13.5">
      <c r="B1330" s="188"/>
      <c r="D1330" s="189" t="s">
        <v>153</v>
      </c>
      <c r="E1330" s="190" t="s">
        <v>5</v>
      </c>
      <c r="F1330" s="191" t="s">
        <v>154</v>
      </c>
      <c r="H1330" s="192" t="s">
        <v>5</v>
      </c>
      <c r="I1330" s="193"/>
      <c r="L1330" s="188"/>
      <c r="M1330" s="194"/>
      <c r="N1330" s="195"/>
      <c r="O1330" s="195"/>
      <c r="P1330" s="195"/>
      <c r="Q1330" s="195"/>
      <c r="R1330" s="195"/>
      <c r="S1330" s="195"/>
      <c r="T1330" s="196"/>
      <c r="AT1330" s="192" t="s">
        <v>153</v>
      </c>
      <c r="AU1330" s="192" t="s">
        <v>86</v>
      </c>
      <c r="AV1330" s="11" t="s">
        <v>25</v>
      </c>
      <c r="AW1330" s="11" t="s">
        <v>40</v>
      </c>
      <c r="AX1330" s="11" t="s">
        <v>77</v>
      </c>
      <c r="AY1330" s="192" t="s">
        <v>144</v>
      </c>
    </row>
    <row r="1331" spans="2:51" s="11" customFormat="1" ht="13.5">
      <c r="B1331" s="188"/>
      <c r="D1331" s="189" t="s">
        <v>153</v>
      </c>
      <c r="E1331" s="190" t="s">
        <v>5</v>
      </c>
      <c r="F1331" s="191" t="s">
        <v>155</v>
      </c>
      <c r="H1331" s="192" t="s">
        <v>5</v>
      </c>
      <c r="I1331" s="193"/>
      <c r="L1331" s="188"/>
      <c r="M1331" s="194"/>
      <c r="N1331" s="195"/>
      <c r="O1331" s="195"/>
      <c r="P1331" s="195"/>
      <c r="Q1331" s="195"/>
      <c r="R1331" s="195"/>
      <c r="S1331" s="195"/>
      <c r="T1331" s="196"/>
      <c r="AT1331" s="192" t="s">
        <v>153</v>
      </c>
      <c r="AU1331" s="192" t="s">
        <v>86</v>
      </c>
      <c r="AV1331" s="11" t="s">
        <v>25</v>
      </c>
      <c r="AW1331" s="11" t="s">
        <v>40</v>
      </c>
      <c r="AX1331" s="11" t="s">
        <v>77</v>
      </c>
      <c r="AY1331" s="192" t="s">
        <v>144</v>
      </c>
    </row>
    <row r="1332" spans="2:51" s="12" customFormat="1" ht="13.5">
      <c r="B1332" s="197"/>
      <c r="D1332" s="189" t="s">
        <v>153</v>
      </c>
      <c r="E1332" s="198" t="s">
        <v>5</v>
      </c>
      <c r="F1332" s="199" t="s">
        <v>580</v>
      </c>
      <c r="H1332" s="200">
        <v>40.84</v>
      </c>
      <c r="I1332" s="201"/>
      <c r="L1332" s="197"/>
      <c r="M1332" s="202"/>
      <c r="N1332" s="203"/>
      <c r="O1332" s="203"/>
      <c r="P1332" s="203"/>
      <c r="Q1332" s="203"/>
      <c r="R1332" s="203"/>
      <c r="S1332" s="203"/>
      <c r="T1332" s="204"/>
      <c r="AT1332" s="198" t="s">
        <v>153</v>
      </c>
      <c r="AU1332" s="198" t="s">
        <v>86</v>
      </c>
      <c r="AV1332" s="12" t="s">
        <v>86</v>
      </c>
      <c r="AW1332" s="12" t="s">
        <v>40</v>
      </c>
      <c r="AX1332" s="12" t="s">
        <v>77</v>
      </c>
      <c r="AY1332" s="198" t="s">
        <v>144</v>
      </c>
    </row>
    <row r="1333" spans="2:51" s="11" customFormat="1" ht="13.5">
      <c r="B1333" s="188"/>
      <c r="D1333" s="189" t="s">
        <v>153</v>
      </c>
      <c r="E1333" s="190" t="s">
        <v>5</v>
      </c>
      <c r="F1333" s="191" t="s">
        <v>157</v>
      </c>
      <c r="H1333" s="192" t="s">
        <v>5</v>
      </c>
      <c r="I1333" s="193"/>
      <c r="L1333" s="188"/>
      <c r="M1333" s="194"/>
      <c r="N1333" s="195"/>
      <c r="O1333" s="195"/>
      <c r="P1333" s="195"/>
      <c r="Q1333" s="195"/>
      <c r="R1333" s="195"/>
      <c r="S1333" s="195"/>
      <c r="T1333" s="196"/>
      <c r="AT1333" s="192" t="s">
        <v>153</v>
      </c>
      <c r="AU1333" s="192" t="s">
        <v>86</v>
      </c>
      <c r="AV1333" s="11" t="s">
        <v>25</v>
      </c>
      <c r="AW1333" s="11" t="s">
        <v>40</v>
      </c>
      <c r="AX1333" s="11" t="s">
        <v>77</v>
      </c>
      <c r="AY1333" s="192" t="s">
        <v>144</v>
      </c>
    </row>
    <row r="1334" spans="2:51" s="11" customFormat="1" ht="13.5">
      <c r="B1334" s="188"/>
      <c r="D1334" s="189" t="s">
        <v>153</v>
      </c>
      <c r="E1334" s="190" t="s">
        <v>5</v>
      </c>
      <c r="F1334" s="191" t="s">
        <v>158</v>
      </c>
      <c r="H1334" s="192" t="s">
        <v>5</v>
      </c>
      <c r="I1334" s="193"/>
      <c r="L1334" s="188"/>
      <c r="M1334" s="194"/>
      <c r="N1334" s="195"/>
      <c r="O1334" s="195"/>
      <c r="P1334" s="195"/>
      <c r="Q1334" s="195"/>
      <c r="R1334" s="195"/>
      <c r="S1334" s="195"/>
      <c r="T1334" s="196"/>
      <c r="AT1334" s="192" t="s">
        <v>153</v>
      </c>
      <c r="AU1334" s="192" t="s">
        <v>86</v>
      </c>
      <c r="AV1334" s="11" t="s">
        <v>25</v>
      </c>
      <c r="AW1334" s="11" t="s">
        <v>40</v>
      </c>
      <c r="AX1334" s="11" t="s">
        <v>77</v>
      </c>
      <c r="AY1334" s="192" t="s">
        <v>144</v>
      </c>
    </row>
    <row r="1335" spans="2:51" s="12" customFormat="1" ht="13.5">
      <c r="B1335" s="197"/>
      <c r="D1335" s="189" t="s">
        <v>153</v>
      </c>
      <c r="E1335" s="198" t="s">
        <v>5</v>
      </c>
      <c r="F1335" s="199" t="s">
        <v>581</v>
      </c>
      <c r="H1335" s="200">
        <v>55.65</v>
      </c>
      <c r="I1335" s="201"/>
      <c r="L1335" s="197"/>
      <c r="M1335" s="202"/>
      <c r="N1335" s="203"/>
      <c r="O1335" s="203"/>
      <c r="P1335" s="203"/>
      <c r="Q1335" s="203"/>
      <c r="R1335" s="203"/>
      <c r="S1335" s="203"/>
      <c r="T1335" s="204"/>
      <c r="AT1335" s="198" t="s">
        <v>153</v>
      </c>
      <c r="AU1335" s="198" t="s">
        <v>86</v>
      </c>
      <c r="AV1335" s="12" t="s">
        <v>86</v>
      </c>
      <c r="AW1335" s="12" t="s">
        <v>40</v>
      </c>
      <c r="AX1335" s="12" t="s">
        <v>77</v>
      </c>
      <c r="AY1335" s="198" t="s">
        <v>144</v>
      </c>
    </row>
    <row r="1336" spans="2:51" s="11" customFormat="1" ht="13.5">
      <c r="B1336" s="188"/>
      <c r="D1336" s="189" t="s">
        <v>153</v>
      </c>
      <c r="E1336" s="190" t="s">
        <v>5</v>
      </c>
      <c r="F1336" s="191" t="s">
        <v>301</v>
      </c>
      <c r="H1336" s="192" t="s">
        <v>5</v>
      </c>
      <c r="I1336" s="193"/>
      <c r="L1336" s="188"/>
      <c r="M1336" s="194"/>
      <c r="N1336" s="195"/>
      <c r="O1336" s="195"/>
      <c r="P1336" s="195"/>
      <c r="Q1336" s="195"/>
      <c r="R1336" s="195"/>
      <c r="S1336" s="195"/>
      <c r="T1336" s="196"/>
      <c r="AT1336" s="192" t="s">
        <v>153</v>
      </c>
      <c r="AU1336" s="192" t="s">
        <v>86</v>
      </c>
      <c r="AV1336" s="11" t="s">
        <v>25</v>
      </c>
      <c r="AW1336" s="11" t="s">
        <v>40</v>
      </c>
      <c r="AX1336" s="11" t="s">
        <v>77</v>
      </c>
      <c r="AY1336" s="192" t="s">
        <v>144</v>
      </c>
    </row>
    <row r="1337" spans="2:51" s="11" customFormat="1" ht="13.5">
      <c r="B1337" s="188"/>
      <c r="D1337" s="189" t="s">
        <v>153</v>
      </c>
      <c r="E1337" s="190" t="s">
        <v>5</v>
      </c>
      <c r="F1337" s="191" t="s">
        <v>302</v>
      </c>
      <c r="H1337" s="192" t="s">
        <v>5</v>
      </c>
      <c r="I1337" s="193"/>
      <c r="L1337" s="188"/>
      <c r="M1337" s="194"/>
      <c r="N1337" s="195"/>
      <c r="O1337" s="195"/>
      <c r="P1337" s="195"/>
      <c r="Q1337" s="195"/>
      <c r="R1337" s="195"/>
      <c r="S1337" s="195"/>
      <c r="T1337" s="196"/>
      <c r="AT1337" s="192" t="s">
        <v>153</v>
      </c>
      <c r="AU1337" s="192" t="s">
        <v>86</v>
      </c>
      <c r="AV1337" s="11" t="s">
        <v>25</v>
      </c>
      <c r="AW1337" s="11" t="s">
        <v>40</v>
      </c>
      <c r="AX1337" s="11" t="s">
        <v>77</v>
      </c>
      <c r="AY1337" s="192" t="s">
        <v>144</v>
      </c>
    </row>
    <row r="1338" spans="2:51" s="12" customFormat="1" ht="13.5">
      <c r="B1338" s="197"/>
      <c r="D1338" s="189" t="s">
        <v>153</v>
      </c>
      <c r="E1338" s="198" t="s">
        <v>5</v>
      </c>
      <c r="F1338" s="199" t="s">
        <v>582</v>
      </c>
      <c r="H1338" s="200">
        <v>39.58</v>
      </c>
      <c r="I1338" s="201"/>
      <c r="L1338" s="197"/>
      <c r="M1338" s="202"/>
      <c r="N1338" s="203"/>
      <c r="O1338" s="203"/>
      <c r="P1338" s="203"/>
      <c r="Q1338" s="203"/>
      <c r="R1338" s="203"/>
      <c r="S1338" s="203"/>
      <c r="T1338" s="204"/>
      <c r="AT1338" s="198" t="s">
        <v>153</v>
      </c>
      <c r="AU1338" s="198" t="s">
        <v>86</v>
      </c>
      <c r="AV1338" s="12" t="s">
        <v>86</v>
      </c>
      <c r="AW1338" s="12" t="s">
        <v>40</v>
      </c>
      <c r="AX1338" s="12" t="s">
        <v>77</v>
      </c>
      <c r="AY1338" s="198" t="s">
        <v>144</v>
      </c>
    </row>
    <row r="1339" spans="2:51" s="11" customFormat="1" ht="13.5">
      <c r="B1339" s="188"/>
      <c r="D1339" s="189" t="s">
        <v>153</v>
      </c>
      <c r="E1339" s="190" t="s">
        <v>5</v>
      </c>
      <c r="F1339" s="191" t="s">
        <v>160</v>
      </c>
      <c r="H1339" s="192" t="s">
        <v>5</v>
      </c>
      <c r="I1339" s="193"/>
      <c r="L1339" s="188"/>
      <c r="M1339" s="194"/>
      <c r="N1339" s="195"/>
      <c r="O1339" s="195"/>
      <c r="P1339" s="195"/>
      <c r="Q1339" s="195"/>
      <c r="R1339" s="195"/>
      <c r="S1339" s="195"/>
      <c r="T1339" s="196"/>
      <c r="AT1339" s="192" t="s">
        <v>153</v>
      </c>
      <c r="AU1339" s="192" t="s">
        <v>86</v>
      </c>
      <c r="AV1339" s="11" t="s">
        <v>25</v>
      </c>
      <c r="AW1339" s="11" t="s">
        <v>40</v>
      </c>
      <c r="AX1339" s="11" t="s">
        <v>77</v>
      </c>
      <c r="AY1339" s="192" t="s">
        <v>144</v>
      </c>
    </row>
    <row r="1340" spans="2:51" s="11" customFormat="1" ht="13.5">
      <c r="B1340" s="188"/>
      <c r="D1340" s="189" t="s">
        <v>153</v>
      </c>
      <c r="E1340" s="190" t="s">
        <v>5</v>
      </c>
      <c r="F1340" s="191" t="s">
        <v>161</v>
      </c>
      <c r="H1340" s="192" t="s">
        <v>5</v>
      </c>
      <c r="I1340" s="193"/>
      <c r="L1340" s="188"/>
      <c r="M1340" s="194"/>
      <c r="N1340" s="195"/>
      <c r="O1340" s="195"/>
      <c r="P1340" s="195"/>
      <c r="Q1340" s="195"/>
      <c r="R1340" s="195"/>
      <c r="S1340" s="195"/>
      <c r="T1340" s="196"/>
      <c r="AT1340" s="192" t="s">
        <v>153</v>
      </c>
      <c r="AU1340" s="192" t="s">
        <v>86</v>
      </c>
      <c r="AV1340" s="11" t="s">
        <v>25</v>
      </c>
      <c r="AW1340" s="11" t="s">
        <v>40</v>
      </c>
      <c r="AX1340" s="11" t="s">
        <v>77</v>
      </c>
      <c r="AY1340" s="192" t="s">
        <v>144</v>
      </c>
    </row>
    <row r="1341" spans="2:51" s="12" customFormat="1" ht="13.5">
      <c r="B1341" s="197"/>
      <c r="D1341" s="189" t="s">
        <v>153</v>
      </c>
      <c r="E1341" s="198" t="s">
        <v>5</v>
      </c>
      <c r="F1341" s="199" t="s">
        <v>368</v>
      </c>
      <c r="H1341" s="200">
        <v>155.194</v>
      </c>
      <c r="I1341" s="201"/>
      <c r="L1341" s="197"/>
      <c r="M1341" s="202"/>
      <c r="N1341" s="203"/>
      <c r="O1341" s="203"/>
      <c r="P1341" s="203"/>
      <c r="Q1341" s="203"/>
      <c r="R1341" s="203"/>
      <c r="S1341" s="203"/>
      <c r="T1341" s="204"/>
      <c r="AT1341" s="198" t="s">
        <v>153</v>
      </c>
      <c r="AU1341" s="198" t="s">
        <v>86</v>
      </c>
      <c r="AV1341" s="12" t="s">
        <v>86</v>
      </c>
      <c r="AW1341" s="12" t="s">
        <v>40</v>
      </c>
      <c r="AX1341" s="12" t="s">
        <v>77</v>
      </c>
      <c r="AY1341" s="198" t="s">
        <v>144</v>
      </c>
    </row>
    <row r="1342" spans="2:51" s="11" customFormat="1" ht="13.5">
      <c r="B1342" s="188"/>
      <c r="D1342" s="189" t="s">
        <v>153</v>
      </c>
      <c r="E1342" s="190" t="s">
        <v>5</v>
      </c>
      <c r="F1342" s="191" t="s">
        <v>320</v>
      </c>
      <c r="H1342" s="192" t="s">
        <v>5</v>
      </c>
      <c r="I1342" s="193"/>
      <c r="L1342" s="188"/>
      <c r="M1342" s="194"/>
      <c r="N1342" s="195"/>
      <c r="O1342" s="195"/>
      <c r="P1342" s="195"/>
      <c r="Q1342" s="195"/>
      <c r="R1342" s="195"/>
      <c r="S1342" s="195"/>
      <c r="T1342" s="196"/>
      <c r="AT1342" s="192" t="s">
        <v>153</v>
      </c>
      <c r="AU1342" s="192" t="s">
        <v>86</v>
      </c>
      <c r="AV1342" s="11" t="s">
        <v>25</v>
      </c>
      <c r="AW1342" s="11" t="s">
        <v>40</v>
      </c>
      <c r="AX1342" s="11" t="s">
        <v>77</v>
      </c>
      <c r="AY1342" s="192" t="s">
        <v>144</v>
      </c>
    </row>
    <row r="1343" spans="2:51" s="11" customFormat="1" ht="13.5">
      <c r="B1343" s="188"/>
      <c r="D1343" s="189" t="s">
        <v>153</v>
      </c>
      <c r="E1343" s="190" t="s">
        <v>5</v>
      </c>
      <c r="F1343" s="191" t="s">
        <v>322</v>
      </c>
      <c r="H1343" s="192" t="s">
        <v>5</v>
      </c>
      <c r="I1343" s="193"/>
      <c r="L1343" s="188"/>
      <c r="M1343" s="194"/>
      <c r="N1343" s="195"/>
      <c r="O1343" s="195"/>
      <c r="P1343" s="195"/>
      <c r="Q1343" s="195"/>
      <c r="R1343" s="195"/>
      <c r="S1343" s="195"/>
      <c r="T1343" s="196"/>
      <c r="AT1343" s="192" t="s">
        <v>153</v>
      </c>
      <c r="AU1343" s="192" t="s">
        <v>86</v>
      </c>
      <c r="AV1343" s="11" t="s">
        <v>25</v>
      </c>
      <c r="AW1343" s="11" t="s">
        <v>40</v>
      </c>
      <c r="AX1343" s="11" t="s">
        <v>77</v>
      </c>
      <c r="AY1343" s="192" t="s">
        <v>144</v>
      </c>
    </row>
    <row r="1344" spans="2:51" s="12" customFormat="1" ht="13.5">
      <c r="B1344" s="197"/>
      <c r="D1344" s="189" t="s">
        <v>153</v>
      </c>
      <c r="E1344" s="198" t="s">
        <v>5</v>
      </c>
      <c r="F1344" s="199" t="s">
        <v>1857</v>
      </c>
      <c r="H1344" s="200">
        <v>52</v>
      </c>
      <c r="I1344" s="201"/>
      <c r="L1344" s="197"/>
      <c r="M1344" s="202"/>
      <c r="N1344" s="203"/>
      <c r="O1344" s="203"/>
      <c r="P1344" s="203"/>
      <c r="Q1344" s="203"/>
      <c r="R1344" s="203"/>
      <c r="S1344" s="203"/>
      <c r="T1344" s="204"/>
      <c r="AT1344" s="198" t="s">
        <v>153</v>
      </c>
      <c r="AU1344" s="198" t="s">
        <v>86</v>
      </c>
      <c r="AV1344" s="12" t="s">
        <v>86</v>
      </c>
      <c r="AW1344" s="12" t="s">
        <v>40</v>
      </c>
      <c r="AX1344" s="12" t="s">
        <v>77</v>
      </c>
      <c r="AY1344" s="198" t="s">
        <v>144</v>
      </c>
    </row>
    <row r="1345" spans="2:51" s="11" customFormat="1" ht="13.5">
      <c r="B1345" s="188"/>
      <c r="D1345" s="189" t="s">
        <v>153</v>
      </c>
      <c r="E1345" s="190" t="s">
        <v>5</v>
      </c>
      <c r="F1345" s="191" t="s">
        <v>330</v>
      </c>
      <c r="H1345" s="192" t="s">
        <v>5</v>
      </c>
      <c r="I1345" s="193"/>
      <c r="L1345" s="188"/>
      <c r="M1345" s="194"/>
      <c r="N1345" s="195"/>
      <c r="O1345" s="195"/>
      <c r="P1345" s="195"/>
      <c r="Q1345" s="195"/>
      <c r="R1345" s="195"/>
      <c r="S1345" s="195"/>
      <c r="T1345" s="196"/>
      <c r="AT1345" s="192" t="s">
        <v>153</v>
      </c>
      <c r="AU1345" s="192" t="s">
        <v>86</v>
      </c>
      <c r="AV1345" s="11" t="s">
        <v>25</v>
      </c>
      <c r="AW1345" s="11" t="s">
        <v>40</v>
      </c>
      <c r="AX1345" s="11" t="s">
        <v>77</v>
      </c>
      <c r="AY1345" s="192" t="s">
        <v>144</v>
      </c>
    </row>
    <row r="1346" spans="2:51" s="11" customFormat="1" ht="13.5">
      <c r="B1346" s="188"/>
      <c r="D1346" s="189" t="s">
        <v>153</v>
      </c>
      <c r="E1346" s="190" t="s">
        <v>5</v>
      </c>
      <c r="F1346" s="191" t="s">
        <v>378</v>
      </c>
      <c r="H1346" s="192" t="s">
        <v>5</v>
      </c>
      <c r="I1346" s="193"/>
      <c r="L1346" s="188"/>
      <c r="M1346" s="194"/>
      <c r="N1346" s="195"/>
      <c r="O1346" s="195"/>
      <c r="P1346" s="195"/>
      <c r="Q1346" s="195"/>
      <c r="R1346" s="195"/>
      <c r="S1346" s="195"/>
      <c r="T1346" s="196"/>
      <c r="AT1346" s="192" t="s">
        <v>153</v>
      </c>
      <c r="AU1346" s="192" t="s">
        <v>86</v>
      </c>
      <c r="AV1346" s="11" t="s">
        <v>25</v>
      </c>
      <c r="AW1346" s="11" t="s">
        <v>40</v>
      </c>
      <c r="AX1346" s="11" t="s">
        <v>77</v>
      </c>
      <c r="AY1346" s="192" t="s">
        <v>144</v>
      </c>
    </row>
    <row r="1347" spans="2:51" s="12" customFormat="1" ht="13.5">
      <c r="B1347" s="197"/>
      <c r="D1347" s="189" t="s">
        <v>153</v>
      </c>
      <c r="E1347" s="198" t="s">
        <v>5</v>
      </c>
      <c r="F1347" s="199" t="s">
        <v>1858</v>
      </c>
      <c r="H1347" s="200">
        <v>22.28</v>
      </c>
      <c r="I1347" s="201"/>
      <c r="L1347" s="197"/>
      <c r="M1347" s="202"/>
      <c r="N1347" s="203"/>
      <c r="O1347" s="203"/>
      <c r="P1347" s="203"/>
      <c r="Q1347" s="203"/>
      <c r="R1347" s="203"/>
      <c r="S1347" s="203"/>
      <c r="T1347" s="204"/>
      <c r="AT1347" s="198" t="s">
        <v>153</v>
      </c>
      <c r="AU1347" s="198" t="s">
        <v>86</v>
      </c>
      <c r="AV1347" s="12" t="s">
        <v>86</v>
      </c>
      <c r="AW1347" s="12" t="s">
        <v>40</v>
      </c>
      <c r="AX1347" s="12" t="s">
        <v>77</v>
      </c>
      <c r="AY1347" s="198" t="s">
        <v>144</v>
      </c>
    </row>
    <row r="1348" spans="2:51" s="11" customFormat="1" ht="13.5">
      <c r="B1348" s="188"/>
      <c r="D1348" s="189" t="s">
        <v>153</v>
      </c>
      <c r="E1348" s="190" t="s">
        <v>5</v>
      </c>
      <c r="F1348" s="191" t="s">
        <v>333</v>
      </c>
      <c r="H1348" s="192" t="s">
        <v>5</v>
      </c>
      <c r="I1348" s="193"/>
      <c r="L1348" s="188"/>
      <c r="M1348" s="194"/>
      <c r="N1348" s="195"/>
      <c r="O1348" s="195"/>
      <c r="P1348" s="195"/>
      <c r="Q1348" s="195"/>
      <c r="R1348" s="195"/>
      <c r="S1348" s="195"/>
      <c r="T1348" s="196"/>
      <c r="AT1348" s="192" t="s">
        <v>153</v>
      </c>
      <c r="AU1348" s="192" t="s">
        <v>86</v>
      </c>
      <c r="AV1348" s="11" t="s">
        <v>25</v>
      </c>
      <c r="AW1348" s="11" t="s">
        <v>40</v>
      </c>
      <c r="AX1348" s="11" t="s">
        <v>77</v>
      </c>
      <c r="AY1348" s="192" t="s">
        <v>144</v>
      </c>
    </row>
    <row r="1349" spans="2:51" s="11" customFormat="1" ht="13.5">
      <c r="B1349" s="188"/>
      <c r="D1349" s="189" t="s">
        <v>153</v>
      </c>
      <c r="E1349" s="190" t="s">
        <v>5</v>
      </c>
      <c r="F1349" s="191" t="s">
        <v>334</v>
      </c>
      <c r="H1349" s="192" t="s">
        <v>5</v>
      </c>
      <c r="I1349" s="193"/>
      <c r="L1349" s="188"/>
      <c r="M1349" s="194"/>
      <c r="N1349" s="195"/>
      <c r="O1349" s="195"/>
      <c r="P1349" s="195"/>
      <c r="Q1349" s="195"/>
      <c r="R1349" s="195"/>
      <c r="S1349" s="195"/>
      <c r="T1349" s="196"/>
      <c r="AT1349" s="192" t="s">
        <v>153</v>
      </c>
      <c r="AU1349" s="192" t="s">
        <v>86</v>
      </c>
      <c r="AV1349" s="11" t="s">
        <v>25</v>
      </c>
      <c r="AW1349" s="11" t="s">
        <v>40</v>
      </c>
      <c r="AX1349" s="11" t="s">
        <v>77</v>
      </c>
      <c r="AY1349" s="192" t="s">
        <v>144</v>
      </c>
    </row>
    <row r="1350" spans="2:51" s="12" customFormat="1" ht="13.5">
      <c r="B1350" s="197"/>
      <c r="D1350" s="189" t="s">
        <v>153</v>
      </c>
      <c r="E1350" s="198" t="s">
        <v>5</v>
      </c>
      <c r="F1350" s="199" t="s">
        <v>371</v>
      </c>
      <c r="H1350" s="200">
        <v>33.24</v>
      </c>
      <c r="I1350" s="201"/>
      <c r="L1350" s="197"/>
      <c r="M1350" s="202"/>
      <c r="N1350" s="203"/>
      <c r="O1350" s="203"/>
      <c r="P1350" s="203"/>
      <c r="Q1350" s="203"/>
      <c r="R1350" s="203"/>
      <c r="S1350" s="203"/>
      <c r="T1350" s="204"/>
      <c r="AT1350" s="198" t="s">
        <v>153</v>
      </c>
      <c r="AU1350" s="198" t="s">
        <v>86</v>
      </c>
      <c r="AV1350" s="12" t="s">
        <v>86</v>
      </c>
      <c r="AW1350" s="12" t="s">
        <v>40</v>
      </c>
      <c r="AX1350" s="12" t="s">
        <v>77</v>
      </c>
      <c r="AY1350" s="198" t="s">
        <v>144</v>
      </c>
    </row>
    <row r="1351" spans="2:51" s="11" customFormat="1" ht="13.5">
      <c r="B1351" s="188"/>
      <c r="D1351" s="189" t="s">
        <v>153</v>
      </c>
      <c r="E1351" s="190" t="s">
        <v>5</v>
      </c>
      <c r="F1351" s="191" t="s">
        <v>207</v>
      </c>
      <c r="H1351" s="192" t="s">
        <v>5</v>
      </c>
      <c r="I1351" s="193"/>
      <c r="L1351" s="188"/>
      <c r="M1351" s="194"/>
      <c r="N1351" s="195"/>
      <c r="O1351" s="195"/>
      <c r="P1351" s="195"/>
      <c r="Q1351" s="195"/>
      <c r="R1351" s="195"/>
      <c r="S1351" s="195"/>
      <c r="T1351" s="196"/>
      <c r="AT1351" s="192" t="s">
        <v>153</v>
      </c>
      <c r="AU1351" s="192" t="s">
        <v>86</v>
      </c>
      <c r="AV1351" s="11" t="s">
        <v>25</v>
      </c>
      <c r="AW1351" s="11" t="s">
        <v>40</v>
      </c>
      <c r="AX1351" s="11" t="s">
        <v>77</v>
      </c>
      <c r="AY1351" s="192" t="s">
        <v>144</v>
      </c>
    </row>
    <row r="1352" spans="2:51" s="11" customFormat="1" ht="13.5">
      <c r="B1352" s="188"/>
      <c r="D1352" s="189" t="s">
        <v>153</v>
      </c>
      <c r="E1352" s="190" t="s">
        <v>5</v>
      </c>
      <c r="F1352" s="191" t="s">
        <v>208</v>
      </c>
      <c r="H1352" s="192" t="s">
        <v>5</v>
      </c>
      <c r="I1352" s="193"/>
      <c r="L1352" s="188"/>
      <c r="M1352" s="194"/>
      <c r="N1352" s="195"/>
      <c r="O1352" s="195"/>
      <c r="P1352" s="195"/>
      <c r="Q1352" s="195"/>
      <c r="R1352" s="195"/>
      <c r="S1352" s="195"/>
      <c r="T1352" s="196"/>
      <c r="AT1352" s="192" t="s">
        <v>153</v>
      </c>
      <c r="AU1352" s="192" t="s">
        <v>86</v>
      </c>
      <c r="AV1352" s="11" t="s">
        <v>25</v>
      </c>
      <c r="AW1352" s="11" t="s">
        <v>40</v>
      </c>
      <c r="AX1352" s="11" t="s">
        <v>77</v>
      </c>
      <c r="AY1352" s="192" t="s">
        <v>144</v>
      </c>
    </row>
    <row r="1353" spans="2:51" s="12" customFormat="1" ht="13.5">
      <c r="B1353" s="197"/>
      <c r="D1353" s="189" t="s">
        <v>153</v>
      </c>
      <c r="E1353" s="198" t="s">
        <v>5</v>
      </c>
      <c r="F1353" s="199" t="s">
        <v>209</v>
      </c>
      <c r="H1353" s="200">
        <v>5.48</v>
      </c>
      <c r="I1353" s="201"/>
      <c r="L1353" s="197"/>
      <c r="M1353" s="202"/>
      <c r="N1353" s="203"/>
      <c r="O1353" s="203"/>
      <c r="P1353" s="203"/>
      <c r="Q1353" s="203"/>
      <c r="R1353" s="203"/>
      <c r="S1353" s="203"/>
      <c r="T1353" s="204"/>
      <c r="AT1353" s="198" t="s">
        <v>153</v>
      </c>
      <c r="AU1353" s="198" t="s">
        <v>86</v>
      </c>
      <c r="AV1353" s="12" t="s">
        <v>86</v>
      </c>
      <c r="AW1353" s="12" t="s">
        <v>40</v>
      </c>
      <c r="AX1353" s="12" t="s">
        <v>77</v>
      </c>
      <c r="AY1353" s="198" t="s">
        <v>144</v>
      </c>
    </row>
    <row r="1354" spans="2:51" s="13" customFormat="1" ht="13.5">
      <c r="B1354" s="205"/>
      <c r="D1354" s="206" t="s">
        <v>153</v>
      </c>
      <c r="E1354" s="207" t="s">
        <v>5</v>
      </c>
      <c r="F1354" s="208" t="s">
        <v>174</v>
      </c>
      <c r="H1354" s="209">
        <v>565.654</v>
      </c>
      <c r="I1354" s="210"/>
      <c r="L1354" s="205"/>
      <c r="M1354" s="211"/>
      <c r="N1354" s="212"/>
      <c r="O1354" s="212"/>
      <c r="P1354" s="212"/>
      <c r="Q1354" s="212"/>
      <c r="R1354" s="212"/>
      <c r="S1354" s="212"/>
      <c r="T1354" s="213"/>
      <c r="AT1354" s="214" t="s">
        <v>153</v>
      </c>
      <c r="AU1354" s="214" t="s">
        <v>86</v>
      </c>
      <c r="AV1354" s="13" t="s">
        <v>151</v>
      </c>
      <c r="AW1354" s="13" t="s">
        <v>40</v>
      </c>
      <c r="AX1354" s="13" t="s">
        <v>25</v>
      </c>
      <c r="AY1354" s="214" t="s">
        <v>144</v>
      </c>
    </row>
    <row r="1355" spans="2:65" s="1" customFormat="1" ht="31.5" customHeight="1">
      <c r="B1355" s="175"/>
      <c r="C1355" s="176" t="s">
        <v>1205</v>
      </c>
      <c r="D1355" s="176" t="s">
        <v>146</v>
      </c>
      <c r="E1355" s="177" t="s">
        <v>1859</v>
      </c>
      <c r="F1355" s="178" t="s">
        <v>1860</v>
      </c>
      <c r="G1355" s="179" t="s">
        <v>205</v>
      </c>
      <c r="H1355" s="180">
        <v>52.28</v>
      </c>
      <c r="I1355" s="181"/>
      <c r="J1355" s="182">
        <f>ROUND(I1355*H1355,2)</f>
        <v>0</v>
      </c>
      <c r="K1355" s="178" t="s">
        <v>4753</v>
      </c>
      <c r="L1355" s="42"/>
      <c r="M1355" s="183" t="s">
        <v>5</v>
      </c>
      <c r="N1355" s="184" t="s">
        <v>48</v>
      </c>
      <c r="O1355" s="43"/>
      <c r="P1355" s="185">
        <f>O1355*H1355</f>
        <v>0</v>
      </c>
      <c r="Q1355" s="185">
        <v>0.13677</v>
      </c>
      <c r="R1355" s="185">
        <f>Q1355*H1355</f>
        <v>7.1503356</v>
      </c>
      <c r="S1355" s="185">
        <v>0</v>
      </c>
      <c r="T1355" s="186">
        <f>S1355*H1355</f>
        <v>0</v>
      </c>
      <c r="AR1355" s="24" t="s">
        <v>151</v>
      </c>
      <c r="AT1355" s="24" t="s">
        <v>146</v>
      </c>
      <c r="AU1355" s="24" t="s">
        <v>86</v>
      </c>
      <c r="AY1355" s="24" t="s">
        <v>144</v>
      </c>
      <c r="BE1355" s="187">
        <f>IF(N1355="základní",J1355,0)</f>
        <v>0</v>
      </c>
      <c r="BF1355" s="187">
        <f>IF(N1355="snížená",J1355,0)</f>
        <v>0</v>
      </c>
      <c r="BG1355" s="187">
        <f>IF(N1355="zákl. přenesená",J1355,0)</f>
        <v>0</v>
      </c>
      <c r="BH1355" s="187">
        <f>IF(N1355="sníž. přenesená",J1355,0)</f>
        <v>0</v>
      </c>
      <c r="BI1355" s="187">
        <f>IF(N1355="nulová",J1355,0)</f>
        <v>0</v>
      </c>
      <c r="BJ1355" s="24" t="s">
        <v>25</v>
      </c>
      <c r="BK1355" s="187">
        <f>ROUND(I1355*H1355,2)</f>
        <v>0</v>
      </c>
      <c r="BL1355" s="24" t="s">
        <v>151</v>
      </c>
      <c r="BM1355" s="24" t="s">
        <v>1861</v>
      </c>
    </row>
    <row r="1356" spans="2:51" s="11" customFormat="1" ht="13.5">
      <c r="B1356" s="188"/>
      <c r="D1356" s="189" t="s">
        <v>153</v>
      </c>
      <c r="E1356" s="190" t="s">
        <v>5</v>
      </c>
      <c r="F1356" s="191" t="s">
        <v>1862</v>
      </c>
      <c r="H1356" s="192" t="s">
        <v>5</v>
      </c>
      <c r="I1356" s="193"/>
      <c r="L1356" s="188"/>
      <c r="M1356" s="194"/>
      <c r="N1356" s="195"/>
      <c r="O1356" s="195"/>
      <c r="P1356" s="195"/>
      <c r="Q1356" s="195"/>
      <c r="R1356" s="195"/>
      <c r="S1356" s="195"/>
      <c r="T1356" s="196"/>
      <c r="AT1356" s="192" t="s">
        <v>153</v>
      </c>
      <c r="AU1356" s="192" t="s">
        <v>86</v>
      </c>
      <c r="AV1356" s="11" t="s">
        <v>25</v>
      </c>
      <c r="AW1356" s="11" t="s">
        <v>40</v>
      </c>
      <c r="AX1356" s="11" t="s">
        <v>77</v>
      </c>
      <c r="AY1356" s="192" t="s">
        <v>144</v>
      </c>
    </row>
    <row r="1357" spans="2:51" s="11" customFormat="1" ht="13.5">
      <c r="B1357" s="188"/>
      <c r="D1357" s="189" t="s">
        <v>153</v>
      </c>
      <c r="E1357" s="190" t="s">
        <v>5</v>
      </c>
      <c r="F1357" s="191" t="s">
        <v>330</v>
      </c>
      <c r="H1357" s="192" t="s">
        <v>5</v>
      </c>
      <c r="I1357" s="193"/>
      <c r="L1357" s="188"/>
      <c r="M1357" s="194"/>
      <c r="N1357" s="195"/>
      <c r="O1357" s="195"/>
      <c r="P1357" s="195"/>
      <c r="Q1357" s="195"/>
      <c r="R1357" s="195"/>
      <c r="S1357" s="195"/>
      <c r="T1357" s="196"/>
      <c r="AT1357" s="192" t="s">
        <v>153</v>
      </c>
      <c r="AU1357" s="192" t="s">
        <v>86</v>
      </c>
      <c r="AV1357" s="11" t="s">
        <v>25</v>
      </c>
      <c r="AW1357" s="11" t="s">
        <v>40</v>
      </c>
      <c r="AX1357" s="11" t="s">
        <v>77</v>
      </c>
      <c r="AY1357" s="192" t="s">
        <v>144</v>
      </c>
    </row>
    <row r="1358" spans="2:51" s="11" customFormat="1" ht="13.5">
      <c r="B1358" s="188"/>
      <c r="D1358" s="189" t="s">
        <v>153</v>
      </c>
      <c r="E1358" s="190" t="s">
        <v>5</v>
      </c>
      <c r="F1358" s="191" t="s">
        <v>378</v>
      </c>
      <c r="H1358" s="192" t="s">
        <v>5</v>
      </c>
      <c r="I1358" s="193"/>
      <c r="L1358" s="188"/>
      <c r="M1358" s="194"/>
      <c r="N1358" s="195"/>
      <c r="O1358" s="195"/>
      <c r="P1358" s="195"/>
      <c r="Q1358" s="195"/>
      <c r="R1358" s="195"/>
      <c r="S1358" s="195"/>
      <c r="T1358" s="196"/>
      <c r="AT1358" s="192" t="s">
        <v>153</v>
      </c>
      <c r="AU1358" s="192" t="s">
        <v>86</v>
      </c>
      <c r="AV1358" s="11" t="s">
        <v>25</v>
      </c>
      <c r="AW1358" s="11" t="s">
        <v>40</v>
      </c>
      <c r="AX1358" s="11" t="s">
        <v>77</v>
      </c>
      <c r="AY1358" s="192" t="s">
        <v>144</v>
      </c>
    </row>
    <row r="1359" spans="2:51" s="12" customFormat="1" ht="13.5">
      <c r="B1359" s="197"/>
      <c r="D1359" s="189" t="s">
        <v>153</v>
      </c>
      <c r="E1359" s="198" t="s">
        <v>5</v>
      </c>
      <c r="F1359" s="199" t="s">
        <v>370</v>
      </c>
      <c r="H1359" s="200">
        <v>52.28</v>
      </c>
      <c r="I1359" s="201"/>
      <c r="L1359" s="197"/>
      <c r="M1359" s="202"/>
      <c r="N1359" s="203"/>
      <c r="O1359" s="203"/>
      <c r="P1359" s="203"/>
      <c r="Q1359" s="203"/>
      <c r="R1359" s="203"/>
      <c r="S1359" s="203"/>
      <c r="T1359" s="204"/>
      <c r="AT1359" s="198" t="s">
        <v>153</v>
      </c>
      <c r="AU1359" s="198" t="s">
        <v>86</v>
      </c>
      <c r="AV1359" s="12" t="s">
        <v>86</v>
      </c>
      <c r="AW1359" s="12" t="s">
        <v>40</v>
      </c>
      <c r="AX1359" s="12" t="s">
        <v>77</v>
      </c>
      <c r="AY1359" s="198" t="s">
        <v>144</v>
      </c>
    </row>
    <row r="1360" spans="2:51" s="13" customFormat="1" ht="13.5">
      <c r="B1360" s="205"/>
      <c r="D1360" s="206" t="s">
        <v>153</v>
      </c>
      <c r="E1360" s="207" t="s">
        <v>5</v>
      </c>
      <c r="F1360" s="208" t="s">
        <v>174</v>
      </c>
      <c r="H1360" s="209">
        <v>52.28</v>
      </c>
      <c r="I1360" s="210"/>
      <c r="L1360" s="205"/>
      <c r="M1360" s="211"/>
      <c r="N1360" s="212"/>
      <c r="O1360" s="212"/>
      <c r="P1360" s="212"/>
      <c r="Q1360" s="212"/>
      <c r="R1360" s="212"/>
      <c r="S1360" s="212"/>
      <c r="T1360" s="213"/>
      <c r="AT1360" s="214" t="s">
        <v>153</v>
      </c>
      <c r="AU1360" s="214" t="s">
        <v>86</v>
      </c>
      <c r="AV1360" s="13" t="s">
        <v>151</v>
      </c>
      <c r="AW1360" s="13" t="s">
        <v>40</v>
      </c>
      <c r="AX1360" s="13" t="s">
        <v>25</v>
      </c>
      <c r="AY1360" s="214" t="s">
        <v>144</v>
      </c>
    </row>
    <row r="1361" spans="2:65" s="1" customFormat="1" ht="22.5" customHeight="1">
      <c r="B1361" s="175"/>
      <c r="C1361" s="176" t="s">
        <v>1212</v>
      </c>
      <c r="D1361" s="176" t="s">
        <v>146</v>
      </c>
      <c r="E1361" s="177" t="s">
        <v>1863</v>
      </c>
      <c r="F1361" s="178" t="s">
        <v>1864</v>
      </c>
      <c r="G1361" s="179" t="s">
        <v>468</v>
      </c>
      <c r="H1361" s="180">
        <v>73.118</v>
      </c>
      <c r="I1361" s="181"/>
      <c r="J1361" s="182">
        <f>ROUND(I1361*H1361,2)</f>
        <v>0</v>
      </c>
      <c r="K1361" s="178" t="s">
        <v>4753</v>
      </c>
      <c r="L1361" s="42"/>
      <c r="M1361" s="183" t="s">
        <v>5</v>
      </c>
      <c r="N1361" s="184" t="s">
        <v>48</v>
      </c>
      <c r="O1361" s="43"/>
      <c r="P1361" s="185">
        <f>O1361*H1361</f>
        <v>0</v>
      </c>
      <c r="Q1361" s="185">
        <v>0.00012</v>
      </c>
      <c r="R1361" s="185">
        <f>Q1361*H1361</f>
        <v>0.00877416</v>
      </c>
      <c r="S1361" s="185">
        <v>0</v>
      </c>
      <c r="T1361" s="186">
        <f>S1361*H1361</f>
        <v>0</v>
      </c>
      <c r="AR1361" s="24" t="s">
        <v>151</v>
      </c>
      <c r="AT1361" s="24" t="s">
        <v>146</v>
      </c>
      <c r="AU1361" s="24" t="s">
        <v>86</v>
      </c>
      <c r="AY1361" s="24" t="s">
        <v>144</v>
      </c>
      <c r="BE1361" s="187">
        <f>IF(N1361="základní",J1361,0)</f>
        <v>0</v>
      </c>
      <c r="BF1361" s="187">
        <f>IF(N1361="snížená",J1361,0)</f>
        <v>0</v>
      </c>
      <c r="BG1361" s="187">
        <f>IF(N1361="zákl. přenesená",J1361,0)</f>
        <v>0</v>
      </c>
      <c r="BH1361" s="187">
        <f>IF(N1361="sníž. přenesená",J1361,0)</f>
        <v>0</v>
      </c>
      <c r="BI1361" s="187">
        <f>IF(N1361="nulová",J1361,0)</f>
        <v>0</v>
      </c>
      <c r="BJ1361" s="24" t="s">
        <v>25</v>
      </c>
      <c r="BK1361" s="187">
        <f>ROUND(I1361*H1361,2)</f>
        <v>0</v>
      </c>
      <c r="BL1361" s="24" t="s">
        <v>151</v>
      </c>
      <c r="BM1361" s="24" t="s">
        <v>1865</v>
      </c>
    </row>
    <row r="1362" spans="2:51" s="11" customFormat="1" ht="13.5">
      <c r="B1362" s="188"/>
      <c r="D1362" s="189" t="s">
        <v>153</v>
      </c>
      <c r="E1362" s="190" t="s">
        <v>5</v>
      </c>
      <c r="F1362" s="191" t="s">
        <v>1256</v>
      </c>
      <c r="H1362" s="192" t="s">
        <v>5</v>
      </c>
      <c r="I1362" s="193"/>
      <c r="L1362" s="188"/>
      <c r="M1362" s="194"/>
      <c r="N1362" s="195"/>
      <c r="O1362" s="195"/>
      <c r="P1362" s="195"/>
      <c r="Q1362" s="195"/>
      <c r="R1362" s="195"/>
      <c r="S1362" s="195"/>
      <c r="T1362" s="196"/>
      <c r="AT1362" s="192" t="s">
        <v>153</v>
      </c>
      <c r="AU1362" s="192" t="s">
        <v>86</v>
      </c>
      <c r="AV1362" s="11" t="s">
        <v>25</v>
      </c>
      <c r="AW1362" s="11" t="s">
        <v>40</v>
      </c>
      <c r="AX1362" s="11" t="s">
        <v>77</v>
      </c>
      <c r="AY1362" s="192" t="s">
        <v>144</v>
      </c>
    </row>
    <row r="1363" spans="2:51" s="11" customFormat="1" ht="13.5">
      <c r="B1363" s="188"/>
      <c r="D1363" s="189" t="s">
        <v>153</v>
      </c>
      <c r="E1363" s="190" t="s">
        <v>5</v>
      </c>
      <c r="F1363" s="191" t="s">
        <v>1257</v>
      </c>
      <c r="H1363" s="192" t="s">
        <v>5</v>
      </c>
      <c r="I1363" s="193"/>
      <c r="L1363" s="188"/>
      <c r="M1363" s="194"/>
      <c r="N1363" s="195"/>
      <c r="O1363" s="195"/>
      <c r="P1363" s="195"/>
      <c r="Q1363" s="195"/>
      <c r="R1363" s="195"/>
      <c r="S1363" s="195"/>
      <c r="T1363" s="196"/>
      <c r="AT1363" s="192" t="s">
        <v>153</v>
      </c>
      <c r="AU1363" s="192" t="s">
        <v>86</v>
      </c>
      <c r="AV1363" s="11" t="s">
        <v>25</v>
      </c>
      <c r="AW1363" s="11" t="s">
        <v>40</v>
      </c>
      <c r="AX1363" s="11" t="s">
        <v>77</v>
      </c>
      <c r="AY1363" s="192" t="s">
        <v>144</v>
      </c>
    </row>
    <row r="1364" spans="2:51" s="11" customFormat="1" ht="13.5">
      <c r="B1364" s="188"/>
      <c r="D1364" s="189" t="s">
        <v>153</v>
      </c>
      <c r="E1364" s="190" t="s">
        <v>5</v>
      </c>
      <c r="F1364" s="191" t="s">
        <v>215</v>
      </c>
      <c r="H1364" s="192" t="s">
        <v>5</v>
      </c>
      <c r="I1364" s="193"/>
      <c r="L1364" s="188"/>
      <c r="M1364" s="194"/>
      <c r="N1364" s="195"/>
      <c r="O1364" s="195"/>
      <c r="P1364" s="195"/>
      <c r="Q1364" s="195"/>
      <c r="R1364" s="195"/>
      <c r="S1364" s="195"/>
      <c r="T1364" s="196"/>
      <c r="AT1364" s="192" t="s">
        <v>153</v>
      </c>
      <c r="AU1364" s="192" t="s">
        <v>86</v>
      </c>
      <c r="AV1364" s="11" t="s">
        <v>25</v>
      </c>
      <c r="AW1364" s="11" t="s">
        <v>40</v>
      </c>
      <c r="AX1364" s="11" t="s">
        <v>77</v>
      </c>
      <c r="AY1364" s="192" t="s">
        <v>144</v>
      </c>
    </row>
    <row r="1365" spans="2:51" s="12" customFormat="1" ht="27">
      <c r="B1365" s="197"/>
      <c r="D1365" s="189" t="s">
        <v>153</v>
      </c>
      <c r="E1365" s="198" t="s">
        <v>5</v>
      </c>
      <c r="F1365" s="199" t="s">
        <v>1866</v>
      </c>
      <c r="H1365" s="200">
        <v>71.344</v>
      </c>
      <c r="I1365" s="201"/>
      <c r="L1365" s="197"/>
      <c r="M1365" s="202"/>
      <c r="N1365" s="203"/>
      <c r="O1365" s="203"/>
      <c r="P1365" s="203"/>
      <c r="Q1365" s="203"/>
      <c r="R1365" s="203"/>
      <c r="S1365" s="203"/>
      <c r="T1365" s="204"/>
      <c r="AT1365" s="198" t="s">
        <v>153</v>
      </c>
      <c r="AU1365" s="198" t="s">
        <v>86</v>
      </c>
      <c r="AV1365" s="12" t="s">
        <v>86</v>
      </c>
      <c r="AW1365" s="12" t="s">
        <v>40</v>
      </c>
      <c r="AX1365" s="12" t="s">
        <v>77</v>
      </c>
      <c r="AY1365" s="198" t="s">
        <v>144</v>
      </c>
    </row>
    <row r="1366" spans="2:51" s="12" customFormat="1" ht="13.5">
      <c r="B1366" s="197"/>
      <c r="D1366" s="189" t="s">
        <v>153</v>
      </c>
      <c r="E1366" s="198" t="s">
        <v>5</v>
      </c>
      <c r="F1366" s="199" t="s">
        <v>1867</v>
      </c>
      <c r="H1366" s="200">
        <v>1.774</v>
      </c>
      <c r="I1366" s="201"/>
      <c r="L1366" s="197"/>
      <c r="M1366" s="202"/>
      <c r="N1366" s="203"/>
      <c r="O1366" s="203"/>
      <c r="P1366" s="203"/>
      <c r="Q1366" s="203"/>
      <c r="R1366" s="203"/>
      <c r="S1366" s="203"/>
      <c r="T1366" s="204"/>
      <c r="AT1366" s="198" t="s">
        <v>153</v>
      </c>
      <c r="AU1366" s="198" t="s">
        <v>86</v>
      </c>
      <c r="AV1366" s="12" t="s">
        <v>86</v>
      </c>
      <c r="AW1366" s="12" t="s">
        <v>40</v>
      </c>
      <c r="AX1366" s="12" t="s">
        <v>77</v>
      </c>
      <c r="AY1366" s="198" t="s">
        <v>144</v>
      </c>
    </row>
    <row r="1367" spans="2:51" s="13" customFormat="1" ht="13.5">
      <c r="B1367" s="205"/>
      <c r="D1367" s="206" t="s">
        <v>153</v>
      </c>
      <c r="E1367" s="207" t="s">
        <v>5</v>
      </c>
      <c r="F1367" s="208" t="s">
        <v>174</v>
      </c>
      <c r="H1367" s="209">
        <v>73.118</v>
      </c>
      <c r="I1367" s="210"/>
      <c r="L1367" s="205"/>
      <c r="M1367" s="211"/>
      <c r="N1367" s="212"/>
      <c r="O1367" s="212"/>
      <c r="P1367" s="212"/>
      <c r="Q1367" s="212"/>
      <c r="R1367" s="212"/>
      <c r="S1367" s="212"/>
      <c r="T1367" s="213"/>
      <c r="AT1367" s="214" t="s">
        <v>153</v>
      </c>
      <c r="AU1367" s="214" t="s">
        <v>86</v>
      </c>
      <c r="AV1367" s="13" t="s">
        <v>151</v>
      </c>
      <c r="AW1367" s="13" t="s">
        <v>40</v>
      </c>
      <c r="AX1367" s="13" t="s">
        <v>25</v>
      </c>
      <c r="AY1367" s="214" t="s">
        <v>144</v>
      </c>
    </row>
    <row r="1368" spans="2:65" s="1" customFormat="1" ht="22.5" customHeight="1">
      <c r="B1368" s="175"/>
      <c r="C1368" s="176" t="s">
        <v>1868</v>
      </c>
      <c r="D1368" s="176" t="s">
        <v>146</v>
      </c>
      <c r="E1368" s="177" t="s">
        <v>1869</v>
      </c>
      <c r="F1368" s="178" t="s">
        <v>1870</v>
      </c>
      <c r="G1368" s="179" t="s">
        <v>149</v>
      </c>
      <c r="H1368" s="180">
        <v>260.135</v>
      </c>
      <c r="I1368" s="181"/>
      <c r="J1368" s="182">
        <f>ROUND(I1368*H1368,2)</f>
        <v>0</v>
      </c>
      <c r="K1368" s="178" t="s">
        <v>4753</v>
      </c>
      <c r="L1368" s="42"/>
      <c r="M1368" s="183" t="s">
        <v>5</v>
      </c>
      <c r="N1368" s="184" t="s">
        <v>48</v>
      </c>
      <c r="O1368" s="43"/>
      <c r="P1368" s="185">
        <f>O1368*H1368</f>
        <v>0</v>
      </c>
      <c r="Q1368" s="185">
        <v>0.42</v>
      </c>
      <c r="R1368" s="185">
        <f>Q1368*H1368</f>
        <v>109.2567</v>
      </c>
      <c r="S1368" s="185">
        <v>0</v>
      </c>
      <c r="T1368" s="186">
        <f>S1368*H1368</f>
        <v>0</v>
      </c>
      <c r="AR1368" s="24" t="s">
        <v>151</v>
      </c>
      <c r="AT1368" s="24" t="s">
        <v>146</v>
      </c>
      <c r="AU1368" s="24" t="s">
        <v>86</v>
      </c>
      <c r="AY1368" s="24" t="s">
        <v>144</v>
      </c>
      <c r="BE1368" s="187">
        <f>IF(N1368="základní",J1368,0)</f>
        <v>0</v>
      </c>
      <c r="BF1368" s="187">
        <f>IF(N1368="snížená",J1368,0)</f>
        <v>0</v>
      </c>
      <c r="BG1368" s="187">
        <f>IF(N1368="zákl. přenesená",J1368,0)</f>
        <v>0</v>
      </c>
      <c r="BH1368" s="187">
        <f>IF(N1368="sníž. přenesená",J1368,0)</f>
        <v>0</v>
      </c>
      <c r="BI1368" s="187">
        <f>IF(N1368="nulová",J1368,0)</f>
        <v>0</v>
      </c>
      <c r="BJ1368" s="24" t="s">
        <v>25</v>
      </c>
      <c r="BK1368" s="187">
        <f>ROUND(I1368*H1368,2)</f>
        <v>0</v>
      </c>
      <c r="BL1368" s="24" t="s">
        <v>151</v>
      </c>
      <c r="BM1368" s="24" t="s">
        <v>1871</v>
      </c>
    </row>
    <row r="1369" spans="2:51" s="11" customFormat="1" ht="13.5">
      <c r="B1369" s="188"/>
      <c r="D1369" s="189" t="s">
        <v>153</v>
      </c>
      <c r="E1369" s="190" t="s">
        <v>5</v>
      </c>
      <c r="F1369" s="191" t="s">
        <v>311</v>
      </c>
      <c r="H1369" s="192" t="s">
        <v>5</v>
      </c>
      <c r="I1369" s="193"/>
      <c r="L1369" s="188"/>
      <c r="M1369" s="194"/>
      <c r="N1369" s="195"/>
      <c r="O1369" s="195"/>
      <c r="P1369" s="195"/>
      <c r="Q1369" s="195"/>
      <c r="R1369" s="195"/>
      <c r="S1369" s="195"/>
      <c r="T1369" s="196"/>
      <c r="AT1369" s="192" t="s">
        <v>153</v>
      </c>
      <c r="AU1369" s="192" t="s">
        <v>86</v>
      </c>
      <c r="AV1369" s="11" t="s">
        <v>25</v>
      </c>
      <c r="AW1369" s="11" t="s">
        <v>40</v>
      </c>
      <c r="AX1369" s="11" t="s">
        <v>77</v>
      </c>
      <c r="AY1369" s="192" t="s">
        <v>144</v>
      </c>
    </row>
    <row r="1370" spans="2:51" s="11" customFormat="1" ht="13.5">
      <c r="B1370" s="188"/>
      <c r="D1370" s="189" t="s">
        <v>153</v>
      </c>
      <c r="E1370" s="190" t="s">
        <v>5</v>
      </c>
      <c r="F1370" s="191" t="s">
        <v>312</v>
      </c>
      <c r="H1370" s="192" t="s">
        <v>5</v>
      </c>
      <c r="I1370" s="193"/>
      <c r="L1370" s="188"/>
      <c r="M1370" s="194"/>
      <c r="N1370" s="195"/>
      <c r="O1370" s="195"/>
      <c r="P1370" s="195"/>
      <c r="Q1370" s="195"/>
      <c r="R1370" s="195"/>
      <c r="S1370" s="195"/>
      <c r="T1370" s="196"/>
      <c r="AT1370" s="192" t="s">
        <v>153</v>
      </c>
      <c r="AU1370" s="192" t="s">
        <v>86</v>
      </c>
      <c r="AV1370" s="11" t="s">
        <v>25</v>
      </c>
      <c r="AW1370" s="11" t="s">
        <v>40</v>
      </c>
      <c r="AX1370" s="11" t="s">
        <v>77</v>
      </c>
      <c r="AY1370" s="192" t="s">
        <v>144</v>
      </c>
    </row>
    <row r="1371" spans="2:51" s="12" customFormat="1" ht="13.5">
      <c r="B1371" s="197"/>
      <c r="D1371" s="189" t="s">
        <v>153</v>
      </c>
      <c r="E1371" s="198" t="s">
        <v>5</v>
      </c>
      <c r="F1371" s="199" t="s">
        <v>1872</v>
      </c>
      <c r="H1371" s="200">
        <v>49.066</v>
      </c>
      <c r="I1371" s="201"/>
      <c r="L1371" s="197"/>
      <c r="M1371" s="202"/>
      <c r="N1371" s="203"/>
      <c r="O1371" s="203"/>
      <c r="P1371" s="203"/>
      <c r="Q1371" s="203"/>
      <c r="R1371" s="203"/>
      <c r="S1371" s="203"/>
      <c r="T1371" s="204"/>
      <c r="AT1371" s="198" t="s">
        <v>153</v>
      </c>
      <c r="AU1371" s="198" t="s">
        <v>86</v>
      </c>
      <c r="AV1371" s="12" t="s">
        <v>86</v>
      </c>
      <c r="AW1371" s="12" t="s">
        <v>40</v>
      </c>
      <c r="AX1371" s="12" t="s">
        <v>77</v>
      </c>
      <c r="AY1371" s="198" t="s">
        <v>144</v>
      </c>
    </row>
    <row r="1372" spans="2:51" s="11" customFormat="1" ht="13.5">
      <c r="B1372" s="188"/>
      <c r="D1372" s="189" t="s">
        <v>153</v>
      </c>
      <c r="E1372" s="190" t="s">
        <v>5</v>
      </c>
      <c r="F1372" s="191" t="s">
        <v>314</v>
      </c>
      <c r="H1372" s="192" t="s">
        <v>5</v>
      </c>
      <c r="I1372" s="193"/>
      <c r="L1372" s="188"/>
      <c r="M1372" s="194"/>
      <c r="N1372" s="195"/>
      <c r="O1372" s="195"/>
      <c r="P1372" s="195"/>
      <c r="Q1372" s="195"/>
      <c r="R1372" s="195"/>
      <c r="S1372" s="195"/>
      <c r="T1372" s="196"/>
      <c r="AT1372" s="192" t="s">
        <v>153</v>
      </c>
      <c r="AU1372" s="192" t="s">
        <v>86</v>
      </c>
      <c r="AV1372" s="11" t="s">
        <v>25</v>
      </c>
      <c r="AW1372" s="11" t="s">
        <v>40</v>
      </c>
      <c r="AX1372" s="11" t="s">
        <v>77</v>
      </c>
      <c r="AY1372" s="192" t="s">
        <v>144</v>
      </c>
    </row>
    <row r="1373" spans="2:51" s="12" customFormat="1" ht="13.5">
      <c r="B1373" s="197"/>
      <c r="D1373" s="189" t="s">
        <v>153</v>
      </c>
      <c r="E1373" s="198" t="s">
        <v>5</v>
      </c>
      <c r="F1373" s="199" t="s">
        <v>1873</v>
      </c>
      <c r="H1373" s="200">
        <v>3.973</v>
      </c>
      <c r="I1373" s="201"/>
      <c r="L1373" s="197"/>
      <c r="M1373" s="202"/>
      <c r="N1373" s="203"/>
      <c r="O1373" s="203"/>
      <c r="P1373" s="203"/>
      <c r="Q1373" s="203"/>
      <c r="R1373" s="203"/>
      <c r="S1373" s="203"/>
      <c r="T1373" s="204"/>
      <c r="AT1373" s="198" t="s">
        <v>153</v>
      </c>
      <c r="AU1373" s="198" t="s">
        <v>86</v>
      </c>
      <c r="AV1373" s="12" t="s">
        <v>86</v>
      </c>
      <c r="AW1373" s="12" t="s">
        <v>40</v>
      </c>
      <c r="AX1373" s="12" t="s">
        <v>77</v>
      </c>
      <c r="AY1373" s="198" t="s">
        <v>144</v>
      </c>
    </row>
    <row r="1374" spans="2:51" s="11" customFormat="1" ht="13.5">
      <c r="B1374" s="188"/>
      <c r="D1374" s="189" t="s">
        <v>153</v>
      </c>
      <c r="E1374" s="190" t="s">
        <v>5</v>
      </c>
      <c r="F1374" s="191" t="s">
        <v>1246</v>
      </c>
      <c r="H1374" s="192" t="s">
        <v>5</v>
      </c>
      <c r="I1374" s="193"/>
      <c r="L1374" s="188"/>
      <c r="M1374" s="194"/>
      <c r="N1374" s="195"/>
      <c r="O1374" s="195"/>
      <c r="P1374" s="195"/>
      <c r="Q1374" s="195"/>
      <c r="R1374" s="195"/>
      <c r="S1374" s="195"/>
      <c r="T1374" s="196"/>
      <c r="AT1374" s="192" t="s">
        <v>153</v>
      </c>
      <c r="AU1374" s="192" t="s">
        <v>86</v>
      </c>
      <c r="AV1374" s="11" t="s">
        <v>25</v>
      </c>
      <c r="AW1374" s="11" t="s">
        <v>40</v>
      </c>
      <c r="AX1374" s="11" t="s">
        <v>77</v>
      </c>
      <c r="AY1374" s="192" t="s">
        <v>144</v>
      </c>
    </row>
    <row r="1375" spans="2:51" s="11" customFormat="1" ht="13.5">
      <c r="B1375" s="188"/>
      <c r="D1375" s="189" t="s">
        <v>153</v>
      </c>
      <c r="E1375" s="190" t="s">
        <v>5</v>
      </c>
      <c r="F1375" s="191" t="s">
        <v>1247</v>
      </c>
      <c r="H1375" s="192" t="s">
        <v>5</v>
      </c>
      <c r="I1375" s="193"/>
      <c r="L1375" s="188"/>
      <c r="M1375" s="194"/>
      <c r="N1375" s="195"/>
      <c r="O1375" s="195"/>
      <c r="P1375" s="195"/>
      <c r="Q1375" s="195"/>
      <c r="R1375" s="195"/>
      <c r="S1375" s="195"/>
      <c r="T1375" s="196"/>
      <c r="AT1375" s="192" t="s">
        <v>153</v>
      </c>
      <c r="AU1375" s="192" t="s">
        <v>86</v>
      </c>
      <c r="AV1375" s="11" t="s">
        <v>25</v>
      </c>
      <c r="AW1375" s="11" t="s">
        <v>40</v>
      </c>
      <c r="AX1375" s="11" t="s">
        <v>77</v>
      </c>
      <c r="AY1375" s="192" t="s">
        <v>144</v>
      </c>
    </row>
    <row r="1376" spans="2:51" s="11" customFormat="1" ht="13.5">
      <c r="B1376" s="188"/>
      <c r="D1376" s="189" t="s">
        <v>153</v>
      </c>
      <c r="E1376" s="190" t="s">
        <v>5</v>
      </c>
      <c r="F1376" s="191" t="s">
        <v>1248</v>
      </c>
      <c r="H1376" s="192" t="s">
        <v>5</v>
      </c>
      <c r="I1376" s="193"/>
      <c r="L1376" s="188"/>
      <c r="M1376" s="194"/>
      <c r="N1376" s="195"/>
      <c r="O1376" s="195"/>
      <c r="P1376" s="195"/>
      <c r="Q1376" s="195"/>
      <c r="R1376" s="195"/>
      <c r="S1376" s="195"/>
      <c r="T1376" s="196"/>
      <c r="AT1376" s="192" t="s">
        <v>153</v>
      </c>
      <c r="AU1376" s="192" t="s">
        <v>86</v>
      </c>
      <c r="AV1376" s="11" t="s">
        <v>25</v>
      </c>
      <c r="AW1376" s="11" t="s">
        <v>40</v>
      </c>
      <c r="AX1376" s="11" t="s">
        <v>77</v>
      </c>
      <c r="AY1376" s="192" t="s">
        <v>144</v>
      </c>
    </row>
    <row r="1377" spans="2:51" s="12" customFormat="1" ht="13.5">
      <c r="B1377" s="197"/>
      <c r="D1377" s="189" t="s">
        <v>153</v>
      </c>
      <c r="E1377" s="198" t="s">
        <v>5</v>
      </c>
      <c r="F1377" s="199" t="s">
        <v>1874</v>
      </c>
      <c r="H1377" s="200">
        <v>-1.894</v>
      </c>
      <c r="I1377" s="201"/>
      <c r="L1377" s="197"/>
      <c r="M1377" s="202"/>
      <c r="N1377" s="203"/>
      <c r="O1377" s="203"/>
      <c r="P1377" s="203"/>
      <c r="Q1377" s="203"/>
      <c r="R1377" s="203"/>
      <c r="S1377" s="203"/>
      <c r="T1377" s="204"/>
      <c r="AT1377" s="198" t="s">
        <v>153</v>
      </c>
      <c r="AU1377" s="198" t="s">
        <v>86</v>
      </c>
      <c r="AV1377" s="12" t="s">
        <v>86</v>
      </c>
      <c r="AW1377" s="12" t="s">
        <v>40</v>
      </c>
      <c r="AX1377" s="12" t="s">
        <v>77</v>
      </c>
      <c r="AY1377" s="198" t="s">
        <v>144</v>
      </c>
    </row>
    <row r="1378" spans="2:51" s="11" customFormat="1" ht="13.5">
      <c r="B1378" s="188"/>
      <c r="D1378" s="189" t="s">
        <v>153</v>
      </c>
      <c r="E1378" s="190" t="s">
        <v>5</v>
      </c>
      <c r="F1378" s="191" t="s">
        <v>160</v>
      </c>
      <c r="H1378" s="192" t="s">
        <v>5</v>
      </c>
      <c r="I1378" s="193"/>
      <c r="L1378" s="188"/>
      <c r="M1378" s="194"/>
      <c r="N1378" s="195"/>
      <c r="O1378" s="195"/>
      <c r="P1378" s="195"/>
      <c r="Q1378" s="195"/>
      <c r="R1378" s="195"/>
      <c r="S1378" s="195"/>
      <c r="T1378" s="196"/>
      <c r="AT1378" s="192" t="s">
        <v>153</v>
      </c>
      <c r="AU1378" s="192" t="s">
        <v>86</v>
      </c>
      <c r="AV1378" s="11" t="s">
        <v>25</v>
      </c>
      <c r="AW1378" s="11" t="s">
        <v>40</v>
      </c>
      <c r="AX1378" s="11" t="s">
        <v>77</v>
      </c>
      <c r="AY1378" s="192" t="s">
        <v>144</v>
      </c>
    </row>
    <row r="1379" spans="2:51" s="11" customFormat="1" ht="13.5">
      <c r="B1379" s="188"/>
      <c r="D1379" s="189" t="s">
        <v>153</v>
      </c>
      <c r="E1379" s="190" t="s">
        <v>5</v>
      </c>
      <c r="F1379" s="191" t="s">
        <v>161</v>
      </c>
      <c r="H1379" s="192" t="s">
        <v>5</v>
      </c>
      <c r="I1379" s="193"/>
      <c r="L1379" s="188"/>
      <c r="M1379" s="194"/>
      <c r="N1379" s="195"/>
      <c r="O1379" s="195"/>
      <c r="P1379" s="195"/>
      <c r="Q1379" s="195"/>
      <c r="R1379" s="195"/>
      <c r="S1379" s="195"/>
      <c r="T1379" s="196"/>
      <c r="AT1379" s="192" t="s">
        <v>153</v>
      </c>
      <c r="AU1379" s="192" t="s">
        <v>86</v>
      </c>
      <c r="AV1379" s="11" t="s">
        <v>25</v>
      </c>
      <c r="AW1379" s="11" t="s">
        <v>40</v>
      </c>
      <c r="AX1379" s="11" t="s">
        <v>77</v>
      </c>
      <c r="AY1379" s="192" t="s">
        <v>144</v>
      </c>
    </row>
    <row r="1380" spans="2:51" s="12" customFormat="1" ht="13.5">
      <c r="B1380" s="197"/>
      <c r="D1380" s="189" t="s">
        <v>153</v>
      </c>
      <c r="E1380" s="198" t="s">
        <v>5</v>
      </c>
      <c r="F1380" s="199" t="s">
        <v>1875</v>
      </c>
      <c r="H1380" s="200">
        <v>35.814</v>
      </c>
      <c r="I1380" s="201"/>
      <c r="L1380" s="197"/>
      <c r="M1380" s="202"/>
      <c r="N1380" s="203"/>
      <c r="O1380" s="203"/>
      <c r="P1380" s="203"/>
      <c r="Q1380" s="203"/>
      <c r="R1380" s="203"/>
      <c r="S1380" s="203"/>
      <c r="T1380" s="204"/>
      <c r="AT1380" s="198" t="s">
        <v>153</v>
      </c>
      <c r="AU1380" s="198" t="s">
        <v>86</v>
      </c>
      <c r="AV1380" s="12" t="s">
        <v>86</v>
      </c>
      <c r="AW1380" s="12" t="s">
        <v>40</v>
      </c>
      <c r="AX1380" s="12" t="s">
        <v>77</v>
      </c>
      <c r="AY1380" s="198" t="s">
        <v>144</v>
      </c>
    </row>
    <row r="1381" spans="2:51" s="11" customFormat="1" ht="13.5">
      <c r="B1381" s="188"/>
      <c r="D1381" s="189" t="s">
        <v>153</v>
      </c>
      <c r="E1381" s="190" t="s">
        <v>5</v>
      </c>
      <c r="F1381" s="191" t="s">
        <v>324</v>
      </c>
      <c r="H1381" s="192" t="s">
        <v>5</v>
      </c>
      <c r="I1381" s="193"/>
      <c r="L1381" s="188"/>
      <c r="M1381" s="194"/>
      <c r="N1381" s="195"/>
      <c r="O1381" s="195"/>
      <c r="P1381" s="195"/>
      <c r="Q1381" s="195"/>
      <c r="R1381" s="195"/>
      <c r="S1381" s="195"/>
      <c r="T1381" s="196"/>
      <c r="AT1381" s="192" t="s">
        <v>153</v>
      </c>
      <c r="AU1381" s="192" t="s">
        <v>86</v>
      </c>
      <c r="AV1381" s="11" t="s">
        <v>25</v>
      </c>
      <c r="AW1381" s="11" t="s">
        <v>40</v>
      </c>
      <c r="AX1381" s="11" t="s">
        <v>77</v>
      </c>
      <c r="AY1381" s="192" t="s">
        <v>144</v>
      </c>
    </row>
    <row r="1382" spans="2:51" s="11" customFormat="1" ht="13.5">
      <c r="B1382" s="188"/>
      <c r="D1382" s="189" t="s">
        <v>153</v>
      </c>
      <c r="E1382" s="190" t="s">
        <v>5</v>
      </c>
      <c r="F1382" s="191" t="s">
        <v>1876</v>
      </c>
      <c r="H1382" s="192" t="s">
        <v>5</v>
      </c>
      <c r="I1382" s="193"/>
      <c r="L1382" s="188"/>
      <c r="M1382" s="194"/>
      <c r="N1382" s="195"/>
      <c r="O1382" s="195"/>
      <c r="P1382" s="195"/>
      <c r="Q1382" s="195"/>
      <c r="R1382" s="195"/>
      <c r="S1382" s="195"/>
      <c r="T1382" s="196"/>
      <c r="AT1382" s="192" t="s">
        <v>153</v>
      </c>
      <c r="AU1382" s="192" t="s">
        <v>86</v>
      </c>
      <c r="AV1382" s="11" t="s">
        <v>25</v>
      </c>
      <c r="AW1382" s="11" t="s">
        <v>40</v>
      </c>
      <c r="AX1382" s="11" t="s">
        <v>77</v>
      </c>
      <c r="AY1382" s="192" t="s">
        <v>144</v>
      </c>
    </row>
    <row r="1383" spans="2:51" s="12" customFormat="1" ht="13.5">
      <c r="B1383" s="197"/>
      <c r="D1383" s="189" t="s">
        <v>153</v>
      </c>
      <c r="E1383" s="198" t="s">
        <v>5</v>
      </c>
      <c r="F1383" s="199" t="s">
        <v>377</v>
      </c>
      <c r="H1383" s="200">
        <v>25.041</v>
      </c>
      <c r="I1383" s="201"/>
      <c r="L1383" s="197"/>
      <c r="M1383" s="202"/>
      <c r="N1383" s="203"/>
      <c r="O1383" s="203"/>
      <c r="P1383" s="203"/>
      <c r="Q1383" s="203"/>
      <c r="R1383" s="203"/>
      <c r="S1383" s="203"/>
      <c r="T1383" s="204"/>
      <c r="AT1383" s="198" t="s">
        <v>153</v>
      </c>
      <c r="AU1383" s="198" t="s">
        <v>86</v>
      </c>
      <c r="AV1383" s="12" t="s">
        <v>86</v>
      </c>
      <c r="AW1383" s="12" t="s">
        <v>40</v>
      </c>
      <c r="AX1383" s="12" t="s">
        <v>77</v>
      </c>
      <c r="AY1383" s="198" t="s">
        <v>144</v>
      </c>
    </row>
    <row r="1384" spans="2:51" s="11" customFormat="1" ht="13.5">
      <c r="B1384" s="188"/>
      <c r="D1384" s="189" t="s">
        <v>153</v>
      </c>
      <c r="E1384" s="190" t="s">
        <v>5</v>
      </c>
      <c r="F1384" s="191" t="s">
        <v>330</v>
      </c>
      <c r="H1384" s="192" t="s">
        <v>5</v>
      </c>
      <c r="I1384" s="193"/>
      <c r="L1384" s="188"/>
      <c r="M1384" s="194"/>
      <c r="N1384" s="195"/>
      <c r="O1384" s="195"/>
      <c r="P1384" s="195"/>
      <c r="Q1384" s="195"/>
      <c r="R1384" s="195"/>
      <c r="S1384" s="195"/>
      <c r="T1384" s="196"/>
      <c r="AT1384" s="192" t="s">
        <v>153</v>
      </c>
      <c r="AU1384" s="192" t="s">
        <v>86</v>
      </c>
      <c r="AV1384" s="11" t="s">
        <v>25</v>
      </c>
      <c r="AW1384" s="11" t="s">
        <v>40</v>
      </c>
      <c r="AX1384" s="11" t="s">
        <v>77</v>
      </c>
      <c r="AY1384" s="192" t="s">
        <v>144</v>
      </c>
    </row>
    <row r="1385" spans="2:51" s="11" customFormat="1" ht="13.5">
      <c r="B1385" s="188"/>
      <c r="D1385" s="189" t="s">
        <v>153</v>
      </c>
      <c r="E1385" s="190" t="s">
        <v>5</v>
      </c>
      <c r="F1385" s="191" t="s">
        <v>331</v>
      </c>
      <c r="H1385" s="192" t="s">
        <v>5</v>
      </c>
      <c r="I1385" s="193"/>
      <c r="L1385" s="188"/>
      <c r="M1385" s="194"/>
      <c r="N1385" s="195"/>
      <c r="O1385" s="195"/>
      <c r="P1385" s="195"/>
      <c r="Q1385" s="195"/>
      <c r="R1385" s="195"/>
      <c r="S1385" s="195"/>
      <c r="T1385" s="196"/>
      <c r="AT1385" s="192" t="s">
        <v>153</v>
      </c>
      <c r="AU1385" s="192" t="s">
        <v>86</v>
      </c>
      <c r="AV1385" s="11" t="s">
        <v>25</v>
      </c>
      <c r="AW1385" s="11" t="s">
        <v>40</v>
      </c>
      <c r="AX1385" s="11" t="s">
        <v>77</v>
      </c>
      <c r="AY1385" s="192" t="s">
        <v>144</v>
      </c>
    </row>
    <row r="1386" spans="2:51" s="12" customFormat="1" ht="13.5">
      <c r="B1386" s="197"/>
      <c r="D1386" s="189" t="s">
        <v>153</v>
      </c>
      <c r="E1386" s="198" t="s">
        <v>5</v>
      </c>
      <c r="F1386" s="199" t="s">
        <v>379</v>
      </c>
      <c r="H1386" s="200">
        <v>7.842</v>
      </c>
      <c r="I1386" s="201"/>
      <c r="L1386" s="197"/>
      <c r="M1386" s="202"/>
      <c r="N1386" s="203"/>
      <c r="O1386" s="203"/>
      <c r="P1386" s="203"/>
      <c r="Q1386" s="203"/>
      <c r="R1386" s="203"/>
      <c r="S1386" s="203"/>
      <c r="T1386" s="204"/>
      <c r="AT1386" s="198" t="s">
        <v>153</v>
      </c>
      <c r="AU1386" s="198" t="s">
        <v>86</v>
      </c>
      <c r="AV1386" s="12" t="s">
        <v>86</v>
      </c>
      <c r="AW1386" s="12" t="s">
        <v>40</v>
      </c>
      <c r="AX1386" s="12" t="s">
        <v>77</v>
      </c>
      <c r="AY1386" s="198" t="s">
        <v>144</v>
      </c>
    </row>
    <row r="1387" spans="2:51" s="11" customFormat="1" ht="13.5">
      <c r="B1387" s="188"/>
      <c r="D1387" s="189" t="s">
        <v>153</v>
      </c>
      <c r="E1387" s="190" t="s">
        <v>5</v>
      </c>
      <c r="F1387" s="191" t="s">
        <v>634</v>
      </c>
      <c r="H1387" s="192" t="s">
        <v>5</v>
      </c>
      <c r="I1387" s="193"/>
      <c r="L1387" s="188"/>
      <c r="M1387" s="194"/>
      <c r="N1387" s="195"/>
      <c r="O1387" s="195"/>
      <c r="P1387" s="195"/>
      <c r="Q1387" s="195"/>
      <c r="R1387" s="195"/>
      <c r="S1387" s="195"/>
      <c r="T1387" s="196"/>
      <c r="AT1387" s="192" t="s">
        <v>153</v>
      </c>
      <c r="AU1387" s="192" t="s">
        <v>86</v>
      </c>
      <c r="AV1387" s="11" t="s">
        <v>25</v>
      </c>
      <c r="AW1387" s="11" t="s">
        <v>40</v>
      </c>
      <c r="AX1387" s="11" t="s">
        <v>77</v>
      </c>
      <c r="AY1387" s="192" t="s">
        <v>144</v>
      </c>
    </row>
    <row r="1388" spans="2:51" s="11" customFormat="1" ht="13.5">
      <c r="B1388" s="188"/>
      <c r="D1388" s="189" t="s">
        <v>153</v>
      </c>
      <c r="E1388" s="190" t="s">
        <v>5</v>
      </c>
      <c r="F1388" s="191" t="s">
        <v>635</v>
      </c>
      <c r="H1388" s="192" t="s">
        <v>5</v>
      </c>
      <c r="I1388" s="193"/>
      <c r="L1388" s="188"/>
      <c r="M1388" s="194"/>
      <c r="N1388" s="195"/>
      <c r="O1388" s="195"/>
      <c r="P1388" s="195"/>
      <c r="Q1388" s="195"/>
      <c r="R1388" s="195"/>
      <c r="S1388" s="195"/>
      <c r="T1388" s="196"/>
      <c r="AT1388" s="192" t="s">
        <v>153</v>
      </c>
      <c r="AU1388" s="192" t="s">
        <v>86</v>
      </c>
      <c r="AV1388" s="11" t="s">
        <v>25</v>
      </c>
      <c r="AW1388" s="11" t="s">
        <v>40</v>
      </c>
      <c r="AX1388" s="11" t="s">
        <v>77</v>
      </c>
      <c r="AY1388" s="192" t="s">
        <v>144</v>
      </c>
    </row>
    <row r="1389" spans="2:51" s="12" customFormat="1" ht="13.5">
      <c r="B1389" s="197"/>
      <c r="D1389" s="189" t="s">
        <v>153</v>
      </c>
      <c r="E1389" s="198" t="s">
        <v>5</v>
      </c>
      <c r="F1389" s="199" t="s">
        <v>1877</v>
      </c>
      <c r="H1389" s="200">
        <v>24.433</v>
      </c>
      <c r="I1389" s="201"/>
      <c r="L1389" s="197"/>
      <c r="M1389" s="202"/>
      <c r="N1389" s="203"/>
      <c r="O1389" s="203"/>
      <c r="P1389" s="203"/>
      <c r="Q1389" s="203"/>
      <c r="R1389" s="203"/>
      <c r="S1389" s="203"/>
      <c r="T1389" s="204"/>
      <c r="AT1389" s="198" t="s">
        <v>153</v>
      </c>
      <c r="AU1389" s="198" t="s">
        <v>86</v>
      </c>
      <c r="AV1389" s="12" t="s">
        <v>86</v>
      </c>
      <c r="AW1389" s="12" t="s">
        <v>40</v>
      </c>
      <c r="AX1389" s="12" t="s">
        <v>77</v>
      </c>
      <c r="AY1389" s="198" t="s">
        <v>144</v>
      </c>
    </row>
    <row r="1390" spans="2:51" s="11" customFormat="1" ht="13.5">
      <c r="B1390" s="188"/>
      <c r="D1390" s="189" t="s">
        <v>153</v>
      </c>
      <c r="E1390" s="190" t="s">
        <v>5</v>
      </c>
      <c r="F1390" s="191" t="s">
        <v>637</v>
      </c>
      <c r="H1390" s="192" t="s">
        <v>5</v>
      </c>
      <c r="I1390" s="193"/>
      <c r="L1390" s="188"/>
      <c r="M1390" s="194"/>
      <c r="N1390" s="195"/>
      <c r="O1390" s="195"/>
      <c r="P1390" s="195"/>
      <c r="Q1390" s="195"/>
      <c r="R1390" s="195"/>
      <c r="S1390" s="195"/>
      <c r="T1390" s="196"/>
      <c r="AT1390" s="192" t="s">
        <v>153</v>
      </c>
      <c r="AU1390" s="192" t="s">
        <v>86</v>
      </c>
      <c r="AV1390" s="11" t="s">
        <v>25</v>
      </c>
      <c r="AW1390" s="11" t="s">
        <v>40</v>
      </c>
      <c r="AX1390" s="11" t="s">
        <v>77</v>
      </c>
      <c r="AY1390" s="192" t="s">
        <v>144</v>
      </c>
    </row>
    <row r="1391" spans="2:51" s="11" customFormat="1" ht="13.5">
      <c r="B1391" s="188"/>
      <c r="D1391" s="189" t="s">
        <v>153</v>
      </c>
      <c r="E1391" s="190" t="s">
        <v>5</v>
      </c>
      <c r="F1391" s="191" t="s">
        <v>638</v>
      </c>
      <c r="H1391" s="192" t="s">
        <v>5</v>
      </c>
      <c r="I1391" s="193"/>
      <c r="L1391" s="188"/>
      <c r="M1391" s="194"/>
      <c r="N1391" s="195"/>
      <c r="O1391" s="195"/>
      <c r="P1391" s="195"/>
      <c r="Q1391" s="195"/>
      <c r="R1391" s="195"/>
      <c r="S1391" s="195"/>
      <c r="T1391" s="196"/>
      <c r="AT1391" s="192" t="s">
        <v>153</v>
      </c>
      <c r="AU1391" s="192" t="s">
        <v>86</v>
      </c>
      <c r="AV1391" s="11" t="s">
        <v>25</v>
      </c>
      <c r="AW1391" s="11" t="s">
        <v>40</v>
      </c>
      <c r="AX1391" s="11" t="s">
        <v>77</v>
      </c>
      <c r="AY1391" s="192" t="s">
        <v>144</v>
      </c>
    </row>
    <row r="1392" spans="2:51" s="12" customFormat="1" ht="13.5">
      <c r="B1392" s="197"/>
      <c r="D1392" s="189" t="s">
        <v>153</v>
      </c>
      <c r="E1392" s="198" t="s">
        <v>5</v>
      </c>
      <c r="F1392" s="199" t="s">
        <v>1878</v>
      </c>
      <c r="H1392" s="200">
        <v>15.257</v>
      </c>
      <c r="I1392" s="201"/>
      <c r="L1392" s="197"/>
      <c r="M1392" s="202"/>
      <c r="N1392" s="203"/>
      <c r="O1392" s="203"/>
      <c r="P1392" s="203"/>
      <c r="Q1392" s="203"/>
      <c r="R1392" s="203"/>
      <c r="S1392" s="203"/>
      <c r="T1392" s="204"/>
      <c r="AT1392" s="198" t="s">
        <v>153</v>
      </c>
      <c r="AU1392" s="198" t="s">
        <v>86</v>
      </c>
      <c r="AV1392" s="12" t="s">
        <v>86</v>
      </c>
      <c r="AW1392" s="12" t="s">
        <v>40</v>
      </c>
      <c r="AX1392" s="12" t="s">
        <v>77</v>
      </c>
      <c r="AY1392" s="198" t="s">
        <v>144</v>
      </c>
    </row>
    <row r="1393" spans="2:51" s="11" customFormat="1" ht="13.5">
      <c r="B1393" s="188"/>
      <c r="D1393" s="189" t="s">
        <v>153</v>
      </c>
      <c r="E1393" s="190" t="s">
        <v>5</v>
      </c>
      <c r="F1393" s="191" t="s">
        <v>1879</v>
      </c>
      <c r="H1393" s="192" t="s">
        <v>5</v>
      </c>
      <c r="I1393" s="193"/>
      <c r="L1393" s="188"/>
      <c r="M1393" s="194"/>
      <c r="N1393" s="195"/>
      <c r="O1393" s="195"/>
      <c r="P1393" s="195"/>
      <c r="Q1393" s="195"/>
      <c r="R1393" s="195"/>
      <c r="S1393" s="195"/>
      <c r="T1393" s="196"/>
      <c r="AT1393" s="192" t="s">
        <v>153</v>
      </c>
      <c r="AU1393" s="192" t="s">
        <v>86</v>
      </c>
      <c r="AV1393" s="11" t="s">
        <v>25</v>
      </c>
      <c r="AW1393" s="11" t="s">
        <v>40</v>
      </c>
      <c r="AX1393" s="11" t="s">
        <v>77</v>
      </c>
      <c r="AY1393" s="192" t="s">
        <v>144</v>
      </c>
    </row>
    <row r="1394" spans="2:51" s="11" customFormat="1" ht="13.5">
      <c r="B1394" s="188"/>
      <c r="D1394" s="189" t="s">
        <v>153</v>
      </c>
      <c r="E1394" s="190" t="s">
        <v>5</v>
      </c>
      <c r="F1394" s="191" t="s">
        <v>1880</v>
      </c>
      <c r="H1394" s="192" t="s">
        <v>5</v>
      </c>
      <c r="I1394" s="193"/>
      <c r="L1394" s="188"/>
      <c r="M1394" s="194"/>
      <c r="N1394" s="195"/>
      <c r="O1394" s="195"/>
      <c r="P1394" s="195"/>
      <c r="Q1394" s="195"/>
      <c r="R1394" s="195"/>
      <c r="S1394" s="195"/>
      <c r="T1394" s="196"/>
      <c r="AT1394" s="192" t="s">
        <v>153</v>
      </c>
      <c r="AU1394" s="192" t="s">
        <v>86</v>
      </c>
      <c r="AV1394" s="11" t="s">
        <v>25</v>
      </c>
      <c r="AW1394" s="11" t="s">
        <v>40</v>
      </c>
      <c r="AX1394" s="11" t="s">
        <v>77</v>
      </c>
      <c r="AY1394" s="192" t="s">
        <v>144</v>
      </c>
    </row>
    <row r="1395" spans="2:51" s="12" customFormat="1" ht="13.5">
      <c r="B1395" s="197"/>
      <c r="D1395" s="189" t="s">
        <v>153</v>
      </c>
      <c r="E1395" s="198" t="s">
        <v>5</v>
      </c>
      <c r="F1395" s="199" t="s">
        <v>1881</v>
      </c>
      <c r="H1395" s="200">
        <v>21.284</v>
      </c>
      <c r="I1395" s="201"/>
      <c r="L1395" s="197"/>
      <c r="M1395" s="202"/>
      <c r="N1395" s="203"/>
      <c r="O1395" s="203"/>
      <c r="P1395" s="203"/>
      <c r="Q1395" s="203"/>
      <c r="R1395" s="203"/>
      <c r="S1395" s="203"/>
      <c r="T1395" s="204"/>
      <c r="AT1395" s="198" t="s">
        <v>153</v>
      </c>
      <c r="AU1395" s="198" t="s">
        <v>86</v>
      </c>
      <c r="AV1395" s="12" t="s">
        <v>86</v>
      </c>
      <c r="AW1395" s="12" t="s">
        <v>40</v>
      </c>
      <c r="AX1395" s="12" t="s">
        <v>77</v>
      </c>
      <c r="AY1395" s="198" t="s">
        <v>144</v>
      </c>
    </row>
    <row r="1396" spans="2:51" s="11" customFormat="1" ht="13.5">
      <c r="B1396" s="188"/>
      <c r="D1396" s="189" t="s">
        <v>153</v>
      </c>
      <c r="E1396" s="190" t="s">
        <v>5</v>
      </c>
      <c r="F1396" s="191" t="s">
        <v>1740</v>
      </c>
      <c r="H1396" s="192" t="s">
        <v>5</v>
      </c>
      <c r="I1396" s="193"/>
      <c r="L1396" s="188"/>
      <c r="M1396" s="194"/>
      <c r="N1396" s="195"/>
      <c r="O1396" s="195"/>
      <c r="P1396" s="195"/>
      <c r="Q1396" s="195"/>
      <c r="R1396" s="195"/>
      <c r="S1396" s="195"/>
      <c r="T1396" s="196"/>
      <c r="AT1396" s="192" t="s">
        <v>153</v>
      </c>
      <c r="AU1396" s="192" t="s">
        <v>86</v>
      </c>
      <c r="AV1396" s="11" t="s">
        <v>25</v>
      </c>
      <c r="AW1396" s="11" t="s">
        <v>40</v>
      </c>
      <c r="AX1396" s="11" t="s">
        <v>77</v>
      </c>
      <c r="AY1396" s="192" t="s">
        <v>144</v>
      </c>
    </row>
    <row r="1397" spans="2:51" s="11" customFormat="1" ht="13.5">
      <c r="B1397" s="188"/>
      <c r="D1397" s="189" t="s">
        <v>153</v>
      </c>
      <c r="E1397" s="190" t="s">
        <v>5</v>
      </c>
      <c r="F1397" s="191" t="s">
        <v>1741</v>
      </c>
      <c r="H1397" s="192" t="s">
        <v>5</v>
      </c>
      <c r="I1397" s="193"/>
      <c r="L1397" s="188"/>
      <c r="M1397" s="194"/>
      <c r="N1397" s="195"/>
      <c r="O1397" s="195"/>
      <c r="P1397" s="195"/>
      <c r="Q1397" s="195"/>
      <c r="R1397" s="195"/>
      <c r="S1397" s="195"/>
      <c r="T1397" s="196"/>
      <c r="AT1397" s="192" t="s">
        <v>153</v>
      </c>
      <c r="AU1397" s="192" t="s">
        <v>86</v>
      </c>
      <c r="AV1397" s="11" t="s">
        <v>25</v>
      </c>
      <c r="AW1397" s="11" t="s">
        <v>40</v>
      </c>
      <c r="AX1397" s="11" t="s">
        <v>77</v>
      </c>
      <c r="AY1397" s="192" t="s">
        <v>144</v>
      </c>
    </row>
    <row r="1398" spans="2:51" s="12" customFormat="1" ht="13.5">
      <c r="B1398" s="197"/>
      <c r="D1398" s="189" t="s">
        <v>153</v>
      </c>
      <c r="E1398" s="198" t="s">
        <v>5</v>
      </c>
      <c r="F1398" s="199" t="s">
        <v>1882</v>
      </c>
      <c r="H1398" s="200">
        <v>13.155</v>
      </c>
      <c r="I1398" s="201"/>
      <c r="L1398" s="197"/>
      <c r="M1398" s="202"/>
      <c r="N1398" s="203"/>
      <c r="O1398" s="203"/>
      <c r="P1398" s="203"/>
      <c r="Q1398" s="203"/>
      <c r="R1398" s="203"/>
      <c r="S1398" s="203"/>
      <c r="T1398" s="204"/>
      <c r="AT1398" s="198" t="s">
        <v>153</v>
      </c>
      <c r="AU1398" s="198" t="s">
        <v>86</v>
      </c>
      <c r="AV1398" s="12" t="s">
        <v>86</v>
      </c>
      <c r="AW1398" s="12" t="s">
        <v>40</v>
      </c>
      <c r="AX1398" s="12" t="s">
        <v>77</v>
      </c>
      <c r="AY1398" s="198" t="s">
        <v>144</v>
      </c>
    </row>
    <row r="1399" spans="2:51" s="11" customFormat="1" ht="13.5">
      <c r="B1399" s="188"/>
      <c r="D1399" s="189" t="s">
        <v>153</v>
      </c>
      <c r="E1399" s="190" t="s">
        <v>5</v>
      </c>
      <c r="F1399" s="191" t="s">
        <v>1743</v>
      </c>
      <c r="H1399" s="192" t="s">
        <v>5</v>
      </c>
      <c r="I1399" s="193"/>
      <c r="L1399" s="188"/>
      <c r="M1399" s="194"/>
      <c r="N1399" s="195"/>
      <c r="O1399" s="195"/>
      <c r="P1399" s="195"/>
      <c r="Q1399" s="195"/>
      <c r="R1399" s="195"/>
      <c r="S1399" s="195"/>
      <c r="T1399" s="196"/>
      <c r="AT1399" s="192" t="s">
        <v>153</v>
      </c>
      <c r="AU1399" s="192" t="s">
        <v>86</v>
      </c>
      <c r="AV1399" s="11" t="s">
        <v>25</v>
      </c>
      <c r="AW1399" s="11" t="s">
        <v>40</v>
      </c>
      <c r="AX1399" s="11" t="s">
        <v>77</v>
      </c>
      <c r="AY1399" s="192" t="s">
        <v>144</v>
      </c>
    </row>
    <row r="1400" spans="2:51" s="11" customFormat="1" ht="13.5">
      <c r="B1400" s="188"/>
      <c r="D1400" s="189" t="s">
        <v>153</v>
      </c>
      <c r="E1400" s="190" t="s">
        <v>5</v>
      </c>
      <c r="F1400" s="191" t="s">
        <v>1744</v>
      </c>
      <c r="H1400" s="192" t="s">
        <v>5</v>
      </c>
      <c r="I1400" s="193"/>
      <c r="L1400" s="188"/>
      <c r="M1400" s="194"/>
      <c r="N1400" s="195"/>
      <c r="O1400" s="195"/>
      <c r="P1400" s="195"/>
      <c r="Q1400" s="195"/>
      <c r="R1400" s="195"/>
      <c r="S1400" s="195"/>
      <c r="T1400" s="196"/>
      <c r="AT1400" s="192" t="s">
        <v>153</v>
      </c>
      <c r="AU1400" s="192" t="s">
        <v>86</v>
      </c>
      <c r="AV1400" s="11" t="s">
        <v>25</v>
      </c>
      <c r="AW1400" s="11" t="s">
        <v>40</v>
      </c>
      <c r="AX1400" s="11" t="s">
        <v>77</v>
      </c>
      <c r="AY1400" s="192" t="s">
        <v>144</v>
      </c>
    </row>
    <row r="1401" spans="2:51" s="12" customFormat="1" ht="13.5">
      <c r="B1401" s="197"/>
      <c r="D1401" s="189" t="s">
        <v>153</v>
      </c>
      <c r="E1401" s="198" t="s">
        <v>5</v>
      </c>
      <c r="F1401" s="199" t="s">
        <v>1883</v>
      </c>
      <c r="H1401" s="200">
        <v>1.143</v>
      </c>
      <c r="I1401" s="201"/>
      <c r="L1401" s="197"/>
      <c r="M1401" s="202"/>
      <c r="N1401" s="203"/>
      <c r="O1401" s="203"/>
      <c r="P1401" s="203"/>
      <c r="Q1401" s="203"/>
      <c r="R1401" s="203"/>
      <c r="S1401" s="203"/>
      <c r="T1401" s="204"/>
      <c r="AT1401" s="198" t="s">
        <v>153</v>
      </c>
      <c r="AU1401" s="198" t="s">
        <v>86</v>
      </c>
      <c r="AV1401" s="12" t="s">
        <v>86</v>
      </c>
      <c r="AW1401" s="12" t="s">
        <v>40</v>
      </c>
      <c r="AX1401" s="12" t="s">
        <v>77</v>
      </c>
      <c r="AY1401" s="198" t="s">
        <v>144</v>
      </c>
    </row>
    <row r="1402" spans="2:51" s="11" customFormat="1" ht="13.5">
      <c r="B1402" s="188"/>
      <c r="D1402" s="189" t="s">
        <v>153</v>
      </c>
      <c r="E1402" s="190" t="s">
        <v>5</v>
      </c>
      <c r="F1402" s="191" t="s">
        <v>652</v>
      </c>
      <c r="H1402" s="192" t="s">
        <v>5</v>
      </c>
      <c r="I1402" s="193"/>
      <c r="L1402" s="188"/>
      <c r="M1402" s="194"/>
      <c r="N1402" s="195"/>
      <c r="O1402" s="195"/>
      <c r="P1402" s="195"/>
      <c r="Q1402" s="195"/>
      <c r="R1402" s="195"/>
      <c r="S1402" s="195"/>
      <c r="T1402" s="196"/>
      <c r="AT1402" s="192" t="s">
        <v>153</v>
      </c>
      <c r="AU1402" s="192" t="s">
        <v>86</v>
      </c>
      <c r="AV1402" s="11" t="s">
        <v>25</v>
      </c>
      <c r="AW1402" s="11" t="s">
        <v>40</v>
      </c>
      <c r="AX1402" s="11" t="s">
        <v>77</v>
      </c>
      <c r="AY1402" s="192" t="s">
        <v>144</v>
      </c>
    </row>
    <row r="1403" spans="2:51" s="11" customFormat="1" ht="13.5">
      <c r="B1403" s="188"/>
      <c r="D1403" s="189" t="s">
        <v>153</v>
      </c>
      <c r="E1403" s="190" t="s">
        <v>5</v>
      </c>
      <c r="F1403" s="191" t="s">
        <v>653</v>
      </c>
      <c r="H1403" s="192" t="s">
        <v>5</v>
      </c>
      <c r="I1403" s="193"/>
      <c r="L1403" s="188"/>
      <c r="M1403" s="194"/>
      <c r="N1403" s="195"/>
      <c r="O1403" s="195"/>
      <c r="P1403" s="195"/>
      <c r="Q1403" s="195"/>
      <c r="R1403" s="195"/>
      <c r="S1403" s="195"/>
      <c r="T1403" s="196"/>
      <c r="AT1403" s="192" t="s">
        <v>153</v>
      </c>
      <c r="AU1403" s="192" t="s">
        <v>86</v>
      </c>
      <c r="AV1403" s="11" t="s">
        <v>25</v>
      </c>
      <c r="AW1403" s="11" t="s">
        <v>40</v>
      </c>
      <c r="AX1403" s="11" t="s">
        <v>77</v>
      </c>
      <c r="AY1403" s="192" t="s">
        <v>144</v>
      </c>
    </row>
    <row r="1404" spans="2:51" s="12" customFormat="1" ht="13.5">
      <c r="B1404" s="197"/>
      <c r="D1404" s="189" t="s">
        <v>153</v>
      </c>
      <c r="E1404" s="198" t="s">
        <v>5</v>
      </c>
      <c r="F1404" s="199" t="s">
        <v>1884</v>
      </c>
      <c r="H1404" s="200">
        <v>44.182</v>
      </c>
      <c r="I1404" s="201"/>
      <c r="L1404" s="197"/>
      <c r="M1404" s="202"/>
      <c r="N1404" s="203"/>
      <c r="O1404" s="203"/>
      <c r="P1404" s="203"/>
      <c r="Q1404" s="203"/>
      <c r="R1404" s="203"/>
      <c r="S1404" s="203"/>
      <c r="T1404" s="204"/>
      <c r="AT1404" s="198" t="s">
        <v>153</v>
      </c>
      <c r="AU1404" s="198" t="s">
        <v>86</v>
      </c>
      <c r="AV1404" s="12" t="s">
        <v>86</v>
      </c>
      <c r="AW1404" s="12" t="s">
        <v>40</v>
      </c>
      <c r="AX1404" s="12" t="s">
        <v>77</v>
      </c>
      <c r="AY1404" s="198" t="s">
        <v>144</v>
      </c>
    </row>
    <row r="1405" spans="2:51" s="11" customFormat="1" ht="13.5">
      <c r="B1405" s="188"/>
      <c r="D1405" s="189" t="s">
        <v>153</v>
      </c>
      <c r="E1405" s="190" t="s">
        <v>5</v>
      </c>
      <c r="F1405" s="191" t="s">
        <v>662</v>
      </c>
      <c r="H1405" s="192" t="s">
        <v>5</v>
      </c>
      <c r="I1405" s="193"/>
      <c r="L1405" s="188"/>
      <c r="M1405" s="194"/>
      <c r="N1405" s="195"/>
      <c r="O1405" s="195"/>
      <c r="P1405" s="195"/>
      <c r="Q1405" s="195"/>
      <c r="R1405" s="195"/>
      <c r="S1405" s="195"/>
      <c r="T1405" s="196"/>
      <c r="AT1405" s="192" t="s">
        <v>153</v>
      </c>
      <c r="AU1405" s="192" t="s">
        <v>86</v>
      </c>
      <c r="AV1405" s="11" t="s">
        <v>25</v>
      </c>
      <c r="AW1405" s="11" t="s">
        <v>40</v>
      </c>
      <c r="AX1405" s="11" t="s">
        <v>77</v>
      </c>
      <c r="AY1405" s="192" t="s">
        <v>144</v>
      </c>
    </row>
    <row r="1406" spans="2:51" s="11" customFormat="1" ht="13.5">
      <c r="B1406" s="188"/>
      <c r="D1406" s="189" t="s">
        <v>153</v>
      </c>
      <c r="E1406" s="190" t="s">
        <v>5</v>
      </c>
      <c r="F1406" s="191" t="s">
        <v>663</v>
      </c>
      <c r="H1406" s="192" t="s">
        <v>5</v>
      </c>
      <c r="I1406" s="193"/>
      <c r="L1406" s="188"/>
      <c r="M1406" s="194"/>
      <c r="N1406" s="195"/>
      <c r="O1406" s="195"/>
      <c r="P1406" s="195"/>
      <c r="Q1406" s="195"/>
      <c r="R1406" s="195"/>
      <c r="S1406" s="195"/>
      <c r="T1406" s="196"/>
      <c r="AT1406" s="192" t="s">
        <v>153</v>
      </c>
      <c r="AU1406" s="192" t="s">
        <v>86</v>
      </c>
      <c r="AV1406" s="11" t="s">
        <v>25</v>
      </c>
      <c r="AW1406" s="11" t="s">
        <v>40</v>
      </c>
      <c r="AX1406" s="11" t="s">
        <v>77</v>
      </c>
      <c r="AY1406" s="192" t="s">
        <v>144</v>
      </c>
    </row>
    <row r="1407" spans="2:51" s="12" customFormat="1" ht="13.5">
      <c r="B1407" s="197"/>
      <c r="D1407" s="189" t="s">
        <v>153</v>
      </c>
      <c r="E1407" s="198" t="s">
        <v>5</v>
      </c>
      <c r="F1407" s="199" t="s">
        <v>1749</v>
      </c>
      <c r="H1407" s="200">
        <v>3.719</v>
      </c>
      <c r="I1407" s="201"/>
      <c r="L1407" s="197"/>
      <c r="M1407" s="202"/>
      <c r="N1407" s="203"/>
      <c r="O1407" s="203"/>
      <c r="P1407" s="203"/>
      <c r="Q1407" s="203"/>
      <c r="R1407" s="203"/>
      <c r="S1407" s="203"/>
      <c r="T1407" s="204"/>
      <c r="AT1407" s="198" t="s">
        <v>153</v>
      </c>
      <c r="AU1407" s="198" t="s">
        <v>86</v>
      </c>
      <c r="AV1407" s="12" t="s">
        <v>86</v>
      </c>
      <c r="AW1407" s="12" t="s">
        <v>40</v>
      </c>
      <c r="AX1407" s="12" t="s">
        <v>77</v>
      </c>
      <c r="AY1407" s="198" t="s">
        <v>144</v>
      </c>
    </row>
    <row r="1408" spans="2:51" s="11" customFormat="1" ht="13.5">
      <c r="B1408" s="188"/>
      <c r="D1408" s="189" t="s">
        <v>153</v>
      </c>
      <c r="E1408" s="190" t="s">
        <v>5</v>
      </c>
      <c r="F1408" s="191" t="s">
        <v>655</v>
      </c>
      <c r="H1408" s="192" t="s">
        <v>5</v>
      </c>
      <c r="I1408" s="193"/>
      <c r="L1408" s="188"/>
      <c r="M1408" s="194"/>
      <c r="N1408" s="195"/>
      <c r="O1408" s="195"/>
      <c r="P1408" s="195"/>
      <c r="Q1408" s="195"/>
      <c r="R1408" s="195"/>
      <c r="S1408" s="195"/>
      <c r="T1408" s="196"/>
      <c r="AT1408" s="192" t="s">
        <v>153</v>
      </c>
      <c r="AU1408" s="192" t="s">
        <v>86</v>
      </c>
      <c r="AV1408" s="11" t="s">
        <v>25</v>
      </c>
      <c r="AW1408" s="11" t="s">
        <v>40</v>
      </c>
      <c r="AX1408" s="11" t="s">
        <v>77</v>
      </c>
      <c r="AY1408" s="192" t="s">
        <v>144</v>
      </c>
    </row>
    <row r="1409" spans="2:51" s="11" customFormat="1" ht="13.5">
      <c r="B1409" s="188"/>
      <c r="D1409" s="189" t="s">
        <v>153</v>
      </c>
      <c r="E1409" s="190" t="s">
        <v>5</v>
      </c>
      <c r="F1409" s="191" t="s">
        <v>656</v>
      </c>
      <c r="H1409" s="192" t="s">
        <v>5</v>
      </c>
      <c r="I1409" s="193"/>
      <c r="L1409" s="188"/>
      <c r="M1409" s="194"/>
      <c r="N1409" s="195"/>
      <c r="O1409" s="195"/>
      <c r="P1409" s="195"/>
      <c r="Q1409" s="195"/>
      <c r="R1409" s="195"/>
      <c r="S1409" s="195"/>
      <c r="T1409" s="196"/>
      <c r="AT1409" s="192" t="s">
        <v>153</v>
      </c>
      <c r="AU1409" s="192" t="s">
        <v>86</v>
      </c>
      <c r="AV1409" s="11" t="s">
        <v>25</v>
      </c>
      <c r="AW1409" s="11" t="s">
        <v>40</v>
      </c>
      <c r="AX1409" s="11" t="s">
        <v>77</v>
      </c>
      <c r="AY1409" s="192" t="s">
        <v>144</v>
      </c>
    </row>
    <row r="1410" spans="2:51" s="12" customFormat="1" ht="13.5">
      <c r="B1410" s="197"/>
      <c r="D1410" s="189" t="s">
        <v>153</v>
      </c>
      <c r="E1410" s="198" t="s">
        <v>5</v>
      </c>
      <c r="F1410" s="199" t="s">
        <v>1885</v>
      </c>
      <c r="H1410" s="200">
        <v>17.12</v>
      </c>
      <c r="I1410" s="201"/>
      <c r="L1410" s="197"/>
      <c r="M1410" s="202"/>
      <c r="N1410" s="203"/>
      <c r="O1410" s="203"/>
      <c r="P1410" s="203"/>
      <c r="Q1410" s="203"/>
      <c r="R1410" s="203"/>
      <c r="S1410" s="203"/>
      <c r="T1410" s="204"/>
      <c r="AT1410" s="198" t="s">
        <v>153</v>
      </c>
      <c r="AU1410" s="198" t="s">
        <v>86</v>
      </c>
      <c r="AV1410" s="12" t="s">
        <v>86</v>
      </c>
      <c r="AW1410" s="12" t="s">
        <v>40</v>
      </c>
      <c r="AX1410" s="12" t="s">
        <v>77</v>
      </c>
      <c r="AY1410" s="198" t="s">
        <v>144</v>
      </c>
    </row>
    <row r="1411" spans="2:51" s="13" customFormat="1" ht="13.5">
      <c r="B1411" s="205"/>
      <c r="D1411" s="206" t="s">
        <v>153</v>
      </c>
      <c r="E1411" s="207" t="s">
        <v>5</v>
      </c>
      <c r="F1411" s="208" t="s">
        <v>174</v>
      </c>
      <c r="H1411" s="209">
        <v>260.135</v>
      </c>
      <c r="I1411" s="210"/>
      <c r="L1411" s="205"/>
      <c r="M1411" s="211"/>
      <c r="N1411" s="212"/>
      <c r="O1411" s="212"/>
      <c r="P1411" s="212"/>
      <c r="Q1411" s="212"/>
      <c r="R1411" s="212"/>
      <c r="S1411" s="212"/>
      <c r="T1411" s="213"/>
      <c r="AT1411" s="214" t="s">
        <v>153</v>
      </c>
      <c r="AU1411" s="214" t="s">
        <v>86</v>
      </c>
      <c r="AV1411" s="13" t="s">
        <v>151</v>
      </c>
      <c r="AW1411" s="13" t="s">
        <v>40</v>
      </c>
      <c r="AX1411" s="13" t="s">
        <v>25</v>
      </c>
      <c r="AY1411" s="214" t="s">
        <v>144</v>
      </c>
    </row>
    <row r="1412" spans="2:65" s="1" customFormat="1" ht="22.5" customHeight="1">
      <c r="B1412" s="175"/>
      <c r="C1412" s="176" t="s">
        <v>1886</v>
      </c>
      <c r="D1412" s="176" t="s">
        <v>146</v>
      </c>
      <c r="E1412" s="177" t="s">
        <v>1887</v>
      </c>
      <c r="F1412" s="178" t="s">
        <v>1888</v>
      </c>
      <c r="G1412" s="179" t="s">
        <v>205</v>
      </c>
      <c r="H1412" s="180">
        <v>166.94</v>
      </c>
      <c r="I1412" s="181"/>
      <c r="J1412" s="182">
        <f>ROUND(I1412*H1412,2)</f>
        <v>0</v>
      </c>
      <c r="K1412" s="178" t="s">
        <v>4753</v>
      </c>
      <c r="L1412" s="42"/>
      <c r="M1412" s="183" t="s">
        <v>5</v>
      </c>
      <c r="N1412" s="184" t="s">
        <v>48</v>
      </c>
      <c r="O1412" s="43"/>
      <c r="P1412" s="185">
        <f>O1412*H1412</f>
        <v>0</v>
      </c>
      <c r="Q1412" s="185">
        <v>0</v>
      </c>
      <c r="R1412" s="185">
        <f>Q1412*H1412</f>
        <v>0</v>
      </c>
      <c r="S1412" s="185">
        <v>0</v>
      </c>
      <c r="T1412" s="186">
        <f>S1412*H1412</f>
        <v>0</v>
      </c>
      <c r="AR1412" s="24" t="s">
        <v>151</v>
      </c>
      <c r="AT1412" s="24" t="s">
        <v>146</v>
      </c>
      <c r="AU1412" s="24" t="s">
        <v>86</v>
      </c>
      <c r="AY1412" s="24" t="s">
        <v>144</v>
      </c>
      <c r="BE1412" s="187">
        <f>IF(N1412="základní",J1412,0)</f>
        <v>0</v>
      </c>
      <c r="BF1412" s="187">
        <f>IF(N1412="snížená",J1412,0)</f>
        <v>0</v>
      </c>
      <c r="BG1412" s="187">
        <f>IF(N1412="zákl. přenesená",J1412,0)</f>
        <v>0</v>
      </c>
      <c r="BH1412" s="187">
        <f>IF(N1412="sníž. přenesená",J1412,0)</f>
        <v>0</v>
      </c>
      <c r="BI1412" s="187">
        <f>IF(N1412="nulová",J1412,0)</f>
        <v>0</v>
      </c>
      <c r="BJ1412" s="24" t="s">
        <v>25</v>
      </c>
      <c r="BK1412" s="187">
        <f>ROUND(I1412*H1412,2)</f>
        <v>0</v>
      </c>
      <c r="BL1412" s="24" t="s">
        <v>151</v>
      </c>
      <c r="BM1412" s="24" t="s">
        <v>1889</v>
      </c>
    </row>
    <row r="1413" spans="2:51" s="11" customFormat="1" ht="13.5">
      <c r="B1413" s="188"/>
      <c r="D1413" s="189" t="s">
        <v>153</v>
      </c>
      <c r="E1413" s="190" t="s">
        <v>5</v>
      </c>
      <c r="F1413" s="191" t="s">
        <v>324</v>
      </c>
      <c r="H1413" s="192" t="s">
        <v>5</v>
      </c>
      <c r="I1413" s="193"/>
      <c r="L1413" s="188"/>
      <c r="M1413" s="194"/>
      <c r="N1413" s="195"/>
      <c r="O1413" s="195"/>
      <c r="P1413" s="195"/>
      <c r="Q1413" s="195"/>
      <c r="R1413" s="195"/>
      <c r="S1413" s="195"/>
      <c r="T1413" s="196"/>
      <c r="AT1413" s="192" t="s">
        <v>153</v>
      </c>
      <c r="AU1413" s="192" t="s">
        <v>86</v>
      </c>
      <c r="AV1413" s="11" t="s">
        <v>25</v>
      </c>
      <c r="AW1413" s="11" t="s">
        <v>40</v>
      </c>
      <c r="AX1413" s="11" t="s">
        <v>77</v>
      </c>
      <c r="AY1413" s="192" t="s">
        <v>144</v>
      </c>
    </row>
    <row r="1414" spans="2:51" s="11" customFormat="1" ht="13.5">
      <c r="B1414" s="188"/>
      <c r="D1414" s="189" t="s">
        <v>153</v>
      </c>
      <c r="E1414" s="190" t="s">
        <v>5</v>
      </c>
      <c r="F1414" s="191" t="s">
        <v>376</v>
      </c>
      <c r="H1414" s="192" t="s">
        <v>5</v>
      </c>
      <c r="I1414" s="193"/>
      <c r="L1414" s="188"/>
      <c r="M1414" s="194"/>
      <c r="N1414" s="195"/>
      <c r="O1414" s="195"/>
      <c r="P1414" s="195"/>
      <c r="Q1414" s="195"/>
      <c r="R1414" s="195"/>
      <c r="S1414" s="195"/>
      <c r="T1414" s="196"/>
      <c r="AT1414" s="192" t="s">
        <v>153</v>
      </c>
      <c r="AU1414" s="192" t="s">
        <v>86</v>
      </c>
      <c r="AV1414" s="11" t="s">
        <v>25</v>
      </c>
      <c r="AW1414" s="11" t="s">
        <v>40</v>
      </c>
      <c r="AX1414" s="11" t="s">
        <v>77</v>
      </c>
      <c r="AY1414" s="192" t="s">
        <v>144</v>
      </c>
    </row>
    <row r="1415" spans="2:51" s="12" customFormat="1" ht="13.5">
      <c r="B1415" s="197"/>
      <c r="D1415" s="189" t="s">
        <v>153</v>
      </c>
      <c r="E1415" s="198" t="s">
        <v>5</v>
      </c>
      <c r="F1415" s="199" t="s">
        <v>1890</v>
      </c>
      <c r="H1415" s="200">
        <v>166.94</v>
      </c>
      <c r="I1415" s="201"/>
      <c r="L1415" s="197"/>
      <c r="M1415" s="202"/>
      <c r="N1415" s="203"/>
      <c r="O1415" s="203"/>
      <c r="P1415" s="203"/>
      <c r="Q1415" s="203"/>
      <c r="R1415" s="203"/>
      <c r="S1415" s="203"/>
      <c r="T1415" s="204"/>
      <c r="AT1415" s="198" t="s">
        <v>153</v>
      </c>
      <c r="AU1415" s="198" t="s">
        <v>86</v>
      </c>
      <c r="AV1415" s="12" t="s">
        <v>86</v>
      </c>
      <c r="AW1415" s="12" t="s">
        <v>40</v>
      </c>
      <c r="AX1415" s="12" t="s">
        <v>77</v>
      </c>
      <c r="AY1415" s="198" t="s">
        <v>144</v>
      </c>
    </row>
    <row r="1416" spans="2:51" s="13" customFormat="1" ht="13.5">
      <c r="B1416" s="205"/>
      <c r="D1416" s="189" t="s">
        <v>153</v>
      </c>
      <c r="E1416" s="215" t="s">
        <v>5</v>
      </c>
      <c r="F1416" s="216" t="s">
        <v>174</v>
      </c>
      <c r="H1416" s="217">
        <v>166.94</v>
      </c>
      <c r="I1416" s="210"/>
      <c r="L1416" s="205"/>
      <c r="M1416" s="211"/>
      <c r="N1416" s="212"/>
      <c r="O1416" s="212"/>
      <c r="P1416" s="212"/>
      <c r="Q1416" s="212"/>
      <c r="R1416" s="212"/>
      <c r="S1416" s="212"/>
      <c r="T1416" s="213"/>
      <c r="AT1416" s="214" t="s">
        <v>153</v>
      </c>
      <c r="AU1416" s="214" t="s">
        <v>86</v>
      </c>
      <c r="AV1416" s="13" t="s">
        <v>151</v>
      </c>
      <c r="AW1416" s="13" t="s">
        <v>40</v>
      </c>
      <c r="AX1416" s="13" t="s">
        <v>25</v>
      </c>
      <c r="AY1416" s="214" t="s">
        <v>144</v>
      </c>
    </row>
    <row r="1417" spans="2:63" s="10" customFormat="1" ht="29.85" customHeight="1">
      <c r="B1417" s="161"/>
      <c r="D1417" s="172" t="s">
        <v>76</v>
      </c>
      <c r="E1417" s="173" t="s">
        <v>210</v>
      </c>
      <c r="F1417" s="173" t="s">
        <v>211</v>
      </c>
      <c r="I1417" s="164"/>
      <c r="J1417" s="174">
        <f>BK1417</f>
        <v>0</v>
      </c>
      <c r="L1417" s="161"/>
      <c r="M1417" s="166"/>
      <c r="N1417" s="167"/>
      <c r="O1417" s="167"/>
      <c r="P1417" s="168">
        <f>SUM(P1418:P1571)</f>
        <v>0</v>
      </c>
      <c r="Q1417" s="167"/>
      <c r="R1417" s="168">
        <f>SUM(R1418:R1571)</f>
        <v>1.1519184400000002</v>
      </c>
      <c r="S1417" s="167"/>
      <c r="T1417" s="169">
        <f>SUM(T1418:T1571)</f>
        <v>0</v>
      </c>
      <c r="AR1417" s="162" t="s">
        <v>25</v>
      </c>
      <c r="AT1417" s="170" t="s">
        <v>76</v>
      </c>
      <c r="AU1417" s="170" t="s">
        <v>25</v>
      </c>
      <c r="AY1417" s="162" t="s">
        <v>144</v>
      </c>
      <c r="BK1417" s="171">
        <f>SUM(BK1418:BK1571)</f>
        <v>0</v>
      </c>
    </row>
    <row r="1418" spans="2:65" s="1" customFormat="1" ht="31.5" customHeight="1">
      <c r="B1418" s="175"/>
      <c r="C1418" s="176" t="s">
        <v>1891</v>
      </c>
      <c r="D1418" s="176" t="s">
        <v>146</v>
      </c>
      <c r="E1418" s="177" t="s">
        <v>1892</v>
      </c>
      <c r="F1418" s="178" t="s">
        <v>1893</v>
      </c>
      <c r="G1418" s="179" t="s">
        <v>205</v>
      </c>
      <c r="H1418" s="180">
        <v>272.66</v>
      </c>
      <c r="I1418" s="181"/>
      <c r="J1418" s="182">
        <f>ROUND(I1418*H1418,2)</f>
        <v>0</v>
      </c>
      <c r="K1418" s="178" t="s">
        <v>4753</v>
      </c>
      <c r="L1418" s="42"/>
      <c r="M1418" s="183" t="s">
        <v>5</v>
      </c>
      <c r="N1418" s="184" t="s">
        <v>48</v>
      </c>
      <c r="O1418" s="43"/>
      <c r="P1418" s="185">
        <f>O1418*H1418</f>
        <v>0</v>
      </c>
      <c r="Q1418" s="185">
        <v>0.00047</v>
      </c>
      <c r="R1418" s="185">
        <f>Q1418*H1418</f>
        <v>0.12815020000000002</v>
      </c>
      <c r="S1418" s="185">
        <v>0</v>
      </c>
      <c r="T1418" s="186">
        <f>S1418*H1418</f>
        <v>0</v>
      </c>
      <c r="AR1418" s="24" t="s">
        <v>151</v>
      </c>
      <c r="AT1418" s="24" t="s">
        <v>146</v>
      </c>
      <c r="AU1418" s="24" t="s">
        <v>86</v>
      </c>
      <c r="AY1418" s="24" t="s">
        <v>144</v>
      </c>
      <c r="BE1418" s="187">
        <f>IF(N1418="základní",J1418,0)</f>
        <v>0</v>
      </c>
      <c r="BF1418" s="187">
        <f>IF(N1418="snížená",J1418,0)</f>
        <v>0</v>
      </c>
      <c r="BG1418" s="187">
        <f>IF(N1418="zákl. přenesená",J1418,0)</f>
        <v>0</v>
      </c>
      <c r="BH1418" s="187">
        <f>IF(N1418="sníž. přenesená",J1418,0)</f>
        <v>0</v>
      </c>
      <c r="BI1418" s="187">
        <f>IF(N1418="nulová",J1418,0)</f>
        <v>0</v>
      </c>
      <c r="BJ1418" s="24" t="s">
        <v>25</v>
      </c>
      <c r="BK1418" s="187">
        <f>ROUND(I1418*H1418,2)</f>
        <v>0</v>
      </c>
      <c r="BL1418" s="24" t="s">
        <v>151</v>
      </c>
      <c r="BM1418" s="24" t="s">
        <v>1894</v>
      </c>
    </row>
    <row r="1419" spans="2:51" s="11" customFormat="1" ht="13.5">
      <c r="B1419" s="188"/>
      <c r="D1419" s="189" t="s">
        <v>153</v>
      </c>
      <c r="E1419" s="190" t="s">
        <v>5</v>
      </c>
      <c r="F1419" s="191" t="s">
        <v>324</v>
      </c>
      <c r="H1419" s="192" t="s">
        <v>5</v>
      </c>
      <c r="I1419" s="193"/>
      <c r="L1419" s="188"/>
      <c r="M1419" s="194"/>
      <c r="N1419" s="195"/>
      <c r="O1419" s="195"/>
      <c r="P1419" s="195"/>
      <c r="Q1419" s="195"/>
      <c r="R1419" s="195"/>
      <c r="S1419" s="195"/>
      <c r="T1419" s="196"/>
      <c r="AT1419" s="192" t="s">
        <v>153</v>
      </c>
      <c r="AU1419" s="192" t="s">
        <v>86</v>
      </c>
      <c r="AV1419" s="11" t="s">
        <v>25</v>
      </c>
      <c r="AW1419" s="11" t="s">
        <v>40</v>
      </c>
      <c r="AX1419" s="11" t="s">
        <v>77</v>
      </c>
      <c r="AY1419" s="192" t="s">
        <v>144</v>
      </c>
    </row>
    <row r="1420" spans="2:51" s="11" customFormat="1" ht="13.5">
      <c r="B1420" s="188"/>
      <c r="D1420" s="189" t="s">
        <v>153</v>
      </c>
      <c r="E1420" s="190" t="s">
        <v>5</v>
      </c>
      <c r="F1420" s="191" t="s">
        <v>376</v>
      </c>
      <c r="H1420" s="192" t="s">
        <v>5</v>
      </c>
      <c r="I1420" s="193"/>
      <c r="L1420" s="188"/>
      <c r="M1420" s="194"/>
      <c r="N1420" s="195"/>
      <c r="O1420" s="195"/>
      <c r="P1420" s="195"/>
      <c r="Q1420" s="195"/>
      <c r="R1420" s="195"/>
      <c r="S1420" s="195"/>
      <c r="T1420" s="196"/>
      <c r="AT1420" s="192" t="s">
        <v>153</v>
      </c>
      <c r="AU1420" s="192" t="s">
        <v>86</v>
      </c>
      <c r="AV1420" s="11" t="s">
        <v>25</v>
      </c>
      <c r="AW1420" s="11" t="s">
        <v>40</v>
      </c>
      <c r="AX1420" s="11" t="s">
        <v>77</v>
      </c>
      <c r="AY1420" s="192" t="s">
        <v>144</v>
      </c>
    </row>
    <row r="1421" spans="2:51" s="12" customFormat="1" ht="13.5">
      <c r="B1421" s="197"/>
      <c r="D1421" s="189" t="s">
        <v>153</v>
      </c>
      <c r="E1421" s="198" t="s">
        <v>5</v>
      </c>
      <c r="F1421" s="199" t="s">
        <v>1890</v>
      </c>
      <c r="H1421" s="200">
        <v>166.94</v>
      </c>
      <c r="I1421" s="201"/>
      <c r="L1421" s="197"/>
      <c r="M1421" s="202"/>
      <c r="N1421" s="203"/>
      <c r="O1421" s="203"/>
      <c r="P1421" s="203"/>
      <c r="Q1421" s="203"/>
      <c r="R1421" s="203"/>
      <c r="S1421" s="203"/>
      <c r="T1421" s="204"/>
      <c r="AT1421" s="198" t="s">
        <v>153</v>
      </c>
      <c r="AU1421" s="198" t="s">
        <v>86</v>
      </c>
      <c r="AV1421" s="12" t="s">
        <v>86</v>
      </c>
      <c r="AW1421" s="12" t="s">
        <v>40</v>
      </c>
      <c r="AX1421" s="12" t="s">
        <v>77</v>
      </c>
      <c r="AY1421" s="198" t="s">
        <v>144</v>
      </c>
    </row>
    <row r="1422" spans="2:51" s="11" customFormat="1" ht="13.5">
      <c r="B1422" s="188"/>
      <c r="D1422" s="189" t="s">
        <v>153</v>
      </c>
      <c r="E1422" s="190" t="s">
        <v>5</v>
      </c>
      <c r="F1422" s="191" t="s">
        <v>675</v>
      </c>
      <c r="H1422" s="192" t="s">
        <v>5</v>
      </c>
      <c r="I1422" s="193"/>
      <c r="L1422" s="188"/>
      <c r="M1422" s="194"/>
      <c r="N1422" s="195"/>
      <c r="O1422" s="195"/>
      <c r="P1422" s="195"/>
      <c r="Q1422" s="195"/>
      <c r="R1422" s="195"/>
      <c r="S1422" s="195"/>
      <c r="T1422" s="196"/>
      <c r="AT1422" s="192" t="s">
        <v>153</v>
      </c>
      <c r="AU1422" s="192" t="s">
        <v>86</v>
      </c>
      <c r="AV1422" s="11" t="s">
        <v>25</v>
      </c>
      <c r="AW1422" s="11" t="s">
        <v>40</v>
      </c>
      <c r="AX1422" s="11" t="s">
        <v>77</v>
      </c>
      <c r="AY1422" s="192" t="s">
        <v>144</v>
      </c>
    </row>
    <row r="1423" spans="2:51" s="11" customFormat="1" ht="13.5">
      <c r="B1423" s="188"/>
      <c r="D1423" s="189" t="s">
        <v>153</v>
      </c>
      <c r="E1423" s="190" t="s">
        <v>5</v>
      </c>
      <c r="F1423" s="191" t="s">
        <v>676</v>
      </c>
      <c r="H1423" s="192" t="s">
        <v>5</v>
      </c>
      <c r="I1423" s="193"/>
      <c r="L1423" s="188"/>
      <c r="M1423" s="194"/>
      <c r="N1423" s="195"/>
      <c r="O1423" s="195"/>
      <c r="P1423" s="195"/>
      <c r="Q1423" s="195"/>
      <c r="R1423" s="195"/>
      <c r="S1423" s="195"/>
      <c r="T1423" s="196"/>
      <c r="AT1423" s="192" t="s">
        <v>153</v>
      </c>
      <c r="AU1423" s="192" t="s">
        <v>86</v>
      </c>
      <c r="AV1423" s="11" t="s">
        <v>25</v>
      </c>
      <c r="AW1423" s="11" t="s">
        <v>40</v>
      </c>
      <c r="AX1423" s="11" t="s">
        <v>77</v>
      </c>
      <c r="AY1423" s="192" t="s">
        <v>144</v>
      </c>
    </row>
    <row r="1424" spans="2:51" s="12" customFormat="1" ht="13.5">
      <c r="B1424" s="197"/>
      <c r="D1424" s="189" t="s">
        <v>153</v>
      </c>
      <c r="E1424" s="198" t="s">
        <v>5</v>
      </c>
      <c r="F1424" s="199" t="s">
        <v>677</v>
      </c>
      <c r="H1424" s="200">
        <v>82.92</v>
      </c>
      <c r="I1424" s="201"/>
      <c r="L1424" s="197"/>
      <c r="M1424" s="202"/>
      <c r="N1424" s="203"/>
      <c r="O1424" s="203"/>
      <c r="P1424" s="203"/>
      <c r="Q1424" s="203"/>
      <c r="R1424" s="203"/>
      <c r="S1424" s="203"/>
      <c r="T1424" s="204"/>
      <c r="AT1424" s="198" t="s">
        <v>153</v>
      </c>
      <c r="AU1424" s="198" t="s">
        <v>86</v>
      </c>
      <c r="AV1424" s="12" t="s">
        <v>86</v>
      </c>
      <c r="AW1424" s="12" t="s">
        <v>40</v>
      </c>
      <c r="AX1424" s="12" t="s">
        <v>77</v>
      </c>
      <c r="AY1424" s="198" t="s">
        <v>144</v>
      </c>
    </row>
    <row r="1425" spans="2:51" s="11" customFormat="1" ht="13.5">
      <c r="B1425" s="188"/>
      <c r="D1425" s="189" t="s">
        <v>153</v>
      </c>
      <c r="E1425" s="190" t="s">
        <v>5</v>
      </c>
      <c r="F1425" s="191" t="s">
        <v>1250</v>
      </c>
      <c r="H1425" s="192" t="s">
        <v>5</v>
      </c>
      <c r="I1425" s="193"/>
      <c r="L1425" s="188"/>
      <c r="M1425" s="194"/>
      <c r="N1425" s="195"/>
      <c r="O1425" s="195"/>
      <c r="P1425" s="195"/>
      <c r="Q1425" s="195"/>
      <c r="R1425" s="195"/>
      <c r="S1425" s="195"/>
      <c r="T1425" s="196"/>
      <c r="AT1425" s="192" t="s">
        <v>153</v>
      </c>
      <c r="AU1425" s="192" t="s">
        <v>86</v>
      </c>
      <c r="AV1425" s="11" t="s">
        <v>25</v>
      </c>
      <c r="AW1425" s="11" t="s">
        <v>40</v>
      </c>
      <c r="AX1425" s="11" t="s">
        <v>77</v>
      </c>
      <c r="AY1425" s="192" t="s">
        <v>144</v>
      </c>
    </row>
    <row r="1426" spans="2:51" s="11" customFormat="1" ht="13.5">
      <c r="B1426" s="188"/>
      <c r="D1426" s="189" t="s">
        <v>153</v>
      </c>
      <c r="E1426" s="190" t="s">
        <v>5</v>
      </c>
      <c r="F1426" s="191" t="s">
        <v>1251</v>
      </c>
      <c r="H1426" s="192" t="s">
        <v>5</v>
      </c>
      <c r="I1426" s="193"/>
      <c r="L1426" s="188"/>
      <c r="M1426" s="194"/>
      <c r="N1426" s="195"/>
      <c r="O1426" s="195"/>
      <c r="P1426" s="195"/>
      <c r="Q1426" s="195"/>
      <c r="R1426" s="195"/>
      <c r="S1426" s="195"/>
      <c r="T1426" s="196"/>
      <c r="AT1426" s="192" t="s">
        <v>153</v>
      </c>
      <c r="AU1426" s="192" t="s">
        <v>86</v>
      </c>
      <c r="AV1426" s="11" t="s">
        <v>25</v>
      </c>
      <c r="AW1426" s="11" t="s">
        <v>40</v>
      </c>
      <c r="AX1426" s="11" t="s">
        <v>77</v>
      </c>
      <c r="AY1426" s="192" t="s">
        <v>144</v>
      </c>
    </row>
    <row r="1427" spans="2:51" s="12" customFormat="1" ht="13.5">
      <c r="B1427" s="197"/>
      <c r="D1427" s="189" t="s">
        <v>153</v>
      </c>
      <c r="E1427" s="198" t="s">
        <v>5</v>
      </c>
      <c r="F1427" s="199" t="s">
        <v>1895</v>
      </c>
      <c r="H1427" s="200">
        <v>14.28</v>
      </c>
      <c r="I1427" s="201"/>
      <c r="L1427" s="197"/>
      <c r="M1427" s="202"/>
      <c r="N1427" s="203"/>
      <c r="O1427" s="203"/>
      <c r="P1427" s="203"/>
      <c r="Q1427" s="203"/>
      <c r="R1427" s="203"/>
      <c r="S1427" s="203"/>
      <c r="T1427" s="204"/>
      <c r="AT1427" s="198" t="s">
        <v>153</v>
      </c>
      <c r="AU1427" s="198" t="s">
        <v>86</v>
      </c>
      <c r="AV1427" s="12" t="s">
        <v>86</v>
      </c>
      <c r="AW1427" s="12" t="s">
        <v>40</v>
      </c>
      <c r="AX1427" s="12" t="s">
        <v>77</v>
      </c>
      <c r="AY1427" s="198" t="s">
        <v>144</v>
      </c>
    </row>
    <row r="1428" spans="2:51" s="12" customFormat="1" ht="13.5">
      <c r="B1428" s="197"/>
      <c r="D1428" s="189" t="s">
        <v>153</v>
      </c>
      <c r="E1428" s="198" t="s">
        <v>5</v>
      </c>
      <c r="F1428" s="199" t="s">
        <v>1252</v>
      </c>
      <c r="H1428" s="200">
        <v>8.52</v>
      </c>
      <c r="I1428" s="201"/>
      <c r="L1428" s="197"/>
      <c r="M1428" s="202"/>
      <c r="N1428" s="203"/>
      <c r="O1428" s="203"/>
      <c r="P1428" s="203"/>
      <c r="Q1428" s="203"/>
      <c r="R1428" s="203"/>
      <c r="S1428" s="203"/>
      <c r="T1428" s="204"/>
      <c r="AT1428" s="198" t="s">
        <v>153</v>
      </c>
      <c r="AU1428" s="198" t="s">
        <v>86</v>
      </c>
      <c r="AV1428" s="12" t="s">
        <v>86</v>
      </c>
      <c r="AW1428" s="12" t="s">
        <v>40</v>
      </c>
      <c r="AX1428" s="12" t="s">
        <v>77</v>
      </c>
      <c r="AY1428" s="198" t="s">
        <v>144</v>
      </c>
    </row>
    <row r="1429" spans="2:51" s="13" customFormat="1" ht="13.5">
      <c r="B1429" s="205"/>
      <c r="D1429" s="206" t="s">
        <v>153</v>
      </c>
      <c r="E1429" s="207" t="s">
        <v>5</v>
      </c>
      <c r="F1429" s="208" t="s">
        <v>174</v>
      </c>
      <c r="H1429" s="209">
        <v>272.66</v>
      </c>
      <c r="I1429" s="210"/>
      <c r="L1429" s="205"/>
      <c r="M1429" s="211"/>
      <c r="N1429" s="212"/>
      <c r="O1429" s="212"/>
      <c r="P1429" s="212"/>
      <c r="Q1429" s="212"/>
      <c r="R1429" s="212"/>
      <c r="S1429" s="212"/>
      <c r="T1429" s="213"/>
      <c r="AT1429" s="214" t="s">
        <v>153</v>
      </c>
      <c r="AU1429" s="214" t="s">
        <v>86</v>
      </c>
      <c r="AV1429" s="13" t="s">
        <v>151</v>
      </c>
      <c r="AW1429" s="13" t="s">
        <v>40</v>
      </c>
      <c r="AX1429" s="13" t="s">
        <v>25</v>
      </c>
      <c r="AY1429" s="214" t="s">
        <v>144</v>
      </c>
    </row>
    <row r="1430" spans="2:65" s="1" customFormat="1" ht="22.5" customHeight="1">
      <c r="B1430" s="175"/>
      <c r="C1430" s="176" t="s">
        <v>1896</v>
      </c>
      <c r="D1430" s="176" t="s">
        <v>146</v>
      </c>
      <c r="E1430" s="177" t="s">
        <v>1897</v>
      </c>
      <c r="F1430" s="178" t="s">
        <v>1898</v>
      </c>
      <c r="G1430" s="179" t="s">
        <v>205</v>
      </c>
      <c r="H1430" s="180">
        <v>9.5</v>
      </c>
      <c r="I1430" s="181"/>
      <c r="J1430" s="182">
        <f>ROUND(I1430*H1430,2)</f>
        <v>0</v>
      </c>
      <c r="K1430" s="178" t="s">
        <v>4753</v>
      </c>
      <c r="L1430" s="42"/>
      <c r="M1430" s="183" t="s">
        <v>5</v>
      </c>
      <c r="N1430" s="184" t="s">
        <v>48</v>
      </c>
      <c r="O1430" s="43"/>
      <c r="P1430" s="185">
        <f>O1430*H1430</f>
        <v>0</v>
      </c>
      <c r="Q1430" s="185">
        <v>0.00341</v>
      </c>
      <c r="R1430" s="185">
        <f>Q1430*H1430</f>
        <v>0.032395</v>
      </c>
      <c r="S1430" s="185">
        <v>0</v>
      </c>
      <c r="T1430" s="186">
        <f>S1430*H1430</f>
        <v>0</v>
      </c>
      <c r="AR1430" s="24" t="s">
        <v>151</v>
      </c>
      <c r="AT1430" s="24" t="s">
        <v>146</v>
      </c>
      <c r="AU1430" s="24" t="s">
        <v>86</v>
      </c>
      <c r="AY1430" s="24" t="s">
        <v>144</v>
      </c>
      <c r="BE1430" s="187">
        <f>IF(N1430="základní",J1430,0)</f>
        <v>0</v>
      </c>
      <c r="BF1430" s="187">
        <f>IF(N1430="snížená",J1430,0)</f>
        <v>0</v>
      </c>
      <c r="BG1430" s="187">
        <f>IF(N1430="zákl. přenesená",J1430,0)</f>
        <v>0</v>
      </c>
      <c r="BH1430" s="187">
        <f>IF(N1430="sníž. přenesená",J1430,0)</f>
        <v>0</v>
      </c>
      <c r="BI1430" s="187">
        <f>IF(N1430="nulová",J1430,0)</f>
        <v>0</v>
      </c>
      <c r="BJ1430" s="24" t="s">
        <v>25</v>
      </c>
      <c r="BK1430" s="187">
        <f>ROUND(I1430*H1430,2)</f>
        <v>0</v>
      </c>
      <c r="BL1430" s="24" t="s">
        <v>151</v>
      </c>
      <c r="BM1430" s="24" t="s">
        <v>1899</v>
      </c>
    </row>
    <row r="1431" spans="2:51" s="11" customFormat="1" ht="13.5">
      <c r="B1431" s="188"/>
      <c r="D1431" s="189" t="s">
        <v>153</v>
      </c>
      <c r="E1431" s="190" t="s">
        <v>5</v>
      </c>
      <c r="F1431" s="191" t="s">
        <v>1900</v>
      </c>
      <c r="H1431" s="192" t="s">
        <v>5</v>
      </c>
      <c r="I1431" s="193"/>
      <c r="L1431" s="188"/>
      <c r="M1431" s="194"/>
      <c r="N1431" s="195"/>
      <c r="O1431" s="195"/>
      <c r="P1431" s="195"/>
      <c r="Q1431" s="195"/>
      <c r="R1431" s="195"/>
      <c r="S1431" s="195"/>
      <c r="T1431" s="196"/>
      <c r="AT1431" s="192" t="s">
        <v>153</v>
      </c>
      <c r="AU1431" s="192" t="s">
        <v>86</v>
      </c>
      <c r="AV1431" s="11" t="s">
        <v>25</v>
      </c>
      <c r="AW1431" s="11" t="s">
        <v>40</v>
      </c>
      <c r="AX1431" s="11" t="s">
        <v>77</v>
      </c>
      <c r="AY1431" s="192" t="s">
        <v>144</v>
      </c>
    </row>
    <row r="1432" spans="2:51" s="11" customFormat="1" ht="13.5">
      <c r="B1432" s="188"/>
      <c r="D1432" s="189" t="s">
        <v>153</v>
      </c>
      <c r="E1432" s="190" t="s">
        <v>5</v>
      </c>
      <c r="F1432" s="191" t="s">
        <v>352</v>
      </c>
      <c r="H1432" s="192" t="s">
        <v>5</v>
      </c>
      <c r="I1432" s="193"/>
      <c r="L1432" s="188"/>
      <c r="M1432" s="194"/>
      <c r="N1432" s="195"/>
      <c r="O1432" s="195"/>
      <c r="P1432" s="195"/>
      <c r="Q1432" s="195"/>
      <c r="R1432" s="195"/>
      <c r="S1432" s="195"/>
      <c r="T1432" s="196"/>
      <c r="AT1432" s="192" t="s">
        <v>153</v>
      </c>
      <c r="AU1432" s="192" t="s">
        <v>86</v>
      </c>
      <c r="AV1432" s="11" t="s">
        <v>25</v>
      </c>
      <c r="AW1432" s="11" t="s">
        <v>40</v>
      </c>
      <c r="AX1432" s="11" t="s">
        <v>77</v>
      </c>
      <c r="AY1432" s="192" t="s">
        <v>144</v>
      </c>
    </row>
    <row r="1433" spans="2:51" s="11" customFormat="1" ht="13.5">
      <c r="B1433" s="188"/>
      <c r="D1433" s="189" t="s">
        <v>153</v>
      </c>
      <c r="E1433" s="190" t="s">
        <v>5</v>
      </c>
      <c r="F1433" s="191" t="s">
        <v>353</v>
      </c>
      <c r="H1433" s="192" t="s">
        <v>5</v>
      </c>
      <c r="I1433" s="193"/>
      <c r="L1433" s="188"/>
      <c r="M1433" s="194"/>
      <c r="N1433" s="195"/>
      <c r="O1433" s="195"/>
      <c r="P1433" s="195"/>
      <c r="Q1433" s="195"/>
      <c r="R1433" s="195"/>
      <c r="S1433" s="195"/>
      <c r="T1433" s="196"/>
      <c r="AT1433" s="192" t="s">
        <v>153</v>
      </c>
      <c r="AU1433" s="192" t="s">
        <v>86</v>
      </c>
      <c r="AV1433" s="11" t="s">
        <v>25</v>
      </c>
      <c r="AW1433" s="11" t="s">
        <v>40</v>
      </c>
      <c r="AX1433" s="11" t="s">
        <v>77</v>
      </c>
      <c r="AY1433" s="192" t="s">
        <v>144</v>
      </c>
    </row>
    <row r="1434" spans="2:51" s="12" customFormat="1" ht="13.5">
      <c r="B1434" s="197"/>
      <c r="D1434" s="189" t="s">
        <v>153</v>
      </c>
      <c r="E1434" s="198" t="s">
        <v>5</v>
      </c>
      <c r="F1434" s="199" t="s">
        <v>1901</v>
      </c>
      <c r="H1434" s="200">
        <v>9.5</v>
      </c>
      <c r="I1434" s="201"/>
      <c r="L1434" s="197"/>
      <c r="M1434" s="202"/>
      <c r="N1434" s="203"/>
      <c r="O1434" s="203"/>
      <c r="P1434" s="203"/>
      <c r="Q1434" s="203"/>
      <c r="R1434" s="203"/>
      <c r="S1434" s="203"/>
      <c r="T1434" s="204"/>
      <c r="AT1434" s="198" t="s">
        <v>153</v>
      </c>
      <c r="AU1434" s="198" t="s">
        <v>86</v>
      </c>
      <c r="AV1434" s="12" t="s">
        <v>86</v>
      </c>
      <c r="AW1434" s="12" t="s">
        <v>40</v>
      </c>
      <c r="AX1434" s="12" t="s">
        <v>77</v>
      </c>
      <c r="AY1434" s="198" t="s">
        <v>144</v>
      </c>
    </row>
    <row r="1435" spans="2:51" s="13" customFormat="1" ht="13.5">
      <c r="B1435" s="205"/>
      <c r="D1435" s="206" t="s">
        <v>153</v>
      </c>
      <c r="E1435" s="207" t="s">
        <v>5</v>
      </c>
      <c r="F1435" s="208" t="s">
        <v>174</v>
      </c>
      <c r="H1435" s="209">
        <v>9.5</v>
      </c>
      <c r="I1435" s="210"/>
      <c r="L1435" s="205"/>
      <c r="M1435" s="211"/>
      <c r="N1435" s="212"/>
      <c r="O1435" s="212"/>
      <c r="P1435" s="212"/>
      <c r="Q1435" s="212"/>
      <c r="R1435" s="212"/>
      <c r="S1435" s="212"/>
      <c r="T1435" s="213"/>
      <c r="AT1435" s="214" t="s">
        <v>153</v>
      </c>
      <c r="AU1435" s="214" t="s">
        <v>86</v>
      </c>
      <c r="AV1435" s="13" t="s">
        <v>151</v>
      </c>
      <c r="AW1435" s="13" t="s">
        <v>40</v>
      </c>
      <c r="AX1435" s="13" t="s">
        <v>25</v>
      </c>
      <c r="AY1435" s="214" t="s">
        <v>144</v>
      </c>
    </row>
    <row r="1436" spans="2:65" s="1" customFormat="1" ht="31.5" customHeight="1">
      <c r="B1436" s="175"/>
      <c r="C1436" s="176" t="s">
        <v>1902</v>
      </c>
      <c r="D1436" s="176" t="s">
        <v>146</v>
      </c>
      <c r="E1436" s="177" t="s">
        <v>1903</v>
      </c>
      <c r="F1436" s="178" t="s">
        <v>1904</v>
      </c>
      <c r="G1436" s="179" t="s">
        <v>205</v>
      </c>
      <c r="H1436" s="180">
        <v>1487.105</v>
      </c>
      <c r="I1436" s="181"/>
      <c r="J1436" s="182">
        <f>ROUND(I1436*H1436,2)</f>
        <v>0</v>
      </c>
      <c r="K1436" s="178" t="s">
        <v>4754</v>
      </c>
      <c r="L1436" s="42"/>
      <c r="M1436" s="183" t="s">
        <v>5</v>
      </c>
      <c r="N1436" s="184" t="s">
        <v>48</v>
      </c>
      <c r="O1436" s="43"/>
      <c r="P1436" s="185">
        <f>O1436*H1436</f>
        <v>0</v>
      </c>
      <c r="Q1436" s="185">
        <v>0</v>
      </c>
      <c r="R1436" s="185">
        <f>Q1436*H1436</f>
        <v>0</v>
      </c>
      <c r="S1436" s="185">
        <v>0</v>
      </c>
      <c r="T1436" s="186">
        <f>S1436*H1436</f>
        <v>0</v>
      </c>
      <c r="AR1436" s="24" t="s">
        <v>151</v>
      </c>
      <c r="AT1436" s="24" t="s">
        <v>146</v>
      </c>
      <c r="AU1436" s="24" t="s">
        <v>86</v>
      </c>
      <c r="AY1436" s="24" t="s">
        <v>144</v>
      </c>
      <c r="BE1436" s="187">
        <f>IF(N1436="základní",J1436,0)</f>
        <v>0</v>
      </c>
      <c r="BF1436" s="187">
        <f>IF(N1436="snížená",J1436,0)</f>
        <v>0</v>
      </c>
      <c r="BG1436" s="187">
        <f>IF(N1436="zákl. přenesená",J1436,0)</f>
        <v>0</v>
      </c>
      <c r="BH1436" s="187">
        <f>IF(N1436="sníž. přenesená",J1436,0)</f>
        <v>0</v>
      </c>
      <c r="BI1436" s="187">
        <f>IF(N1436="nulová",J1436,0)</f>
        <v>0</v>
      </c>
      <c r="BJ1436" s="24" t="s">
        <v>25</v>
      </c>
      <c r="BK1436" s="187">
        <f>ROUND(I1436*H1436,2)</f>
        <v>0</v>
      </c>
      <c r="BL1436" s="24" t="s">
        <v>151</v>
      </c>
      <c r="BM1436" s="24" t="s">
        <v>1905</v>
      </c>
    </row>
    <row r="1437" spans="2:51" s="11" customFormat="1" ht="13.5">
      <c r="B1437" s="188"/>
      <c r="D1437" s="189" t="s">
        <v>153</v>
      </c>
      <c r="E1437" s="190" t="s">
        <v>5</v>
      </c>
      <c r="F1437" s="191" t="s">
        <v>1674</v>
      </c>
      <c r="H1437" s="192" t="s">
        <v>5</v>
      </c>
      <c r="I1437" s="193"/>
      <c r="L1437" s="188"/>
      <c r="M1437" s="194"/>
      <c r="N1437" s="195"/>
      <c r="O1437" s="195"/>
      <c r="P1437" s="195"/>
      <c r="Q1437" s="195"/>
      <c r="R1437" s="195"/>
      <c r="S1437" s="195"/>
      <c r="T1437" s="196"/>
      <c r="AT1437" s="192" t="s">
        <v>153</v>
      </c>
      <c r="AU1437" s="192" t="s">
        <v>86</v>
      </c>
      <c r="AV1437" s="11" t="s">
        <v>25</v>
      </c>
      <c r="AW1437" s="11" t="s">
        <v>40</v>
      </c>
      <c r="AX1437" s="11" t="s">
        <v>77</v>
      </c>
      <c r="AY1437" s="192" t="s">
        <v>144</v>
      </c>
    </row>
    <row r="1438" spans="2:51" s="12" customFormat="1" ht="13.5">
      <c r="B1438" s="197"/>
      <c r="D1438" s="189" t="s">
        <v>153</v>
      </c>
      <c r="E1438" s="198" t="s">
        <v>5</v>
      </c>
      <c r="F1438" s="199" t="s">
        <v>1906</v>
      </c>
      <c r="H1438" s="200">
        <v>354.186</v>
      </c>
      <c r="I1438" s="201"/>
      <c r="L1438" s="197"/>
      <c r="M1438" s="202"/>
      <c r="N1438" s="203"/>
      <c r="O1438" s="203"/>
      <c r="P1438" s="203"/>
      <c r="Q1438" s="203"/>
      <c r="R1438" s="203"/>
      <c r="S1438" s="203"/>
      <c r="T1438" s="204"/>
      <c r="AT1438" s="198" t="s">
        <v>153</v>
      </c>
      <c r="AU1438" s="198" t="s">
        <v>86</v>
      </c>
      <c r="AV1438" s="12" t="s">
        <v>86</v>
      </c>
      <c r="AW1438" s="12" t="s">
        <v>40</v>
      </c>
      <c r="AX1438" s="12" t="s">
        <v>77</v>
      </c>
      <c r="AY1438" s="198" t="s">
        <v>144</v>
      </c>
    </row>
    <row r="1439" spans="2:51" s="11" customFormat="1" ht="13.5">
      <c r="B1439" s="188"/>
      <c r="D1439" s="189" t="s">
        <v>153</v>
      </c>
      <c r="E1439" s="190" t="s">
        <v>5</v>
      </c>
      <c r="F1439" s="191" t="s">
        <v>1660</v>
      </c>
      <c r="H1439" s="192" t="s">
        <v>5</v>
      </c>
      <c r="I1439" s="193"/>
      <c r="L1439" s="188"/>
      <c r="M1439" s="194"/>
      <c r="N1439" s="195"/>
      <c r="O1439" s="195"/>
      <c r="P1439" s="195"/>
      <c r="Q1439" s="195"/>
      <c r="R1439" s="195"/>
      <c r="S1439" s="195"/>
      <c r="T1439" s="196"/>
      <c r="AT1439" s="192" t="s">
        <v>153</v>
      </c>
      <c r="AU1439" s="192" t="s">
        <v>86</v>
      </c>
      <c r="AV1439" s="11" t="s">
        <v>25</v>
      </c>
      <c r="AW1439" s="11" t="s">
        <v>40</v>
      </c>
      <c r="AX1439" s="11" t="s">
        <v>77</v>
      </c>
      <c r="AY1439" s="192" t="s">
        <v>144</v>
      </c>
    </row>
    <row r="1440" spans="2:51" s="12" customFormat="1" ht="13.5">
      <c r="B1440" s="197"/>
      <c r="D1440" s="189" t="s">
        <v>153</v>
      </c>
      <c r="E1440" s="198" t="s">
        <v>5</v>
      </c>
      <c r="F1440" s="199" t="s">
        <v>1907</v>
      </c>
      <c r="H1440" s="200">
        <v>482.264</v>
      </c>
      <c r="I1440" s="201"/>
      <c r="L1440" s="197"/>
      <c r="M1440" s="202"/>
      <c r="N1440" s="203"/>
      <c r="O1440" s="203"/>
      <c r="P1440" s="203"/>
      <c r="Q1440" s="203"/>
      <c r="R1440" s="203"/>
      <c r="S1440" s="203"/>
      <c r="T1440" s="204"/>
      <c r="AT1440" s="198" t="s">
        <v>153</v>
      </c>
      <c r="AU1440" s="198" t="s">
        <v>86</v>
      </c>
      <c r="AV1440" s="12" t="s">
        <v>86</v>
      </c>
      <c r="AW1440" s="12" t="s">
        <v>40</v>
      </c>
      <c r="AX1440" s="12" t="s">
        <v>77</v>
      </c>
      <c r="AY1440" s="198" t="s">
        <v>144</v>
      </c>
    </row>
    <row r="1441" spans="2:51" s="11" customFormat="1" ht="13.5">
      <c r="B1441" s="188"/>
      <c r="D1441" s="189" t="s">
        <v>153</v>
      </c>
      <c r="E1441" s="190" t="s">
        <v>5</v>
      </c>
      <c r="F1441" s="191" t="s">
        <v>1646</v>
      </c>
      <c r="H1441" s="192" t="s">
        <v>5</v>
      </c>
      <c r="I1441" s="193"/>
      <c r="L1441" s="188"/>
      <c r="M1441" s="194"/>
      <c r="N1441" s="195"/>
      <c r="O1441" s="195"/>
      <c r="P1441" s="195"/>
      <c r="Q1441" s="195"/>
      <c r="R1441" s="195"/>
      <c r="S1441" s="195"/>
      <c r="T1441" s="196"/>
      <c r="AT1441" s="192" t="s">
        <v>153</v>
      </c>
      <c r="AU1441" s="192" t="s">
        <v>86</v>
      </c>
      <c r="AV1441" s="11" t="s">
        <v>25</v>
      </c>
      <c r="AW1441" s="11" t="s">
        <v>40</v>
      </c>
      <c r="AX1441" s="11" t="s">
        <v>77</v>
      </c>
      <c r="AY1441" s="192" t="s">
        <v>144</v>
      </c>
    </row>
    <row r="1442" spans="2:51" s="12" customFormat="1" ht="13.5">
      <c r="B1442" s="197"/>
      <c r="D1442" s="189" t="s">
        <v>153</v>
      </c>
      <c r="E1442" s="198" t="s">
        <v>5</v>
      </c>
      <c r="F1442" s="199" t="s">
        <v>1908</v>
      </c>
      <c r="H1442" s="200">
        <v>650.655</v>
      </c>
      <c r="I1442" s="201"/>
      <c r="L1442" s="197"/>
      <c r="M1442" s="202"/>
      <c r="N1442" s="203"/>
      <c r="O1442" s="203"/>
      <c r="P1442" s="203"/>
      <c r="Q1442" s="203"/>
      <c r="R1442" s="203"/>
      <c r="S1442" s="203"/>
      <c r="T1442" s="204"/>
      <c r="AT1442" s="198" t="s">
        <v>153</v>
      </c>
      <c r="AU1442" s="198" t="s">
        <v>86</v>
      </c>
      <c r="AV1442" s="12" t="s">
        <v>86</v>
      </c>
      <c r="AW1442" s="12" t="s">
        <v>40</v>
      </c>
      <c r="AX1442" s="12" t="s">
        <v>77</v>
      </c>
      <c r="AY1442" s="198" t="s">
        <v>144</v>
      </c>
    </row>
    <row r="1443" spans="2:51" s="13" customFormat="1" ht="13.5">
      <c r="B1443" s="205"/>
      <c r="D1443" s="206" t="s">
        <v>153</v>
      </c>
      <c r="E1443" s="207" t="s">
        <v>5</v>
      </c>
      <c r="F1443" s="208" t="s">
        <v>174</v>
      </c>
      <c r="H1443" s="209">
        <v>1487.105</v>
      </c>
      <c r="I1443" s="210"/>
      <c r="L1443" s="205"/>
      <c r="M1443" s="211"/>
      <c r="N1443" s="212"/>
      <c r="O1443" s="212"/>
      <c r="P1443" s="212"/>
      <c r="Q1443" s="212"/>
      <c r="R1443" s="212"/>
      <c r="S1443" s="212"/>
      <c r="T1443" s="213"/>
      <c r="AT1443" s="214" t="s">
        <v>153</v>
      </c>
      <c r="AU1443" s="214" t="s">
        <v>86</v>
      </c>
      <c r="AV1443" s="13" t="s">
        <v>151</v>
      </c>
      <c r="AW1443" s="13" t="s">
        <v>40</v>
      </c>
      <c r="AX1443" s="13" t="s">
        <v>25</v>
      </c>
      <c r="AY1443" s="214" t="s">
        <v>144</v>
      </c>
    </row>
    <row r="1444" spans="2:65" s="1" customFormat="1" ht="44.25" customHeight="1">
      <c r="B1444" s="175"/>
      <c r="C1444" s="176" t="s">
        <v>1909</v>
      </c>
      <c r="D1444" s="176" t="s">
        <v>146</v>
      </c>
      <c r="E1444" s="177" t="s">
        <v>1910</v>
      </c>
      <c r="F1444" s="178" t="s">
        <v>1911</v>
      </c>
      <c r="G1444" s="179" t="s">
        <v>205</v>
      </c>
      <c r="H1444" s="180">
        <v>136813.66</v>
      </c>
      <c r="I1444" s="181"/>
      <c r="J1444" s="182">
        <f>ROUND(I1444*H1444,2)</f>
        <v>0</v>
      </c>
      <c r="K1444" s="178" t="s">
        <v>4754</v>
      </c>
      <c r="L1444" s="42"/>
      <c r="M1444" s="183" t="s">
        <v>5</v>
      </c>
      <c r="N1444" s="184" t="s">
        <v>48</v>
      </c>
      <c r="O1444" s="43"/>
      <c r="P1444" s="185">
        <f>O1444*H1444</f>
        <v>0</v>
      </c>
      <c r="Q1444" s="185">
        <v>0</v>
      </c>
      <c r="R1444" s="185">
        <f>Q1444*H1444</f>
        <v>0</v>
      </c>
      <c r="S1444" s="185">
        <v>0</v>
      </c>
      <c r="T1444" s="186">
        <f>S1444*H1444</f>
        <v>0</v>
      </c>
      <c r="AR1444" s="24" t="s">
        <v>151</v>
      </c>
      <c r="AT1444" s="24" t="s">
        <v>146</v>
      </c>
      <c r="AU1444" s="24" t="s">
        <v>86</v>
      </c>
      <c r="AY1444" s="24" t="s">
        <v>144</v>
      </c>
      <c r="BE1444" s="187">
        <f>IF(N1444="základní",J1444,0)</f>
        <v>0</v>
      </c>
      <c r="BF1444" s="187">
        <f>IF(N1444="snížená",J1444,0)</f>
        <v>0</v>
      </c>
      <c r="BG1444" s="187">
        <f>IF(N1444="zákl. přenesená",J1444,0)</f>
        <v>0</v>
      </c>
      <c r="BH1444" s="187">
        <f>IF(N1444="sníž. přenesená",J1444,0)</f>
        <v>0</v>
      </c>
      <c r="BI1444" s="187">
        <f>IF(N1444="nulová",J1444,0)</f>
        <v>0</v>
      </c>
      <c r="BJ1444" s="24" t="s">
        <v>25</v>
      </c>
      <c r="BK1444" s="187">
        <f>ROUND(I1444*H1444,2)</f>
        <v>0</v>
      </c>
      <c r="BL1444" s="24" t="s">
        <v>151</v>
      </c>
      <c r="BM1444" s="24" t="s">
        <v>1912</v>
      </c>
    </row>
    <row r="1445" spans="2:51" s="11" customFormat="1" ht="13.5">
      <c r="B1445" s="188"/>
      <c r="D1445" s="189" t="s">
        <v>153</v>
      </c>
      <c r="E1445" s="190" t="s">
        <v>5</v>
      </c>
      <c r="F1445" s="191" t="s">
        <v>1674</v>
      </c>
      <c r="H1445" s="192" t="s">
        <v>5</v>
      </c>
      <c r="I1445" s="193"/>
      <c r="L1445" s="188"/>
      <c r="M1445" s="194"/>
      <c r="N1445" s="195"/>
      <c r="O1445" s="195"/>
      <c r="P1445" s="195"/>
      <c r="Q1445" s="195"/>
      <c r="R1445" s="195"/>
      <c r="S1445" s="195"/>
      <c r="T1445" s="196"/>
      <c r="AT1445" s="192" t="s">
        <v>153</v>
      </c>
      <c r="AU1445" s="192" t="s">
        <v>86</v>
      </c>
      <c r="AV1445" s="11" t="s">
        <v>25</v>
      </c>
      <c r="AW1445" s="11" t="s">
        <v>40</v>
      </c>
      <c r="AX1445" s="11" t="s">
        <v>77</v>
      </c>
      <c r="AY1445" s="192" t="s">
        <v>144</v>
      </c>
    </row>
    <row r="1446" spans="2:51" s="12" customFormat="1" ht="13.5">
      <c r="B1446" s="197"/>
      <c r="D1446" s="189" t="s">
        <v>153</v>
      </c>
      <c r="E1446" s="198" t="s">
        <v>5</v>
      </c>
      <c r="F1446" s="199" t="s">
        <v>1906</v>
      </c>
      <c r="H1446" s="200">
        <v>354.186</v>
      </c>
      <c r="I1446" s="201"/>
      <c r="L1446" s="197"/>
      <c r="M1446" s="202"/>
      <c r="N1446" s="203"/>
      <c r="O1446" s="203"/>
      <c r="P1446" s="203"/>
      <c r="Q1446" s="203"/>
      <c r="R1446" s="203"/>
      <c r="S1446" s="203"/>
      <c r="T1446" s="204"/>
      <c r="AT1446" s="198" t="s">
        <v>153</v>
      </c>
      <c r="AU1446" s="198" t="s">
        <v>86</v>
      </c>
      <c r="AV1446" s="12" t="s">
        <v>86</v>
      </c>
      <c r="AW1446" s="12" t="s">
        <v>40</v>
      </c>
      <c r="AX1446" s="12" t="s">
        <v>77</v>
      </c>
      <c r="AY1446" s="198" t="s">
        <v>144</v>
      </c>
    </row>
    <row r="1447" spans="2:51" s="11" customFormat="1" ht="13.5">
      <c r="B1447" s="188"/>
      <c r="D1447" s="189" t="s">
        <v>153</v>
      </c>
      <c r="E1447" s="190" t="s">
        <v>5</v>
      </c>
      <c r="F1447" s="191" t="s">
        <v>1660</v>
      </c>
      <c r="H1447" s="192" t="s">
        <v>5</v>
      </c>
      <c r="I1447" s="193"/>
      <c r="L1447" s="188"/>
      <c r="M1447" s="194"/>
      <c r="N1447" s="195"/>
      <c r="O1447" s="195"/>
      <c r="P1447" s="195"/>
      <c r="Q1447" s="195"/>
      <c r="R1447" s="195"/>
      <c r="S1447" s="195"/>
      <c r="T1447" s="196"/>
      <c r="AT1447" s="192" t="s">
        <v>153</v>
      </c>
      <c r="AU1447" s="192" t="s">
        <v>86</v>
      </c>
      <c r="AV1447" s="11" t="s">
        <v>25</v>
      </c>
      <c r="AW1447" s="11" t="s">
        <v>40</v>
      </c>
      <c r="AX1447" s="11" t="s">
        <v>77</v>
      </c>
      <c r="AY1447" s="192" t="s">
        <v>144</v>
      </c>
    </row>
    <row r="1448" spans="2:51" s="12" customFormat="1" ht="13.5">
      <c r="B1448" s="197"/>
      <c r="D1448" s="189" t="s">
        <v>153</v>
      </c>
      <c r="E1448" s="198" t="s">
        <v>5</v>
      </c>
      <c r="F1448" s="199" t="s">
        <v>1907</v>
      </c>
      <c r="H1448" s="200">
        <v>482.264</v>
      </c>
      <c r="I1448" s="201"/>
      <c r="L1448" s="197"/>
      <c r="M1448" s="202"/>
      <c r="N1448" s="203"/>
      <c r="O1448" s="203"/>
      <c r="P1448" s="203"/>
      <c r="Q1448" s="203"/>
      <c r="R1448" s="203"/>
      <c r="S1448" s="203"/>
      <c r="T1448" s="204"/>
      <c r="AT1448" s="198" t="s">
        <v>153</v>
      </c>
      <c r="AU1448" s="198" t="s">
        <v>86</v>
      </c>
      <c r="AV1448" s="12" t="s">
        <v>86</v>
      </c>
      <c r="AW1448" s="12" t="s">
        <v>40</v>
      </c>
      <c r="AX1448" s="12" t="s">
        <v>77</v>
      </c>
      <c r="AY1448" s="198" t="s">
        <v>144</v>
      </c>
    </row>
    <row r="1449" spans="2:51" s="11" customFormat="1" ht="13.5">
      <c r="B1449" s="188"/>
      <c r="D1449" s="189" t="s">
        <v>153</v>
      </c>
      <c r="E1449" s="190" t="s">
        <v>5</v>
      </c>
      <c r="F1449" s="191" t="s">
        <v>1646</v>
      </c>
      <c r="H1449" s="192" t="s">
        <v>5</v>
      </c>
      <c r="I1449" s="193"/>
      <c r="L1449" s="188"/>
      <c r="M1449" s="194"/>
      <c r="N1449" s="195"/>
      <c r="O1449" s="195"/>
      <c r="P1449" s="195"/>
      <c r="Q1449" s="195"/>
      <c r="R1449" s="195"/>
      <c r="S1449" s="195"/>
      <c r="T1449" s="196"/>
      <c r="AT1449" s="192" t="s">
        <v>153</v>
      </c>
      <c r="AU1449" s="192" t="s">
        <v>86</v>
      </c>
      <c r="AV1449" s="11" t="s">
        <v>25</v>
      </c>
      <c r="AW1449" s="11" t="s">
        <v>40</v>
      </c>
      <c r="AX1449" s="11" t="s">
        <v>77</v>
      </c>
      <c r="AY1449" s="192" t="s">
        <v>144</v>
      </c>
    </row>
    <row r="1450" spans="2:51" s="12" customFormat="1" ht="13.5">
      <c r="B1450" s="197"/>
      <c r="D1450" s="189" t="s">
        <v>153</v>
      </c>
      <c r="E1450" s="198" t="s">
        <v>5</v>
      </c>
      <c r="F1450" s="199" t="s">
        <v>1908</v>
      </c>
      <c r="H1450" s="200">
        <v>650.655</v>
      </c>
      <c r="I1450" s="201"/>
      <c r="L1450" s="197"/>
      <c r="M1450" s="202"/>
      <c r="N1450" s="203"/>
      <c r="O1450" s="203"/>
      <c r="P1450" s="203"/>
      <c r="Q1450" s="203"/>
      <c r="R1450" s="203"/>
      <c r="S1450" s="203"/>
      <c r="T1450" s="204"/>
      <c r="AT1450" s="198" t="s">
        <v>153</v>
      </c>
      <c r="AU1450" s="198" t="s">
        <v>86</v>
      </c>
      <c r="AV1450" s="12" t="s">
        <v>86</v>
      </c>
      <c r="AW1450" s="12" t="s">
        <v>40</v>
      </c>
      <c r="AX1450" s="12" t="s">
        <v>77</v>
      </c>
      <c r="AY1450" s="198" t="s">
        <v>144</v>
      </c>
    </row>
    <row r="1451" spans="2:51" s="13" customFormat="1" ht="13.5">
      <c r="B1451" s="205"/>
      <c r="D1451" s="189" t="s">
        <v>153</v>
      </c>
      <c r="E1451" s="215" t="s">
        <v>5</v>
      </c>
      <c r="F1451" s="216" t="s">
        <v>174</v>
      </c>
      <c r="H1451" s="217">
        <v>1487.105</v>
      </c>
      <c r="I1451" s="210"/>
      <c r="L1451" s="205"/>
      <c r="M1451" s="211"/>
      <c r="N1451" s="212"/>
      <c r="O1451" s="212"/>
      <c r="P1451" s="212"/>
      <c r="Q1451" s="212"/>
      <c r="R1451" s="212"/>
      <c r="S1451" s="212"/>
      <c r="T1451" s="213"/>
      <c r="AT1451" s="214" t="s">
        <v>153</v>
      </c>
      <c r="AU1451" s="214" t="s">
        <v>86</v>
      </c>
      <c r="AV1451" s="13" t="s">
        <v>151</v>
      </c>
      <c r="AW1451" s="13" t="s">
        <v>40</v>
      </c>
      <c r="AX1451" s="13" t="s">
        <v>77</v>
      </c>
      <c r="AY1451" s="214" t="s">
        <v>144</v>
      </c>
    </row>
    <row r="1452" spans="2:51" s="12" customFormat="1" ht="13.5">
      <c r="B1452" s="197"/>
      <c r="D1452" s="189" t="s">
        <v>153</v>
      </c>
      <c r="E1452" s="198" t="s">
        <v>5</v>
      </c>
      <c r="F1452" s="199" t="s">
        <v>1913</v>
      </c>
      <c r="H1452" s="200">
        <v>136813.66</v>
      </c>
      <c r="I1452" s="201"/>
      <c r="L1452" s="197"/>
      <c r="M1452" s="202"/>
      <c r="N1452" s="203"/>
      <c r="O1452" s="203"/>
      <c r="P1452" s="203"/>
      <c r="Q1452" s="203"/>
      <c r="R1452" s="203"/>
      <c r="S1452" s="203"/>
      <c r="T1452" s="204"/>
      <c r="AT1452" s="198" t="s">
        <v>153</v>
      </c>
      <c r="AU1452" s="198" t="s">
        <v>86</v>
      </c>
      <c r="AV1452" s="12" t="s">
        <v>86</v>
      </c>
      <c r="AW1452" s="12" t="s">
        <v>40</v>
      </c>
      <c r="AX1452" s="12" t="s">
        <v>77</v>
      </c>
      <c r="AY1452" s="198" t="s">
        <v>144</v>
      </c>
    </row>
    <row r="1453" spans="2:51" s="13" customFormat="1" ht="13.5">
      <c r="B1453" s="205"/>
      <c r="D1453" s="206" t="s">
        <v>153</v>
      </c>
      <c r="E1453" s="207" t="s">
        <v>5</v>
      </c>
      <c r="F1453" s="208" t="s">
        <v>174</v>
      </c>
      <c r="H1453" s="209">
        <v>136813.66</v>
      </c>
      <c r="I1453" s="210"/>
      <c r="L1453" s="205"/>
      <c r="M1453" s="211"/>
      <c r="N1453" s="212"/>
      <c r="O1453" s="212"/>
      <c r="P1453" s="212"/>
      <c r="Q1453" s="212"/>
      <c r="R1453" s="212"/>
      <c r="S1453" s="212"/>
      <c r="T1453" s="213"/>
      <c r="AT1453" s="214" t="s">
        <v>153</v>
      </c>
      <c r="AU1453" s="214" t="s">
        <v>86</v>
      </c>
      <c r="AV1453" s="13" t="s">
        <v>151</v>
      </c>
      <c r="AW1453" s="13" t="s">
        <v>40</v>
      </c>
      <c r="AX1453" s="13" t="s">
        <v>25</v>
      </c>
      <c r="AY1453" s="214" t="s">
        <v>144</v>
      </c>
    </row>
    <row r="1454" spans="2:65" s="1" customFormat="1" ht="31.5" customHeight="1">
      <c r="B1454" s="175"/>
      <c r="C1454" s="176" t="s">
        <v>1914</v>
      </c>
      <c r="D1454" s="176" t="s">
        <v>146</v>
      </c>
      <c r="E1454" s="177" t="s">
        <v>1915</v>
      </c>
      <c r="F1454" s="178" t="s">
        <v>1916</v>
      </c>
      <c r="G1454" s="179" t="s">
        <v>205</v>
      </c>
      <c r="H1454" s="180">
        <v>1487.105</v>
      </c>
      <c r="I1454" s="181"/>
      <c r="J1454" s="182">
        <f>ROUND(I1454*H1454,2)</f>
        <v>0</v>
      </c>
      <c r="K1454" s="178" t="s">
        <v>4754</v>
      </c>
      <c r="L1454" s="42"/>
      <c r="M1454" s="183" t="s">
        <v>5</v>
      </c>
      <c r="N1454" s="184" t="s">
        <v>48</v>
      </c>
      <c r="O1454" s="43"/>
      <c r="P1454" s="185">
        <f>O1454*H1454</f>
        <v>0</v>
      </c>
      <c r="Q1454" s="185">
        <v>0</v>
      </c>
      <c r="R1454" s="185">
        <f>Q1454*H1454</f>
        <v>0</v>
      </c>
      <c r="S1454" s="185">
        <v>0</v>
      </c>
      <c r="T1454" s="186">
        <f>S1454*H1454</f>
        <v>0</v>
      </c>
      <c r="AR1454" s="24" t="s">
        <v>151</v>
      </c>
      <c r="AT1454" s="24" t="s">
        <v>146</v>
      </c>
      <c r="AU1454" s="24" t="s">
        <v>86</v>
      </c>
      <c r="AY1454" s="24" t="s">
        <v>144</v>
      </c>
      <c r="BE1454" s="187">
        <f>IF(N1454="základní",J1454,0)</f>
        <v>0</v>
      </c>
      <c r="BF1454" s="187">
        <f>IF(N1454="snížená",J1454,0)</f>
        <v>0</v>
      </c>
      <c r="BG1454" s="187">
        <f>IF(N1454="zákl. přenesená",J1454,0)</f>
        <v>0</v>
      </c>
      <c r="BH1454" s="187">
        <f>IF(N1454="sníž. přenesená",J1454,0)</f>
        <v>0</v>
      </c>
      <c r="BI1454" s="187">
        <f>IF(N1454="nulová",J1454,0)</f>
        <v>0</v>
      </c>
      <c r="BJ1454" s="24" t="s">
        <v>25</v>
      </c>
      <c r="BK1454" s="187">
        <f>ROUND(I1454*H1454,2)</f>
        <v>0</v>
      </c>
      <c r="BL1454" s="24" t="s">
        <v>151</v>
      </c>
      <c r="BM1454" s="24" t="s">
        <v>1917</v>
      </c>
    </row>
    <row r="1455" spans="2:51" s="11" customFormat="1" ht="13.5">
      <c r="B1455" s="188"/>
      <c r="D1455" s="189" t="s">
        <v>153</v>
      </c>
      <c r="E1455" s="190" t="s">
        <v>5</v>
      </c>
      <c r="F1455" s="191" t="s">
        <v>1674</v>
      </c>
      <c r="H1455" s="192" t="s">
        <v>5</v>
      </c>
      <c r="I1455" s="193"/>
      <c r="L1455" s="188"/>
      <c r="M1455" s="194"/>
      <c r="N1455" s="195"/>
      <c r="O1455" s="195"/>
      <c r="P1455" s="195"/>
      <c r="Q1455" s="195"/>
      <c r="R1455" s="195"/>
      <c r="S1455" s="195"/>
      <c r="T1455" s="196"/>
      <c r="AT1455" s="192" t="s">
        <v>153</v>
      </c>
      <c r="AU1455" s="192" t="s">
        <v>86</v>
      </c>
      <c r="AV1455" s="11" t="s">
        <v>25</v>
      </c>
      <c r="AW1455" s="11" t="s">
        <v>40</v>
      </c>
      <c r="AX1455" s="11" t="s">
        <v>77</v>
      </c>
      <c r="AY1455" s="192" t="s">
        <v>144</v>
      </c>
    </row>
    <row r="1456" spans="2:51" s="12" customFormat="1" ht="13.5">
      <c r="B1456" s="197"/>
      <c r="D1456" s="189" t="s">
        <v>153</v>
      </c>
      <c r="E1456" s="198" t="s">
        <v>5</v>
      </c>
      <c r="F1456" s="199" t="s">
        <v>1906</v>
      </c>
      <c r="H1456" s="200">
        <v>354.186</v>
      </c>
      <c r="I1456" s="201"/>
      <c r="L1456" s="197"/>
      <c r="M1456" s="202"/>
      <c r="N1456" s="203"/>
      <c r="O1456" s="203"/>
      <c r="P1456" s="203"/>
      <c r="Q1456" s="203"/>
      <c r="R1456" s="203"/>
      <c r="S1456" s="203"/>
      <c r="T1456" s="204"/>
      <c r="AT1456" s="198" t="s">
        <v>153</v>
      </c>
      <c r="AU1456" s="198" t="s">
        <v>86</v>
      </c>
      <c r="AV1456" s="12" t="s">
        <v>86</v>
      </c>
      <c r="AW1456" s="12" t="s">
        <v>40</v>
      </c>
      <c r="AX1456" s="12" t="s">
        <v>77</v>
      </c>
      <c r="AY1456" s="198" t="s">
        <v>144</v>
      </c>
    </row>
    <row r="1457" spans="2:51" s="11" customFormat="1" ht="13.5">
      <c r="B1457" s="188"/>
      <c r="D1457" s="189" t="s">
        <v>153</v>
      </c>
      <c r="E1457" s="190" t="s">
        <v>5</v>
      </c>
      <c r="F1457" s="191" t="s">
        <v>1660</v>
      </c>
      <c r="H1457" s="192" t="s">
        <v>5</v>
      </c>
      <c r="I1457" s="193"/>
      <c r="L1457" s="188"/>
      <c r="M1457" s="194"/>
      <c r="N1457" s="195"/>
      <c r="O1457" s="195"/>
      <c r="P1457" s="195"/>
      <c r="Q1457" s="195"/>
      <c r="R1457" s="195"/>
      <c r="S1457" s="195"/>
      <c r="T1457" s="196"/>
      <c r="AT1457" s="192" t="s">
        <v>153</v>
      </c>
      <c r="AU1457" s="192" t="s">
        <v>86</v>
      </c>
      <c r="AV1457" s="11" t="s">
        <v>25</v>
      </c>
      <c r="AW1457" s="11" t="s">
        <v>40</v>
      </c>
      <c r="AX1457" s="11" t="s">
        <v>77</v>
      </c>
      <c r="AY1457" s="192" t="s">
        <v>144</v>
      </c>
    </row>
    <row r="1458" spans="2:51" s="12" customFormat="1" ht="13.5">
      <c r="B1458" s="197"/>
      <c r="D1458" s="189" t="s">
        <v>153</v>
      </c>
      <c r="E1458" s="198" t="s">
        <v>5</v>
      </c>
      <c r="F1458" s="199" t="s">
        <v>1907</v>
      </c>
      <c r="H1458" s="200">
        <v>482.264</v>
      </c>
      <c r="I1458" s="201"/>
      <c r="L1458" s="197"/>
      <c r="M1458" s="202"/>
      <c r="N1458" s="203"/>
      <c r="O1458" s="203"/>
      <c r="P1458" s="203"/>
      <c r="Q1458" s="203"/>
      <c r="R1458" s="203"/>
      <c r="S1458" s="203"/>
      <c r="T1458" s="204"/>
      <c r="AT1458" s="198" t="s">
        <v>153</v>
      </c>
      <c r="AU1458" s="198" t="s">
        <v>86</v>
      </c>
      <c r="AV1458" s="12" t="s">
        <v>86</v>
      </c>
      <c r="AW1458" s="12" t="s">
        <v>40</v>
      </c>
      <c r="AX1458" s="12" t="s">
        <v>77</v>
      </c>
      <c r="AY1458" s="198" t="s">
        <v>144</v>
      </c>
    </row>
    <row r="1459" spans="2:51" s="11" customFormat="1" ht="13.5">
      <c r="B1459" s="188"/>
      <c r="D1459" s="189" t="s">
        <v>153</v>
      </c>
      <c r="E1459" s="190" t="s">
        <v>5</v>
      </c>
      <c r="F1459" s="191" t="s">
        <v>1646</v>
      </c>
      <c r="H1459" s="192" t="s">
        <v>5</v>
      </c>
      <c r="I1459" s="193"/>
      <c r="L1459" s="188"/>
      <c r="M1459" s="194"/>
      <c r="N1459" s="195"/>
      <c r="O1459" s="195"/>
      <c r="P1459" s="195"/>
      <c r="Q1459" s="195"/>
      <c r="R1459" s="195"/>
      <c r="S1459" s="195"/>
      <c r="T1459" s="196"/>
      <c r="AT1459" s="192" t="s">
        <v>153</v>
      </c>
      <c r="AU1459" s="192" t="s">
        <v>86</v>
      </c>
      <c r="AV1459" s="11" t="s">
        <v>25</v>
      </c>
      <c r="AW1459" s="11" t="s">
        <v>40</v>
      </c>
      <c r="AX1459" s="11" t="s">
        <v>77</v>
      </c>
      <c r="AY1459" s="192" t="s">
        <v>144</v>
      </c>
    </row>
    <row r="1460" spans="2:51" s="12" customFormat="1" ht="13.5">
      <c r="B1460" s="197"/>
      <c r="D1460" s="189" t="s">
        <v>153</v>
      </c>
      <c r="E1460" s="198" t="s">
        <v>5</v>
      </c>
      <c r="F1460" s="199" t="s">
        <v>1908</v>
      </c>
      <c r="H1460" s="200">
        <v>650.655</v>
      </c>
      <c r="I1460" s="201"/>
      <c r="L1460" s="197"/>
      <c r="M1460" s="202"/>
      <c r="N1460" s="203"/>
      <c r="O1460" s="203"/>
      <c r="P1460" s="203"/>
      <c r="Q1460" s="203"/>
      <c r="R1460" s="203"/>
      <c r="S1460" s="203"/>
      <c r="T1460" s="204"/>
      <c r="AT1460" s="198" t="s">
        <v>153</v>
      </c>
      <c r="AU1460" s="198" t="s">
        <v>86</v>
      </c>
      <c r="AV1460" s="12" t="s">
        <v>86</v>
      </c>
      <c r="AW1460" s="12" t="s">
        <v>40</v>
      </c>
      <c r="AX1460" s="12" t="s">
        <v>77</v>
      </c>
      <c r="AY1460" s="198" t="s">
        <v>144</v>
      </c>
    </row>
    <row r="1461" spans="2:51" s="13" customFormat="1" ht="13.5">
      <c r="B1461" s="205"/>
      <c r="D1461" s="206" t="s">
        <v>153</v>
      </c>
      <c r="E1461" s="207" t="s">
        <v>5</v>
      </c>
      <c r="F1461" s="208" t="s">
        <v>174</v>
      </c>
      <c r="H1461" s="209">
        <v>1487.105</v>
      </c>
      <c r="I1461" s="210"/>
      <c r="L1461" s="205"/>
      <c r="M1461" s="211"/>
      <c r="N1461" s="212"/>
      <c r="O1461" s="212"/>
      <c r="P1461" s="212"/>
      <c r="Q1461" s="212"/>
      <c r="R1461" s="212"/>
      <c r="S1461" s="212"/>
      <c r="T1461" s="213"/>
      <c r="AT1461" s="214" t="s">
        <v>153</v>
      </c>
      <c r="AU1461" s="214" t="s">
        <v>86</v>
      </c>
      <c r="AV1461" s="13" t="s">
        <v>151</v>
      </c>
      <c r="AW1461" s="13" t="s">
        <v>40</v>
      </c>
      <c r="AX1461" s="13" t="s">
        <v>25</v>
      </c>
      <c r="AY1461" s="214" t="s">
        <v>144</v>
      </c>
    </row>
    <row r="1462" spans="2:65" s="1" customFormat="1" ht="31.5" customHeight="1">
      <c r="B1462" s="175"/>
      <c r="C1462" s="176" t="s">
        <v>1918</v>
      </c>
      <c r="D1462" s="176" t="s">
        <v>146</v>
      </c>
      <c r="E1462" s="177" t="s">
        <v>1919</v>
      </c>
      <c r="F1462" s="178" t="s">
        <v>1920</v>
      </c>
      <c r="G1462" s="179" t="s">
        <v>149</v>
      </c>
      <c r="H1462" s="180">
        <v>3947.717</v>
      </c>
      <c r="I1462" s="181"/>
      <c r="J1462" s="182">
        <f>ROUND(I1462*H1462,2)</f>
        <v>0</v>
      </c>
      <c r="K1462" s="178" t="s">
        <v>4754</v>
      </c>
      <c r="L1462" s="42"/>
      <c r="M1462" s="183" t="s">
        <v>5</v>
      </c>
      <c r="N1462" s="184" t="s">
        <v>48</v>
      </c>
      <c r="O1462" s="43"/>
      <c r="P1462" s="185">
        <f>O1462*H1462</f>
        <v>0</v>
      </c>
      <c r="Q1462" s="185">
        <v>0</v>
      </c>
      <c r="R1462" s="185">
        <f>Q1462*H1462</f>
        <v>0</v>
      </c>
      <c r="S1462" s="185">
        <v>0</v>
      </c>
      <c r="T1462" s="186">
        <f>S1462*H1462</f>
        <v>0</v>
      </c>
      <c r="AR1462" s="24" t="s">
        <v>151</v>
      </c>
      <c r="AT1462" s="24" t="s">
        <v>146</v>
      </c>
      <c r="AU1462" s="24" t="s">
        <v>86</v>
      </c>
      <c r="AY1462" s="24" t="s">
        <v>144</v>
      </c>
      <c r="BE1462" s="187">
        <f>IF(N1462="základní",J1462,0)</f>
        <v>0</v>
      </c>
      <c r="BF1462" s="187">
        <f>IF(N1462="snížená",J1462,0)</f>
        <v>0</v>
      </c>
      <c r="BG1462" s="187">
        <f>IF(N1462="zákl. přenesená",J1462,0)</f>
        <v>0</v>
      </c>
      <c r="BH1462" s="187">
        <f>IF(N1462="sníž. přenesená",J1462,0)</f>
        <v>0</v>
      </c>
      <c r="BI1462" s="187">
        <f>IF(N1462="nulová",J1462,0)</f>
        <v>0</v>
      </c>
      <c r="BJ1462" s="24" t="s">
        <v>25</v>
      </c>
      <c r="BK1462" s="187">
        <f>ROUND(I1462*H1462,2)</f>
        <v>0</v>
      </c>
      <c r="BL1462" s="24" t="s">
        <v>151</v>
      </c>
      <c r="BM1462" s="24" t="s">
        <v>1921</v>
      </c>
    </row>
    <row r="1463" spans="2:51" s="11" customFormat="1" ht="13.5">
      <c r="B1463" s="188"/>
      <c r="D1463" s="189" t="s">
        <v>153</v>
      </c>
      <c r="E1463" s="190" t="s">
        <v>5</v>
      </c>
      <c r="F1463" s="191" t="s">
        <v>1922</v>
      </c>
      <c r="H1463" s="192" t="s">
        <v>5</v>
      </c>
      <c r="I1463" s="193"/>
      <c r="L1463" s="188"/>
      <c r="M1463" s="194"/>
      <c r="N1463" s="195"/>
      <c r="O1463" s="195"/>
      <c r="P1463" s="195"/>
      <c r="Q1463" s="195"/>
      <c r="R1463" s="195"/>
      <c r="S1463" s="195"/>
      <c r="T1463" s="196"/>
      <c r="AT1463" s="192" t="s">
        <v>153</v>
      </c>
      <c r="AU1463" s="192" t="s">
        <v>86</v>
      </c>
      <c r="AV1463" s="11" t="s">
        <v>25</v>
      </c>
      <c r="AW1463" s="11" t="s">
        <v>40</v>
      </c>
      <c r="AX1463" s="11" t="s">
        <v>77</v>
      </c>
      <c r="AY1463" s="192" t="s">
        <v>144</v>
      </c>
    </row>
    <row r="1464" spans="2:51" s="11" customFormat="1" ht="13.5">
      <c r="B1464" s="188"/>
      <c r="D1464" s="189" t="s">
        <v>153</v>
      </c>
      <c r="E1464" s="190" t="s">
        <v>5</v>
      </c>
      <c r="F1464" s="191" t="s">
        <v>289</v>
      </c>
      <c r="H1464" s="192" t="s">
        <v>5</v>
      </c>
      <c r="I1464" s="193"/>
      <c r="L1464" s="188"/>
      <c r="M1464" s="194"/>
      <c r="N1464" s="195"/>
      <c r="O1464" s="195"/>
      <c r="P1464" s="195"/>
      <c r="Q1464" s="195"/>
      <c r="R1464" s="195"/>
      <c r="S1464" s="195"/>
      <c r="T1464" s="196"/>
      <c r="AT1464" s="192" t="s">
        <v>153</v>
      </c>
      <c r="AU1464" s="192" t="s">
        <v>86</v>
      </c>
      <c r="AV1464" s="11" t="s">
        <v>25</v>
      </c>
      <c r="AW1464" s="11" t="s">
        <v>40</v>
      </c>
      <c r="AX1464" s="11" t="s">
        <v>77</v>
      </c>
      <c r="AY1464" s="192" t="s">
        <v>144</v>
      </c>
    </row>
    <row r="1465" spans="2:51" s="12" customFormat="1" ht="13.5">
      <c r="B1465" s="197"/>
      <c r="D1465" s="189" t="s">
        <v>153</v>
      </c>
      <c r="E1465" s="198" t="s">
        <v>5</v>
      </c>
      <c r="F1465" s="199" t="s">
        <v>1923</v>
      </c>
      <c r="H1465" s="200">
        <v>3947.717</v>
      </c>
      <c r="I1465" s="201"/>
      <c r="L1465" s="197"/>
      <c r="M1465" s="202"/>
      <c r="N1465" s="203"/>
      <c r="O1465" s="203"/>
      <c r="P1465" s="203"/>
      <c r="Q1465" s="203"/>
      <c r="R1465" s="203"/>
      <c r="S1465" s="203"/>
      <c r="T1465" s="204"/>
      <c r="AT1465" s="198" t="s">
        <v>153</v>
      </c>
      <c r="AU1465" s="198" t="s">
        <v>86</v>
      </c>
      <c r="AV1465" s="12" t="s">
        <v>86</v>
      </c>
      <c r="AW1465" s="12" t="s">
        <v>40</v>
      </c>
      <c r="AX1465" s="12" t="s">
        <v>77</v>
      </c>
      <c r="AY1465" s="198" t="s">
        <v>144</v>
      </c>
    </row>
    <row r="1466" spans="2:51" s="13" customFormat="1" ht="13.5">
      <c r="B1466" s="205"/>
      <c r="D1466" s="206" t="s">
        <v>153</v>
      </c>
      <c r="E1466" s="207" t="s">
        <v>5</v>
      </c>
      <c r="F1466" s="208" t="s">
        <v>174</v>
      </c>
      <c r="H1466" s="209">
        <v>3947.717</v>
      </c>
      <c r="I1466" s="210"/>
      <c r="L1466" s="205"/>
      <c r="M1466" s="211"/>
      <c r="N1466" s="212"/>
      <c r="O1466" s="212"/>
      <c r="P1466" s="212"/>
      <c r="Q1466" s="212"/>
      <c r="R1466" s="212"/>
      <c r="S1466" s="212"/>
      <c r="T1466" s="213"/>
      <c r="AT1466" s="214" t="s">
        <v>153</v>
      </c>
      <c r="AU1466" s="214" t="s">
        <v>86</v>
      </c>
      <c r="AV1466" s="13" t="s">
        <v>151</v>
      </c>
      <c r="AW1466" s="13" t="s">
        <v>40</v>
      </c>
      <c r="AX1466" s="13" t="s">
        <v>25</v>
      </c>
      <c r="AY1466" s="214" t="s">
        <v>144</v>
      </c>
    </row>
    <row r="1467" spans="2:65" s="1" customFormat="1" ht="31.5" customHeight="1">
      <c r="B1467" s="175"/>
      <c r="C1467" s="176" t="s">
        <v>1924</v>
      </c>
      <c r="D1467" s="176" t="s">
        <v>146</v>
      </c>
      <c r="E1467" s="177" t="s">
        <v>1925</v>
      </c>
      <c r="F1467" s="178" t="s">
        <v>1926</v>
      </c>
      <c r="G1467" s="179" t="s">
        <v>149</v>
      </c>
      <c r="H1467" s="180">
        <v>363189.964</v>
      </c>
      <c r="I1467" s="181"/>
      <c r="J1467" s="182">
        <f>ROUND(I1467*H1467,2)</f>
        <v>0</v>
      </c>
      <c r="K1467" s="178" t="s">
        <v>4754</v>
      </c>
      <c r="L1467" s="42"/>
      <c r="M1467" s="183" t="s">
        <v>5</v>
      </c>
      <c r="N1467" s="184" t="s">
        <v>48</v>
      </c>
      <c r="O1467" s="43"/>
      <c r="P1467" s="185">
        <f>O1467*H1467</f>
        <v>0</v>
      </c>
      <c r="Q1467" s="185">
        <v>0</v>
      </c>
      <c r="R1467" s="185">
        <f>Q1467*H1467</f>
        <v>0</v>
      </c>
      <c r="S1467" s="185">
        <v>0</v>
      </c>
      <c r="T1467" s="186">
        <f>S1467*H1467</f>
        <v>0</v>
      </c>
      <c r="AR1467" s="24" t="s">
        <v>151</v>
      </c>
      <c r="AT1467" s="24" t="s">
        <v>146</v>
      </c>
      <c r="AU1467" s="24" t="s">
        <v>86</v>
      </c>
      <c r="AY1467" s="24" t="s">
        <v>144</v>
      </c>
      <c r="BE1467" s="187">
        <f>IF(N1467="základní",J1467,0)</f>
        <v>0</v>
      </c>
      <c r="BF1467" s="187">
        <f>IF(N1467="snížená",J1467,0)</f>
        <v>0</v>
      </c>
      <c r="BG1467" s="187">
        <f>IF(N1467="zákl. přenesená",J1467,0)</f>
        <v>0</v>
      </c>
      <c r="BH1467" s="187">
        <f>IF(N1467="sníž. přenesená",J1467,0)</f>
        <v>0</v>
      </c>
      <c r="BI1467" s="187">
        <f>IF(N1467="nulová",J1467,0)</f>
        <v>0</v>
      </c>
      <c r="BJ1467" s="24" t="s">
        <v>25</v>
      </c>
      <c r="BK1467" s="187">
        <f>ROUND(I1467*H1467,2)</f>
        <v>0</v>
      </c>
      <c r="BL1467" s="24" t="s">
        <v>151</v>
      </c>
      <c r="BM1467" s="24" t="s">
        <v>1927</v>
      </c>
    </row>
    <row r="1468" spans="2:51" s="11" customFormat="1" ht="13.5">
      <c r="B1468" s="188"/>
      <c r="D1468" s="189" t="s">
        <v>153</v>
      </c>
      <c r="E1468" s="190" t="s">
        <v>5</v>
      </c>
      <c r="F1468" s="191" t="s">
        <v>1922</v>
      </c>
      <c r="H1468" s="192" t="s">
        <v>5</v>
      </c>
      <c r="I1468" s="193"/>
      <c r="L1468" s="188"/>
      <c r="M1468" s="194"/>
      <c r="N1468" s="195"/>
      <c r="O1468" s="195"/>
      <c r="P1468" s="195"/>
      <c r="Q1468" s="195"/>
      <c r="R1468" s="195"/>
      <c r="S1468" s="195"/>
      <c r="T1468" s="196"/>
      <c r="AT1468" s="192" t="s">
        <v>153</v>
      </c>
      <c r="AU1468" s="192" t="s">
        <v>86</v>
      </c>
      <c r="AV1468" s="11" t="s">
        <v>25</v>
      </c>
      <c r="AW1468" s="11" t="s">
        <v>40</v>
      </c>
      <c r="AX1468" s="11" t="s">
        <v>77</v>
      </c>
      <c r="AY1468" s="192" t="s">
        <v>144</v>
      </c>
    </row>
    <row r="1469" spans="2:51" s="11" customFormat="1" ht="13.5">
      <c r="B1469" s="188"/>
      <c r="D1469" s="189" t="s">
        <v>153</v>
      </c>
      <c r="E1469" s="190" t="s">
        <v>5</v>
      </c>
      <c r="F1469" s="191" t="s">
        <v>289</v>
      </c>
      <c r="H1469" s="192" t="s">
        <v>5</v>
      </c>
      <c r="I1469" s="193"/>
      <c r="L1469" s="188"/>
      <c r="M1469" s="194"/>
      <c r="N1469" s="195"/>
      <c r="O1469" s="195"/>
      <c r="P1469" s="195"/>
      <c r="Q1469" s="195"/>
      <c r="R1469" s="195"/>
      <c r="S1469" s="195"/>
      <c r="T1469" s="196"/>
      <c r="AT1469" s="192" t="s">
        <v>153</v>
      </c>
      <c r="AU1469" s="192" t="s">
        <v>86</v>
      </c>
      <c r="AV1469" s="11" t="s">
        <v>25</v>
      </c>
      <c r="AW1469" s="11" t="s">
        <v>40</v>
      </c>
      <c r="AX1469" s="11" t="s">
        <v>77</v>
      </c>
      <c r="AY1469" s="192" t="s">
        <v>144</v>
      </c>
    </row>
    <row r="1470" spans="2:51" s="12" customFormat="1" ht="13.5">
      <c r="B1470" s="197"/>
      <c r="D1470" s="189" t="s">
        <v>153</v>
      </c>
      <c r="E1470" s="198" t="s">
        <v>5</v>
      </c>
      <c r="F1470" s="199" t="s">
        <v>1923</v>
      </c>
      <c r="H1470" s="200">
        <v>3947.717</v>
      </c>
      <c r="I1470" s="201"/>
      <c r="L1470" s="197"/>
      <c r="M1470" s="202"/>
      <c r="N1470" s="203"/>
      <c r="O1470" s="203"/>
      <c r="P1470" s="203"/>
      <c r="Q1470" s="203"/>
      <c r="R1470" s="203"/>
      <c r="S1470" s="203"/>
      <c r="T1470" s="204"/>
      <c r="AT1470" s="198" t="s">
        <v>153</v>
      </c>
      <c r="AU1470" s="198" t="s">
        <v>86</v>
      </c>
      <c r="AV1470" s="12" t="s">
        <v>86</v>
      </c>
      <c r="AW1470" s="12" t="s">
        <v>40</v>
      </c>
      <c r="AX1470" s="12" t="s">
        <v>77</v>
      </c>
      <c r="AY1470" s="198" t="s">
        <v>144</v>
      </c>
    </row>
    <row r="1471" spans="2:51" s="13" customFormat="1" ht="13.5">
      <c r="B1471" s="205"/>
      <c r="D1471" s="189" t="s">
        <v>153</v>
      </c>
      <c r="E1471" s="215" t="s">
        <v>5</v>
      </c>
      <c r="F1471" s="216" t="s">
        <v>174</v>
      </c>
      <c r="H1471" s="217">
        <v>3947.717</v>
      </c>
      <c r="I1471" s="210"/>
      <c r="L1471" s="205"/>
      <c r="M1471" s="211"/>
      <c r="N1471" s="212"/>
      <c r="O1471" s="212"/>
      <c r="P1471" s="212"/>
      <c r="Q1471" s="212"/>
      <c r="R1471" s="212"/>
      <c r="S1471" s="212"/>
      <c r="T1471" s="213"/>
      <c r="AT1471" s="214" t="s">
        <v>153</v>
      </c>
      <c r="AU1471" s="214" t="s">
        <v>86</v>
      </c>
      <c r="AV1471" s="13" t="s">
        <v>151</v>
      </c>
      <c r="AW1471" s="13" t="s">
        <v>40</v>
      </c>
      <c r="AX1471" s="13" t="s">
        <v>77</v>
      </c>
      <c r="AY1471" s="214" t="s">
        <v>144</v>
      </c>
    </row>
    <row r="1472" spans="2:51" s="12" customFormat="1" ht="13.5">
      <c r="B1472" s="197"/>
      <c r="D1472" s="189" t="s">
        <v>153</v>
      </c>
      <c r="E1472" s="198" t="s">
        <v>5</v>
      </c>
      <c r="F1472" s="199" t="s">
        <v>1928</v>
      </c>
      <c r="H1472" s="200">
        <v>363189.964</v>
      </c>
      <c r="I1472" s="201"/>
      <c r="L1472" s="197"/>
      <c r="M1472" s="202"/>
      <c r="N1472" s="203"/>
      <c r="O1472" s="203"/>
      <c r="P1472" s="203"/>
      <c r="Q1472" s="203"/>
      <c r="R1472" s="203"/>
      <c r="S1472" s="203"/>
      <c r="T1472" s="204"/>
      <c r="AT1472" s="198" t="s">
        <v>153</v>
      </c>
      <c r="AU1472" s="198" t="s">
        <v>86</v>
      </c>
      <c r="AV1472" s="12" t="s">
        <v>86</v>
      </c>
      <c r="AW1472" s="12" t="s">
        <v>40</v>
      </c>
      <c r="AX1472" s="12" t="s">
        <v>77</v>
      </c>
      <c r="AY1472" s="198" t="s">
        <v>144</v>
      </c>
    </row>
    <row r="1473" spans="2:51" s="13" customFormat="1" ht="13.5">
      <c r="B1473" s="205"/>
      <c r="D1473" s="206" t="s">
        <v>153</v>
      </c>
      <c r="E1473" s="207" t="s">
        <v>5</v>
      </c>
      <c r="F1473" s="208" t="s">
        <v>174</v>
      </c>
      <c r="H1473" s="209">
        <v>363189.964</v>
      </c>
      <c r="I1473" s="210"/>
      <c r="L1473" s="205"/>
      <c r="M1473" s="211"/>
      <c r="N1473" s="212"/>
      <c r="O1473" s="212"/>
      <c r="P1473" s="212"/>
      <c r="Q1473" s="212"/>
      <c r="R1473" s="212"/>
      <c r="S1473" s="212"/>
      <c r="T1473" s="213"/>
      <c r="AT1473" s="214" t="s">
        <v>153</v>
      </c>
      <c r="AU1473" s="214" t="s">
        <v>86</v>
      </c>
      <c r="AV1473" s="13" t="s">
        <v>151</v>
      </c>
      <c r="AW1473" s="13" t="s">
        <v>40</v>
      </c>
      <c r="AX1473" s="13" t="s">
        <v>25</v>
      </c>
      <c r="AY1473" s="214" t="s">
        <v>144</v>
      </c>
    </row>
    <row r="1474" spans="2:65" s="1" customFormat="1" ht="31.5" customHeight="1">
      <c r="B1474" s="175"/>
      <c r="C1474" s="176" t="s">
        <v>774</v>
      </c>
      <c r="D1474" s="176" t="s">
        <v>146</v>
      </c>
      <c r="E1474" s="177" t="s">
        <v>1929</v>
      </c>
      <c r="F1474" s="178" t="s">
        <v>1930</v>
      </c>
      <c r="G1474" s="179" t="s">
        <v>149</v>
      </c>
      <c r="H1474" s="180">
        <v>3947.717</v>
      </c>
      <c r="I1474" s="181"/>
      <c r="J1474" s="182">
        <f>ROUND(I1474*H1474,2)</f>
        <v>0</v>
      </c>
      <c r="K1474" s="178" t="s">
        <v>4754</v>
      </c>
      <c r="L1474" s="42"/>
      <c r="M1474" s="183" t="s">
        <v>5</v>
      </c>
      <c r="N1474" s="184" t="s">
        <v>48</v>
      </c>
      <c r="O1474" s="43"/>
      <c r="P1474" s="185">
        <f>O1474*H1474</f>
        <v>0</v>
      </c>
      <c r="Q1474" s="185">
        <v>0</v>
      </c>
      <c r="R1474" s="185">
        <f>Q1474*H1474</f>
        <v>0</v>
      </c>
      <c r="S1474" s="185">
        <v>0</v>
      </c>
      <c r="T1474" s="186">
        <f>S1474*H1474</f>
        <v>0</v>
      </c>
      <c r="AR1474" s="24" t="s">
        <v>151</v>
      </c>
      <c r="AT1474" s="24" t="s">
        <v>146</v>
      </c>
      <c r="AU1474" s="24" t="s">
        <v>86</v>
      </c>
      <c r="AY1474" s="24" t="s">
        <v>144</v>
      </c>
      <c r="BE1474" s="187">
        <f>IF(N1474="základní",J1474,0)</f>
        <v>0</v>
      </c>
      <c r="BF1474" s="187">
        <f>IF(N1474="snížená",J1474,0)</f>
        <v>0</v>
      </c>
      <c r="BG1474" s="187">
        <f>IF(N1474="zákl. přenesená",J1474,0)</f>
        <v>0</v>
      </c>
      <c r="BH1474" s="187">
        <f>IF(N1474="sníž. přenesená",J1474,0)</f>
        <v>0</v>
      </c>
      <c r="BI1474" s="187">
        <f>IF(N1474="nulová",J1474,0)</f>
        <v>0</v>
      </c>
      <c r="BJ1474" s="24" t="s">
        <v>25</v>
      </c>
      <c r="BK1474" s="187">
        <f>ROUND(I1474*H1474,2)</f>
        <v>0</v>
      </c>
      <c r="BL1474" s="24" t="s">
        <v>151</v>
      </c>
      <c r="BM1474" s="24" t="s">
        <v>1931</v>
      </c>
    </row>
    <row r="1475" spans="2:51" s="11" customFormat="1" ht="13.5">
      <c r="B1475" s="188"/>
      <c r="D1475" s="189" t="s">
        <v>153</v>
      </c>
      <c r="E1475" s="190" t="s">
        <v>5</v>
      </c>
      <c r="F1475" s="191" t="s">
        <v>1922</v>
      </c>
      <c r="H1475" s="192" t="s">
        <v>5</v>
      </c>
      <c r="I1475" s="193"/>
      <c r="L1475" s="188"/>
      <c r="M1475" s="194"/>
      <c r="N1475" s="195"/>
      <c r="O1475" s="195"/>
      <c r="P1475" s="195"/>
      <c r="Q1475" s="195"/>
      <c r="R1475" s="195"/>
      <c r="S1475" s="195"/>
      <c r="T1475" s="196"/>
      <c r="AT1475" s="192" t="s">
        <v>153</v>
      </c>
      <c r="AU1475" s="192" t="s">
        <v>86</v>
      </c>
      <c r="AV1475" s="11" t="s">
        <v>25</v>
      </c>
      <c r="AW1475" s="11" t="s">
        <v>40</v>
      </c>
      <c r="AX1475" s="11" t="s">
        <v>77</v>
      </c>
      <c r="AY1475" s="192" t="s">
        <v>144</v>
      </c>
    </row>
    <row r="1476" spans="2:51" s="11" customFormat="1" ht="13.5">
      <c r="B1476" s="188"/>
      <c r="D1476" s="189" t="s">
        <v>153</v>
      </c>
      <c r="E1476" s="190" t="s">
        <v>5</v>
      </c>
      <c r="F1476" s="191" t="s">
        <v>289</v>
      </c>
      <c r="H1476" s="192" t="s">
        <v>5</v>
      </c>
      <c r="I1476" s="193"/>
      <c r="L1476" s="188"/>
      <c r="M1476" s="194"/>
      <c r="N1476" s="195"/>
      <c r="O1476" s="195"/>
      <c r="P1476" s="195"/>
      <c r="Q1476" s="195"/>
      <c r="R1476" s="195"/>
      <c r="S1476" s="195"/>
      <c r="T1476" s="196"/>
      <c r="AT1476" s="192" t="s">
        <v>153</v>
      </c>
      <c r="AU1476" s="192" t="s">
        <v>86</v>
      </c>
      <c r="AV1476" s="11" t="s">
        <v>25</v>
      </c>
      <c r="AW1476" s="11" t="s">
        <v>40</v>
      </c>
      <c r="AX1476" s="11" t="s">
        <v>77</v>
      </c>
      <c r="AY1476" s="192" t="s">
        <v>144</v>
      </c>
    </row>
    <row r="1477" spans="2:51" s="12" customFormat="1" ht="13.5">
      <c r="B1477" s="197"/>
      <c r="D1477" s="189" t="s">
        <v>153</v>
      </c>
      <c r="E1477" s="198" t="s">
        <v>5</v>
      </c>
      <c r="F1477" s="199" t="s">
        <v>1923</v>
      </c>
      <c r="H1477" s="200">
        <v>3947.717</v>
      </c>
      <c r="I1477" s="201"/>
      <c r="L1477" s="197"/>
      <c r="M1477" s="202"/>
      <c r="N1477" s="203"/>
      <c r="O1477" s="203"/>
      <c r="P1477" s="203"/>
      <c r="Q1477" s="203"/>
      <c r="R1477" s="203"/>
      <c r="S1477" s="203"/>
      <c r="T1477" s="204"/>
      <c r="AT1477" s="198" t="s">
        <v>153</v>
      </c>
      <c r="AU1477" s="198" t="s">
        <v>86</v>
      </c>
      <c r="AV1477" s="12" t="s">
        <v>86</v>
      </c>
      <c r="AW1477" s="12" t="s">
        <v>40</v>
      </c>
      <c r="AX1477" s="12" t="s">
        <v>77</v>
      </c>
      <c r="AY1477" s="198" t="s">
        <v>144</v>
      </c>
    </row>
    <row r="1478" spans="2:51" s="13" customFormat="1" ht="13.5">
      <c r="B1478" s="205"/>
      <c r="D1478" s="206" t="s">
        <v>153</v>
      </c>
      <c r="E1478" s="207" t="s">
        <v>5</v>
      </c>
      <c r="F1478" s="208" t="s">
        <v>174</v>
      </c>
      <c r="H1478" s="209">
        <v>3947.717</v>
      </c>
      <c r="I1478" s="210"/>
      <c r="L1478" s="205"/>
      <c r="M1478" s="211"/>
      <c r="N1478" s="212"/>
      <c r="O1478" s="212"/>
      <c r="P1478" s="212"/>
      <c r="Q1478" s="212"/>
      <c r="R1478" s="212"/>
      <c r="S1478" s="212"/>
      <c r="T1478" s="213"/>
      <c r="AT1478" s="214" t="s">
        <v>153</v>
      </c>
      <c r="AU1478" s="214" t="s">
        <v>86</v>
      </c>
      <c r="AV1478" s="13" t="s">
        <v>151</v>
      </c>
      <c r="AW1478" s="13" t="s">
        <v>40</v>
      </c>
      <c r="AX1478" s="13" t="s">
        <v>25</v>
      </c>
      <c r="AY1478" s="214" t="s">
        <v>144</v>
      </c>
    </row>
    <row r="1479" spans="2:65" s="1" customFormat="1" ht="22.5" customHeight="1">
      <c r="B1479" s="175"/>
      <c r="C1479" s="176" t="s">
        <v>1932</v>
      </c>
      <c r="D1479" s="176" t="s">
        <v>146</v>
      </c>
      <c r="E1479" s="177" t="s">
        <v>1933</v>
      </c>
      <c r="F1479" s="178" t="s">
        <v>1934</v>
      </c>
      <c r="G1479" s="179" t="s">
        <v>205</v>
      </c>
      <c r="H1479" s="180">
        <v>1645.68</v>
      </c>
      <c r="I1479" s="181"/>
      <c r="J1479" s="182">
        <f>ROUND(I1479*H1479,2)</f>
        <v>0</v>
      </c>
      <c r="K1479" s="178" t="s">
        <v>4754</v>
      </c>
      <c r="L1479" s="42"/>
      <c r="M1479" s="183" t="s">
        <v>5</v>
      </c>
      <c r="N1479" s="184" t="s">
        <v>48</v>
      </c>
      <c r="O1479" s="43"/>
      <c r="P1479" s="185">
        <f>O1479*H1479</f>
        <v>0</v>
      </c>
      <c r="Q1479" s="185">
        <v>0</v>
      </c>
      <c r="R1479" s="185">
        <f>Q1479*H1479</f>
        <v>0</v>
      </c>
      <c r="S1479" s="185">
        <v>0</v>
      </c>
      <c r="T1479" s="186">
        <f>S1479*H1479</f>
        <v>0</v>
      </c>
      <c r="AR1479" s="24" t="s">
        <v>151</v>
      </c>
      <c r="AT1479" s="24" t="s">
        <v>146</v>
      </c>
      <c r="AU1479" s="24" t="s">
        <v>86</v>
      </c>
      <c r="AY1479" s="24" t="s">
        <v>144</v>
      </c>
      <c r="BE1479" s="187">
        <f>IF(N1479="základní",J1479,0)</f>
        <v>0</v>
      </c>
      <c r="BF1479" s="187">
        <f>IF(N1479="snížená",J1479,0)</f>
        <v>0</v>
      </c>
      <c r="BG1479" s="187">
        <f>IF(N1479="zákl. přenesená",J1479,0)</f>
        <v>0</v>
      </c>
      <c r="BH1479" s="187">
        <f>IF(N1479="sníž. přenesená",J1479,0)</f>
        <v>0</v>
      </c>
      <c r="BI1479" s="187">
        <f>IF(N1479="nulová",J1479,0)</f>
        <v>0</v>
      </c>
      <c r="BJ1479" s="24" t="s">
        <v>25</v>
      </c>
      <c r="BK1479" s="187">
        <f>ROUND(I1479*H1479,2)</f>
        <v>0</v>
      </c>
      <c r="BL1479" s="24" t="s">
        <v>151</v>
      </c>
      <c r="BM1479" s="24" t="s">
        <v>1935</v>
      </c>
    </row>
    <row r="1480" spans="2:51" s="11" customFormat="1" ht="13.5">
      <c r="B1480" s="188"/>
      <c r="D1480" s="189" t="s">
        <v>153</v>
      </c>
      <c r="E1480" s="190" t="s">
        <v>5</v>
      </c>
      <c r="F1480" s="191" t="s">
        <v>1674</v>
      </c>
      <c r="H1480" s="192" t="s">
        <v>5</v>
      </c>
      <c r="I1480" s="193"/>
      <c r="L1480" s="188"/>
      <c r="M1480" s="194"/>
      <c r="N1480" s="195"/>
      <c r="O1480" s="195"/>
      <c r="P1480" s="195"/>
      <c r="Q1480" s="195"/>
      <c r="R1480" s="195"/>
      <c r="S1480" s="195"/>
      <c r="T1480" s="196"/>
      <c r="AT1480" s="192" t="s">
        <v>153</v>
      </c>
      <c r="AU1480" s="192" t="s">
        <v>86</v>
      </c>
      <c r="AV1480" s="11" t="s">
        <v>25</v>
      </c>
      <c r="AW1480" s="11" t="s">
        <v>40</v>
      </c>
      <c r="AX1480" s="11" t="s">
        <v>77</v>
      </c>
      <c r="AY1480" s="192" t="s">
        <v>144</v>
      </c>
    </row>
    <row r="1481" spans="2:51" s="12" customFormat="1" ht="13.5">
      <c r="B1481" s="197"/>
      <c r="D1481" s="189" t="s">
        <v>153</v>
      </c>
      <c r="E1481" s="198" t="s">
        <v>5</v>
      </c>
      <c r="F1481" s="199" t="s">
        <v>1906</v>
      </c>
      <c r="H1481" s="200">
        <v>354.186</v>
      </c>
      <c r="I1481" s="201"/>
      <c r="L1481" s="197"/>
      <c r="M1481" s="202"/>
      <c r="N1481" s="203"/>
      <c r="O1481" s="203"/>
      <c r="P1481" s="203"/>
      <c r="Q1481" s="203"/>
      <c r="R1481" s="203"/>
      <c r="S1481" s="203"/>
      <c r="T1481" s="204"/>
      <c r="AT1481" s="198" t="s">
        <v>153</v>
      </c>
      <c r="AU1481" s="198" t="s">
        <v>86</v>
      </c>
      <c r="AV1481" s="12" t="s">
        <v>86</v>
      </c>
      <c r="AW1481" s="12" t="s">
        <v>40</v>
      </c>
      <c r="AX1481" s="12" t="s">
        <v>77</v>
      </c>
      <c r="AY1481" s="198" t="s">
        <v>144</v>
      </c>
    </row>
    <row r="1482" spans="2:51" s="11" customFormat="1" ht="13.5">
      <c r="B1482" s="188"/>
      <c r="D1482" s="189" t="s">
        <v>153</v>
      </c>
      <c r="E1482" s="190" t="s">
        <v>5</v>
      </c>
      <c r="F1482" s="191" t="s">
        <v>1660</v>
      </c>
      <c r="H1482" s="192" t="s">
        <v>5</v>
      </c>
      <c r="I1482" s="193"/>
      <c r="L1482" s="188"/>
      <c r="M1482" s="194"/>
      <c r="N1482" s="195"/>
      <c r="O1482" s="195"/>
      <c r="P1482" s="195"/>
      <c r="Q1482" s="195"/>
      <c r="R1482" s="195"/>
      <c r="S1482" s="195"/>
      <c r="T1482" s="196"/>
      <c r="AT1482" s="192" t="s">
        <v>153</v>
      </c>
      <c r="AU1482" s="192" t="s">
        <v>86</v>
      </c>
      <c r="AV1482" s="11" t="s">
        <v>25</v>
      </c>
      <c r="AW1482" s="11" t="s">
        <v>40</v>
      </c>
      <c r="AX1482" s="11" t="s">
        <v>77</v>
      </c>
      <c r="AY1482" s="192" t="s">
        <v>144</v>
      </c>
    </row>
    <row r="1483" spans="2:51" s="12" customFormat="1" ht="13.5">
      <c r="B1483" s="197"/>
      <c r="D1483" s="189" t="s">
        <v>153</v>
      </c>
      <c r="E1483" s="198" t="s">
        <v>5</v>
      </c>
      <c r="F1483" s="199" t="s">
        <v>1907</v>
      </c>
      <c r="H1483" s="200">
        <v>482.264</v>
      </c>
      <c r="I1483" s="201"/>
      <c r="L1483" s="197"/>
      <c r="M1483" s="202"/>
      <c r="N1483" s="203"/>
      <c r="O1483" s="203"/>
      <c r="P1483" s="203"/>
      <c r="Q1483" s="203"/>
      <c r="R1483" s="203"/>
      <c r="S1483" s="203"/>
      <c r="T1483" s="204"/>
      <c r="AT1483" s="198" t="s">
        <v>153</v>
      </c>
      <c r="AU1483" s="198" t="s">
        <v>86</v>
      </c>
      <c r="AV1483" s="12" t="s">
        <v>86</v>
      </c>
      <c r="AW1483" s="12" t="s">
        <v>40</v>
      </c>
      <c r="AX1483" s="12" t="s">
        <v>77</v>
      </c>
      <c r="AY1483" s="198" t="s">
        <v>144</v>
      </c>
    </row>
    <row r="1484" spans="2:51" s="11" customFormat="1" ht="13.5">
      <c r="B1484" s="188"/>
      <c r="D1484" s="189" t="s">
        <v>153</v>
      </c>
      <c r="E1484" s="190" t="s">
        <v>5</v>
      </c>
      <c r="F1484" s="191" t="s">
        <v>1646</v>
      </c>
      <c r="H1484" s="192" t="s">
        <v>5</v>
      </c>
      <c r="I1484" s="193"/>
      <c r="L1484" s="188"/>
      <c r="M1484" s="194"/>
      <c r="N1484" s="195"/>
      <c r="O1484" s="195"/>
      <c r="P1484" s="195"/>
      <c r="Q1484" s="195"/>
      <c r="R1484" s="195"/>
      <c r="S1484" s="195"/>
      <c r="T1484" s="196"/>
      <c r="AT1484" s="192" t="s">
        <v>153</v>
      </c>
      <c r="AU1484" s="192" t="s">
        <v>86</v>
      </c>
      <c r="AV1484" s="11" t="s">
        <v>25</v>
      </c>
      <c r="AW1484" s="11" t="s">
        <v>40</v>
      </c>
      <c r="AX1484" s="11" t="s">
        <v>77</v>
      </c>
      <c r="AY1484" s="192" t="s">
        <v>144</v>
      </c>
    </row>
    <row r="1485" spans="2:51" s="12" customFormat="1" ht="13.5">
      <c r="B1485" s="197"/>
      <c r="D1485" s="189" t="s">
        <v>153</v>
      </c>
      <c r="E1485" s="198" t="s">
        <v>5</v>
      </c>
      <c r="F1485" s="199" t="s">
        <v>1908</v>
      </c>
      <c r="H1485" s="200">
        <v>650.655</v>
      </c>
      <c r="I1485" s="201"/>
      <c r="L1485" s="197"/>
      <c r="M1485" s="202"/>
      <c r="N1485" s="203"/>
      <c r="O1485" s="203"/>
      <c r="P1485" s="203"/>
      <c r="Q1485" s="203"/>
      <c r="R1485" s="203"/>
      <c r="S1485" s="203"/>
      <c r="T1485" s="204"/>
      <c r="AT1485" s="198" t="s">
        <v>153</v>
      </c>
      <c r="AU1485" s="198" t="s">
        <v>86</v>
      </c>
      <c r="AV1485" s="12" t="s">
        <v>86</v>
      </c>
      <c r="AW1485" s="12" t="s">
        <v>40</v>
      </c>
      <c r="AX1485" s="12" t="s">
        <v>77</v>
      </c>
      <c r="AY1485" s="198" t="s">
        <v>144</v>
      </c>
    </row>
    <row r="1486" spans="2:51" s="11" customFormat="1" ht="13.5">
      <c r="B1486" s="188"/>
      <c r="D1486" s="189" t="s">
        <v>153</v>
      </c>
      <c r="E1486" s="190" t="s">
        <v>5</v>
      </c>
      <c r="F1486" s="191" t="s">
        <v>1936</v>
      </c>
      <c r="H1486" s="192" t="s">
        <v>5</v>
      </c>
      <c r="I1486" s="193"/>
      <c r="L1486" s="188"/>
      <c r="M1486" s="194"/>
      <c r="N1486" s="195"/>
      <c r="O1486" s="195"/>
      <c r="P1486" s="195"/>
      <c r="Q1486" s="195"/>
      <c r="R1486" s="195"/>
      <c r="S1486" s="195"/>
      <c r="T1486" s="196"/>
      <c r="AT1486" s="192" t="s">
        <v>153</v>
      </c>
      <c r="AU1486" s="192" t="s">
        <v>86</v>
      </c>
      <c r="AV1486" s="11" t="s">
        <v>25</v>
      </c>
      <c r="AW1486" s="11" t="s">
        <v>40</v>
      </c>
      <c r="AX1486" s="11" t="s">
        <v>77</v>
      </c>
      <c r="AY1486" s="192" t="s">
        <v>144</v>
      </c>
    </row>
    <row r="1487" spans="2:51" s="11" customFormat="1" ht="13.5">
      <c r="B1487" s="188"/>
      <c r="D1487" s="189" t="s">
        <v>153</v>
      </c>
      <c r="E1487" s="190" t="s">
        <v>5</v>
      </c>
      <c r="F1487" s="191" t="s">
        <v>289</v>
      </c>
      <c r="H1487" s="192" t="s">
        <v>5</v>
      </c>
      <c r="I1487" s="193"/>
      <c r="L1487" s="188"/>
      <c r="M1487" s="194"/>
      <c r="N1487" s="195"/>
      <c r="O1487" s="195"/>
      <c r="P1487" s="195"/>
      <c r="Q1487" s="195"/>
      <c r="R1487" s="195"/>
      <c r="S1487" s="195"/>
      <c r="T1487" s="196"/>
      <c r="AT1487" s="192" t="s">
        <v>153</v>
      </c>
      <c r="AU1487" s="192" t="s">
        <v>86</v>
      </c>
      <c r="AV1487" s="11" t="s">
        <v>25</v>
      </c>
      <c r="AW1487" s="11" t="s">
        <v>40</v>
      </c>
      <c r="AX1487" s="11" t="s">
        <v>77</v>
      </c>
      <c r="AY1487" s="192" t="s">
        <v>144</v>
      </c>
    </row>
    <row r="1488" spans="2:51" s="12" customFormat="1" ht="13.5">
      <c r="B1488" s="197"/>
      <c r="D1488" s="189" t="s">
        <v>153</v>
      </c>
      <c r="E1488" s="198" t="s">
        <v>5</v>
      </c>
      <c r="F1488" s="199" t="s">
        <v>1937</v>
      </c>
      <c r="H1488" s="200">
        <v>158.575</v>
      </c>
      <c r="I1488" s="201"/>
      <c r="L1488" s="197"/>
      <c r="M1488" s="202"/>
      <c r="N1488" s="203"/>
      <c r="O1488" s="203"/>
      <c r="P1488" s="203"/>
      <c r="Q1488" s="203"/>
      <c r="R1488" s="203"/>
      <c r="S1488" s="203"/>
      <c r="T1488" s="204"/>
      <c r="AT1488" s="198" t="s">
        <v>153</v>
      </c>
      <c r="AU1488" s="198" t="s">
        <v>86</v>
      </c>
      <c r="AV1488" s="12" t="s">
        <v>86</v>
      </c>
      <c r="AW1488" s="12" t="s">
        <v>40</v>
      </c>
      <c r="AX1488" s="12" t="s">
        <v>77</v>
      </c>
      <c r="AY1488" s="198" t="s">
        <v>144</v>
      </c>
    </row>
    <row r="1489" spans="2:51" s="13" customFormat="1" ht="13.5">
      <c r="B1489" s="205"/>
      <c r="D1489" s="206" t="s">
        <v>153</v>
      </c>
      <c r="E1489" s="207" t="s">
        <v>5</v>
      </c>
      <c r="F1489" s="208" t="s">
        <v>174</v>
      </c>
      <c r="H1489" s="209">
        <v>1645.68</v>
      </c>
      <c r="I1489" s="210"/>
      <c r="L1489" s="205"/>
      <c r="M1489" s="211"/>
      <c r="N1489" s="212"/>
      <c r="O1489" s="212"/>
      <c r="P1489" s="212"/>
      <c r="Q1489" s="212"/>
      <c r="R1489" s="212"/>
      <c r="S1489" s="212"/>
      <c r="T1489" s="213"/>
      <c r="AT1489" s="214" t="s">
        <v>153</v>
      </c>
      <c r="AU1489" s="214" t="s">
        <v>86</v>
      </c>
      <c r="AV1489" s="13" t="s">
        <v>151</v>
      </c>
      <c r="AW1489" s="13" t="s">
        <v>40</v>
      </c>
      <c r="AX1489" s="13" t="s">
        <v>25</v>
      </c>
      <c r="AY1489" s="214" t="s">
        <v>144</v>
      </c>
    </row>
    <row r="1490" spans="2:65" s="1" customFormat="1" ht="31.5" customHeight="1">
      <c r="B1490" s="175"/>
      <c r="C1490" s="176" t="s">
        <v>1938</v>
      </c>
      <c r="D1490" s="176" t="s">
        <v>146</v>
      </c>
      <c r="E1490" s="177" t="s">
        <v>1939</v>
      </c>
      <c r="F1490" s="178" t="s">
        <v>1940</v>
      </c>
      <c r="G1490" s="179" t="s">
        <v>205</v>
      </c>
      <c r="H1490" s="180">
        <v>151402.56</v>
      </c>
      <c r="I1490" s="181"/>
      <c r="J1490" s="182">
        <f>ROUND(I1490*H1490,2)</f>
        <v>0</v>
      </c>
      <c r="K1490" s="178" t="s">
        <v>4754</v>
      </c>
      <c r="L1490" s="42"/>
      <c r="M1490" s="183" t="s">
        <v>5</v>
      </c>
      <c r="N1490" s="184" t="s">
        <v>48</v>
      </c>
      <c r="O1490" s="43"/>
      <c r="P1490" s="185">
        <f>O1490*H1490</f>
        <v>0</v>
      </c>
      <c r="Q1490" s="185">
        <v>0</v>
      </c>
      <c r="R1490" s="185">
        <f>Q1490*H1490</f>
        <v>0</v>
      </c>
      <c r="S1490" s="185">
        <v>0</v>
      </c>
      <c r="T1490" s="186">
        <f>S1490*H1490</f>
        <v>0</v>
      </c>
      <c r="AR1490" s="24" t="s">
        <v>151</v>
      </c>
      <c r="AT1490" s="24" t="s">
        <v>146</v>
      </c>
      <c r="AU1490" s="24" t="s">
        <v>86</v>
      </c>
      <c r="AY1490" s="24" t="s">
        <v>144</v>
      </c>
      <c r="BE1490" s="187">
        <f>IF(N1490="základní",J1490,0)</f>
        <v>0</v>
      </c>
      <c r="BF1490" s="187">
        <f>IF(N1490="snížená",J1490,0)</f>
        <v>0</v>
      </c>
      <c r="BG1490" s="187">
        <f>IF(N1490="zákl. přenesená",J1490,0)</f>
        <v>0</v>
      </c>
      <c r="BH1490" s="187">
        <f>IF(N1490="sníž. přenesená",J1490,0)</f>
        <v>0</v>
      </c>
      <c r="BI1490" s="187">
        <f>IF(N1490="nulová",J1490,0)</f>
        <v>0</v>
      </c>
      <c r="BJ1490" s="24" t="s">
        <v>25</v>
      </c>
      <c r="BK1490" s="187">
        <f>ROUND(I1490*H1490,2)</f>
        <v>0</v>
      </c>
      <c r="BL1490" s="24" t="s">
        <v>151</v>
      </c>
      <c r="BM1490" s="24" t="s">
        <v>1941</v>
      </c>
    </row>
    <row r="1491" spans="2:51" s="11" customFormat="1" ht="13.5">
      <c r="B1491" s="188"/>
      <c r="D1491" s="189" t="s">
        <v>153</v>
      </c>
      <c r="E1491" s="190" t="s">
        <v>5</v>
      </c>
      <c r="F1491" s="191" t="s">
        <v>1674</v>
      </c>
      <c r="H1491" s="192" t="s">
        <v>5</v>
      </c>
      <c r="I1491" s="193"/>
      <c r="L1491" s="188"/>
      <c r="M1491" s="194"/>
      <c r="N1491" s="195"/>
      <c r="O1491" s="195"/>
      <c r="P1491" s="195"/>
      <c r="Q1491" s="195"/>
      <c r="R1491" s="195"/>
      <c r="S1491" s="195"/>
      <c r="T1491" s="196"/>
      <c r="AT1491" s="192" t="s">
        <v>153</v>
      </c>
      <c r="AU1491" s="192" t="s">
        <v>86</v>
      </c>
      <c r="AV1491" s="11" t="s">
        <v>25</v>
      </c>
      <c r="AW1491" s="11" t="s">
        <v>40</v>
      </c>
      <c r="AX1491" s="11" t="s">
        <v>77</v>
      </c>
      <c r="AY1491" s="192" t="s">
        <v>144</v>
      </c>
    </row>
    <row r="1492" spans="2:51" s="12" customFormat="1" ht="13.5">
      <c r="B1492" s="197"/>
      <c r="D1492" s="189" t="s">
        <v>153</v>
      </c>
      <c r="E1492" s="198" t="s">
        <v>5</v>
      </c>
      <c r="F1492" s="199" t="s">
        <v>1906</v>
      </c>
      <c r="H1492" s="200">
        <v>354.186</v>
      </c>
      <c r="I1492" s="201"/>
      <c r="L1492" s="197"/>
      <c r="M1492" s="202"/>
      <c r="N1492" s="203"/>
      <c r="O1492" s="203"/>
      <c r="P1492" s="203"/>
      <c r="Q1492" s="203"/>
      <c r="R1492" s="203"/>
      <c r="S1492" s="203"/>
      <c r="T1492" s="204"/>
      <c r="AT1492" s="198" t="s">
        <v>153</v>
      </c>
      <c r="AU1492" s="198" t="s">
        <v>86</v>
      </c>
      <c r="AV1492" s="12" t="s">
        <v>86</v>
      </c>
      <c r="AW1492" s="12" t="s">
        <v>40</v>
      </c>
      <c r="AX1492" s="12" t="s">
        <v>77</v>
      </c>
      <c r="AY1492" s="198" t="s">
        <v>144</v>
      </c>
    </row>
    <row r="1493" spans="2:51" s="11" customFormat="1" ht="13.5">
      <c r="B1493" s="188"/>
      <c r="D1493" s="189" t="s">
        <v>153</v>
      </c>
      <c r="E1493" s="190" t="s">
        <v>5</v>
      </c>
      <c r="F1493" s="191" t="s">
        <v>1660</v>
      </c>
      <c r="H1493" s="192" t="s">
        <v>5</v>
      </c>
      <c r="I1493" s="193"/>
      <c r="L1493" s="188"/>
      <c r="M1493" s="194"/>
      <c r="N1493" s="195"/>
      <c r="O1493" s="195"/>
      <c r="P1493" s="195"/>
      <c r="Q1493" s="195"/>
      <c r="R1493" s="195"/>
      <c r="S1493" s="195"/>
      <c r="T1493" s="196"/>
      <c r="AT1493" s="192" t="s">
        <v>153</v>
      </c>
      <c r="AU1493" s="192" t="s">
        <v>86</v>
      </c>
      <c r="AV1493" s="11" t="s">
        <v>25</v>
      </c>
      <c r="AW1493" s="11" t="s">
        <v>40</v>
      </c>
      <c r="AX1493" s="11" t="s">
        <v>77</v>
      </c>
      <c r="AY1493" s="192" t="s">
        <v>144</v>
      </c>
    </row>
    <row r="1494" spans="2:51" s="12" customFormat="1" ht="13.5">
      <c r="B1494" s="197"/>
      <c r="D1494" s="189" t="s">
        <v>153</v>
      </c>
      <c r="E1494" s="198" t="s">
        <v>5</v>
      </c>
      <c r="F1494" s="199" t="s">
        <v>1907</v>
      </c>
      <c r="H1494" s="200">
        <v>482.264</v>
      </c>
      <c r="I1494" s="201"/>
      <c r="L1494" s="197"/>
      <c r="M1494" s="202"/>
      <c r="N1494" s="203"/>
      <c r="O1494" s="203"/>
      <c r="P1494" s="203"/>
      <c r="Q1494" s="203"/>
      <c r="R1494" s="203"/>
      <c r="S1494" s="203"/>
      <c r="T1494" s="204"/>
      <c r="AT1494" s="198" t="s">
        <v>153</v>
      </c>
      <c r="AU1494" s="198" t="s">
        <v>86</v>
      </c>
      <c r="AV1494" s="12" t="s">
        <v>86</v>
      </c>
      <c r="AW1494" s="12" t="s">
        <v>40</v>
      </c>
      <c r="AX1494" s="12" t="s">
        <v>77</v>
      </c>
      <c r="AY1494" s="198" t="s">
        <v>144</v>
      </c>
    </row>
    <row r="1495" spans="2:51" s="11" customFormat="1" ht="13.5">
      <c r="B1495" s="188"/>
      <c r="D1495" s="189" t="s">
        <v>153</v>
      </c>
      <c r="E1495" s="190" t="s">
        <v>5</v>
      </c>
      <c r="F1495" s="191" t="s">
        <v>1646</v>
      </c>
      <c r="H1495" s="192" t="s">
        <v>5</v>
      </c>
      <c r="I1495" s="193"/>
      <c r="L1495" s="188"/>
      <c r="M1495" s="194"/>
      <c r="N1495" s="195"/>
      <c r="O1495" s="195"/>
      <c r="P1495" s="195"/>
      <c r="Q1495" s="195"/>
      <c r="R1495" s="195"/>
      <c r="S1495" s="195"/>
      <c r="T1495" s="196"/>
      <c r="AT1495" s="192" t="s">
        <v>153</v>
      </c>
      <c r="AU1495" s="192" t="s">
        <v>86</v>
      </c>
      <c r="AV1495" s="11" t="s">
        <v>25</v>
      </c>
      <c r="AW1495" s="11" t="s">
        <v>40</v>
      </c>
      <c r="AX1495" s="11" t="s">
        <v>77</v>
      </c>
      <c r="AY1495" s="192" t="s">
        <v>144</v>
      </c>
    </row>
    <row r="1496" spans="2:51" s="12" customFormat="1" ht="13.5">
      <c r="B1496" s="197"/>
      <c r="D1496" s="189" t="s">
        <v>153</v>
      </c>
      <c r="E1496" s="198" t="s">
        <v>5</v>
      </c>
      <c r="F1496" s="199" t="s">
        <v>1908</v>
      </c>
      <c r="H1496" s="200">
        <v>650.655</v>
      </c>
      <c r="I1496" s="201"/>
      <c r="L1496" s="197"/>
      <c r="M1496" s="202"/>
      <c r="N1496" s="203"/>
      <c r="O1496" s="203"/>
      <c r="P1496" s="203"/>
      <c r="Q1496" s="203"/>
      <c r="R1496" s="203"/>
      <c r="S1496" s="203"/>
      <c r="T1496" s="204"/>
      <c r="AT1496" s="198" t="s">
        <v>153</v>
      </c>
      <c r="AU1496" s="198" t="s">
        <v>86</v>
      </c>
      <c r="AV1496" s="12" t="s">
        <v>86</v>
      </c>
      <c r="AW1496" s="12" t="s">
        <v>40</v>
      </c>
      <c r="AX1496" s="12" t="s">
        <v>77</v>
      </c>
      <c r="AY1496" s="198" t="s">
        <v>144</v>
      </c>
    </row>
    <row r="1497" spans="2:51" s="11" customFormat="1" ht="13.5">
      <c r="B1497" s="188"/>
      <c r="D1497" s="189" t="s">
        <v>153</v>
      </c>
      <c r="E1497" s="190" t="s">
        <v>5</v>
      </c>
      <c r="F1497" s="191" t="s">
        <v>1936</v>
      </c>
      <c r="H1497" s="192" t="s">
        <v>5</v>
      </c>
      <c r="I1497" s="193"/>
      <c r="L1497" s="188"/>
      <c r="M1497" s="194"/>
      <c r="N1497" s="195"/>
      <c r="O1497" s="195"/>
      <c r="P1497" s="195"/>
      <c r="Q1497" s="195"/>
      <c r="R1497" s="195"/>
      <c r="S1497" s="195"/>
      <c r="T1497" s="196"/>
      <c r="AT1497" s="192" t="s">
        <v>153</v>
      </c>
      <c r="AU1497" s="192" t="s">
        <v>86</v>
      </c>
      <c r="AV1497" s="11" t="s">
        <v>25</v>
      </c>
      <c r="AW1497" s="11" t="s">
        <v>40</v>
      </c>
      <c r="AX1497" s="11" t="s">
        <v>77</v>
      </c>
      <c r="AY1497" s="192" t="s">
        <v>144</v>
      </c>
    </row>
    <row r="1498" spans="2:51" s="11" customFormat="1" ht="13.5">
      <c r="B1498" s="188"/>
      <c r="D1498" s="189" t="s">
        <v>153</v>
      </c>
      <c r="E1498" s="190" t="s">
        <v>5</v>
      </c>
      <c r="F1498" s="191" t="s">
        <v>289</v>
      </c>
      <c r="H1498" s="192" t="s">
        <v>5</v>
      </c>
      <c r="I1498" s="193"/>
      <c r="L1498" s="188"/>
      <c r="M1498" s="194"/>
      <c r="N1498" s="195"/>
      <c r="O1498" s="195"/>
      <c r="P1498" s="195"/>
      <c r="Q1498" s="195"/>
      <c r="R1498" s="195"/>
      <c r="S1498" s="195"/>
      <c r="T1498" s="196"/>
      <c r="AT1498" s="192" t="s">
        <v>153</v>
      </c>
      <c r="AU1498" s="192" t="s">
        <v>86</v>
      </c>
      <c r="AV1498" s="11" t="s">
        <v>25</v>
      </c>
      <c r="AW1498" s="11" t="s">
        <v>40</v>
      </c>
      <c r="AX1498" s="11" t="s">
        <v>77</v>
      </c>
      <c r="AY1498" s="192" t="s">
        <v>144</v>
      </c>
    </row>
    <row r="1499" spans="2:51" s="12" customFormat="1" ht="13.5">
      <c r="B1499" s="197"/>
      <c r="D1499" s="189" t="s">
        <v>153</v>
      </c>
      <c r="E1499" s="198" t="s">
        <v>5</v>
      </c>
      <c r="F1499" s="199" t="s">
        <v>1937</v>
      </c>
      <c r="H1499" s="200">
        <v>158.575</v>
      </c>
      <c r="I1499" s="201"/>
      <c r="L1499" s="197"/>
      <c r="M1499" s="202"/>
      <c r="N1499" s="203"/>
      <c r="O1499" s="203"/>
      <c r="P1499" s="203"/>
      <c r="Q1499" s="203"/>
      <c r="R1499" s="203"/>
      <c r="S1499" s="203"/>
      <c r="T1499" s="204"/>
      <c r="AT1499" s="198" t="s">
        <v>153</v>
      </c>
      <c r="AU1499" s="198" t="s">
        <v>86</v>
      </c>
      <c r="AV1499" s="12" t="s">
        <v>86</v>
      </c>
      <c r="AW1499" s="12" t="s">
        <v>40</v>
      </c>
      <c r="AX1499" s="12" t="s">
        <v>77</v>
      </c>
      <c r="AY1499" s="198" t="s">
        <v>144</v>
      </c>
    </row>
    <row r="1500" spans="2:51" s="13" customFormat="1" ht="13.5">
      <c r="B1500" s="205"/>
      <c r="D1500" s="189" t="s">
        <v>153</v>
      </c>
      <c r="E1500" s="215" t="s">
        <v>5</v>
      </c>
      <c r="F1500" s="216" t="s">
        <v>174</v>
      </c>
      <c r="H1500" s="217">
        <v>1645.68</v>
      </c>
      <c r="I1500" s="210"/>
      <c r="L1500" s="205"/>
      <c r="M1500" s="211"/>
      <c r="N1500" s="212"/>
      <c r="O1500" s="212"/>
      <c r="P1500" s="212"/>
      <c r="Q1500" s="212"/>
      <c r="R1500" s="212"/>
      <c r="S1500" s="212"/>
      <c r="T1500" s="213"/>
      <c r="AT1500" s="214" t="s">
        <v>153</v>
      </c>
      <c r="AU1500" s="214" t="s">
        <v>86</v>
      </c>
      <c r="AV1500" s="13" t="s">
        <v>151</v>
      </c>
      <c r="AW1500" s="13" t="s">
        <v>40</v>
      </c>
      <c r="AX1500" s="13" t="s">
        <v>77</v>
      </c>
      <c r="AY1500" s="214" t="s">
        <v>144</v>
      </c>
    </row>
    <row r="1501" spans="2:51" s="12" customFormat="1" ht="13.5">
      <c r="B1501" s="197"/>
      <c r="D1501" s="189" t="s">
        <v>153</v>
      </c>
      <c r="E1501" s="198" t="s">
        <v>5</v>
      </c>
      <c r="F1501" s="199" t="s">
        <v>1942</v>
      </c>
      <c r="H1501" s="200">
        <v>151402.56</v>
      </c>
      <c r="I1501" s="201"/>
      <c r="L1501" s="197"/>
      <c r="M1501" s="202"/>
      <c r="N1501" s="203"/>
      <c r="O1501" s="203"/>
      <c r="P1501" s="203"/>
      <c r="Q1501" s="203"/>
      <c r="R1501" s="203"/>
      <c r="S1501" s="203"/>
      <c r="T1501" s="204"/>
      <c r="AT1501" s="198" t="s">
        <v>153</v>
      </c>
      <c r="AU1501" s="198" t="s">
        <v>86</v>
      </c>
      <c r="AV1501" s="12" t="s">
        <v>86</v>
      </c>
      <c r="AW1501" s="12" t="s">
        <v>40</v>
      </c>
      <c r="AX1501" s="12" t="s">
        <v>77</v>
      </c>
      <c r="AY1501" s="198" t="s">
        <v>144</v>
      </c>
    </row>
    <row r="1502" spans="2:51" s="13" customFormat="1" ht="13.5">
      <c r="B1502" s="205"/>
      <c r="D1502" s="206" t="s">
        <v>153</v>
      </c>
      <c r="E1502" s="207" t="s">
        <v>5</v>
      </c>
      <c r="F1502" s="208" t="s">
        <v>174</v>
      </c>
      <c r="H1502" s="209">
        <v>151402.56</v>
      </c>
      <c r="I1502" s="210"/>
      <c r="L1502" s="205"/>
      <c r="M1502" s="211"/>
      <c r="N1502" s="212"/>
      <c r="O1502" s="212"/>
      <c r="P1502" s="212"/>
      <c r="Q1502" s="212"/>
      <c r="R1502" s="212"/>
      <c r="S1502" s="212"/>
      <c r="T1502" s="213"/>
      <c r="AT1502" s="214" t="s">
        <v>153</v>
      </c>
      <c r="AU1502" s="214" t="s">
        <v>86</v>
      </c>
      <c r="AV1502" s="13" t="s">
        <v>151</v>
      </c>
      <c r="AW1502" s="13" t="s">
        <v>40</v>
      </c>
      <c r="AX1502" s="13" t="s">
        <v>25</v>
      </c>
      <c r="AY1502" s="214" t="s">
        <v>144</v>
      </c>
    </row>
    <row r="1503" spans="2:65" s="1" customFormat="1" ht="22.5" customHeight="1">
      <c r="B1503" s="175"/>
      <c r="C1503" s="176" t="s">
        <v>1943</v>
      </c>
      <c r="D1503" s="176" t="s">
        <v>146</v>
      </c>
      <c r="E1503" s="177" t="s">
        <v>1944</v>
      </c>
      <c r="F1503" s="178" t="s">
        <v>1945</v>
      </c>
      <c r="G1503" s="179" t="s">
        <v>205</v>
      </c>
      <c r="H1503" s="180">
        <v>1645.68</v>
      </c>
      <c r="I1503" s="181"/>
      <c r="J1503" s="182">
        <f>ROUND(I1503*H1503,2)</f>
        <v>0</v>
      </c>
      <c r="K1503" s="178" t="s">
        <v>4754</v>
      </c>
      <c r="L1503" s="42"/>
      <c r="M1503" s="183" t="s">
        <v>5</v>
      </c>
      <c r="N1503" s="184" t="s">
        <v>48</v>
      </c>
      <c r="O1503" s="43"/>
      <c r="P1503" s="185">
        <f>O1503*H1503</f>
        <v>0</v>
      </c>
      <c r="Q1503" s="185">
        <v>0</v>
      </c>
      <c r="R1503" s="185">
        <f>Q1503*H1503</f>
        <v>0</v>
      </c>
      <c r="S1503" s="185">
        <v>0</v>
      </c>
      <c r="T1503" s="186">
        <f>S1503*H1503</f>
        <v>0</v>
      </c>
      <c r="AR1503" s="24" t="s">
        <v>151</v>
      </c>
      <c r="AT1503" s="24" t="s">
        <v>146</v>
      </c>
      <c r="AU1503" s="24" t="s">
        <v>86</v>
      </c>
      <c r="AY1503" s="24" t="s">
        <v>144</v>
      </c>
      <c r="BE1503" s="187">
        <f>IF(N1503="základní",J1503,0)</f>
        <v>0</v>
      </c>
      <c r="BF1503" s="187">
        <f>IF(N1503="snížená",J1503,0)</f>
        <v>0</v>
      </c>
      <c r="BG1503" s="187">
        <f>IF(N1503="zákl. přenesená",J1503,0)</f>
        <v>0</v>
      </c>
      <c r="BH1503" s="187">
        <f>IF(N1503="sníž. přenesená",J1503,0)</f>
        <v>0</v>
      </c>
      <c r="BI1503" s="187">
        <f>IF(N1503="nulová",J1503,0)</f>
        <v>0</v>
      </c>
      <c r="BJ1503" s="24" t="s">
        <v>25</v>
      </c>
      <c r="BK1503" s="187">
        <f>ROUND(I1503*H1503,2)</f>
        <v>0</v>
      </c>
      <c r="BL1503" s="24" t="s">
        <v>151</v>
      </c>
      <c r="BM1503" s="24" t="s">
        <v>1946</v>
      </c>
    </row>
    <row r="1504" spans="2:51" s="11" customFormat="1" ht="13.5">
      <c r="B1504" s="188"/>
      <c r="D1504" s="189" t="s">
        <v>153</v>
      </c>
      <c r="E1504" s="190" t="s">
        <v>5</v>
      </c>
      <c r="F1504" s="191" t="s">
        <v>1674</v>
      </c>
      <c r="H1504" s="192" t="s">
        <v>5</v>
      </c>
      <c r="I1504" s="193"/>
      <c r="L1504" s="188"/>
      <c r="M1504" s="194"/>
      <c r="N1504" s="195"/>
      <c r="O1504" s="195"/>
      <c r="P1504" s="195"/>
      <c r="Q1504" s="195"/>
      <c r="R1504" s="195"/>
      <c r="S1504" s="195"/>
      <c r="T1504" s="196"/>
      <c r="AT1504" s="192" t="s">
        <v>153</v>
      </c>
      <c r="AU1504" s="192" t="s">
        <v>86</v>
      </c>
      <c r="AV1504" s="11" t="s">
        <v>25</v>
      </c>
      <c r="AW1504" s="11" t="s">
        <v>40</v>
      </c>
      <c r="AX1504" s="11" t="s">
        <v>77</v>
      </c>
      <c r="AY1504" s="192" t="s">
        <v>144</v>
      </c>
    </row>
    <row r="1505" spans="2:51" s="12" customFormat="1" ht="13.5">
      <c r="B1505" s="197"/>
      <c r="D1505" s="189" t="s">
        <v>153</v>
      </c>
      <c r="E1505" s="198" t="s">
        <v>5</v>
      </c>
      <c r="F1505" s="199" t="s">
        <v>1906</v>
      </c>
      <c r="H1505" s="200">
        <v>354.186</v>
      </c>
      <c r="I1505" s="201"/>
      <c r="L1505" s="197"/>
      <c r="M1505" s="202"/>
      <c r="N1505" s="203"/>
      <c r="O1505" s="203"/>
      <c r="P1505" s="203"/>
      <c r="Q1505" s="203"/>
      <c r="R1505" s="203"/>
      <c r="S1505" s="203"/>
      <c r="T1505" s="204"/>
      <c r="AT1505" s="198" t="s">
        <v>153</v>
      </c>
      <c r="AU1505" s="198" t="s">
        <v>86</v>
      </c>
      <c r="AV1505" s="12" t="s">
        <v>86</v>
      </c>
      <c r="AW1505" s="12" t="s">
        <v>40</v>
      </c>
      <c r="AX1505" s="12" t="s">
        <v>77</v>
      </c>
      <c r="AY1505" s="198" t="s">
        <v>144</v>
      </c>
    </row>
    <row r="1506" spans="2:51" s="11" customFormat="1" ht="13.5">
      <c r="B1506" s="188"/>
      <c r="D1506" s="189" t="s">
        <v>153</v>
      </c>
      <c r="E1506" s="190" t="s">
        <v>5</v>
      </c>
      <c r="F1506" s="191" t="s">
        <v>1660</v>
      </c>
      <c r="H1506" s="192" t="s">
        <v>5</v>
      </c>
      <c r="I1506" s="193"/>
      <c r="L1506" s="188"/>
      <c r="M1506" s="194"/>
      <c r="N1506" s="195"/>
      <c r="O1506" s="195"/>
      <c r="P1506" s="195"/>
      <c r="Q1506" s="195"/>
      <c r="R1506" s="195"/>
      <c r="S1506" s="195"/>
      <c r="T1506" s="196"/>
      <c r="AT1506" s="192" t="s">
        <v>153</v>
      </c>
      <c r="AU1506" s="192" t="s">
        <v>86</v>
      </c>
      <c r="AV1506" s="11" t="s">
        <v>25</v>
      </c>
      <c r="AW1506" s="11" t="s">
        <v>40</v>
      </c>
      <c r="AX1506" s="11" t="s">
        <v>77</v>
      </c>
      <c r="AY1506" s="192" t="s">
        <v>144</v>
      </c>
    </row>
    <row r="1507" spans="2:51" s="12" customFormat="1" ht="13.5">
      <c r="B1507" s="197"/>
      <c r="D1507" s="189" t="s">
        <v>153</v>
      </c>
      <c r="E1507" s="198" t="s">
        <v>5</v>
      </c>
      <c r="F1507" s="199" t="s">
        <v>1907</v>
      </c>
      <c r="H1507" s="200">
        <v>482.264</v>
      </c>
      <c r="I1507" s="201"/>
      <c r="L1507" s="197"/>
      <c r="M1507" s="202"/>
      <c r="N1507" s="203"/>
      <c r="O1507" s="203"/>
      <c r="P1507" s="203"/>
      <c r="Q1507" s="203"/>
      <c r="R1507" s="203"/>
      <c r="S1507" s="203"/>
      <c r="T1507" s="204"/>
      <c r="AT1507" s="198" t="s">
        <v>153</v>
      </c>
      <c r="AU1507" s="198" t="s">
        <v>86</v>
      </c>
      <c r="AV1507" s="12" t="s">
        <v>86</v>
      </c>
      <c r="AW1507" s="12" t="s">
        <v>40</v>
      </c>
      <c r="AX1507" s="12" t="s">
        <v>77</v>
      </c>
      <c r="AY1507" s="198" t="s">
        <v>144</v>
      </c>
    </row>
    <row r="1508" spans="2:51" s="11" customFormat="1" ht="13.5">
      <c r="B1508" s="188"/>
      <c r="D1508" s="189" t="s">
        <v>153</v>
      </c>
      <c r="E1508" s="190" t="s">
        <v>5</v>
      </c>
      <c r="F1508" s="191" t="s">
        <v>1646</v>
      </c>
      <c r="H1508" s="192" t="s">
        <v>5</v>
      </c>
      <c r="I1508" s="193"/>
      <c r="L1508" s="188"/>
      <c r="M1508" s="194"/>
      <c r="N1508" s="195"/>
      <c r="O1508" s="195"/>
      <c r="P1508" s="195"/>
      <c r="Q1508" s="195"/>
      <c r="R1508" s="195"/>
      <c r="S1508" s="195"/>
      <c r="T1508" s="196"/>
      <c r="AT1508" s="192" t="s">
        <v>153</v>
      </c>
      <c r="AU1508" s="192" t="s">
        <v>86</v>
      </c>
      <c r="AV1508" s="11" t="s">
        <v>25</v>
      </c>
      <c r="AW1508" s="11" t="s">
        <v>40</v>
      </c>
      <c r="AX1508" s="11" t="s">
        <v>77</v>
      </c>
      <c r="AY1508" s="192" t="s">
        <v>144</v>
      </c>
    </row>
    <row r="1509" spans="2:51" s="12" customFormat="1" ht="13.5">
      <c r="B1509" s="197"/>
      <c r="D1509" s="189" t="s">
        <v>153</v>
      </c>
      <c r="E1509" s="198" t="s">
        <v>5</v>
      </c>
      <c r="F1509" s="199" t="s">
        <v>1908</v>
      </c>
      <c r="H1509" s="200">
        <v>650.655</v>
      </c>
      <c r="I1509" s="201"/>
      <c r="L1509" s="197"/>
      <c r="M1509" s="202"/>
      <c r="N1509" s="203"/>
      <c r="O1509" s="203"/>
      <c r="P1509" s="203"/>
      <c r="Q1509" s="203"/>
      <c r="R1509" s="203"/>
      <c r="S1509" s="203"/>
      <c r="T1509" s="204"/>
      <c r="AT1509" s="198" t="s">
        <v>153</v>
      </c>
      <c r="AU1509" s="198" t="s">
        <v>86</v>
      </c>
      <c r="AV1509" s="12" t="s">
        <v>86</v>
      </c>
      <c r="AW1509" s="12" t="s">
        <v>40</v>
      </c>
      <c r="AX1509" s="12" t="s">
        <v>77</v>
      </c>
      <c r="AY1509" s="198" t="s">
        <v>144</v>
      </c>
    </row>
    <row r="1510" spans="2:51" s="11" customFormat="1" ht="13.5">
      <c r="B1510" s="188"/>
      <c r="D1510" s="189" t="s">
        <v>153</v>
      </c>
      <c r="E1510" s="190" t="s">
        <v>5</v>
      </c>
      <c r="F1510" s="191" t="s">
        <v>1936</v>
      </c>
      <c r="H1510" s="192" t="s">
        <v>5</v>
      </c>
      <c r="I1510" s="193"/>
      <c r="L1510" s="188"/>
      <c r="M1510" s="194"/>
      <c r="N1510" s="195"/>
      <c r="O1510" s="195"/>
      <c r="P1510" s="195"/>
      <c r="Q1510" s="195"/>
      <c r="R1510" s="195"/>
      <c r="S1510" s="195"/>
      <c r="T1510" s="196"/>
      <c r="AT1510" s="192" t="s">
        <v>153</v>
      </c>
      <c r="AU1510" s="192" t="s">
        <v>86</v>
      </c>
      <c r="AV1510" s="11" t="s">
        <v>25</v>
      </c>
      <c r="AW1510" s="11" t="s">
        <v>40</v>
      </c>
      <c r="AX1510" s="11" t="s">
        <v>77</v>
      </c>
      <c r="AY1510" s="192" t="s">
        <v>144</v>
      </c>
    </row>
    <row r="1511" spans="2:51" s="11" customFormat="1" ht="13.5">
      <c r="B1511" s="188"/>
      <c r="D1511" s="189" t="s">
        <v>153</v>
      </c>
      <c r="E1511" s="190" t="s">
        <v>5</v>
      </c>
      <c r="F1511" s="191" t="s">
        <v>289</v>
      </c>
      <c r="H1511" s="192" t="s">
        <v>5</v>
      </c>
      <c r="I1511" s="193"/>
      <c r="L1511" s="188"/>
      <c r="M1511" s="194"/>
      <c r="N1511" s="195"/>
      <c r="O1511" s="195"/>
      <c r="P1511" s="195"/>
      <c r="Q1511" s="195"/>
      <c r="R1511" s="195"/>
      <c r="S1511" s="195"/>
      <c r="T1511" s="196"/>
      <c r="AT1511" s="192" t="s">
        <v>153</v>
      </c>
      <c r="AU1511" s="192" t="s">
        <v>86</v>
      </c>
      <c r="AV1511" s="11" t="s">
        <v>25</v>
      </c>
      <c r="AW1511" s="11" t="s">
        <v>40</v>
      </c>
      <c r="AX1511" s="11" t="s">
        <v>77</v>
      </c>
      <c r="AY1511" s="192" t="s">
        <v>144</v>
      </c>
    </row>
    <row r="1512" spans="2:51" s="12" customFormat="1" ht="13.5">
      <c r="B1512" s="197"/>
      <c r="D1512" s="189" t="s">
        <v>153</v>
      </c>
      <c r="E1512" s="198" t="s">
        <v>5</v>
      </c>
      <c r="F1512" s="199" t="s">
        <v>1937</v>
      </c>
      <c r="H1512" s="200">
        <v>158.575</v>
      </c>
      <c r="I1512" s="201"/>
      <c r="L1512" s="197"/>
      <c r="M1512" s="202"/>
      <c r="N1512" s="203"/>
      <c r="O1512" s="203"/>
      <c r="P1512" s="203"/>
      <c r="Q1512" s="203"/>
      <c r="R1512" s="203"/>
      <c r="S1512" s="203"/>
      <c r="T1512" s="204"/>
      <c r="AT1512" s="198" t="s">
        <v>153</v>
      </c>
      <c r="AU1512" s="198" t="s">
        <v>86</v>
      </c>
      <c r="AV1512" s="12" t="s">
        <v>86</v>
      </c>
      <c r="AW1512" s="12" t="s">
        <v>40</v>
      </c>
      <c r="AX1512" s="12" t="s">
        <v>77</v>
      </c>
      <c r="AY1512" s="198" t="s">
        <v>144</v>
      </c>
    </row>
    <row r="1513" spans="2:51" s="13" customFormat="1" ht="13.5">
      <c r="B1513" s="205"/>
      <c r="D1513" s="206" t="s">
        <v>153</v>
      </c>
      <c r="E1513" s="207" t="s">
        <v>5</v>
      </c>
      <c r="F1513" s="208" t="s">
        <v>174</v>
      </c>
      <c r="H1513" s="209">
        <v>1645.68</v>
      </c>
      <c r="I1513" s="210"/>
      <c r="L1513" s="205"/>
      <c r="M1513" s="211"/>
      <c r="N1513" s="212"/>
      <c r="O1513" s="212"/>
      <c r="P1513" s="212"/>
      <c r="Q1513" s="212"/>
      <c r="R1513" s="212"/>
      <c r="S1513" s="212"/>
      <c r="T1513" s="213"/>
      <c r="AT1513" s="214" t="s">
        <v>153</v>
      </c>
      <c r="AU1513" s="214" t="s">
        <v>86</v>
      </c>
      <c r="AV1513" s="13" t="s">
        <v>151</v>
      </c>
      <c r="AW1513" s="13" t="s">
        <v>40</v>
      </c>
      <c r="AX1513" s="13" t="s">
        <v>25</v>
      </c>
      <c r="AY1513" s="214" t="s">
        <v>144</v>
      </c>
    </row>
    <row r="1514" spans="2:65" s="1" customFormat="1" ht="31.5" customHeight="1">
      <c r="B1514" s="175"/>
      <c r="C1514" s="176" t="s">
        <v>1947</v>
      </c>
      <c r="D1514" s="176" t="s">
        <v>146</v>
      </c>
      <c r="E1514" s="177" t="s">
        <v>1948</v>
      </c>
      <c r="F1514" s="178" t="s">
        <v>1949</v>
      </c>
      <c r="G1514" s="179" t="s">
        <v>205</v>
      </c>
      <c r="H1514" s="180">
        <v>2210.28</v>
      </c>
      <c r="I1514" s="181"/>
      <c r="J1514" s="182">
        <f>ROUND(I1514*H1514,2)</f>
        <v>0</v>
      </c>
      <c r="K1514" s="178" t="s">
        <v>4753</v>
      </c>
      <c r="L1514" s="42"/>
      <c r="M1514" s="183" t="s">
        <v>5</v>
      </c>
      <c r="N1514" s="184" t="s">
        <v>48</v>
      </c>
      <c r="O1514" s="43"/>
      <c r="P1514" s="185">
        <f>O1514*H1514</f>
        <v>0</v>
      </c>
      <c r="Q1514" s="185">
        <v>0.00013</v>
      </c>
      <c r="R1514" s="185">
        <f>Q1514*H1514</f>
        <v>0.2873364</v>
      </c>
      <c r="S1514" s="185">
        <v>0</v>
      </c>
      <c r="T1514" s="186">
        <f>S1514*H1514</f>
        <v>0</v>
      </c>
      <c r="AR1514" s="24" t="s">
        <v>151</v>
      </c>
      <c r="AT1514" s="24" t="s">
        <v>146</v>
      </c>
      <c r="AU1514" s="24" t="s">
        <v>86</v>
      </c>
      <c r="AY1514" s="24" t="s">
        <v>144</v>
      </c>
      <c r="BE1514" s="187">
        <f>IF(N1514="základní",J1514,0)</f>
        <v>0</v>
      </c>
      <c r="BF1514" s="187">
        <f>IF(N1514="snížená",J1514,0)</f>
        <v>0</v>
      </c>
      <c r="BG1514" s="187">
        <f>IF(N1514="zákl. přenesená",J1514,0)</f>
        <v>0</v>
      </c>
      <c r="BH1514" s="187">
        <f>IF(N1514="sníž. přenesená",J1514,0)</f>
        <v>0</v>
      </c>
      <c r="BI1514" s="187">
        <f>IF(N1514="nulová",J1514,0)</f>
        <v>0</v>
      </c>
      <c r="BJ1514" s="24" t="s">
        <v>25</v>
      </c>
      <c r="BK1514" s="187">
        <f>ROUND(I1514*H1514,2)</f>
        <v>0</v>
      </c>
      <c r="BL1514" s="24" t="s">
        <v>151</v>
      </c>
      <c r="BM1514" s="24" t="s">
        <v>1950</v>
      </c>
    </row>
    <row r="1515" spans="2:51" s="11" customFormat="1" ht="13.5">
      <c r="B1515" s="188"/>
      <c r="D1515" s="189" t="s">
        <v>153</v>
      </c>
      <c r="E1515" s="190" t="s">
        <v>5</v>
      </c>
      <c r="F1515" s="191" t="s">
        <v>1951</v>
      </c>
      <c r="H1515" s="192" t="s">
        <v>5</v>
      </c>
      <c r="I1515" s="193"/>
      <c r="L1515" s="188"/>
      <c r="M1515" s="194"/>
      <c r="N1515" s="195"/>
      <c r="O1515" s="195"/>
      <c r="P1515" s="195"/>
      <c r="Q1515" s="195"/>
      <c r="R1515" s="195"/>
      <c r="S1515" s="195"/>
      <c r="T1515" s="196"/>
      <c r="AT1515" s="192" t="s">
        <v>153</v>
      </c>
      <c r="AU1515" s="192" t="s">
        <v>86</v>
      </c>
      <c r="AV1515" s="11" t="s">
        <v>25</v>
      </c>
      <c r="AW1515" s="11" t="s">
        <v>40</v>
      </c>
      <c r="AX1515" s="11" t="s">
        <v>77</v>
      </c>
      <c r="AY1515" s="192" t="s">
        <v>144</v>
      </c>
    </row>
    <row r="1516" spans="2:51" s="11" customFormat="1" ht="13.5">
      <c r="B1516" s="188"/>
      <c r="D1516" s="189" t="s">
        <v>153</v>
      </c>
      <c r="E1516" s="190" t="s">
        <v>5</v>
      </c>
      <c r="F1516" s="191" t="s">
        <v>1952</v>
      </c>
      <c r="H1516" s="192" t="s">
        <v>5</v>
      </c>
      <c r="I1516" s="193"/>
      <c r="L1516" s="188"/>
      <c r="M1516" s="194"/>
      <c r="N1516" s="195"/>
      <c r="O1516" s="195"/>
      <c r="P1516" s="195"/>
      <c r="Q1516" s="195"/>
      <c r="R1516" s="195"/>
      <c r="S1516" s="195"/>
      <c r="T1516" s="196"/>
      <c r="AT1516" s="192" t="s">
        <v>153</v>
      </c>
      <c r="AU1516" s="192" t="s">
        <v>86</v>
      </c>
      <c r="AV1516" s="11" t="s">
        <v>25</v>
      </c>
      <c r="AW1516" s="11" t="s">
        <v>40</v>
      </c>
      <c r="AX1516" s="11" t="s">
        <v>77</v>
      </c>
      <c r="AY1516" s="192" t="s">
        <v>144</v>
      </c>
    </row>
    <row r="1517" spans="2:51" s="11" customFormat="1" ht="13.5">
      <c r="B1517" s="188"/>
      <c r="D1517" s="189" t="s">
        <v>153</v>
      </c>
      <c r="E1517" s="190" t="s">
        <v>5</v>
      </c>
      <c r="F1517" s="191" t="s">
        <v>1523</v>
      </c>
      <c r="H1517" s="192" t="s">
        <v>5</v>
      </c>
      <c r="I1517" s="193"/>
      <c r="L1517" s="188"/>
      <c r="M1517" s="194"/>
      <c r="N1517" s="195"/>
      <c r="O1517" s="195"/>
      <c r="P1517" s="195"/>
      <c r="Q1517" s="195"/>
      <c r="R1517" s="195"/>
      <c r="S1517" s="195"/>
      <c r="T1517" s="196"/>
      <c r="AT1517" s="192" t="s">
        <v>153</v>
      </c>
      <c r="AU1517" s="192" t="s">
        <v>86</v>
      </c>
      <c r="AV1517" s="11" t="s">
        <v>25</v>
      </c>
      <c r="AW1517" s="11" t="s">
        <v>40</v>
      </c>
      <c r="AX1517" s="11" t="s">
        <v>77</v>
      </c>
      <c r="AY1517" s="192" t="s">
        <v>144</v>
      </c>
    </row>
    <row r="1518" spans="2:51" s="12" customFormat="1" ht="13.5">
      <c r="B1518" s="197"/>
      <c r="D1518" s="189" t="s">
        <v>153</v>
      </c>
      <c r="E1518" s="198" t="s">
        <v>5</v>
      </c>
      <c r="F1518" s="199" t="s">
        <v>1524</v>
      </c>
      <c r="H1518" s="200">
        <v>484.91</v>
      </c>
      <c r="I1518" s="201"/>
      <c r="L1518" s="197"/>
      <c r="M1518" s="202"/>
      <c r="N1518" s="203"/>
      <c r="O1518" s="203"/>
      <c r="P1518" s="203"/>
      <c r="Q1518" s="203"/>
      <c r="R1518" s="203"/>
      <c r="S1518" s="203"/>
      <c r="T1518" s="204"/>
      <c r="AT1518" s="198" t="s">
        <v>153</v>
      </c>
      <c r="AU1518" s="198" t="s">
        <v>86</v>
      </c>
      <c r="AV1518" s="12" t="s">
        <v>86</v>
      </c>
      <c r="AW1518" s="12" t="s">
        <v>40</v>
      </c>
      <c r="AX1518" s="12" t="s">
        <v>77</v>
      </c>
      <c r="AY1518" s="198" t="s">
        <v>144</v>
      </c>
    </row>
    <row r="1519" spans="2:51" s="11" customFormat="1" ht="13.5">
      <c r="B1519" s="188"/>
      <c r="D1519" s="189" t="s">
        <v>153</v>
      </c>
      <c r="E1519" s="190" t="s">
        <v>5</v>
      </c>
      <c r="F1519" s="191" t="s">
        <v>1529</v>
      </c>
      <c r="H1519" s="192" t="s">
        <v>5</v>
      </c>
      <c r="I1519" s="193"/>
      <c r="L1519" s="188"/>
      <c r="M1519" s="194"/>
      <c r="N1519" s="195"/>
      <c r="O1519" s="195"/>
      <c r="P1519" s="195"/>
      <c r="Q1519" s="195"/>
      <c r="R1519" s="195"/>
      <c r="S1519" s="195"/>
      <c r="T1519" s="196"/>
      <c r="AT1519" s="192" t="s">
        <v>153</v>
      </c>
      <c r="AU1519" s="192" t="s">
        <v>86</v>
      </c>
      <c r="AV1519" s="11" t="s">
        <v>25</v>
      </c>
      <c r="AW1519" s="11" t="s">
        <v>40</v>
      </c>
      <c r="AX1519" s="11" t="s">
        <v>77</v>
      </c>
      <c r="AY1519" s="192" t="s">
        <v>144</v>
      </c>
    </row>
    <row r="1520" spans="2:51" s="12" customFormat="1" ht="13.5">
      <c r="B1520" s="197"/>
      <c r="D1520" s="189" t="s">
        <v>153</v>
      </c>
      <c r="E1520" s="198" t="s">
        <v>5</v>
      </c>
      <c r="F1520" s="199" t="s">
        <v>1530</v>
      </c>
      <c r="H1520" s="200">
        <v>818.29</v>
      </c>
      <c r="I1520" s="201"/>
      <c r="L1520" s="197"/>
      <c r="M1520" s="202"/>
      <c r="N1520" s="203"/>
      <c r="O1520" s="203"/>
      <c r="P1520" s="203"/>
      <c r="Q1520" s="203"/>
      <c r="R1520" s="203"/>
      <c r="S1520" s="203"/>
      <c r="T1520" s="204"/>
      <c r="AT1520" s="198" t="s">
        <v>153</v>
      </c>
      <c r="AU1520" s="198" t="s">
        <v>86</v>
      </c>
      <c r="AV1520" s="12" t="s">
        <v>86</v>
      </c>
      <c r="AW1520" s="12" t="s">
        <v>40</v>
      </c>
      <c r="AX1520" s="12" t="s">
        <v>77</v>
      </c>
      <c r="AY1520" s="198" t="s">
        <v>144</v>
      </c>
    </row>
    <row r="1521" spans="2:51" s="11" customFormat="1" ht="13.5">
      <c r="B1521" s="188"/>
      <c r="D1521" s="189" t="s">
        <v>153</v>
      </c>
      <c r="E1521" s="190" t="s">
        <v>5</v>
      </c>
      <c r="F1521" s="191" t="s">
        <v>443</v>
      </c>
      <c r="H1521" s="192" t="s">
        <v>5</v>
      </c>
      <c r="I1521" s="193"/>
      <c r="L1521" s="188"/>
      <c r="M1521" s="194"/>
      <c r="N1521" s="195"/>
      <c r="O1521" s="195"/>
      <c r="P1521" s="195"/>
      <c r="Q1521" s="195"/>
      <c r="R1521" s="195"/>
      <c r="S1521" s="195"/>
      <c r="T1521" s="196"/>
      <c r="AT1521" s="192" t="s">
        <v>153</v>
      </c>
      <c r="AU1521" s="192" t="s">
        <v>86</v>
      </c>
      <c r="AV1521" s="11" t="s">
        <v>25</v>
      </c>
      <c r="AW1521" s="11" t="s">
        <v>40</v>
      </c>
      <c r="AX1521" s="11" t="s">
        <v>77</v>
      </c>
      <c r="AY1521" s="192" t="s">
        <v>144</v>
      </c>
    </row>
    <row r="1522" spans="2:51" s="12" customFormat="1" ht="13.5">
      <c r="B1522" s="197"/>
      <c r="D1522" s="189" t="s">
        <v>153</v>
      </c>
      <c r="E1522" s="198" t="s">
        <v>5</v>
      </c>
      <c r="F1522" s="199" t="s">
        <v>1531</v>
      </c>
      <c r="H1522" s="200">
        <v>907.08</v>
      </c>
      <c r="I1522" s="201"/>
      <c r="L1522" s="197"/>
      <c r="M1522" s="202"/>
      <c r="N1522" s="203"/>
      <c r="O1522" s="203"/>
      <c r="P1522" s="203"/>
      <c r="Q1522" s="203"/>
      <c r="R1522" s="203"/>
      <c r="S1522" s="203"/>
      <c r="T1522" s="204"/>
      <c r="AT1522" s="198" t="s">
        <v>153</v>
      </c>
      <c r="AU1522" s="198" t="s">
        <v>86</v>
      </c>
      <c r="AV1522" s="12" t="s">
        <v>86</v>
      </c>
      <c r="AW1522" s="12" t="s">
        <v>40</v>
      </c>
      <c r="AX1522" s="12" t="s">
        <v>77</v>
      </c>
      <c r="AY1522" s="198" t="s">
        <v>144</v>
      </c>
    </row>
    <row r="1523" spans="2:51" s="13" customFormat="1" ht="13.5">
      <c r="B1523" s="205"/>
      <c r="D1523" s="206" t="s">
        <v>153</v>
      </c>
      <c r="E1523" s="207" t="s">
        <v>5</v>
      </c>
      <c r="F1523" s="208" t="s">
        <v>174</v>
      </c>
      <c r="H1523" s="209">
        <v>2210.28</v>
      </c>
      <c r="I1523" s="210"/>
      <c r="L1523" s="205"/>
      <c r="M1523" s="211"/>
      <c r="N1523" s="212"/>
      <c r="O1523" s="212"/>
      <c r="P1523" s="212"/>
      <c r="Q1523" s="212"/>
      <c r="R1523" s="212"/>
      <c r="S1523" s="212"/>
      <c r="T1523" s="213"/>
      <c r="AT1523" s="214" t="s">
        <v>153</v>
      </c>
      <c r="AU1523" s="214" t="s">
        <v>86</v>
      </c>
      <c r="AV1523" s="13" t="s">
        <v>151</v>
      </c>
      <c r="AW1523" s="13" t="s">
        <v>40</v>
      </c>
      <c r="AX1523" s="13" t="s">
        <v>25</v>
      </c>
      <c r="AY1523" s="214" t="s">
        <v>144</v>
      </c>
    </row>
    <row r="1524" spans="2:65" s="1" customFormat="1" ht="31.5" customHeight="1">
      <c r="B1524" s="175"/>
      <c r="C1524" s="176" t="s">
        <v>1448</v>
      </c>
      <c r="D1524" s="176" t="s">
        <v>146</v>
      </c>
      <c r="E1524" s="177" t="s">
        <v>1953</v>
      </c>
      <c r="F1524" s="178" t="s">
        <v>1954</v>
      </c>
      <c r="G1524" s="179" t="s">
        <v>205</v>
      </c>
      <c r="H1524" s="180">
        <v>1895.79</v>
      </c>
      <c r="I1524" s="181"/>
      <c r="J1524" s="182">
        <f>ROUND(I1524*H1524,2)</f>
        <v>0</v>
      </c>
      <c r="K1524" s="178" t="s">
        <v>4753</v>
      </c>
      <c r="L1524" s="42"/>
      <c r="M1524" s="183" t="s">
        <v>5</v>
      </c>
      <c r="N1524" s="184" t="s">
        <v>48</v>
      </c>
      <c r="O1524" s="43"/>
      <c r="P1524" s="185">
        <f>O1524*H1524</f>
        <v>0</v>
      </c>
      <c r="Q1524" s="185">
        <v>0.00021</v>
      </c>
      <c r="R1524" s="185">
        <f>Q1524*H1524</f>
        <v>0.3981159</v>
      </c>
      <c r="S1524" s="185">
        <v>0</v>
      </c>
      <c r="T1524" s="186">
        <f>S1524*H1524</f>
        <v>0</v>
      </c>
      <c r="AR1524" s="24" t="s">
        <v>151</v>
      </c>
      <c r="AT1524" s="24" t="s">
        <v>146</v>
      </c>
      <c r="AU1524" s="24" t="s">
        <v>86</v>
      </c>
      <c r="AY1524" s="24" t="s">
        <v>144</v>
      </c>
      <c r="BE1524" s="187">
        <f>IF(N1524="základní",J1524,0)</f>
        <v>0</v>
      </c>
      <c r="BF1524" s="187">
        <f>IF(N1524="snížená",J1524,0)</f>
        <v>0</v>
      </c>
      <c r="BG1524" s="187">
        <f>IF(N1524="zákl. přenesená",J1524,0)</f>
        <v>0</v>
      </c>
      <c r="BH1524" s="187">
        <f>IF(N1524="sníž. přenesená",J1524,0)</f>
        <v>0</v>
      </c>
      <c r="BI1524" s="187">
        <f>IF(N1524="nulová",J1524,0)</f>
        <v>0</v>
      </c>
      <c r="BJ1524" s="24" t="s">
        <v>25</v>
      </c>
      <c r="BK1524" s="187">
        <f>ROUND(I1524*H1524,2)</f>
        <v>0</v>
      </c>
      <c r="BL1524" s="24" t="s">
        <v>151</v>
      </c>
      <c r="BM1524" s="24" t="s">
        <v>1955</v>
      </c>
    </row>
    <row r="1525" spans="2:51" s="11" customFormat="1" ht="13.5">
      <c r="B1525" s="188"/>
      <c r="D1525" s="189" t="s">
        <v>153</v>
      </c>
      <c r="E1525" s="190" t="s">
        <v>5</v>
      </c>
      <c r="F1525" s="191" t="s">
        <v>1951</v>
      </c>
      <c r="H1525" s="192" t="s">
        <v>5</v>
      </c>
      <c r="I1525" s="193"/>
      <c r="L1525" s="188"/>
      <c r="M1525" s="194"/>
      <c r="N1525" s="195"/>
      <c r="O1525" s="195"/>
      <c r="P1525" s="195"/>
      <c r="Q1525" s="195"/>
      <c r="R1525" s="195"/>
      <c r="S1525" s="195"/>
      <c r="T1525" s="196"/>
      <c r="AT1525" s="192" t="s">
        <v>153</v>
      </c>
      <c r="AU1525" s="192" t="s">
        <v>86</v>
      </c>
      <c r="AV1525" s="11" t="s">
        <v>25</v>
      </c>
      <c r="AW1525" s="11" t="s">
        <v>40</v>
      </c>
      <c r="AX1525" s="11" t="s">
        <v>77</v>
      </c>
      <c r="AY1525" s="192" t="s">
        <v>144</v>
      </c>
    </row>
    <row r="1526" spans="2:51" s="11" customFormat="1" ht="13.5">
      <c r="B1526" s="188"/>
      <c r="D1526" s="189" t="s">
        <v>153</v>
      </c>
      <c r="E1526" s="190" t="s">
        <v>5</v>
      </c>
      <c r="F1526" s="191" t="s">
        <v>1952</v>
      </c>
      <c r="H1526" s="192" t="s">
        <v>5</v>
      </c>
      <c r="I1526" s="193"/>
      <c r="L1526" s="188"/>
      <c r="M1526" s="194"/>
      <c r="N1526" s="195"/>
      <c r="O1526" s="195"/>
      <c r="P1526" s="195"/>
      <c r="Q1526" s="195"/>
      <c r="R1526" s="195"/>
      <c r="S1526" s="195"/>
      <c r="T1526" s="196"/>
      <c r="AT1526" s="192" t="s">
        <v>153</v>
      </c>
      <c r="AU1526" s="192" t="s">
        <v>86</v>
      </c>
      <c r="AV1526" s="11" t="s">
        <v>25</v>
      </c>
      <c r="AW1526" s="11" t="s">
        <v>40</v>
      </c>
      <c r="AX1526" s="11" t="s">
        <v>77</v>
      </c>
      <c r="AY1526" s="192" t="s">
        <v>144</v>
      </c>
    </row>
    <row r="1527" spans="2:51" s="11" customFormat="1" ht="13.5">
      <c r="B1527" s="188"/>
      <c r="D1527" s="189" t="s">
        <v>153</v>
      </c>
      <c r="E1527" s="190" t="s">
        <v>5</v>
      </c>
      <c r="F1527" s="191" t="s">
        <v>1525</v>
      </c>
      <c r="H1527" s="192" t="s">
        <v>5</v>
      </c>
      <c r="I1527" s="193"/>
      <c r="L1527" s="188"/>
      <c r="M1527" s="194"/>
      <c r="N1527" s="195"/>
      <c r="O1527" s="195"/>
      <c r="P1527" s="195"/>
      <c r="Q1527" s="195"/>
      <c r="R1527" s="195"/>
      <c r="S1527" s="195"/>
      <c r="T1527" s="196"/>
      <c r="AT1527" s="192" t="s">
        <v>153</v>
      </c>
      <c r="AU1527" s="192" t="s">
        <v>86</v>
      </c>
      <c r="AV1527" s="11" t="s">
        <v>25</v>
      </c>
      <c r="AW1527" s="11" t="s">
        <v>40</v>
      </c>
      <c r="AX1527" s="11" t="s">
        <v>77</v>
      </c>
      <c r="AY1527" s="192" t="s">
        <v>144</v>
      </c>
    </row>
    <row r="1528" spans="2:51" s="12" customFormat="1" ht="13.5">
      <c r="B1528" s="197"/>
      <c r="D1528" s="189" t="s">
        <v>153</v>
      </c>
      <c r="E1528" s="198" t="s">
        <v>5</v>
      </c>
      <c r="F1528" s="199" t="s">
        <v>1526</v>
      </c>
      <c r="H1528" s="200">
        <v>948.01</v>
      </c>
      <c r="I1528" s="201"/>
      <c r="L1528" s="197"/>
      <c r="M1528" s="202"/>
      <c r="N1528" s="203"/>
      <c r="O1528" s="203"/>
      <c r="P1528" s="203"/>
      <c r="Q1528" s="203"/>
      <c r="R1528" s="203"/>
      <c r="S1528" s="203"/>
      <c r="T1528" s="204"/>
      <c r="AT1528" s="198" t="s">
        <v>153</v>
      </c>
      <c r="AU1528" s="198" t="s">
        <v>86</v>
      </c>
      <c r="AV1528" s="12" t="s">
        <v>86</v>
      </c>
      <c r="AW1528" s="12" t="s">
        <v>40</v>
      </c>
      <c r="AX1528" s="12" t="s">
        <v>77</v>
      </c>
      <c r="AY1528" s="198" t="s">
        <v>144</v>
      </c>
    </row>
    <row r="1529" spans="2:51" s="11" customFormat="1" ht="13.5">
      <c r="B1529" s="188"/>
      <c r="D1529" s="189" t="s">
        <v>153</v>
      </c>
      <c r="E1529" s="190" t="s">
        <v>5</v>
      </c>
      <c r="F1529" s="191" t="s">
        <v>1527</v>
      </c>
      <c r="H1529" s="192" t="s">
        <v>5</v>
      </c>
      <c r="I1529" s="193"/>
      <c r="L1529" s="188"/>
      <c r="M1529" s="194"/>
      <c r="N1529" s="195"/>
      <c r="O1529" s="195"/>
      <c r="P1529" s="195"/>
      <c r="Q1529" s="195"/>
      <c r="R1529" s="195"/>
      <c r="S1529" s="195"/>
      <c r="T1529" s="196"/>
      <c r="AT1529" s="192" t="s">
        <v>153</v>
      </c>
      <c r="AU1529" s="192" t="s">
        <v>86</v>
      </c>
      <c r="AV1529" s="11" t="s">
        <v>25</v>
      </c>
      <c r="AW1529" s="11" t="s">
        <v>40</v>
      </c>
      <c r="AX1529" s="11" t="s">
        <v>77</v>
      </c>
      <c r="AY1529" s="192" t="s">
        <v>144</v>
      </c>
    </row>
    <row r="1530" spans="2:51" s="12" customFormat="1" ht="13.5">
      <c r="B1530" s="197"/>
      <c r="D1530" s="189" t="s">
        <v>153</v>
      </c>
      <c r="E1530" s="198" t="s">
        <v>5</v>
      </c>
      <c r="F1530" s="199" t="s">
        <v>1528</v>
      </c>
      <c r="H1530" s="200">
        <v>947.78</v>
      </c>
      <c r="I1530" s="201"/>
      <c r="L1530" s="197"/>
      <c r="M1530" s="202"/>
      <c r="N1530" s="203"/>
      <c r="O1530" s="203"/>
      <c r="P1530" s="203"/>
      <c r="Q1530" s="203"/>
      <c r="R1530" s="203"/>
      <c r="S1530" s="203"/>
      <c r="T1530" s="204"/>
      <c r="AT1530" s="198" t="s">
        <v>153</v>
      </c>
      <c r="AU1530" s="198" t="s">
        <v>86</v>
      </c>
      <c r="AV1530" s="12" t="s">
        <v>86</v>
      </c>
      <c r="AW1530" s="12" t="s">
        <v>40</v>
      </c>
      <c r="AX1530" s="12" t="s">
        <v>77</v>
      </c>
      <c r="AY1530" s="198" t="s">
        <v>144</v>
      </c>
    </row>
    <row r="1531" spans="2:51" s="13" customFormat="1" ht="13.5">
      <c r="B1531" s="205"/>
      <c r="D1531" s="206" t="s">
        <v>153</v>
      </c>
      <c r="E1531" s="207" t="s">
        <v>5</v>
      </c>
      <c r="F1531" s="208" t="s">
        <v>174</v>
      </c>
      <c r="H1531" s="209">
        <v>1895.79</v>
      </c>
      <c r="I1531" s="210"/>
      <c r="L1531" s="205"/>
      <c r="M1531" s="211"/>
      <c r="N1531" s="212"/>
      <c r="O1531" s="212"/>
      <c r="P1531" s="212"/>
      <c r="Q1531" s="212"/>
      <c r="R1531" s="212"/>
      <c r="S1531" s="212"/>
      <c r="T1531" s="213"/>
      <c r="AT1531" s="214" t="s">
        <v>153</v>
      </c>
      <c r="AU1531" s="214" t="s">
        <v>86</v>
      </c>
      <c r="AV1531" s="13" t="s">
        <v>151</v>
      </c>
      <c r="AW1531" s="13" t="s">
        <v>40</v>
      </c>
      <c r="AX1531" s="13" t="s">
        <v>25</v>
      </c>
      <c r="AY1531" s="214" t="s">
        <v>144</v>
      </c>
    </row>
    <row r="1532" spans="2:65" s="1" customFormat="1" ht="57" customHeight="1">
      <c r="B1532" s="175"/>
      <c r="C1532" s="176" t="s">
        <v>1956</v>
      </c>
      <c r="D1532" s="176" t="s">
        <v>146</v>
      </c>
      <c r="E1532" s="177" t="s">
        <v>1957</v>
      </c>
      <c r="F1532" s="178" t="s">
        <v>1958</v>
      </c>
      <c r="G1532" s="179" t="s">
        <v>205</v>
      </c>
      <c r="H1532" s="180">
        <v>5912.422</v>
      </c>
      <c r="I1532" s="181"/>
      <c r="J1532" s="182">
        <f>ROUND(I1532*H1532,2)</f>
        <v>0</v>
      </c>
      <c r="K1532" s="178" t="s">
        <v>4753</v>
      </c>
      <c r="L1532" s="42"/>
      <c r="M1532" s="183" t="s">
        <v>5</v>
      </c>
      <c r="N1532" s="184" t="s">
        <v>48</v>
      </c>
      <c r="O1532" s="43"/>
      <c r="P1532" s="185">
        <f>O1532*H1532</f>
        <v>0</v>
      </c>
      <c r="Q1532" s="185">
        <v>4E-05</v>
      </c>
      <c r="R1532" s="185">
        <f>Q1532*H1532</f>
        <v>0.23649688</v>
      </c>
      <c r="S1532" s="185">
        <v>0</v>
      </c>
      <c r="T1532" s="186">
        <f>S1532*H1532</f>
        <v>0</v>
      </c>
      <c r="AR1532" s="24" t="s">
        <v>151</v>
      </c>
      <c r="AT1532" s="24" t="s">
        <v>146</v>
      </c>
      <c r="AU1532" s="24" t="s">
        <v>86</v>
      </c>
      <c r="AY1532" s="24" t="s">
        <v>144</v>
      </c>
      <c r="BE1532" s="187">
        <f>IF(N1532="základní",J1532,0)</f>
        <v>0</v>
      </c>
      <c r="BF1532" s="187">
        <f>IF(N1532="snížená",J1532,0)</f>
        <v>0</v>
      </c>
      <c r="BG1532" s="187">
        <f>IF(N1532="zákl. přenesená",J1532,0)</f>
        <v>0</v>
      </c>
      <c r="BH1532" s="187">
        <f>IF(N1532="sníž. přenesená",J1532,0)</f>
        <v>0</v>
      </c>
      <c r="BI1532" s="187">
        <f>IF(N1532="nulová",J1532,0)</f>
        <v>0</v>
      </c>
      <c r="BJ1532" s="24" t="s">
        <v>25</v>
      </c>
      <c r="BK1532" s="187">
        <f>ROUND(I1532*H1532,2)</f>
        <v>0</v>
      </c>
      <c r="BL1532" s="24" t="s">
        <v>151</v>
      </c>
      <c r="BM1532" s="24" t="s">
        <v>1959</v>
      </c>
    </row>
    <row r="1533" spans="2:51" s="11" customFormat="1" ht="13.5">
      <c r="B1533" s="188"/>
      <c r="D1533" s="189" t="s">
        <v>153</v>
      </c>
      <c r="E1533" s="190" t="s">
        <v>5</v>
      </c>
      <c r="F1533" s="191" t="s">
        <v>215</v>
      </c>
      <c r="H1533" s="192" t="s">
        <v>5</v>
      </c>
      <c r="I1533" s="193"/>
      <c r="L1533" s="188"/>
      <c r="M1533" s="194"/>
      <c r="N1533" s="195"/>
      <c r="O1533" s="195"/>
      <c r="P1533" s="195"/>
      <c r="Q1533" s="195"/>
      <c r="R1533" s="195"/>
      <c r="S1533" s="195"/>
      <c r="T1533" s="196"/>
      <c r="AT1533" s="192" t="s">
        <v>153</v>
      </c>
      <c r="AU1533" s="192" t="s">
        <v>86</v>
      </c>
      <c r="AV1533" s="11" t="s">
        <v>25</v>
      </c>
      <c r="AW1533" s="11" t="s">
        <v>40</v>
      </c>
      <c r="AX1533" s="11" t="s">
        <v>77</v>
      </c>
      <c r="AY1533" s="192" t="s">
        <v>144</v>
      </c>
    </row>
    <row r="1534" spans="2:51" s="12" customFormat="1" ht="13.5">
      <c r="B1534" s="197"/>
      <c r="D1534" s="189" t="s">
        <v>153</v>
      </c>
      <c r="E1534" s="198" t="s">
        <v>5</v>
      </c>
      <c r="F1534" s="199" t="s">
        <v>1960</v>
      </c>
      <c r="H1534" s="200">
        <v>828.754</v>
      </c>
      <c r="I1534" s="201"/>
      <c r="L1534" s="197"/>
      <c r="M1534" s="202"/>
      <c r="N1534" s="203"/>
      <c r="O1534" s="203"/>
      <c r="P1534" s="203"/>
      <c r="Q1534" s="203"/>
      <c r="R1534" s="203"/>
      <c r="S1534" s="203"/>
      <c r="T1534" s="204"/>
      <c r="AT1534" s="198" t="s">
        <v>153</v>
      </c>
      <c r="AU1534" s="198" t="s">
        <v>86</v>
      </c>
      <c r="AV1534" s="12" t="s">
        <v>86</v>
      </c>
      <c r="AW1534" s="12" t="s">
        <v>40</v>
      </c>
      <c r="AX1534" s="12" t="s">
        <v>77</v>
      </c>
      <c r="AY1534" s="198" t="s">
        <v>144</v>
      </c>
    </row>
    <row r="1535" spans="2:51" s="11" customFormat="1" ht="13.5">
      <c r="B1535" s="188"/>
      <c r="D1535" s="189" t="s">
        <v>153</v>
      </c>
      <c r="E1535" s="190" t="s">
        <v>5</v>
      </c>
      <c r="F1535" s="191" t="s">
        <v>222</v>
      </c>
      <c r="H1535" s="192" t="s">
        <v>5</v>
      </c>
      <c r="I1535" s="193"/>
      <c r="L1535" s="188"/>
      <c r="M1535" s="194"/>
      <c r="N1535" s="195"/>
      <c r="O1535" s="195"/>
      <c r="P1535" s="195"/>
      <c r="Q1535" s="195"/>
      <c r="R1535" s="195"/>
      <c r="S1535" s="195"/>
      <c r="T1535" s="196"/>
      <c r="AT1535" s="192" t="s">
        <v>153</v>
      </c>
      <c r="AU1535" s="192" t="s">
        <v>86</v>
      </c>
      <c r="AV1535" s="11" t="s">
        <v>25</v>
      </c>
      <c r="AW1535" s="11" t="s">
        <v>40</v>
      </c>
      <c r="AX1535" s="11" t="s">
        <v>77</v>
      </c>
      <c r="AY1535" s="192" t="s">
        <v>144</v>
      </c>
    </row>
    <row r="1536" spans="2:51" s="12" customFormat="1" ht="13.5">
      <c r="B1536" s="197"/>
      <c r="D1536" s="189" t="s">
        <v>153</v>
      </c>
      <c r="E1536" s="198" t="s">
        <v>5</v>
      </c>
      <c r="F1536" s="199" t="s">
        <v>1961</v>
      </c>
      <c r="H1536" s="200">
        <v>1191.424</v>
      </c>
      <c r="I1536" s="201"/>
      <c r="L1536" s="197"/>
      <c r="M1536" s="202"/>
      <c r="N1536" s="203"/>
      <c r="O1536" s="203"/>
      <c r="P1536" s="203"/>
      <c r="Q1536" s="203"/>
      <c r="R1536" s="203"/>
      <c r="S1536" s="203"/>
      <c r="T1536" s="204"/>
      <c r="AT1536" s="198" t="s">
        <v>153</v>
      </c>
      <c r="AU1536" s="198" t="s">
        <v>86</v>
      </c>
      <c r="AV1536" s="12" t="s">
        <v>86</v>
      </c>
      <c r="AW1536" s="12" t="s">
        <v>40</v>
      </c>
      <c r="AX1536" s="12" t="s">
        <v>77</v>
      </c>
      <c r="AY1536" s="198" t="s">
        <v>144</v>
      </c>
    </row>
    <row r="1537" spans="2:51" s="11" customFormat="1" ht="13.5">
      <c r="B1537" s="188"/>
      <c r="D1537" s="189" t="s">
        <v>153</v>
      </c>
      <c r="E1537" s="190" t="s">
        <v>5</v>
      </c>
      <c r="F1537" s="191" t="s">
        <v>227</v>
      </c>
      <c r="H1537" s="192" t="s">
        <v>5</v>
      </c>
      <c r="I1537" s="193"/>
      <c r="L1537" s="188"/>
      <c r="M1537" s="194"/>
      <c r="N1537" s="195"/>
      <c r="O1537" s="195"/>
      <c r="P1537" s="195"/>
      <c r="Q1537" s="195"/>
      <c r="R1537" s="195"/>
      <c r="S1537" s="195"/>
      <c r="T1537" s="196"/>
      <c r="AT1537" s="192" t="s">
        <v>153</v>
      </c>
      <c r="AU1537" s="192" t="s">
        <v>86</v>
      </c>
      <c r="AV1537" s="11" t="s">
        <v>25</v>
      </c>
      <c r="AW1537" s="11" t="s">
        <v>40</v>
      </c>
      <c r="AX1537" s="11" t="s">
        <v>77</v>
      </c>
      <c r="AY1537" s="192" t="s">
        <v>144</v>
      </c>
    </row>
    <row r="1538" spans="2:51" s="12" customFormat="1" ht="13.5">
      <c r="B1538" s="197"/>
      <c r="D1538" s="189" t="s">
        <v>153</v>
      </c>
      <c r="E1538" s="198" t="s">
        <v>5</v>
      </c>
      <c r="F1538" s="199" t="s">
        <v>1962</v>
      </c>
      <c r="H1538" s="200">
        <v>1396.425</v>
      </c>
      <c r="I1538" s="201"/>
      <c r="L1538" s="197"/>
      <c r="M1538" s="202"/>
      <c r="N1538" s="203"/>
      <c r="O1538" s="203"/>
      <c r="P1538" s="203"/>
      <c r="Q1538" s="203"/>
      <c r="R1538" s="203"/>
      <c r="S1538" s="203"/>
      <c r="T1538" s="204"/>
      <c r="AT1538" s="198" t="s">
        <v>153</v>
      </c>
      <c r="AU1538" s="198" t="s">
        <v>86</v>
      </c>
      <c r="AV1538" s="12" t="s">
        <v>86</v>
      </c>
      <c r="AW1538" s="12" t="s">
        <v>40</v>
      </c>
      <c r="AX1538" s="12" t="s">
        <v>77</v>
      </c>
      <c r="AY1538" s="198" t="s">
        <v>144</v>
      </c>
    </row>
    <row r="1539" spans="2:51" s="11" customFormat="1" ht="13.5">
      <c r="B1539" s="188"/>
      <c r="D1539" s="189" t="s">
        <v>153</v>
      </c>
      <c r="E1539" s="190" t="s">
        <v>5</v>
      </c>
      <c r="F1539" s="191" t="s">
        <v>229</v>
      </c>
      <c r="H1539" s="192" t="s">
        <v>5</v>
      </c>
      <c r="I1539" s="193"/>
      <c r="L1539" s="188"/>
      <c r="M1539" s="194"/>
      <c r="N1539" s="195"/>
      <c r="O1539" s="195"/>
      <c r="P1539" s="195"/>
      <c r="Q1539" s="195"/>
      <c r="R1539" s="195"/>
      <c r="S1539" s="195"/>
      <c r="T1539" s="196"/>
      <c r="AT1539" s="192" t="s">
        <v>153</v>
      </c>
      <c r="AU1539" s="192" t="s">
        <v>86</v>
      </c>
      <c r="AV1539" s="11" t="s">
        <v>25</v>
      </c>
      <c r="AW1539" s="11" t="s">
        <v>40</v>
      </c>
      <c r="AX1539" s="11" t="s">
        <v>77</v>
      </c>
      <c r="AY1539" s="192" t="s">
        <v>144</v>
      </c>
    </row>
    <row r="1540" spans="2:51" s="12" customFormat="1" ht="13.5">
      <c r="B1540" s="197"/>
      <c r="D1540" s="189" t="s">
        <v>153</v>
      </c>
      <c r="E1540" s="198" t="s">
        <v>5</v>
      </c>
      <c r="F1540" s="199" t="s">
        <v>1963</v>
      </c>
      <c r="H1540" s="200">
        <v>1244.758</v>
      </c>
      <c r="I1540" s="201"/>
      <c r="L1540" s="197"/>
      <c r="M1540" s="202"/>
      <c r="N1540" s="203"/>
      <c r="O1540" s="203"/>
      <c r="P1540" s="203"/>
      <c r="Q1540" s="203"/>
      <c r="R1540" s="203"/>
      <c r="S1540" s="203"/>
      <c r="T1540" s="204"/>
      <c r="AT1540" s="198" t="s">
        <v>153</v>
      </c>
      <c r="AU1540" s="198" t="s">
        <v>86</v>
      </c>
      <c r="AV1540" s="12" t="s">
        <v>86</v>
      </c>
      <c r="AW1540" s="12" t="s">
        <v>40</v>
      </c>
      <c r="AX1540" s="12" t="s">
        <v>77</v>
      </c>
      <c r="AY1540" s="198" t="s">
        <v>144</v>
      </c>
    </row>
    <row r="1541" spans="2:51" s="11" customFormat="1" ht="13.5">
      <c r="B1541" s="188"/>
      <c r="D1541" s="189" t="s">
        <v>153</v>
      </c>
      <c r="E1541" s="190" t="s">
        <v>5</v>
      </c>
      <c r="F1541" s="191" t="s">
        <v>1318</v>
      </c>
      <c r="H1541" s="192" t="s">
        <v>5</v>
      </c>
      <c r="I1541" s="193"/>
      <c r="L1541" s="188"/>
      <c r="M1541" s="194"/>
      <c r="N1541" s="195"/>
      <c r="O1541" s="195"/>
      <c r="P1541" s="195"/>
      <c r="Q1541" s="195"/>
      <c r="R1541" s="195"/>
      <c r="S1541" s="195"/>
      <c r="T1541" s="196"/>
      <c r="AT1541" s="192" t="s">
        <v>153</v>
      </c>
      <c r="AU1541" s="192" t="s">
        <v>86</v>
      </c>
      <c r="AV1541" s="11" t="s">
        <v>25</v>
      </c>
      <c r="AW1541" s="11" t="s">
        <v>40</v>
      </c>
      <c r="AX1541" s="11" t="s">
        <v>77</v>
      </c>
      <c r="AY1541" s="192" t="s">
        <v>144</v>
      </c>
    </row>
    <row r="1542" spans="2:51" s="12" customFormat="1" ht="13.5">
      <c r="B1542" s="197"/>
      <c r="D1542" s="189" t="s">
        <v>153</v>
      </c>
      <c r="E1542" s="198" t="s">
        <v>5</v>
      </c>
      <c r="F1542" s="199" t="s">
        <v>1964</v>
      </c>
      <c r="H1542" s="200">
        <v>1251.061</v>
      </c>
      <c r="I1542" s="201"/>
      <c r="L1542" s="197"/>
      <c r="M1542" s="202"/>
      <c r="N1542" s="203"/>
      <c r="O1542" s="203"/>
      <c r="P1542" s="203"/>
      <c r="Q1542" s="203"/>
      <c r="R1542" s="203"/>
      <c r="S1542" s="203"/>
      <c r="T1542" s="204"/>
      <c r="AT1542" s="198" t="s">
        <v>153</v>
      </c>
      <c r="AU1542" s="198" t="s">
        <v>86</v>
      </c>
      <c r="AV1542" s="12" t="s">
        <v>86</v>
      </c>
      <c r="AW1542" s="12" t="s">
        <v>40</v>
      </c>
      <c r="AX1542" s="12" t="s">
        <v>77</v>
      </c>
      <c r="AY1542" s="198" t="s">
        <v>144</v>
      </c>
    </row>
    <row r="1543" spans="2:51" s="13" customFormat="1" ht="13.5">
      <c r="B1543" s="205"/>
      <c r="D1543" s="206" t="s">
        <v>153</v>
      </c>
      <c r="E1543" s="207" t="s">
        <v>5</v>
      </c>
      <c r="F1543" s="208" t="s">
        <v>174</v>
      </c>
      <c r="H1543" s="209">
        <v>5912.422</v>
      </c>
      <c r="I1543" s="210"/>
      <c r="L1543" s="205"/>
      <c r="M1543" s="211"/>
      <c r="N1543" s="212"/>
      <c r="O1543" s="212"/>
      <c r="P1543" s="212"/>
      <c r="Q1543" s="212"/>
      <c r="R1543" s="212"/>
      <c r="S1543" s="212"/>
      <c r="T1543" s="213"/>
      <c r="AT1543" s="214" t="s">
        <v>153</v>
      </c>
      <c r="AU1543" s="214" t="s">
        <v>86</v>
      </c>
      <c r="AV1543" s="13" t="s">
        <v>151</v>
      </c>
      <c r="AW1543" s="13" t="s">
        <v>40</v>
      </c>
      <c r="AX1543" s="13" t="s">
        <v>25</v>
      </c>
      <c r="AY1543" s="214" t="s">
        <v>144</v>
      </c>
    </row>
    <row r="1544" spans="2:65" s="1" customFormat="1" ht="22.5" customHeight="1">
      <c r="B1544" s="175"/>
      <c r="C1544" s="176" t="s">
        <v>1965</v>
      </c>
      <c r="D1544" s="176" t="s">
        <v>146</v>
      </c>
      <c r="E1544" s="177" t="s">
        <v>1966</v>
      </c>
      <c r="F1544" s="178" t="s">
        <v>1967</v>
      </c>
      <c r="G1544" s="179" t="s">
        <v>205</v>
      </c>
      <c r="H1544" s="180">
        <v>161.39</v>
      </c>
      <c r="I1544" s="181"/>
      <c r="J1544" s="182">
        <f>ROUND(I1544*H1544,2)</f>
        <v>0</v>
      </c>
      <c r="K1544" s="178" t="s">
        <v>4753</v>
      </c>
      <c r="L1544" s="42"/>
      <c r="M1544" s="183" t="s">
        <v>5</v>
      </c>
      <c r="N1544" s="184" t="s">
        <v>48</v>
      </c>
      <c r="O1544" s="43"/>
      <c r="P1544" s="185">
        <f>O1544*H1544</f>
        <v>0</v>
      </c>
      <c r="Q1544" s="185">
        <v>0</v>
      </c>
      <c r="R1544" s="185">
        <f>Q1544*H1544</f>
        <v>0</v>
      </c>
      <c r="S1544" s="185">
        <v>0</v>
      </c>
      <c r="T1544" s="186">
        <f>S1544*H1544</f>
        <v>0</v>
      </c>
      <c r="AR1544" s="24" t="s">
        <v>151</v>
      </c>
      <c r="AT1544" s="24" t="s">
        <v>146</v>
      </c>
      <c r="AU1544" s="24" t="s">
        <v>86</v>
      </c>
      <c r="AY1544" s="24" t="s">
        <v>144</v>
      </c>
      <c r="BE1544" s="187">
        <f>IF(N1544="základní",J1544,0)</f>
        <v>0</v>
      </c>
      <c r="BF1544" s="187">
        <f>IF(N1544="snížená",J1544,0)</f>
        <v>0</v>
      </c>
      <c r="BG1544" s="187">
        <f>IF(N1544="zákl. přenesená",J1544,0)</f>
        <v>0</v>
      </c>
      <c r="BH1544" s="187">
        <f>IF(N1544="sníž. přenesená",J1544,0)</f>
        <v>0</v>
      </c>
      <c r="BI1544" s="187">
        <f>IF(N1544="nulová",J1544,0)</f>
        <v>0</v>
      </c>
      <c r="BJ1544" s="24" t="s">
        <v>25</v>
      </c>
      <c r="BK1544" s="187">
        <f>ROUND(I1544*H1544,2)</f>
        <v>0</v>
      </c>
      <c r="BL1544" s="24" t="s">
        <v>151</v>
      </c>
      <c r="BM1544" s="24" t="s">
        <v>1968</v>
      </c>
    </row>
    <row r="1545" spans="2:51" s="11" customFormat="1" ht="13.5">
      <c r="B1545" s="188"/>
      <c r="D1545" s="189" t="s">
        <v>153</v>
      </c>
      <c r="E1545" s="190" t="s">
        <v>5</v>
      </c>
      <c r="F1545" s="191" t="s">
        <v>1256</v>
      </c>
      <c r="H1545" s="192" t="s">
        <v>5</v>
      </c>
      <c r="I1545" s="193"/>
      <c r="L1545" s="188"/>
      <c r="M1545" s="194"/>
      <c r="N1545" s="195"/>
      <c r="O1545" s="195"/>
      <c r="P1545" s="195"/>
      <c r="Q1545" s="195"/>
      <c r="R1545" s="195"/>
      <c r="S1545" s="195"/>
      <c r="T1545" s="196"/>
      <c r="AT1545" s="192" t="s">
        <v>153</v>
      </c>
      <c r="AU1545" s="192" t="s">
        <v>86</v>
      </c>
      <c r="AV1545" s="11" t="s">
        <v>25</v>
      </c>
      <c r="AW1545" s="11" t="s">
        <v>40</v>
      </c>
      <c r="AX1545" s="11" t="s">
        <v>77</v>
      </c>
      <c r="AY1545" s="192" t="s">
        <v>144</v>
      </c>
    </row>
    <row r="1546" spans="2:51" s="11" customFormat="1" ht="13.5">
      <c r="B1546" s="188"/>
      <c r="D1546" s="189" t="s">
        <v>153</v>
      </c>
      <c r="E1546" s="190" t="s">
        <v>5</v>
      </c>
      <c r="F1546" s="191" t="s">
        <v>1257</v>
      </c>
      <c r="H1546" s="192" t="s">
        <v>5</v>
      </c>
      <c r="I1546" s="193"/>
      <c r="L1546" s="188"/>
      <c r="M1546" s="194"/>
      <c r="N1546" s="195"/>
      <c r="O1546" s="195"/>
      <c r="P1546" s="195"/>
      <c r="Q1546" s="195"/>
      <c r="R1546" s="195"/>
      <c r="S1546" s="195"/>
      <c r="T1546" s="196"/>
      <c r="AT1546" s="192" t="s">
        <v>153</v>
      </c>
      <c r="AU1546" s="192" t="s">
        <v>86</v>
      </c>
      <c r="AV1546" s="11" t="s">
        <v>25</v>
      </c>
      <c r="AW1546" s="11" t="s">
        <v>40</v>
      </c>
      <c r="AX1546" s="11" t="s">
        <v>77</v>
      </c>
      <c r="AY1546" s="192" t="s">
        <v>144</v>
      </c>
    </row>
    <row r="1547" spans="2:51" s="12" customFormat="1" ht="13.5">
      <c r="B1547" s="197"/>
      <c r="D1547" s="189" t="s">
        <v>153</v>
      </c>
      <c r="E1547" s="198" t="s">
        <v>5</v>
      </c>
      <c r="F1547" s="199" t="s">
        <v>1258</v>
      </c>
      <c r="H1547" s="200">
        <v>131.06</v>
      </c>
      <c r="I1547" s="201"/>
      <c r="L1547" s="197"/>
      <c r="M1547" s="202"/>
      <c r="N1547" s="203"/>
      <c r="O1547" s="203"/>
      <c r="P1547" s="203"/>
      <c r="Q1547" s="203"/>
      <c r="R1547" s="203"/>
      <c r="S1547" s="203"/>
      <c r="T1547" s="204"/>
      <c r="AT1547" s="198" t="s">
        <v>153</v>
      </c>
      <c r="AU1547" s="198" t="s">
        <v>86</v>
      </c>
      <c r="AV1547" s="12" t="s">
        <v>86</v>
      </c>
      <c r="AW1547" s="12" t="s">
        <v>40</v>
      </c>
      <c r="AX1547" s="12" t="s">
        <v>77</v>
      </c>
      <c r="AY1547" s="198" t="s">
        <v>144</v>
      </c>
    </row>
    <row r="1548" spans="2:51" s="11" customFormat="1" ht="13.5">
      <c r="B1548" s="188"/>
      <c r="D1548" s="189" t="s">
        <v>153</v>
      </c>
      <c r="E1548" s="190" t="s">
        <v>5</v>
      </c>
      <c r="F1548" s="191" t="s">
        <v>1259</v>
      </c>
      <c r="H1548" s="192" t="s">
        <v>5</v>
      </c>
      <c r="I1548" s="193"/>
      <c r="L1548" s="188"/>
      <c r="M1548" s="194"/>
      <c r="N1548" s="195"/>
      <c r="O1548" s="195"/>
      <c r="P1548" s="195"/>
      <c r="Q1548" s="195"/>
      <c r="R1548" s="195"/>
      <c r="S1548" s="195"/>
      <c r="T1548" s="196"/>
      <c r="AT1548" s="192" t="s">
        <v>153</v>
      </c>
      <c r="AU1548" s="192" t="s">
        <v>86</v>
      </c>
      <c r="AV1548" s="11" t="s">
        <v>25</v>
      </c>
      <c r="AW1548" s="11" t="s">
        <v>40</v>
      </c>
      <c r="AX1548" s="11" t="s">
        <v>77</v>
      </c>
      <c r="AY1548" s="192" t="s">
        <v>144</v>
      </c>
    </row>
    <row r="1549" spans="2:51" s="11" customFormat="1" ht="13.5">
      <c r="B1549" s="188"/>
      <c r="D1549" s="189" t="s">
        <v>153</v>
      </c>
      <c r="E1549" s="190" t="s">
        <v>5</v>
      </c>
      <c r="F1549" s="191" t="s">
        <v>1260</v>
      </c>
      <c r="H1549" s="192" t="s">
        <v>5</v>
      </c>
      <c r="I1549" s="193"/>
      <c r="L1549" s="188"/>
      <c r="M1549" s="194"/>
      <c r="N1549" s="195"/>
      <c r="O1549" s="195"/>
      <c r="P1549" s="195"/>
      <c r="Q1549" s="195"/>
      <c r="R1549" s="195"/>
      <c r="S1549" s="195"/>
      <c r="T1549" s="196"/>
      <c r="AT1549" s="192" t="s">
        <v>153</v>
      </c>
      <c r="AU1549" s="192" t="s">
        <v>86</v>
      </c>
      <c r="AV1549" s="11" t="s">
        <v>25</v>
      </c>
      <c r="AW1549" s="11" t="s">
        <v>40</v>
      </c>
      <c r="AX1549" s="11" t="s">
        <v>77</v>
      </c>
      <c r="AY1549" s="192" t="s">
        <v>144</v>
      </c>
    </row>
    <row r="1550" spans="2:51" s="12" customFormat="1" ht="13.5">
      <c r="B1550" s="197"/>
      <c r="D1550" s="189" t="s">
        <v>153</v>
      </c>
      <c r="E1550" s="198" t="s">
        <v>5</v>
      </c>
      <c r="F1550" s="199" t="s">
        <v>1261</v>
      </c>
      <c r="H1550" s="200">
        <v>30.33</v>
      </c>
      <c r="I1550" s="201"/>
      <c r="L1550" s="197"/>
      <c r="M1550" s="202"/>
      <c r="N1550" s="203"/>
      <c r="O1550" s="203"/>
      <c r="P1550" s="203"/>
      <c r="Q1550" s="203"/>
      <c r="R1550" s="203"/>
      <c r="S1550" s="203"/>
      <c r="T1550" s="204"/>
      <c r="AT1550" s="198" t="s">
        <v>153</v>
      </c>
      <c r="AU1550" s="198" t="s">
        <v>86</v>
      </c>
      <c r="AV1550" s="12" t="s">
        <v>86</v>
      </c>
      <c r="AW1550" s="12" t="s">
        <v>40</v>
      </c>
      <c r="AX1550" s="12" t="s">
        <v>77</v>
      </c>
      <c r="AY1550" s="198" t="s">
        <v>144</v>
      </c>
    </row>
    <row r="1551" spans="2:51" s="13" customFormat="1" ht="13.5">
      <c r="B1551" s="205"/>
      <c r="D1551" s="206" t="s">
        <v>153</v>
      </c>
      <c r="E1551" s="207" t="s">
        <v>5</v>
      </c>
      <c r="F1551" s="208" t="s">
        <v>174</v>
      </c>
      <c r="H1551" s="209">
        <v>161.39</v>
      </c>
      <c r="I1551" s="210"/>
      <c r="L1551" s="205"/>
      <c r="M1551" s="211"/>
      <c r="N1551" s="212"/>
      <c r="O1551" s="212"/>
      <c r="P1551" s="212"/>
      <c r="Q1551" s="212"/>
      <c r="R1551" s="212"/>
      <c r="S1551" s="212"/>
      <c r="T1551" s="213"/>
      <c r="AT1551" s="214" t="s">
        <v>153</v>
      </c>
      <c r="AU1551" s="214" t="s">
        <v>86</v>
      </c>
      <c r="AV1551" s="13" t="s">
        <v>151</v>
      </c>
      <c r="AW1551" s="13" t="s">
        <v>40</v>
      </c>
      <c r="AX1551" s="13" t="s">
        <v>25</v>
      </c>
      <c r="AY1551" s="214" t="s">
        <v>144</v>
      </c>
    </row>
    <row r="1552" spans="2:65" s="1" customFormat="1" ht="31.5" customHeight="1">
      <c r="B1552" s="175"/>
      <c r="C1552" s="176" t="s">
        <v>1969</v>
      </c>
      <c r="D1552" s="176" t="s">
        <v>146</v>
      </c>
      <c r="E1552" s="177" t="s">
        <v>1970</v>
      </c>
      <c r="F1552" s="178" t="s">
        <v>1971</v>
      </c>
      <c r="G1552" s="179" t="s">
        <v>205</v>
      </c>
      <c r="H1552" s="180">
        <v>11.618</v>
      </c>
      <c r="I1552" s="181"/>
      <c r="J1552" s="182">
        <f>ROUND(I1552*H1552,2)</f>
        <v>0</v>
      </c>
      <c r="K1552" s="178" t="s">
        <v>4753</v>
      </c>
      <c r="L1552" s="42"/>
      <c r="M1552" s="183" t="s">
        <v>5</v>
      </c>
      <c r="N1552" s="184" t="s">
        <v>48</v>
      </c>
      <c r="O1552" s="43"/>
      <c r="P1552" s="185">
        <f>O1552*H1552</f>
        <v>0</v>
      </c>
      <c r="Q1552" s="185">
        <v>0.00067</v>
      </c>
      <c r="R1552" s="185">
        <f>Q1552*H1552</f>
        <v>0.007784060000000001</v>
      </c>
      <c r="S1552" s="185">
        <v>0</v>
      </c>
      <c r="T1552" s="186">
        <f>S1552*H1552</f>
        <v>0</v>
      </c>
      <c r="AR1552" s="24" t="s">
        <v>151</v>
      </c>
      <c r="AT1552" s="24" t="s">
        <v>146</v>
      </c>
      <c r="AU1552" s="24" t="s">
        <v>86</v>
      </c>
      <c r="AY1552" s="24" t="s">
        <v>144</v>
      </c>
      <c r="BE1552" s="187">
        <f>IF(N1552="základní",J1552,0)</f>
        <v>0</v>
      </c>
      <c r="BF1552" s="187">
        <f>IF(N1552="snížená",J1552,0)</f>
        <v>0</v>
      </c>
      <c r="BG1552" s="187">
        <f>IF(N1552="zákl. přenesená",J1552,0)</f>
        <v>0</v>
      </c>
      <c r="BH1552" s="187">
        <f>IF(N1552="sníž. přenesená",J1552,0)</f>
        <v>0</v>
      </c>
      <c r="BI1552" s="187">
        <f>IF(N1552="nulová",J1552,0)</f>
        <v>0</v>
      </c>
      <c r="BJ1552" s="24" t="s">
        <v>25</v>
      </c>
      <c r="BK1552" s="187">
        <f>ROUND(I1552*H1552,2)</f>
        <v>0</v>
      </c>
      <c r="BL1552" s="24" t="s">
        <v>151</v>
      </c>
      <c r="BM1552" s="24" t="s">
        <v>1972</v>
      </c>
    </row>
    <row r="1553" spans="2:51" s="11" customFormat="1" ht="13.5">
      <c r="B1553" s="188"/>
      <c r="D1553" s="189" t="s">
        <v>153</v>
      </c>
      <c r="E1553" s="190" t="s">
        <v>5</v>
      </c>
      <c r="F1553" s="191" t="s">
        <v>157</v>
      </c>
      <c r="H1553" s="192" t="s">
        <v>5</v>
      </c>
      <c r="I1553" s="193"/>
      <c r="L1553" s="188"/>
      <c r="M1553" s="194"/>
      <c r="N1553" s="195"/>
      <c r="O1553" s="195"/>
      <c r="P1553" s="195"/>
      <c r="Q1553" s="195"/>
      <c r="R1553" s="195"/>
      <c r="S1553" s="195"/>
      <c r="T1553" s="196"/>
      <c r="AT1553" s="192" t="s">
        <v>153</v>
      </c>
      <c r="AU1553" s="192" t="s">
        <v>86</v>
      </c>
      <c r="AV1553" s="11" t="s">
        <v>25</v>
      </c>
      <c r="AW1553" s="11" t="s">
        <v>40</v>
      </c>
      <c r="AX1553" s="11" t="s">
        <v>77</v>
      </c>
      <c r="AY1553" s="192" t="s">
        <v>144</v>
      </c>
    </row>
    <row r="1554" spans="2:51" s="11" customFormat="1" ht="13.5">
      <c r="B1554" s="188"/>
      <c r="D1554" s="189" t="s">
        <v>153</v>
      </c>
      <c r="E1554" s="190" t="s">
        <v>5</v>
      </c>
      <c r="F1554" s="191" t="s">
        <v>222</v>
      </c>
      <c r="H1554" s="192" t="s">
        <v>5</v>
      </c>
      <c r="I1554" s="193"/>
      <c r="L1554" s="188"/>
      <c r="M1554" s="194"/>
      <c r="N1554" s="195"/>
      <c r="O1554" s="195"/>
      <c r="P1554" s="195"/>
      <c r="Q1554" s="195"/>
      <c r="R1554" s="195"/>
      <c r="S1554" s="195"/>
      <c r="T1554" s="196"/>
      <c r="AT1554" s="192" t="s">
        <v>153</v>
      </c>
      <c r="AU1554" s="192" t="s">
        <v>86</v>
      </c>
      <c r="AV1554" s="11" t="s">
        <v>25</v>
      </c>
      <c r="AW1554" s="11" t="s">
        <v>40</v>
      </c>
      <c r="AX1554" s="11" t="s">
        <v>77</v>
      </c>
      <c r="AY1554" s="192" t="s">
        <v>144</v>
      </c>
    </row>
    <row r="1555" spans="2:51" s="12" customFormat="1" ht="27">
      <c r="B1555" s="197"/>
      <c r="D1555" s="189" t="s">
        <v>153</v>
      </c>
      <c r="E1555" s="198" t="s">
        <v>5</v>
      </c>
      <c r="F1555" s="199" t="s">
        <v>1973</v>
      </c>
      <c r="H1555" s="200">
        <v>11.618</v>
      </c>
      <c r="I1555" s="201"/>
      <c r="L1555" s="197"/>
      <c r="M1555" s="202"/>
      <c r="N1555" s="203"/>
      <c r="O1555" s="203"/>
      <c r="P1555" s="203"/>
      <c r="Q1555" s="203"/>
      <c r="R1555" s="203"/>
      <c r="S1555" s="203"/>
      <c r="T1555" s="204"/>
      <c r="AT1555" s="198" t="s">
        <v>153</v>
      </c>
      <c r="AU1555" s="198" t="s">
        <v>86</v>
      </c>
      <c r="AV1555" s="12" t="s">
        <v>86</v>
      </c>
      <c r="AW1555" s="12" t="s">
        <v>40</v>
      </c>
      <c r="AX1555" s="12" t="s">
        <v>77</v>
      </c>
      <c r="AY1555" s="198" t="s">
        <v>144</v>
      </c>
    </row>
    <row r="1556" spans="2:51" s="13" customFormat="1" ht="13.5">
      <c r="B1556" s="205"/>
      <c r="D1556" s="206" t="s">
        <v>153</v>
      </c>
      <c r="E1556" s="207" t="s">
        <v>5</v>
      </c>
      <c r="F1556" s="208" t="s">
        <v>174</v>
      </c>
      <c r="H1556" s="209">
        <v>11.618</v>
      </c>
      <c r="I1556" s="210"/>
      <c r="L1556" s="205"/>
      <c r="M1556" s="211"/>
      <c r="N1556" s="212"/>
      <c r="O1556" s="212"/>
      <c r="P1556" s="212"/>
      <c r="Q1556" s="212"/>
      <c r="R1556" s="212"/>
      <c r="S1556" s="212"/>
      <c r="T1556" s="213"/>
      <c r="AT1556" s="214" t="s">
        <v>153</v>
      </c>
      <c r="AU1556" s="214" t="s">
        <v>86</v>
      </c>
      <c r="AV1556" s="13" t="s">
        <v>151</v>
      </c>
      <c r="AW1556" s="13" t="s">
        <v>40</v>
      </c>
      <c r="AX1556" s="13" t="s">
        <v>25</v>
      </c>
      <c r="AY1556" s="214" t="s">
        <v>144</v>
      </c>
    </row>
    <row r="1557" spans="2:65" s="1" customFormat="1" ht="31.5" customHeight="1">
      <c r="B1557" s="175"/>
      <c r="C1557" s="176" t="s">
        <v>1974</v>
      </c>
      <c r="D1557" s="176" t="s">
        <v>146</v>
      </c>
      <c r="E1557" s="177" t="s">
        <v>1975</v>
      </c>
      <c r="F1557" s="178" t="s">
        <v>1976</v>
      </c>
      <c r="G1557" s="179" t="s">
        <v>393</v>
      </c>
      <c r="H1557" s="180">
        <v>50</v>
      </c>
      <c r="I1557" s="181"/>
      <c r="J1557" s="182">
        <f>ROUND(I1557*H1557,2)</f>
        <v>0</v>
      </c>
      <c r="K1557" s="178" t="s">
        <v>4753</v>
      </c>
      <c r="L1557" s="42"/>
      <c r="M1557" s="183" t="s">
        <v>5</v>
      </c>
      <c r="N1557" s="184" t="s">
        <v>48</v>
      </c>
      <c r="O1557" s="43"/>
      <c r="P1557" s="185">
        <f>O1557*H1557</f>
        <v>0</v>
      </c>
      <c r="Q1557" s="185">
        <v>0.00067</v>
      </c>
      <c r="R1557" s="185">
        <f>Q1557*H1557</f>
        <v>0.0335</v>
      </c>
      <c r="S1557" s="185">
        <v>0</v>
      </c>
      <c r="T1557" s="186">
        <f>S1557*H1557</f>
        <v>0</v>
      </c>
      <c r="AR1557" s="24" t="s">
        <v>151</v>
      </c>
      <c r="AT1557" s="24" t="s">
        <v>146</v>
      </c>
      <c r="AU1557" s="24" t="s">
        <v>86</v>
      </c>
      <c r="AY1557" s="24" t="s">
        <v>144</v>
      </c>
      <c r="BE1557" s="187">
        <f>IF(N1557="základní",J1557,0)</f>
        <v>0</v>
      </c>
      <c r="BF1557" s="187">
        <f>IF(N1557="snížená",J1557,0)</f>
        <v>0</v>
      </c>
      <c r="BG1557" s="187">
        <f>IF(N1557="zákl. přenesená",J1557,0)</f>
        <v>0</v>
      </c>
      <c r="BH1557" s="187">
        <f>IF(N1557="sníž. přenesená",J1557,0)</f>
        <v>0</v>
      </c>
      <c r="BI1557" s="187">
        <f>IF(N1557="nulová",J1557,0)</f>
        <v>0</v>
      </c>
      <c r="BJ1557" s="24" t="s">
        <v>25</v>
      </c>
      <c r="BK1557" s="187">
        <f>ROUND(I1557*H1557,2)</f>
        <v>0</v>
      </c>
      <c r="BL1557" s="24" t="s">
        <v>151</v>
      </c>
      <c r="BM1557" s="24" t="s">
        <v>1977</v>
      </c>
    </row>
    <row r="1558" spans="2:51" s="11" customFormat="1" ht="13.5">
      <c r="B1558" s="188"/>
      <c r="D1558" s="189" t="s">
        <v>153</v>
      </c>
      <c r="E1558" s="190" t="s">
        <v>5</v>
      </c>
      <c r="F1558" s="191" t="s">
        <v>1978</v>
      </c>
      <c r="H1558" s="192" t="s">
        <v>5</v>
      </c>
      <c r="I1558" s="193"/>
      <c r="L1558" s="188"/>
      <c r="M1558" s="194"/>
      <c r="N1558" s="195"/>
      <c r="O1558" s="195"/>
      <c r="P1558" s="195"/>
      <c r="Q1558" s="195"/>
      <c r="R1558" s="195"/>
      <c r="S1558" s="195"/>
      <c r="T1558" s="196"/>
      <c r="AT1558" s="192" t="s">
        <v>153</v>
      </c>
      <c r="AU1558" s="192" t="s">
        <v>86</v>
      </c>
      <c r="AV1558" s="11" t="s">
        <v>25</v>
      </c>
      <c r="AW1558" s="11" t="s">
        <v>40</v>
      </c>
      <c r="AX1558" s="11" t="s">
        <v>77</v>
      </c>
      <c r="AY1558" s="192" t="s">
        <v>144</v>
      </c>
    </row>
    <row r="1559" spans="2:51" s="12" customFormat="1" ht="13.5">
      <c r="B1559" s="197"/>
      <c r="D1559" s="189" t="s">
        <v>153</v>
      </c>
      <c r="E1559" s="198" t="s">
        <v>5</v>
      </c>
      <c r="F1559" s="199" t="s">
        <v>640</v>
      </c>
      <c r="H1559" s="200">
        <v>50</v>
      </c>
      <c r="I1559" s="201"/>
      <c r="L1559" s="197"/>
      <c r="M1559" s="202"/>
      <c r="N1559" s="203"/>
      <c r="O1559" s="203"/>
      <c r="P1559" s="203"/>
      <c r="Q1559" s="203"/>
      <c r="R1559" s="203"/>
      <c r="S1559" s="203"/>
      <c r="T1559" s="204"/>
      <c r="AT1559" s="198" t="s">
        <v>153</v>
      </c>
      <c r="AU1559" s="198" t="s">
        <v>86</v>
      </c>
      <c r="AV1559" s="12" t="s">
        <v>86</v>
      </c>
      <c r="AW1559" s="12" t="s">
        <v>40</v>
      </c>
      <c r="AX1559" s="12" t="s">
        <v>77</v>
      </c>
      <c r="AY1559" s="198" t="s">
        <v>144</v>
      </c>
    </row>
    <row r="1560" spans="2:51" s="13" customFormat="1" ht="13.5">
      <c r="B1560" s="205"/>
      <c r="D1560" s="206" t="s">
        <v>153</v>
      </c>
      <c r="E1560" s="207" t="s">
        <v>5</v>
      </c>
      <c r="F1560" s="208" t="s">
        <v>174</v>
      </c>
      <c r="H1560" s="209">
        <v>50</v>
      </c>
      <c r="I1560" s="210"/>
      <c r="L1560" s="205"/>
      <c r="M1560" s="211"/>
      <c r="N1560" s="212"/>
      <c r="O1560" s="212"/>
      <c r="P1560" s="212"/>
      <c r="Q1560" s="212"/>
      <c r="R1560" s="212"/>
      <c r="S1560" s="212"/>
      <c r="T1560" s="213"/>
      <c r="AT1560" s="214" t="s">
        <v>153</v>
      </c>
      <c r="AU1560" s="214" t="s">
        <v>86</v>
      </c>
      <c r="AV1560" s="13" t="s">
        <v>151</v>
      </c>
      <c r="AW1560" s="13" t="s">
        <v>40</v>
      </c>
      <c r="AX1560" s="13" t="s">
        <v>25</v>
      </c>
      <c r="AY1560" s="214" t="s">
        <v>144</v>
      </c>
    </row>
    <row r="1561" spans="2:65" s="1" customFormat="1" ht="31.5" customHeight="1">
      <c r="B1561" s="175"/>
      <c r="C1561" s="176" t="s">
        <v>1979</v>
      </c>
      <c r="D1561" s="176" t="s">
        <v>146</v>
      </c>
      <c r="E1561" s="177" t="s">
        <v>1980</v>
      </c>
      <c r="F1561" s="178" t="s">
        <v>1981</v>
      </c>
      <c r="G1561" s="179" t="s">
        <v>393</v>
      </c>
      <c r="H1561" s="180">
        <v>20</v>
      </c>
      <c r="I1561" s="181"/>
      <c r="J1561" s="182">
        <f>ROUND(I1561*H1561,2)</f>
        <v>0</v>
      </c>
      <c r="K1561" s="178" t="s">
        <v>4753</v>
      </c>
      <c r="L1561" s="42"/>
      <c r="M1561" s="183" t="s">
        <v>5</v>
      </c>
      <c r="N1561" s="184" t="s">
        <v>48</v>
      </c>
      <c r="O1561" s="43"/>
      <c r="P1561" s="185">
        <f>O1561*H1561</f>
        <v>0</v>
      </c>
      <c r="Q1561" s="185">
        <v>0.00067</v>
      </c>
      <c r="R1561" s="185">
        <f>Q1561*H1561</f>
        <v>0.0134</v>
      </c>
      <c r="S1561" s="185">
        <v>0</v>
      </c>
      <c r="T1561" s="186">
        <f>S1561*H1561</f>
        <v>0</v>
      </c>
      <c r="AR1561" s="24" t="s">
        <v>151</v>
      </c>
      <c r="AT1561" s="24" t="s">
        <v>146</v>
      </c>
      <c r="AU1561" s="24" t="s">
        <v>86</v>
      </c>
      <c r="AY1561" s="24" t="s">
        <v>144</v>
      </c>
      <c r="BE1561" s="187">
        <f>IF(N1561="základní",J1561,0)</f>
        <v>0</v>
      </c>
      <c r="BF1561" s="187">
        <f>IF(N1561="snížená",J1561,0)</f>
        <v>0</v>
      </c>
      <c r="BG1561" s="187">
        <f>IF(N1561="zákl. přenesená",J1561,0)</f>
        <v>0</v>
      </c>
      <c r="BH1561" s="187">
        <f>IF(N1561="sníž. přenesená",J1561,0)</f>
        <v>0</v>
      </c>
      <c r="BI1561" s="187">
        <f>IF(N1561="nulová",J1561,0)</f>
        <v>0</v>
      </c>
      <c r="BJ1561" s="24" t="s">
        <v>25</v>
      </c>
      <c r="BK1561" s="187">
        <f>ROUND(I1561*H1561,2)</f>
        <v>0</v>
      </c>
      <c r="BL1561" s="24" t="s">
        <v>151</v>
      </c>
      <c r="BM1561" s="24" t="s">
        <v>1982</v>
      </c>
    </row>
    <row r="1562" spans="2:51" s="11" customFormat="1" ht="13.5">
      <c r="B1562" s="188"/>
      <c r="D1562" s="189" t="s">
        <v>153</v>
      </c>
      <c r="E1562" s="190" t="s">
        <v>5</v>
      </c>
      <c r="F1562" s="191" t="s">
        <v>1978</v>
      </c>
      <c r="H1562" s="192" t="s">
        <v>5</v>
      </c>
      <c r="I1562" s="193"/>
      <c r="L1562" s="188"/>
      <c r="M1562" s="194"/>
      <c r="N1562" s="195"/>
      <c r="O1562" s="195"/>
      <c r="P1562" s="195"/>
      <c r="Q1562" s="195"/>
      <c r="R1562" s="195"/>
      <c r="S1562" s="195"/>
      <c r="T1562" s="196"/>
      <c r="AT1562" s="192" t="s">
        <v>153</v>
      </c>
      <c r="AU1562" s="192" t="s">
        <v>86</v>
      </c>
      <c r="AV1562" s="11" t="s">
        <v>25</v>
      </c>
      <c r="AW1562" s="11" t="s">
        <v>40</v>
      </c>
      <c r="AX1562" s="11" t="s">
        <v>77</v>
      </c>
      <c r="AY1562" s="192" t="s">
        <v>144</v>
      </c>
    </row>
    <row r="1563" spans="2:51" s="12" customFormat="1" ht="13.5">
      <c r="B1563" s="197"/>
      <c r="D1563" s="189" t="s">
        <v>153</v>
      </c>
      <c r="E1563" s="198" t="s">
        <v>5</v>
      </c>
      <c r="F1563" s="199" t="s">
        <v>390</v>
      </c>
      <c r="H1563" s="200">
        <v>20</v>
      </c>
      <c r="I1563" s="201"/>
      <c r="L1563" s="197"/>
      <c r="M1563" s="202"/>
      <c r="N1563" s="203"/>
      <c r="O1563" s="203"/>
      <c r="P1563" s="203"/>
      <c r="Q1563" s="203"/>
      <c r="R1563" s="203"/>
      <c r="S1563" s="203"/>
      <c r="T1563" s="204"/>
      <c r="AT1563" s="198" t="s">
        <v>153</v>
      </c>
      <c r="AU1563" s="198" t="s">
        <v>86</v>
      </c>
      <c r="AV1563" s="12" t="s">
        <v>86</v>
      </c>
      <c r="AW1563" s="12" t="s">
        <v>40</v>
      </c>
      <c r="AX1563" s="12" t="s">
        <v>77</v>
      </c>
      <c r="AY1563" s="198" t="s">
        <v>144</v>
      </c>
    </row>
    <row r="1564" spans="2:51" s="13" customFormat="1" ht="13.5">
      <c r="B1564" s="205"/>
      <c r="D1564" s="206" t="s">
        <v>153</v>
      </c>
      <c r="E1564" s="207" t="s">
        <v>5</v>
      </c>
      <c r="F1564" s="208" t="s">
        <v>174</v>
      </c>
      <c r="H1564" s="209">
        <v>20</v>
      </c>
      <c r="I1564" s="210"/>
      <c r="L1564" s="205"/>
      <c r="M1564" s="211"/>
      <c r="N1564" s="212"/>
      <c r="O1564" s="212"/>
      <c r="P1564" s="212"/>
      <c r="Q1564" s="212"/>
      <c r="R1564" s="212"/>
      <c r="S1564" s="212"/>
      <c r="T1564" s="213"/>
      <c r="AT1564" s="214" t="s">
        <v>153</v>
      </c>
      <c r="AU1564" s="214" t="s">
        <v>86</v>
      </c>
      <c r="AV1564" s="13" t="s">
        <v>151</v>
      </c>
      <c r="AW1564" s="13" t="s">
        <v>40</v>
      </c>
      <c r="AX1564" s="13" t="s">
        <v>25</v>
      </c>
      <c r="AY1564" s="214" t="s">
        <v>144</v>
      </c>
    </row>
    <row r="1565" spans="2:65" s="1" customFormat="1" ht="22.5" customHeight="1">
      <c r="B1565" s="175"/>
      <c r="C1565" s="176" t="s">
        <v>1983</v>
      </c>
      <c r="D1565" s="176" t="s">
        <v>146</v>
      </c>
      <c r="E1565" s="177" t="s">
        <v>1984</v>
      </c>
      <c r="F1565" s="178" t="s">
        <v>1985</v>
      </c>
      <c r="G1565" s="179" t="s">
        <v>205</v>
      </c>
      <c r="H1565" s="180">
        <v>22</v>
      </c>
      <c r="I1565" s="181"/>
      <c r="J1565" s="182">
        <f>ROUND(I1565*H1565,2)</f>
        <v>0</v>
      </c>
      <c r="K1565" s="178" t="s">
        <v>4754</v>
      </c>
      <c r="L1565" s="42"/>
      <c r="M1565" s="183" t="s">
        <v>5</v>
      </c>
      <c r="N1565" s="184" t="s">
        <v>48</v>
      </c>
      <c r="O1565" s="43"/>
      <c r="P1565" s="185">
        <f>O1565*H1565</f>
        <v>0</v>
      </c>
      <c r="Q1565" s="185">
        <v>0.00067</v>
      </c>
      <c r="R1565" s="185">
        <f>Q1565*H1565</f>
        <v>0.01474</v>
      </c>
      <c r="S1565" s="185">
        <v>0</v>
      </c>
      <c r="T1565" s="186">
        <f>S1565*H1565</f>
        <v>0</v>
      </c>
      <c r="AR1565" s="24" t="s">
        <v>151</v>
      </c>
      <c r="AT1565" s="24" t="s">
        <v>146</v>
      </c>
      <c r="AU1565" s="24" t="s">
        <v>86</v>
      </c>
      <c r="AY1565" s="24" t="s">
        <v>144</v>
      </c>
      <c r="BE1565" s="187">
        <f>IF(N1565="základní",J1565,0)</f>
        <v>0</v>
      </c>
      <c r="BF1565" s="187">
        <f>IF(N1565="snížená",J1565,0)</f>
        <v>0</v>
      </c>
      <c r="BG1565" s="187">
        <f>IF(N1565="zákl. přenesená",J1565,0)</f>
        <v>0</v>
      </c>
      <c r="BH1565" s="187">
        <f>IF(N1565="sníž. přenesená",J1565,0)</f>
        <v>0</v>
      </c>
      <c r="BI1565" s="187">
        <f>IF(N1565="nulová",J1565,0)</f>
        <v>0</v>
      </c>
      <c r="BJ1565" s="24" t="s">
        <v>25</v>
      </c>
      <c r="BK1565" s="187">
        <f>ROUND(I1565*H1565,2)</f>
        <v>0</v>
      </c>
      <c r="BL1565" s="24" t="s">
        <v>151</v>
      </c>
      <c r="BM1565" s="24" t="s">
        <v>1986</v>
      </c>
    </row>
    <row r="1566" spans="2:51" s="11" customFormat="1" ht="13.5">
      <c r="B1566" s="188"/>
      <c r="D1566" s="189" t="s">
        <v>153</v>
      </c>
      <c r="E1566" s="190" t="s">
        <v>5</v>
      </c>
      <c r="F1566" s="191" t="s">
        <v>1987</v>
      </c>
      <c r="H1566" s="192" t="s">
        <v>5</v>
      </c>
      <c r="I1566" s="193"/>
      <c r="L1566" s="188"/>
      <c r="M1566" s="194"/>
      <c r="N1566" s="195"/>
      <c r="O1566" s="195"/>
      <c r="P1566" s="195"/>
      <c r="Q1566" s="195"/>
      <c r="R1566" s="195"/>
      <c r="S1566" s="195"/>
      <c r="T1566" s="196"/>
      <c r="AT1566" s="192" t="s">
        <v>153</v>
      </c>
      <c r="AU1566" s="192" t="s">
        <v>86</v>
      </c>
      <c r="AV1566" s="11" t="s">
        <v>25</v>
      </c>
      <c r="AW1566" s="11" t="s">
        <v>40</v>
      </c>
      <c r="AX1566" s="11" t="s">
        <v>77</v>
      </c>
      <c r="AY1566" s="192" t="s">
        <v>144</v>
      </c>
    </row>
    <row r="1567" spans="2:51" s="11" customFormat="1" ht="13.5">
      <c r="B1567" s="188"/>
      <c r="D1567" s="189" t="s">
        <v>153</v>
      </c>
      <c r="E1567" s="190" t="s">
        <v>5</v>
      </c>
      <c r="F1567" s="191" t="s">
        <v>415</v>
      </c>
      <c r="H1567" s="192" t="s">
        <v>5</v>
      </c>
      <c r="I1567" s="193"/>
      <c r="L1567" s="188"/>
      <c r="M1567" s="194"/>
      <c r="N1567" s="195"/>
      <c r="O1567" s="195"/>
      <c r="P1567" s="195"/>
      <c r="Q1567" s="195"/>
      <c r="R1567" s="195"/>
      <c r="S1567" s="195"/>
      <c r="T1567" s="196"/>
      <c r="AT1567" s="192" t="s">
        <v>153</v>
      </c>
      <c r="AU1567" s="192" t="s">
        <v>86</v>
      </c>
      <c r="AV1567" s="11" t="s">
        <v>25</v>
      </c>
      <c r="AW1567" s="11" t="s">
        <v>40</v>
      </c>
      <c r="AX1567" s="11" t="s">
        <v>77</v>
      </c>
      <c r="AY1567" s="192" t="s">
        <v>144</v>
      </c>
    </row>
    <row r="1568" spans="2:51" s="12" customFormat="1" ht="13.5">
      <c r="B1568" s="197"/>
      <c r="D1568" s="189" t="s">
        <v>153</v>
      </c>
      <c r="E1568" s="198" t="s">
        <v>5</v>
      </c>
      <c r="F1568" s="199" t="s">
        <v>1988</v>
      </c>
      <c r="H1568" s="200">
        <v>12.5</v>
      </c>
      <c r="I1568" s="201"/>
      <c r="L1568" s="197"/>
      <c r="M1568" s="202"/>
      <c r="N1568" s="203"/>
      <c r="O1568" s="203"/>
      <c r="P1568" s="203"/>
      <c r="Q1568" s="203"/>
      <c r="R1568" s="203"/>
      <c r="S1568" s="203"/>
      <c r="T1568" s="204"/>
      <c r="AT1568" s="198" t="s">
        <v>153</v>
      </c>
      <c r="AU1568" s="198" t="s">
        <v>86</v>
      </c>
      <c r="AV1568" s="12" t="s">
        <v>86</v>
      </c>
      <c r="AW1568" s="12" t="s">
        <v>40</v>
      </c>
      <c r="AX1568" s="12" t="s">
        <v>77</v>
      </c>
      <c r="AY1568" s="198" t="s">
        <v>144</v>
      </c>
    </row>
    <row r="1569" spans="2:51" s="11" customFormat="1" ht="13.5">
      <c r="B1569" s="188"/>
      <c r="D1569" s="189" t="s">
        <v>153</v>
      </c>
      <c r="E1569" s="190" t="s">
        <v>5</v>
      </c>
      <c r="F1569" s="191" t="s">
        <v>420</v>
      </c>
      <c r="H1569" s="192" t="s">
        <v>5</v>
      </c>
      <c r="I1569" s="193"/>
      <c r="L1569" s="188"/>
      <c r="M1569" s="194"/>
      <c r="N1569" s="195"/>
      <c r="O1569" s="195"/>
      <c r="P1569" s="195"/>
      <c r="Q1569" s="195"/>
      <c r="R1569" s="195"/>
      <c r="S1569" s="195"/>
      <c r="T1569" s="196"/>
      <c r="AT1569" s="192" t="s">
        <v>153</v>
      </c>
      <c r="AU1569" s="192" t="s">
        <v>86</v>
      </c>
      <c r="AV1569" s="11" t="s">
        <v>25</v>
      </c>
      <c r="AW1569" s="11" t="s">
        <v>40</v>
      </c>
      <c r="AX1569" s="11" t="s">
        <v>77</v>
      </c>
      <c r="AY1569" s="192" t="s">
        <v>144</v>
      </c>
    </row>
    <row r="1570" spans="2:51" s="12" customFormat="1" ht="13.5">
      <c r="B1570" s="197"/>
      <c r="D1570" s="189" t="s">
        <v>153</v>
      </c>
      <c r="E1570" s="198" t="s">
        <v>5</v>
      </c>
      <c r="F1570" s="199" t="s">
        <v>1989</v>
      </c>
      <c r="H1570" s="200">
        <v>9.5</v>
      </c>
      <c r="I1570" s="201"/>
      <c r="L1570" s="197"/>
      <c r="M1570" s="202"/>
      <c r="N1570" s="203"/>
      <c r="O1570" s="203"/>
      <c r="P1570" s="203"/>
      <c r="Q1570" s="203"/>
      <c r="R1570" s="203"/>
      <c r="S1570" s="203"/>
      <c r="T1570" s="204"/>
      <c r="AT1570" s="198" t="s">
        <v>153</v>
      </c>
      <c r="AU1570" s="198" t="s">
        <v>86</v>
      </c>
      <c r="AV1570" s="12" t="s">
        <v>86</v>
      </c>
      <c r="AW1570" s="12" t="s">
        <v>40</v>
      </c>
      <c r="AX1570" s="12" t="s">
        <v>77</v>
      </c>
      <c r="AY1570" s="198" t="s">
        <v>144</v>
      </c>
    </row>
    <row r="1571" spans="2:51" s="13" customFormat="1" ht="13.5">
      <c r="B1571" s="205"/>
      <c r="D1571" s="189" t="s">
        <v>153</v>
      </c>
      <c r="E1571" s="215" t="s">
        <v>5</v>
      </c>
      <c r="F1571" s="216" t="s">
        <v>174</v>
      </c>
      <c r="H1571" s="217">
        <v>22</v>
      </c>
      <c r="I1571" s="210"/>
      <c r="L1571" s="205"/>
      <c r="M1571" s="211"/>
      <c r="N1571" s="212"/>
      <c r="O1571" s="212"/>
      <c r="P1571" s="212"/>
      <c r="Q1571" s="212"/>
      <c r="R1571" s="212"/>
      <c r="S1571" s="212"/>
      <c r="T1571" s="213"/>
      <c r="AT1571" s="214" t="s">
        <v>153</v>
      </c>
      <c r="AU1571" s="214" t="s">
        <v>86</v>
      </c>
      <c r="AV1571" s="13" t="s">
        <v>151</v>
      </c>
      <c r="AW1571" s="13" t="s">
        <v>40</v>
      </c>
      <c r="AX1571" s="13" t="s">
        <v>25</v>
      </c>
      <c r="AY1571" s="214" t="s">
        <v>144</v>
      </c>
    </row>
    <row r="1572" spans="2:63" s="10" customFormat="1" ht="29.85" customHeight="1">
      <c r="B1572" s="161"/>
      <c r="D1572" s="172" t="s">
        <v>76</v>
      </c>
      <c r="E1572" s="173" t="s">
        <v>566</v>
      </c>
      <c r="F1572" s="173" t="s">
        <v>567</v>
      </c>
      <c r="I1572" s="164"/>
      <c r="J1572" s="174">
        <f>BK1572</f>
        <v>0</v>
      </c>
      <c r="L1572" s="161"/>
      <c r="M1572" s="166"/>
      <c r="N1572" s="167"/>
      <c r="O1572" s="167"/>
      <c r="P1572" s="168">
        <f>P1573</f>
        <v>0</v>
      </c>
      <c r="Q1572" s="167"/>
      <c r="R1572" s="168">
        <f>R1573</f>
        <v>0</v>
      </c>
      <c r="S1572" s="167"/>
      <c r="T1572" s="169">
        <f>T1573</f>
        <v>0</v>
      </c>
      <c r="AR1572" s="162" t="s">
        <v>25</v>
      </c>
      <c r="AT1572" s="170" t="s">
        <v>76</v>
      </c>
      <c r="AU1572" s="170" t="s">
        <v>25</v>
      </c>
      <c r="AY1572" s="162" t="s">
        <v>144</v>
      </c>
      <c r="BK1572" s="171">
        <f>BK1573</f>
        <v>0</v>
      </c>
    </row>
    <row r="1573" spans="2:65" s="1" customFormat="1" ht="44.25" customHeight="1">
      <c r="B1573" s="175"/>
      <c r="C1573" s="176" t="s">
        <v>1990</v>
      </c>
      <c r="D1573" s="176" t="s">
        <v>146</v>
      </c>
      <c r="E1573" s="177" t="s">
        <v>569</v>
      </c>
      <c r="F1573" s="178" t="s">
        <v>570</v>
      </c>
      <c r="G1573" s="179" t="s">
        <v>198</v>
      </c>
      <c r="H1573" s="180">
        <v>1447.844</v>
      </c>
      <c r="I1573" s="181"/>
      <c r="J1573" s="182">
        <f>ROUND(I1573*H1573,2)</f>
        <v>0</v>
      </c>
      <c r="K1573" s="178" t="s">
        <v>4753</v>
      </c>
      <c r="L1573" s="42"/>
      <c r="M1573" s="183" t="s">
        <v>5</v>
      </c>
      <c r="N1573" s="184" t="s">
        <v>48</v>
      </c>
      <c r="O1573" s="43"/>
      <c r="P1573" s="185">
        <f>O1573*H1573</f>
        <v>0</v>
      </c>
      <c r="Q1573" s="185">
        <v>0</v>
      </c>
      <c r="R1573" s="185">
        <f>Q1573*H1573</f>
        <v>0</v>
      </c>
      <c r="S1573" s="185">
        <v>0</v>
      </c>
      <c r="T1573" s="186">
        <f>S1573*H1573</f>
        <v>0</v>
      </c>
      <c r="AR1573" s="24" t="s">
        <v>151</v>
      </c>
      <c r="AT1573" s="24" t="s">
        <v>146</v>
      </c>
      <c r="AU1573" s="24" t="s">
        <v>86</v>
      </c>
      <c r="AY1573" s="24" t="s">
        <v>144</v>
      </c>
      <c r="BE1573" s="187">
        <f>IF(N1573="základní",J1573,0)</f>
        <v>0</v>
      </c>
      <c r="BF1573" s="187">
        <f>IF(N1573="snížená",J1573,0)</f>
        <v>0</v>
      </c>
      <c r="BG1573" s="187">
        <f>IF(N1573="zákl. přenesená",J1573,0)</f>
        <v>0</v>
      </c>
      <c r="BH1573" s="187">
        <f>IF(N1573="sníž. přenesená",J1573,0)</f>
        <v>0</v>
      </c>
      <c r="BI1573" s="187">
        <f>IF(N1573="nulová",J1573,0)</f>
        <v>0</v>
      </c>
      <c r="BJ1573" s="24" t="s">
        <v>25</v>
      </c>
      <c r="BK1573" s="187">
        <f>ROUND(I1573*H1573,2)</f>
        <v>0</v>
      </c>
      <c r="BL1573" s="24" t="s">
        <v>151</v>
      </c>
      <c r="BM1573" s="24" t="s">
        <v>1991</v>
      </c>
    </row>
    <row r="1574" spans="2:63" s="10" customFormat="1" ht="37.35" customHeight="1">
      <c r="B1574" s="161"/>
      <c r="D1574" s="162" t="s">
        <v>76</v>
      </c>
      <c r="E1574" s="163" t="s">
        <v>572</v>
      </c>
      <c r="F1574" s="163" t="s">
        <v>572</v>
      </c>
      <c r="I1574" s="164"/>
      <c r="J1574" s="165">
        <f>BK1574</f>
        <v>0</v>
      </c>
      <c r="L1574" s="161"/>
      <c r="M1574" s="166"/>
      <c r="N1574" s="167"/>
      <c r="O1574" s="167"/>
      <c r="P1574" s="168">
        <f>P1575+P1814+P1950+P2021+P2024+P2027+P2218+P2337+P2435+P2471+P2680+P2967+P3188+P3236+P3327+P3446+P3453+P3537+P3616+P3871+P3877+P3906+P4094</f>
        <v>0</v>
      </c>
      <c r="Q1574" s="167"/>
      <c r="R1574" s="168">
        <f>R1575+R1814+R1950+R2021+R2024+R2027+R2218+R2337+R2435+R2471+R2680+R2967+R3188+R3236+R3327+R3446+R3453+R3537+R3616+R3871+R3877+R3906+R4094</f>
        <v>681.3777061358802</v>
      </c>
      <c r="S1574" s="167"/>
      <c r="T1574" s="169">
        <f>T1575+T1814+T1950+T2021+T2024+T2027+T2218+T2337+T2435+T2471+T2680+T2967+T3188+T3236+T3327+T3446+T3453+T3537+T3616+T3871+T3877+T3906+T4094</f>
        <v>61.66749269</v>
      </c>
      <c r="AR1574" s="162" t="s">
        <v>86</v>
      </c>
      <c r="AT1574" s="170" t="s">
        <v>76</v>
      </c>
      <c r="AU1574" s="170" t="s">
        <v>77</v>
      </c>
      <c r="AY1574" s="162" t="s">
        <v>144</v>
      </c>
      <c r="BK1574" s="171">
        <f>BK1575+BK1814+BK1950+BK2021+BK2024+BK2027+BK2218+BK2337+BK2435+BK2471+BK2680+BK2967+BK3188+BK3236+BK3327+BK3446+BK3453+BK3537+BK3616+BK3871+BK3877+BK3906+BK4094</f>
        <v>0</v>
      </c>
    </row>
    <row r="1575" spans="2:63" s="10" customFormat="1" ht="19.9" customHeight="1">
      <c r="B1575" s="161"/>
      <c r="D1575" s="172" t="s">
        <v>76</v>
      </c>
      <c r="E1575" s="173" t="s">
        <v>574</v>
      </c>
      <c r="F1575" s="173" t="s">
        <v>575</v>
      </c>
      <c r="I1575" s="164"/>
      <c r="J1575" s="174">
        <f>BK1575</f>
        <v>0</v>
      </c>
      <c r="L1575" s="161"/>
      <c r="M1575" s="166"/>
      <c r="N1575" s="167"/>
      <c r="O1575" s="167"/>
      <c r="P1575" s="168">
        <f>SUM(P1576:P1813)</f>
        <v>0</v>
      </c>
      <c r="Q1575" s="167"/>
      <c r="R1575" s="168">
        <f>SUM(R1576:R1813)</f>
        <v>9.737624480000001</v>
      </c>
      <c r="S1575" s="167"/>
      <c r="T1575" s="169">
        <f>SUM(T1576:T1813)</f>
        <v>0</v>
      </c>
      <c r="AR1575" s="162" t="s">
        <v>86</v>
      </c>
      <c r="AT1575" s="170" t="s">
        <v>76</v>
      </c>
      <c r="AU1575" s="170" t="s">
        <v>25</v>
      </c>
      <c r="AY1575" s="162" t="s">
        <v>144</v>
      </c>
      <c r="BK1575" s="171">
        <f>SUM(BK1576:BK1813)</f>
        <v>0</v>
      </c>
    </row>
    <row r="1576" spans="2:65" s="1" customFormat="1" ht="31.5" customHeight="1">
      <c r="B1576" s="175"/>
      <c r="C1576" s="176" t="s">
        <v>1992</v>
      </c>
      <c r="D1576" s="176" t="s">
        <v>146</v>
      </c>
      <c r="E1576" s="177" t="s">
        <v>1993</v>
      </c>
      <c r="F1576" s="178" t="s">
        <v>1994</v>
      </c>
      <c r="G1576" s="179" t="s">
        <v>205</v>
      </c>
      <c r="H1576" s="180">
        <v>833.3</v>
      </c>
      <c r="I1576" s="181"/>
      <c r="J1576" s="182">
        <f>ROUND(I1576*H1576,2)</f>
        <v>0</v>
      </c>
      <c r="K1576" s="178" t="s">
        <v>4753</v>
      </c>
      <c r="L1576" s="42"/>
      <c r="M1576" s="183" t="s">
        <v>5</v>
      </c>
      <c r="N1576" s="184" t="s">
        <v>48</v>
      </c>
      <c r="O1576" s="43"/>
      <c r="P1576" s="185">
        <f>O1576*H1576</f>
        <v>0</v>
      </c>
      <c r="Q1576" s="185">
        <v>0</v>
      </c>
      <c r="R1576" s="185">
        <f>Q1576*H1576</f>
        <v>0</v>
      </c>
      <c r="S1576" s="185">
        <v>0</v>
      </c>
      <c r="T1576" s="186">
        <f>S1576*H1576</f>
        <v>0</v>
      </c>
      <c r="AR1576" s="24" t="s">
        <v>339</v>
      </c>
      <c r="AT1576" s="24" t="s">
        <v>146</v>
      </c>
      <c r="AU1576" s="24" t="s">
        <v>86</v>
      </c>
      <c r="AY1576" s="24" t="s">
        <v>144</v>
      </c>
      <c r="BE1576" s="187">
        <f>IF(N1576="základní",J1576,0)</f>
        <v>0</v>
      </c>
      <c r="BF1576" s="187">
        <f>IF(N1576="snížená",J1576,0)</f>
        <v>0</v>
      </c>
      <c r="BG1576" s="187">
        <f>IF(N1576="zákl. přenesená",J1576,0)</f>
        <v>0</v>
      </c>
      <c r="BH1576" s="187">
        <f>IF(N1576="sníž. přenesená",J1576,0)</f>
        <v>0</v>
      </c>
      <c r="BI1576" s="187">
        <f>IF(N1576="nulová",J1576,0)</f>
        <v>0</v>
      </c>
      <c r="BJ1576" s="24" t="s">
        <v>25</v>
      </c>
      <c r="BK1576" s="187">
        <f>ROUND(I1576*H1576,2)</f>
        <v>0</v>
      </c>
      <c r="BL1576" s="24" t="s">
        <v>339</v>
      </c>
      <c r="BM1576" s="24" t="s">
        <v>1995</v>
      </c>
    </row>
    <row r="1577" spans="2:51" s="11" customFormat="1" ht="13.5">
      <c r="B1577" s="188"/>
      <c r="D1577" s="189" t="s">
        <v>153</v>
      </c>
      <c r="E1577" s="190" t="s">
        <v>5</v>
      </c>
      <c r="F1577" s="191" t="s">
        <v>154</v>
      </c>
      <c r="H1577" s="192" t="s">
        <v>5</v>
      </c>
      <c r="I1577" s="193"/>
      <c r="L1577" s="188"/>
      <c r="M1577" s="194"/>
      <c r="N1577" s="195"/>
      <c r="O1577" s="195"/>
      <c r="P1577" s="195"/>
      <c r="Q1577" s="195"/>
      <c r="R1577" s="195"/>
      <c r="S1577" s="195"/>
      <c r="T1577" s="196"/>
      <c r="AT1577" s="192" t="s">
        <v>153</v>
      </c>
      <c r="AU1577" s="192" t="s">
        <v>86</v>
      </c>
      <c r="AV1577" s="11" t="s">
        <v>25</v>
      </c>
      <c r="AW1577" s="11" t="s">
        <v>40</v>
      </c>
      <c r="AX1577" s="11" t="s">
        <v>77</v>
      </c>
      <c r="AY1577" s="192" t="s">
        <v>144</v>
      </c>
    </row>
    <row r="1578" spans="2:51" s="11" customFormat="1" ht="13.5">
      <c r="B1578" s="188"/>
      <c r="D1578" s="189" t="s">
        <v>153</v>
      </c>
      <c r="E1578" s="190" t="s">
        <v>5</v>
      </c>
      <c r="F1578" s="191" t="s">
        <v>155</v>
      </c>
      <c r="H1578" s="192" t="s">
        <v>5</v>
      </c>
      <c r="I1578" s="193"/>
      <c r="L1578" s="188"/>
      <c r="M1578" s="194"/>
      <c r="N1578" s="195"/>
      <c r="O1578" s="195"/>
      <c r="P1578" s="195"/>
      <c r="Q1578" s="195"/>
      <c r="R1578" s="195"/>
      <c r="S1578" s="195"/>
      <c r="T1578" s="196"/>
      <c r="AT1578" s="192" t="s">
        <v>153</v>
      </c>
      <c r="AU1578" s="192" t="s">
        <v>86</v>
      </c>
      <c r="AV1578" s="11" t="s">
        <v>25</v>
      </c>
      <c r="AW1578" s="11" t="s">
        <v>40</v>
      </c>
      <c r="AX1578" s="11" t="s">
        <v>77</v>
      </c>
      <c r="AY1578" s="192" t="s">
        <v>144</v>
      </c>
    </row>
    <row r="1579" spans="2:51" s="12" customFormat="1" ht="13.5">
      <c r="B1579" s="197"/>
      <c r="D1579" s="189" t="s">
        <v>153</v>
      </c>
      <c r="E1579" s="198" t="s">
        <v>5</v>
      </c>
      <c r="F1579" s="199" t="s">
        <v>580</v>
      </c>
      <c r="H1579" s="200">
        <v>40.84</v>
      </c>
      <c r="I1579" s="201"/>
      <c r="L1579" s="197"/>
      <c r="M1579" s="202"/>
      <c r="N1579" s="203"/>
      <c r="O1579" s="203"/>
      <c r="P1579" s="203"/>
      <c r="Q1579" s="203"/>
      <c r="R1579" s="203"/>
      <c r="S1579" s="203"/>
      <c r="T1579" s="204"/>
      <c r="AT1579" s="198" t="s">
        <v>153</v>
      </c>
      <c r="AU1579" s="198" t="s">
        <v>86</v>
      </c>
      <c r="AV1579" s="12" t="s">
        <v>86</v>
      </c>
      <c r="AW1579" s="12" t="s">
        <v>40</v>
      </c>
      <c r="AX1579" s="12" t="s">
        <v>77</v>
      </c>
      <c r="AY1579" s="198" t="s">
        <v>144</v>
      </c>
    </row>
    <row r="1580" spans="2:51" s="11" customFormat="1" ht="13.5">
      <c r="B1580" s="188"/>
      <c r="D1580" s="189" t="s">
        <v>153</v>
      </c>
      <c r="E1580" s="190" t="s">
        <v>5</v>
      </c>
      <c r="F1580" s="191" t="s">
        <v>304</v>
      </c>
      <c r="H1580" s="192" t="s">
        <v>5</v>
      </c>
      <c r="I1580" s="193"/>
      <c r="L1580" s="188"/>
      <c r="M1580" s="194"/>
      <c r="N1580" s="195"/>
      <c r="O1580" s="195"/>
      <c r="P1580" s="195"/>
      <c r="Q1580" s="195"/>
      <c r="R1580" s="195"/>
      <c r="S1580" s="195"/>
      <c r="T1580" s="196"/>
      <c r="AT1580" s="192" t="s">
        <v>153</v>
      </c>
      <c r="AU1580" s="192" t="s">
        <v>86</v>
      </c>
      <c r="AV1580" s="11" t="s">
        <v>25</v>
      </c>
      <c r="AW1580" s="11" t="s">
        <v>40</v>
      </c>
      <c r="AX1580" s="11" t="s">
        <v>77</v>
      </c>
      <c r="AY1580" s="192" t="s">
        <v>144</v>
      </c>
    </row>
    <row r="1581" spans="2:51" s="11" customFormat="1" ht="13.5">
      <c r="B1581" s="188"/>
      <c r="D1581" s="189" t="s">
        <v>153</v>
      </c>
      <c r="E1581" s="190" t="s">
        <v>5</v>
      </c>
      <c r="F1581" s="191" t="s">
        <v>305</v>
      </c>
      <c r="H1581" s="192" t="s">
        <v>5</v>
      </c>
      <c r="I1581" s="193"/>
      <c r="L1581" s="188"/>
      <c r="M1581" s="194"/>
      <c r="N1581" s="195"/>
      <c r="O1581" s="195"/>
      <c r="P1581" s="195"/>
      <c r="Q1581" s="195"/>
      <c r="R1581" s="195"/>
      <c r="S1581" s="195"/>
      <c r="T1581" s="196"/>
      <c r="AT1581" s="192" t="s">
        <v>153</v>
      </c>
      <c r="AU1581" s="192" t="s">
        <v>86</v>
      </c>
      <c r="AV1581" s="11" t="s">
        <v>25</v>
      </c>
      <c r="AW1581" s="11" t="s">
        <v>40</v>
      </c>
      <c r="AX1581" s="11" t="s">
        <v>77</v>
      </c>
      <c r="AY1581" s="192" t="s">
        <v>144</v>
      </c>
    </row>
    <row r="1582" spans="2:51" s="12" customFormat="1" ht="13.5">
      <c r="B1582" s="197"/>
      <c r="D1582" s="189" t="s">
        <v>153</v>
      </c>
      <c r="E1582" s="198" t="s">
        <v>5</v>
      </c>
      <c r="F1582" s="199" t="s">
        <v>583</v>
      </c>
      <c r="H1582" s="200">
        <v>115.11</v>
      </c>
      <c r="I1582" s="201"/>
      <c r="L1582" s="197"/>
      <c r="M1582" s="202"/>
      <c r="N1582" s="203"/>
      <c r="O1582" s="203"/>
      <c r="P1582" s="203"/>
      <c r="Q1582" s="203"/>
      <c r="R1582" s="203"/>
      <c r="S1582" s="203"/>
      <c r="T1582" s="204"/>
      <c r="AT1582" s="198" t="s">
        <v>153</v>
      </c>
      <c r="AU1582" s="198" t="s">
        <v>86</v>
      </c>
      <c r="AV1582" s="12" t="s">
        <v>86</v>
      </c>
      <c r="AW1582" s="12" t="s">
        <v>40</v>
      </c>
      <c r="AX1582" s="12" t="s">
        <v>77</v>
      </c>
      <c r="AY1582" s="198" t="s">
        <v>144</v>
      </c>
    </row>
    <row r="1583" spans="2:51" s="11" customFormat="1" ht="13.5">
      <c r="B1583" s="188"/>
      <c r="D1583" s="189" t="s">
        <v>153</v>
      </c>
      <c r="E1583" s="190" t="s">
        <v>5</v>
      </c>
      <c r="F1583" s="191" t="s">
        <v>308</v>
      </c>
      <c r="H1583" s="192" t="s">
        <v>5</v>
      </c>
      <c r="I1583" s="193"/>
      <c r="L1583" s="188"/>
      <c r="M1583" s="194"/>
      <c r="N1583" s="195"/>
      <c r="O1583" s="195"/>
      <c r="P1583" s="195"/>
      <c r="Q1583" s="195"/>
      <c r="R1583" s="195"/>
      <c r="S1583" s="195"/>
      <c r="T1583" s="196"/>
      <c r="AT1583" s="192" t="s">
        <v>153</v>
      </c>
      <c r="AU1583" s="192" t="s">
        <v>86</v>
      </c>
      <c r="AV1583" s="11" t="s">
        <v>25</v>
      </c>
      <c r="AW1583" s="11" t="s">
        <v>40</v>
      </c>
      <c r="AX1583" s="11" t="s">
        <v>77</v>
      </c>
      <c r="AY1583" s="192" t="s">
        <v>144</v>
      </c>
    </row>
    <row r="1584" spans="2:51" s="11" customFormat="1" ht="13.5">
      <c r="B1584" s="188"/>
      <c r="D1584" s="189" t="s">
        <v>153</v>
      </c>
      <c r="E1584" s="190" t="s">
        <v>5</v>
      </c>
      <c r="F1584" s="191" t="s">
        <v>309</v>
      </c>
      <c r="H1584" s="192" t="s">
        <v>5</v>
      </c>
      <c r="I1584" s="193"/>
      <c r="L1584" s="188"/>
      <c r="M1584" s="194"/>
      <c r="N1584" s="195"/>
      <c r="O1584" s="195"/>
      <c r="P1584" s="195"/>
      <c r="Q1584" s="195"/>
      <c r="R1584" s="195"/>
      <c r="S1584" s="195"/>
      <c r="T1584" s="196"/>
      <c r="AT1584" s="192" t="s">
        <v>153</v>
      </c>
      <c r="AU1584" s="192" t="s">
        <v>86</v>
      </c>
      <c r="AV1584" s="11" t="s">
        <v>25</v>
      </c>
      <c r="AW1584" s="11" t="s">
        <v>40</v>
      </c>
      <c r="AX1584" s="11" t="s">
        <v>77</v>
      </c>
      <c r="AY1584" s="192" t="s">
        <v>144</v>
      </c>
    </row>
    <row r="1585" spans="2:51" s="12" customFormat="1" ht="13.5">
      <c r="B1585" s="197"/>
      <c r="D1585" s="189" t="s">
        <v>153</v>
      </c>
      <c r="E1585" s="198" t="s">
        <v>5</v>
      </c>
      <c r="F1585" s="199" t="s">
        <v>365</v>
      </c>
      <c r="H1585" s="200">
        <v>16.34</v>
      </c>
      <c r="I1585" s="201"/>
      <c r="L1585" s="197"/>
      <c r="M1585" s="202"/>
      <c r="N1585" s="203"/>
      <c r="O1585" s="203"/>
      <c r="P1585" s="203"/>
      <c r="Q1585" s="203"/>
      <c r="R1585" s="203"/>
      <c r="S1585" s="203"/>
      <c r="T1585" s="204"/>
      <c r="AT1585" s="198" t="s">
        <v>153</v>
      </c>
      <c r="AU1585" s="198" t="s">
        <v>86</v>
      </c>
      <c r="AV1585" s="12" t="s">
        <v>86</v>
      </c>
      <c r="AW1585" s="12" t="s">
        <v>40</v>
      </c>
      <c r="AX1585" s="12" t="s">
        <v>77</v>
      </c>
      <c r="AY1585" s="198" t="s">
        <v>144</v>
      </c>
    </row>
    <row r="1586" spans="2:51" s="11" customFormat="1" ht="13.5">
      <c r="B1586" s="188"/>
      <c r="D1586" s="189" t="s">
        <v>153</v>
      </c>
      <c r="E1586" s="190" t="s">
        <v>5</v>
      </c>
      <c r="F1586" s="191" t="s">
        <v>311</v>
      </c>
      <c r="H1586" s="192" t="s">
        <v>5</v>
      </c>
      <c r="I1586" s="193"/>
      <c r="L1586" s="188"/>
      <c r="M1586" s="194"/>
      <c r="N1586" s="195"/>
      <c r="O1586" s="195"/>
      <c r="P1586" s="195"/>
      <c r="Q1586" s="195"/>
      <c r="R1586" s="195"/>
      <c r="S1586" s="195"/>
      <c r="T1586" s="196"/>
      <c r="AT1586" s="192" t="s">
        <v>153</v>
      </c>
      <c r="AU1586" s="192" t="s">
        <v>86</v>
      </c>
      <c r="AV1586" s="11" t="s">
        <v>25</v>
      </c>
      <c r="AW1586" s="11" t="s">
        <v>40</v>
      </c>
      <c r="AX1586" s="11" t="s">
        <v>77</v>
      </c>
      <c r="AY1586" s="192" t="s">
        <v>144</v>
      </c>
    </row>
    <row r="1587" spans="2:51" s="11" customFormat="1" ht="13.5">
      <c r="B1587" s="188"/>
      <c r="D1587" s="189" t="s">
        <v>153</v>
      </c>
      <c r="E1587" s="190" t="s">
        <v>5</v>
      </c>
      <c r="F1587" s="191" t="s">
        <v>312</v>
      </c>
      <c r="H1587" s="192" t="s">
        <v>5</v>
      </c>
      <c r="I1587" s="193"/>
      <c r="L1587" s="188"/>
      <c r="M1587" s="194"/>
      <c r="N1587" s="195"/>
      <c r="O1587" s="195"/>
      <c r="P1587" s="195"/>
      <c r="Q1587" s="195"/>
      <c r="R1587" s="195"/>
      <c r="S1587" s="195"/>
      <c r="T1587" s="196"/>
      <c r="AT1587" s="192" t="s">
        <v>153</v>
      </c>
      <c r="AU1587" s="192" t="s">
        <v>86</v>
      </c>
      <c r="AV1587" s="11" t="s">
        <v>25</v>
      </c>
      <c r="AW1587" s="11" t="s">
        <v>40</v>
      </c>
      <c r="AX1587" s="11" t="s">
        <v>77</v>
      </c>
      <c r="AY1587" s="192" t="s">
        <v>144</v>
      </c>
    </row>
    <row r="1588" spans="2:51" s="12" customFormat="1" ht="13.5">
      <c r="B1588" s="197"/>
      <c r="D1588" s="189" t="s">
        <v>153</v>
      </c>
      <c r="E1588" s="198" t="s">
        <v>5</v>
      </c>
      <c r="F1588" s="199" t="s">
        <v>366</v>
      </c>
      <c r="H1588" s="200">
        <v>218.07</v>
      </c>
      <c r="I1588" s="201"/>
      <c r="L1588" s="197"/>
      <c r="M1588" s="202"/>
      <c r="N1588" s="203"/>
      <c r="O1588" s="203"/>
      <c r="P1588" s="203"/>
      <c r="Q1588" s="203"/>
      <c r="R1588" s="203"/>
      <c r="S1588" s="203"/>
      <c r="T1588" s="204"/>
      <c r="AT1588" s="198" t="s">
        <v>153</v>
      </c>
      <c r="AU1588" s="198" t="s">
        <v>86</v>
      </c>
      <c r="AV1588" s="12" t="s">
        <v>86</v>
      </c>
      <c r="AW1588" s="12" t="s">
        <v>40</v>
      </c>
      <c r="AX1588" s="12" t="s">
        <v>77</v>
      </c>
      <c r="AY1588" s="198" t="s">
        <v>144</v>
      </c>
    </row>
    <row r="1589" spans="2:51" s="11" customFormat="1" ht="13.5">
      <c r="B1589" s="188"/>
      <c r="D1589" s="189" t="s">
        <v>153</v>
      </c>
      <c r="E1589" s="190" t="s">
        <v>5</v>
      </c>
      <c r="F1589" s="191" t="s">
        <v>314</v>
      </c>
      <c r="H1589" s="192" t="s">
        <v>5</v>
      </c>
      <c r="I1589" s="193"/>
      <c r="L1589" s="188"/>
      <c r="M1589" s="194"/>
      <c r="N1589" s="195"/>
      <c r="O1589" s="195"/>
      <c r="P1589" s="195"/>
      <c r="Q1589" s="195"/>
      <c r="R1589" s="195"/>
      <c r="S1589" s="195"/>
      <c r="T1589" s="196"/>
      <c r="AT1589" s="192" t="s">
        <v>153</v>
      </c>
      <c r="AU1589" s="192" t="s">
        <v>86</v>
      </c>
      <c r="AV1589" s="11" t="s">
        <v>25</v>
      </c>
      <c r="AW1589" s="11" t="s">
        <v>40</v>
      </c>
      <c r="AX1589" s="11" t="s">
        <v>77</v>
      </c>
      <c r="AY1589" s="192" t="s">
        <v>144</v>
      </c>
    </row>
    <row r="1590" spans="2:51" s="12" customFormat="1" ht="13.5">
      <c r="B1590" s="197"/>
      <c r="D1590" s="189" t="s">
        <v>153</v>
      </c>
      <c r="E1590" s="198" t="s">
        <v>5</v>
      </c>
      <c r="F1590" s="199" t="s">
        <v>367</v>
      </c>
      <c r="H1590" s="200">
        <v>22.7</v>
      </c>
      <c r="I1590" s="201"/>
      <c r="L1590" s="197"/>
      <c r="M1590" s="202"/>
      <c r="N1590" s="203"/>
      <c r="O1590" s="203"/>
      <c r="P1590" s="203"/>
      <c r="Q1590" s="203"/>
      <c r="R1590" s="203"/>
      <c r="S1590" s="203"/>
      <c r="T1590" s="204"/>
      <c r="AT1590" s="198" t="s">
        <v>153</v>
      </c>
      <c r="AU1590" s="198" t="s">
        <v>86</v>
      </c>
      <c r="AV1590" s="12" t="s">
        <v>86</v>
      </c>
      <c r="AW1590" s="12" t="s">
        <v>40</v>
      </c>
      <c r="AX1590" s="12" t="s">
        <v>77</v>
      </c>
      <c r="AY1590" s="198" t="s">
        <v>144</v>
      </c>
    </row>
    <row r="1591" spans="2:51" s="11" customFormat="1" ht="13.5">
      <c r="B1591" s="188"/>
      <c r="D1591" s="189" t="s">
        <v>153</v>
      </c>
      <c r="E1591" s="190" t="s">
        <v>5</v>
      </c>
      <c r="F1591" s="191" t="s">
        <v>1246</v>
      </c>
      <c r="H1591" s="192" t="s">
        <v>5</v>
      </c>
      <c r="I1591" s="193"/>
      <c r="L1591" s="188"/>
      <c r="M1591" s="194"/>
      <c r="N1591" s="195"/>
      <c r="O1591" s="195"/>
      <c r="P1591" s="195"/>
      <c r="Q1591" s="195"/>
      <c r="R1591" s="195"/>
      <c r="S1591" s="195"/>
      <c r="T1591" s="196"/>
      <c r="AT1591" s="192" t="s">
        <v>153</v>
      </c>
      <c r="AU1591" s="192" t="s">
        <v>86</v>
      </c>
      <c r="AV1591" s="11" t="s">
        <v>25</v>
      </c>
      <c r="AW1591" s="11" t="s">
        <v>40</v>
      </c>
      <c r="AX1591" s="11" t="s">
        <v>77</v>
      </c>
      <c r="AY1591" s="192" t="s">
        <v>144</v>
      </c>
    </row>
    <row r="1592" spans="2:51" s="11" customFormat="1" ht="13.5">
      <c r="B1592" s="188"/>
      <c r="D1592" s="189" t="s">
        <v>153</v>
      </c>
      <c r="E1592" s="190" t="s">
        <v>5</v>
      </c>
      <c r="F1592" s="191" t="s">
        <v>1247</v>
      </c>
      <c r="H1592" s="192" t="s">
        <v>5</v>
      </c>
      <c r="I1592" s="193"/>
      <c r="L1592" s="188"/>
      <c r="M1592" s="194"/>
      <c r="N1592" s="195"/>
      <c r="O1592" s="195"/>
      <c r="P1592" s="195"/>
      <c r="Q1592" s="195"/>
      <c r="R1592" s="195"/>
      <c r="S1592" s="195"/>
      <c r="T1592" s="196"/>
      <c r="AT1592" s="192" t="s">
        <v>153</v>
      </c>
      <c r="AU1592" s="192" t="s">
        <v>86</v>
      </c>
      <c r="AV1592" s="11" t="s">
        <v>25</v>
      </c>
      <c r="AW1592" s="11" t="s">
        <v>40</v>
      </c>
      <c r="AX1592" s="11" t="s">
        <v>77</v>
      </c>
      <c r="AY1592" s="192" t="s">
        <v>144</v>
      </c>
    </row>
    <row r="1593" spans="2:51" s="11" customFormat="1" ht="13.5">
      <c r="B1593" s="188"/>
      <c r="D1593" s="189" t="s">
        <v>153</v>
      </c>
      <c r="E1593" s="190" t="s">
        <v>5</v>
      </c>
      <c r="F1593" s="191" t="s">
        <v>1248</v>
      </c>
      <c r="H1593" s="192" t="s">
        <v>5</v>
      </c>
      <c r="I1593" s="193"/>
      <c r="L1593" s="188"/>
      <c r="M1593" s="194"/>
      <c r="N1593" s="195"/>
      <c r="O1593" s="195"/>
      <c r="P1593" s="195"/>
      <c r="Q1593" s="195"/>
      <c r="R1593" s="195"/>
      <c r="S1593" s="195"/>
      <c r="T1593" s="196"/>
      <c r="AT1593" s="192" t="s">
        <v>153</v>
      </c>
      <c r="AU1593" s="192" t="s">
        <v>86</v>
      </c>
      <c r="AV1593" s="11" t="s">
        <v>25</v>
      </c>
      <c r="AW1593" s="11" t="s">
        <v>40</v>
      </c>
      <c r="AX1593" s="11" t="s">
        <v>77</v>
      </c>
      <c r="AY1593" s="192" t="s">
        <v>144</v>
      </c>
    </row>
    <row r="1594" spans="2:51" s="12" customFormat="1" ht="13.5">
      <c r="B1594" s="197"/>
      <c r="D1594" s="189" t="s">
        <v>153</v>
      </c>
      <c r="E1594" s="198" t="s">
        <v>5</v>
      </c>
      <c r="F1594" s="199" t="s">
        <v>1249</v>
      </c>
      <c r="H1594" s="200">
        <v>-10.82</v>
      </c>
      <c r="I1594" s="201"/>
      <c r="L1594" s="197"/>
      <c r="M1594" s="202"/>
      <c r="N1594" s="203"/>
      <c r="O1594" s="203"/>
      <c r="P1594" s="203"/>
      <c r="Q1594" s="203"/>
      <c r="R1594" s="203"/>
      <c r="S1594" s="203"/>
      <c r="T1594" s="204"/>
      <c r="AT1594" s="198" t="s">
        <v>153</v>
      </c>
      <c r="AU1594" s="198" t="s">
        <v>86</v>
      </c>
      <c r="AV1594" s="12" t="s">
        <v>86</v>
      </c>
      <c r="AW1594" s="12" t="s">
        <v>40</v>
      </c>
      <c r="AX1594" s="12" t="s">
        <v>77</v>
      </c>
      <c r="AY1594" s="198" t="s">
        <v>144</v>
      </c>
    </row>
    <row r="1595" spans="2:51" s="11" customFormat="1" ht="13.5">
      <c r="B1595" s="188"/>
      <c r="D1595" s="189" t="s">
        <v>153</v>
      </c>
      <c r="E1595" s="190" t="s">
        <v>5</v>
      </c>
      <c r="F1595" s="191" t="s">
        <v>320</v>
      </c>
      <c r="H1595" s="192" t="s">
        <v>5</v>
      </c>
      <c r="I1595" s="193"/>
      <c r="L1595" s="188"/>
      <c r="M1595" s="194"/>
      <c r="N1595" s="195"/>
      <c r="O1595" s="195"/>
      <c r="P1595" s="195"/>
      <c r="Q1595" s="195"/>
      <c r="R1595" s="195"/>
      <c r="S1595" s="195"/>
      <c r="T1595" s="196"/>
      <c r="AT1595" s="192" t="s">
        <v>153</v>
      </c>
      <c r="AU1595" s="192" t="s">
        <v>86</v>
      </c>
      <c r="AV1595" s="11" t="s">
        <v>25</v>
      </c>
      <c r="AW1595" s="11" t="s">
        <v>40</v>
      </c>
      <c r="AX1595" s="11" t="s">
        <v>77</v>
      </c>
      <c r="AY1595" s="192" t="s">
        <v>144</v>
      </c>
    </row>
    <row r="1596" spans="2:51" s="11" customFormat="1" ht="13.5">
      <c r="B1596" s="188"/>
      <c r="D1596" s="189" t="s">
        <v>153</v>
      </c>
      <c r="E1596" s="190" t="s">
        <v>5</v>
      </c>
      <c r="F1596" s="191" t="s">
        <v>322</v>
      </c>
      <c r="H1596" s="192" t="s">
        <v>5</v>
      </c>
      <c r="I1596" s="193"/>
      <c r="L1596" s="188"/>
      <c r="M1596" s="194"/>
      <c r="N1596" s="195"/>
      <c r="O1596" s="195"/>
      <c r="P1596" s="195"/>
      <c r="Q1596" s="195"/>
      <c r="R1596" s="195"/>
      <c r="S1596" s="195"/>
      <c r="T1596" s="196"/>
      <c r="AT1596" s="192" t="s">
        <v>153</v>
      </c>
      <c r="AU1596" s="192" t="s">
        <v>86</v>
      </c>
      <c r="AV1596" s="11" t="s">
        <v>25</v>
      </c>
      <c r="AW1596" s="11" t="s">
        <v>40</v>
      </c>
      <c r="AX1596" s="11" t="s">
        <v>77</v>
      </c>
      <c r="AY1596" s="192" t="s">
        <v>144</v>
      </c>
    </row>
    <row r="1597" spans="2:51" s="12" customFormat="1" ht="13.5">
      <c r="B1597" s="197"/>
      <c r="D1597" s="189" t="s">
        <v>153</v>
      </c>
      <c r="E1597" s="198" t="s">
        <v>5</v>
      </c>
      <c r="F1597" s="199" t="s">
        <v>369</v>
      </c>
      <c r="H1597" s="200">
        <v>40</v>
      </c>
      <c r="I1597" s="201"/>
      <c r="L1597" s="197"/>
      <c r="M1597" s="202"/>
      <c r="N1597" s="203"/>
      <c r="O1597" s="203"/>
      <c r="P1597" s="203"/>
      <c r="Q1597" s="203"/>
      <c r="R1597" s="203"/>
      <c r="S1597" s="203"/>
      <c r="T1597" s="204"/>
      <c r="AT1597" s="198" t="s">
        <v>153</v>
      </c>
      <c r="AU1597" s="198" t="s">
        <v>86</v>
      </c>
      <c r="AV1597" s="12" t="s">
        <v>86</v>
      </c>
      <c r="AW1597" s="12" t="s">
        <v>40</v>
      </c>
      <c r="AX1597" s="12" t="s">
        <v>77</v>
      </c>
      <c r="AY1597" s="198" t="s">
        <v>144</v>
      </c>
    </row>
    <row r="1598" spans="2:51" s="11" customFormat="1" ht="13.5">
      <c r="B1598" s="188"/>
      <c r="D1598" s="189" t="s">
        <v>153</v>
      </c>
      <c r="E1598" s="190" t="s">
        <v>5</v>
      </c>
      <c r="F1598" s="191" t="s">
        <v>163</v>
      </c>
      <c r="H1598" s="192" t="s">
        <v>5</v>
      </c>
      <c r="I1598" s="193"/>
      <c r="L1598" s="188"/>
      <c r="M1598" s="194"/>
      <c r="N1598" s="195"/>
      <c r="O1598" s="195"/>
      <c r="P1598" s="195"/>
      <c r="Q1598" s="195"/>
      <c r="R1598" s="195"/>
      <c r="S1598" s="195"/>
      <c r="T1598" s="196"/>
      <c r="AT1598" s="192" t="s">
        <v>153</v>
      </c>
      <c r="AU1598" s="192" t="s">
        <v>86</v>
      </c>
      <c r="AV1598" s="11" t="s">
        <v>25</v>
      </c>
      <c r="AW1598" s="11" t="s">
        <v>40</v>
      </c>
      <c r="AX1598" s="11" t="s">
        <v>77</v>
      </c>
      <c r="AY1598" s="192" t="s">
        <v>144</v>
      </c>
    </row>
    <row r="1599" spans="2:51" s="11" customFormat="1" ht="13.5">
      <c r="B1599" s="188"/>
      <c r="D1599" s="189" t="s">
        <v>153</v>
      </c>
      <c r="E1599" s="190" t="s">
        <v>5</v>
      </c>
      <c r="F1599" s="191" t="s">
        <v>164</v>
      </c>
      <c r="H1599" s="192" t="s">
        <v>5</v>
      </c>
      <c r="I1599" s="193"/>
      <c r="L1599" s="188"/>
      <c r="M1599" s="194"/>
      <c r="N1599" s="195"/>
      <c r="O1599" s="195"/>
      <c r="P1599" s="195"/>
      <c r="Q1599" s="195"/>
      <c r="R1599" s="195"/>
      <c r="S1599" s="195"/>
      <c r="T1599" s="196"/>
      <c r="AT1599" s="192" t="s">
        <v>153</v>
      </c>
      <c r="AU1599" s="192" t="s">
        <v>86</v>
      </c>
      <c r="AV1599" s="11" t="s">
        <v>25</v>
      </c>
      <c r="AW1599" s="11" t="s">
        <v>40</v>
      </c>
      <c r="AX1599" s="11" t="s">
        <v>77</v>
      </c>
      <c r="AY1599" s="192" t="s">
        <v>144</v>
      </c>
    </row>
    <row r="1600" spans="2:51" s="12" customFormat="1" ht="13.5">
      <c r="B1600" s="197"/>
      <c r="D1600" s="189" t="s">
        <v>153</v>
      </c>
      <c r="E1600" s="198" t="s">
        <v>5</v>
      </c>
      <c r="F1600" s="199" t="s">
        <v>585</v>
      </c>
      <c r="H1600" s="200">
        <v>349.3</v>
      </c>
      <c r="I1600" s="201"/>
      <c r="L1600" s="197"/>
      <c r="M1600" s="202"/>
      <c r="N1600" s="203"/>
      <c r="O1600" s="203"/>
      <c r="P1600" s="203"/>
      <c r="Q1600" s="203"/>
      <c r="R1600" s="203"/>
      <c r="S1600" s="203"/>
      <c r="T1600" s="204"/>
      <c r="AT1600" s="198" t="s">
        <v>153</v>
      </c>
      <c r="AU1600" s="198" t="s">
        <v>86</v>
      </c>
      <c r="AV1600" s="12" t="s">
        <v>86</v>
      </c>
      <c r="AW1600" s="12" t="s">
        <v>40</v>
      </c>
      <c r="AX1600" s="12" t="s">
        <v>77</v>
      </c>
      <c r="AY1600" s="198" t="s">
        <v>144</v>
      </c>
    </row>
    <row r="1601" spans="2:51" s="11" customFormat="1" ht="13.5">
      <c r="B1601" s="188"/>
      <c r="D1601" s="189" t="s">
        <v>153</v>
      </c>
      <c r="E1601" s="190" t="s">
        <v>5</v>
      </c>
      <c r="F1601" s="191" t="s">
        <v>333</v>
      </c>
      <c r="H1601" s="192" t="s">
        <v>5</v>
      </c>
      <c r="I1601" s="193"/>
      <c r="L1601" s="188"/>
      <c r="M1601" s="194"/>
      <c r="N1601" s="195"/>
      <c r="O1601" s="195"/>
      <c r="P1601" s="195"/>
      <c r="Q1601" s="195"/>
      <c r="R1601" s="195"/>
      <c r="S1601" s="195"/>
      <c r="T1601" s="196"/>
      <c r="AT1601" s="192" t="s">
        <v>153</v>
      </c>
      <c r="AU1601" s="192" t="s">
        <v>86</v>
      </c>
      <c r="AV1601" s="11" t="s">
        <v>25</v>
      </c>
      <c r="AW1601" s="11" t="s">
        <v>40</v>
      </c>
      <c r="AX1601" s="11" t="s">
        <v>77</v>
      </c>
      <c r="AY1601" s="192" t="s">
        <v>144</v>
      </c>
    </row>
    <row r="1602" spans="2:51" s="11" customFormat="1" ht="13.5">
      <c r="B1602" s="188"/>
      <c r="D1602" s="189" t="s">
        <v>153</v>
      </c>
      <c r="E1602" s="190" t="s">
        <v>5</v>
      </c>
      <c r="F1602" s="191" t="s">
        <v>334</v>
      </c>
      <c r="H1602" s="192" t="s">
        <v>5</v>
      </c>
      <c r="I1602" s="193"/>
      <c r="L1602" s="188"/>
      <c r="M1602" s="194"/>
      <c r="N1602" s="195"/>
      <c r="O1602" s="195"/>
      <c r="P1602" s="195"/>
      <c r="Q1602" s="195"/>
      <c r="R1602" s="195"/>
      <c r="S1602" s="195"/>
      <c r="T1602" s="196"/>
      <c r="AT1602" s="192" t="s">
        <v>153</v>
      </c>
      <c r="AU1602" s="192" t="s">
        <v>86</v>
      </c>
      <c r="AV1602" s="11" t="s">
        <v>25</v>
      </c>
      <c r="AW1602" s="11" t="s">
        <v>40</v>
      </c>
      <c r="AX1602" s="11" t="s">
        <v>77</v>
      </c>
      <c r="AY1602" s="192" t="s">
        <v>144</v>
      </c>
    </row>
    <row r="1603" spans="2:51" s="12" customFormat="1" ht="13.5">
      <c r="B1603" s="197"/>
      <c r="D1603" s="189" t="s">
        <v>153</v>
      </c>
      <c r="E1603" s="198" t="s">
        <v>5</v>
      </c>
      <c r="F1603" s="199" t="s">
        <v>371</v>
      </c>
      <c r="H1603" s="200">
        <v>33.24</v>
      </c>
      <c r="I1603" s="201"/>
      <c r="L1603" s="197"/>
      <c r="M1603" s="202"/>
      <c r="N1603" s="203"/>
      <c r="O1603" s="203"/>
      <c r="P1603" s="203"/>
      <c r="Q1603" s="203"/>
      <c r="R1603" s="203"/>
      <c r="S1603" s="203"/>
      <c r="T1603" s="204"/>
      <c r="AT1603" s="198" t="s">
        <v>153</v>
      </c>
      <c r="AU1603" s="198" t="s">
        <v>86</v>
      </c>
      <c r="AV1603" s="12" t="s">
        <v>86</v>
      </c>
      <c r="AW1603" s="12" t="s">
        <v>40</v>
      </c>
      <c r="AX1603" s="12" t="s">
        <v>77</v>
      </c>
      <c r="AY1603" s="198" t="s">
        <v>144</v>
      </c>
    </row>
    <row r="1604" spans="2:51" s="11" customFormat="1" ht="13.5">
      <c r="B1604" s="188"/>
      <c r="D1604" s="189" t="s">
        <v>153</v>
      </c>
      <c r="E1604" s="190" t="s">
        <v>5</v>
      </c>
      <c r="F1604" s="191" t="s">
        <v>1250</v>
      </c>
      <c r="H1604" s="192" t="s">
        <v>5</v>
      </c>
      <c r="I1604" s="193"/>
      <c r="L1604" s="188"/>
      <c r="M1604" s="194"/>
      <c r="N1604" s="195"/>
      <c r="O1604" s="195"/>
      <c r="P1604" s="195"/>
      <c r="Q1604" s="195"/>
      <c r="R1604" s="195"/>
      <c r="S1604" s="195"/>
      <c r="T1604" s="196"/>
      <c r="AT1604" s="192" t="s">
        <v>153</v>
      </c>
      <c r="AU1604" s="192" t="s">
        <v>86</v>
      </c>
      <c r="AV1604" s="11" t="s">
        <v>25</v>
      </c>
      <c r="AW1604" s="11" t="s">
        <v>40</v>
      </c>
      <c r="AX1604" s="11" t="s">
        <v>77</v>
      </c>
      <c r="AY1604" s="192" t="s">
        <v>144</v>
      </c>
    </row>
    <row r="1605" spans="2:51" s="11" customFormat="1" ht="13.5">
      <c r="B1605" s="188"/>
      <c r="D1605" s="189" t="s">
        <v>153</v>
      </c>
      <c r="E1605" s="190" t="s">
        <v>5</v>
      </c>
      <c r="F1605" s="191" t="s">
        <v>1251</v>
      </c>
      <c r="H1605" s="192" t="s">
        <v>5</v>
      </c>
      <c r="I1605" s="193"/>
      <c r="L1605" s="188"/>
      <c r="M1605" s="194"/>
      <c r="N1605" s="195"/>
      <c r="O1605" s="195"/>
      <c r="P1605" s="195"/>
      <c r="Q1605" s="195"/>
      <c r="R1605" s="195"/>
      <c r="S1605" s="195"/>
      <c r="T1605" s="196"/>
      <c r="AT1605" s="192" t="s">
        <v>153</v>
      </c>
      <c r="AU1605" s="192" t="s">
        <v>86</v>
      </c>
      <c r="AV1605" s="11" t="s">
        <v>25</v>
      </c>
      <c r="AW1605" s="11" t="s">
        <v>40</v>
      </c>
      <c r="AX1605" s="11" t="s">
        <v>77</v>
      </c>
      <c r="AY1605" s="192" t="s">
        <v>144</v>
      </c>
    </row>
    <row r="1606" spans="2:51" s="12" customFormat="1" ht="13.5">
      <c r="B1606" s="197"/>
      <c r="D1606" s="189" t="s">
        <v>153</v>
      </c>
      <c r="E1606" s="198" t="s">
        <v>5</v>
      </c>
      <c r="F1606" s="199" t="s">
        <v>1252</v>
      </c>
      <c r="H1606" s="200">
        <v>8.52</v>
      </c>
      <c r="I1606" s="201"/>
      <c r="L1606" s="197"/>
      <c r="M1606" s="202"/>
      <c r="N1606" s="203"/>
      <c r="O1606" s="203"/>
      <c r="P1606" s="203"/>
      <c r="Q1606" s="203"/>
      <c r="R1606" s="203"/>
      <c r="S1606" s="203"/>
      <c r="T1606" s="204"/>
      <c r="AT1606" s="198" t="s">
        <v>153</v>
      </c>
      <c r="AU1606" s="198" t="s">
        <v>86</v>
      </c>
      <c r="AV1606" s="12" t="s">
        <v>86</v>
      </c>
      <c r="AW1606" s="12" t="s">
        <v>40</v>
      </c>
      <c r="AX1606" s="12" t="s">
        <v>77</v>
      </c>
      <c r="AY1606" s="198" t="s">
        <v>144</v>
      </c>
    </row>
    <row r="1607" spans="2:51" s="13" customFormat="1" ht="13.5">
      <c r="B1607" s="205"/>
      <c r="D1607" s="206" t="s">
        <v>153</v>
      </c>
      <c r="E1607" s="207" t="s">
        <v>5</v>
      </c>
      <c r="F1607" s="208" t="s">
        <v>174</v>
      </c>
      <c r="H1607" s="209">
        <v>833.3</v>
      </c>
      <c r="I1607" s="210"/>
      <c r="L1607" s="205"/>
      <c r="M1607" s="211"/>
      <c r="N1607" s="212"/>
      <c r="O1607" s="212"/>
      <c r="P1607" s="212"/>
      <c r="Q1607" s="212"/>
      <c r="R1607" s="212"/>
      <c r="S1607" s="212"/>
      <c r="T1607" s="213"/>
      <c r="AT1607" s="214" t="s">
        <v>153</v>
      </c>
      <c r="AU1607" s="214" t="s">
        <v>86</v>
      </c>
      <c r="AV1607" s="13" t="s">
        <v>151</v>
      </c>
      <c r="AW1607" s="13" t="s">
        <v>40</v>
      </c>
      <c r="AX1607" s="13" t="s">
        <v>25</v>
      </c>
      <c r="AY1607" s="214" t="s">
        <v>144</v>
      </c>
    </row>
    <row r="1608" spans="2:65" s="1" customFormat="1" ht="22.5" customHeight="1">
      <c r="B1608" s="175"/>
      <c r="C1608" s="176" t="s">
        <v>754</v>
      </c>
      <c r="D1608" s="176" t="s">
        <v>146</v>
      </c>
      <c r="E1608" s="177" t="s">
        <v>1996</v>
      </c>
      <c r="F1608" s="178" t="s">
        <v>1997</v>
      </c>
      <c r="G1608" s="179" t="s">
        <v>205</v>
      </c>
      <c r="H1608" s="180">
        <v>115.11</v>
      </c>
      <c r="I1608" s="181"/>
      <c r="J1608" s="182">
        <f>ROUND(I1608*H1608,2)</f>
        <v>0</v>
      </c>
      <c r="K1608" s="178" t="s">
        <v>4754</v>
      </c>
      <c r="L1608" s="42"/>
      <c r="M1608" s="183" t="s">
        <v>5</v>
      </c>
      <c r="N1608" s="184" t="s">
        <v>48</v>
      </c>
      <c r="O1608" s="43"/>
      <c r="P1608" s="185">
        <f>O1608*H1608</f>
        <v>0</v>
      </c>
      <c r="Q1608" s="185">
        <v>0</v>
      </c>
      <c r="R1608" s="185">
        <f>Q1608*H1608</f>
        <v>0</v>
      </c>
      <c r="S1608" s="185">
        <v>0</v>
      </c>
      <c r="T1608" s="186">
        <f>S1608*H1608</f>
        <v>0</v>
      </c>
      <c r="AR1608" s="24" t="s">
        <v>339</v>
      </c>
      <c r="AT1608" s="24" t="s">
        <v>146</v>
      </c>
      <c r="AU1608" s="24" t="s">
        <v>86</v>
      </c>
      <c r="AY1608" s="24" t="s">
        <v>144</v>
      </c>
      <c r="BE1608" s="187">
        <f>IF(N1608="základní",J1608,0)</f>
        <v>0</v>
      </c>
      <c r="BF1608" s="187">
        <f>IF(N1608="snížená",J1608,0)</f>
        <v>0</v>
      </c>
      <c r="BG1608" s="187">
        <f>IF(N1608="zákl. přenesená",J1608,0)</f>
        <v>0</v>
      </c>
      <c r="BH1608" s="187">
        <f>IF(N1608="sníž. přenesená",J1608,0)</f>
        <v>0</v>
      </c>
      <c r="BI1608" s="187">
        <f>IF(N1608="nulová",J1608,0)</f>
        <v>0</v>
      </c>
      <c r="BJ1608" s="24" t="s">
        <v>25</v>
      </c>
      <c r="BK1608" s="187">
        <f>ROUND(I1608*H1608,2)</f>
        <v>0</v>
      </c>
      <c r="BL1608" s="24" t="s">
        <v>339</v>
      </c>
      <c r="BM1608" s="24" t="s">
        <v>1998</v>
      </c>
    </row>
    <row r="1609" spans="2:51" s="11" customFormat="1" ht="13.5">
      <c r="B1609" s="188"/>
      <c r="D1609" s="189" t="s">
        <v>153</v>
      </c>
      <c r="E1609" s="190" t="s">
        <v>5</v>
      </c>
      <c r="F1609" s="191" t="s">
        <v>304</v>
      </c>
      <c r="H1609" s="192" t="s">
        <v>5</v>
      </c>
      <c r="I1609" s="193"/>
      <c r="L1609" s="188"/>
      <c r="M1609" s="194"/>
      <c r="N1609" s="195"/>
      <c r="O1609" s="195"/>
      <c r="P1609" s="195"/>
      <c r="Q1609" s="195"/>
      <c r="R1609" s="195"/>
      <c r="S1609" s="195"/>
      <c r="T1609" s="196"/>
      <c r="AT1609" s="192" t="s">
        <v>153</v>
      </c>
      <c r="AU1609" s="192" t="s">
        <v>86</v>
      </c>
      <c r="AV1609" s="11" t="s">
        <v>25</v>
      </c>
      <c r="AW1609" s="11" t="s">
        <v>40</v>
      </c>
      <c r="AX1609" s="11" t="s">
        <v>77</v>
      </c>
      <c r="AY1609" s="192" t="s">
        <v>144</v>
      </c>
    </row>
    <row r="1610" spans="2:51" s="11" customFormat="1" ht="13.5">
      <c r="B1610" s="188"/>
      <c r="D1610" s="189" t="s">
        <v>153</v>
      </c>
      <c r="E1610" s="190" t="s">
        <v>5</v>
      </c>
      <c r="F1610" s="191" t="s">
        <v>305</v>
      </c>
      <c r="H1610" s="192" t="s">
        <v>5</v>
      </c>
      <c r="I1610" s="193"/>
      <c r="L1610" s="188"/>
      <c r="M1610" s="194"/>
      <c r="N1610" s="195"/>
      <c r="O1610" s="195"/>
      <c r="P1610" s="195"/>
      <c r="Q1610" s="195"/>
      <c r="R1610" s="195"/>
      <c r="S1610" s="195"/>
      <c r="T1610" s="196"/>
      <c r="AT1610" s="192" t="s">
        <v>153</v>
      </c>
      <c r="AU1610" s="192" t="s">
        <v>86</v>
      </c>
      <c r="AV1610" s="11" t="s">
        <v>25</v>
      </c>
      <c r="AW1610" s="11" t="s">
        <v>40</v>
      </c>
      <c r="AX1610" s="11" t="s">
        <v>77</v>
      </c>
      <c r="AY1610" s="192" t="s">
        <v>144</v>
      </c>
    </row>
    <row r="1611" spans="2:51" s="12" customFormat="1" ht="13.5">
      <c r="B1611" s="197"/>
      <c r="D1611" s="189" t="s">
        <v>153</v>
      </c>
      <c r="E1611" s="198" t="s">
        <v>5</v>
      </c>
      <c r="F1611" s="199" t="s">
        <v>583</v>
      </c>
      <c r="H1611" s="200">
        <v>115.11</v>
      </c>
      <c r="I1611" s="201"/>
      <c r="L1611" s="197"/>
      <c r="M1611" s="202"/>
      <c r="N1611" s="203"/>
      <c r="O1611" s="203"/>
      <c r="P1611" s="203"/>
      <c r="Q1611" s="203"/>
      <c r="R1611" s="203"/>
      <c r="S1611" s="203"/>
      <c r="T1611" s="204"/>
      <c r="AT1611" s="198" t="s">
        <v>153</v>
      </c>
      <c r="AU1611" s="198" t="s">
        <v>86</v>
      </c>
      <c r="AV1611" s="12" t="s">
        <v>86</v>
      </c>
      <c r="AW1611" s="12" t="s">
        <v>40</v>
      </c>
      <c r="AX1611" s="12" t="s">
        <v>77</v>
      </c>
      <c r="AY1611" s="198" t="s">
        <v>144</v>
      </c>
    </row>
    <row r="1612" spans="2:51" s="13" customFormat="1" ht="13.5">
      <c r="B1612" s="205"/>
      <c r="D1612" s="206" t="s">
        <v>153</v>
      </c>
      <c r="E1612" s="207" t="s">
        <v>5</v>
      </c>
      <c r="F1612" s="208" t="s">
        <v>174</v>
      </c>
      <c r="H1612" s="209">
        <v>115.11</v>
      </c>
      <c r="I1612" s="210"/>
      <c r="L1612" s="205"/>
      <c r="M1612" s="211"/>
      <c r="N1612" s="212"/>
      <c r="O1612" s="212"/>
      <c r="P1612" s="212"/>
      <c r="Q1612" s="212"/>
      <c r="R1612" s="212"/>
      <c r="S1612" s="212"/>
      <c r="T1612" s="213"/>
      <c r="AT1612" s="214" t="s">
        <v>153</v>
      </c>
      <c r="AU1612" s="214" t="s">
        <v>86</v>
      </c>
      <c r="AV1612" s="13" t="s">
        <v>151</v>
      </c>
      <c r="AW1612" s="13" t="s">
        <v>40</v>
      </c>
      <c r="AX1612" s="13" t="s">
        <v>25</v>
      </c>
      <c r="AY1612" s="214" t="s">
        <v>144</v>
      </c>
    </row>
    <row r="1613" spans="2:65" s="1" customFormat="1" ht="31.5" customHeight="1">
      <c r="B1613" s="175"/>
      <c r="C1613" s="176" t="s">
        <v>1999</v>
      </c>
      <c r="D1613" s="176" t="s">
        <v>146</v>
      </c>
      <c r="E1613" s="177" t="s">
        <v>2000</v>
      </c>
      <c r="F1613" s="178" t="s">
        <v>2001</v>
      </c>
      <c r="G1613" s="179" t="s">
        <v>205</v>
      </c>
      <c r="H1613" s="180">
        <v>14.28</v>
      </c>
      <c r="I1613" s="181"/>
      <c r="J1613" s="182">
        <f>ROUND(I1613*H1613,2)</f>
        <v>0</v>
      </c>
      <c r="K1613" s="178" t="s">
        <v>4753</v>
      </c>
      <c r="L1613" s="42"/>
      <c r="M1613" s="183" t="s">
        <v>5</v>
      </c>
      <c r="N1613" s="184" t="s">
        <v>48</v>
      </c>
      <c r="O1613" s="43"/>
      <c r="P1613" s="185">
        <f>O1613*H1613</f>
        <v>0</v>
      </c>
      <c r="Q1613" s="185">
        <v>0</v>
      </c>
      <c r="R1613" s="185">
        <f>Q1613*H1613</f>
        <v>0</v>
      </c>
      <c r="S1613" s="185">
        <v>0</v>
      </c>
      <c r="T1613" s="186">
        <f>S1613*H1613</f>
        <v>0</v>
      </c>
      <c r="AR1613" s="24" t="s">
        <v>339</v>
      </c>
      <c r="AT1613" s="24" t="s">
        <v>146</v>
      </c>
      <c r="AU1613" s="24" t="s">
        <v>86</v>
      </c>
      <c r="AY1613" s="24" t="s">
        <v>144</v>
      </c>
      <c r="BE1613" s="187">
        <f>IF(N1613="základní",J1613,0)</f>
        <v>0</v>
      </c>
      <c r="BF1613" s="187">
        <f>IF(N1613="snížená",J1613,0)</f>
        <v>0</v>
      </c>
      <c r="BG1613" s="187">
        <f>IF(N1613="zákl. přenesená",J1613,0)</f>
        <v>0</v>
      </c>
      <c r="BH1613" s="187">
        <f>IF(N1613="sníž. přenesená",J1613,0)</f>
        <v>0</v>
      </c>
      <c r="BI1613" s="187">
        <f>IF(N1613="nulová",J1613,0)</f>
        <v>0</v>
      </c>
      <c r="BJ1613" s="24" t="s">
        <v>25</v>
      </c>
      <c r="BK1613" s="187">
        <f>ROUND(I1613*H1613,2)</f>
        <v>0</v>
      </c>
      <c r="BL1613" s="24" t="s">
        <v>339</v>
      </c>
      <c r="BM1613" s="24" t="s">
        <v>2002</v>
      </c>
    </row>
    <row r="1614" spans="2:51" s="11" customFormat="1" ht="13.5">
      <c r="B1614" s="188"/>
      <c r="D1614" s="189" t="s">
        <v>153</v>
      </c>
      <c r="E1614" s="190" t="s">
        <v>5</v>
      </c>
      <c r="F1614" s="191" t="s">
        <v>1250</v>
      </c>
      <c r="H1614" s="192" t="s">
        <v>5</v>
      </c>
      <c r="I1614" s="193"/>
      <c r="L1614" s="188"/>
      <c r="M1614" s="194"/>
      <c r="N1614" s="195"/>
      <c r="O1614" s="195"/>
      <c r="P1614" s="195"/>
      <c r="Q1614" s="195"/>
      <c r="R1614" s="195"/>
      <c r="S1614" s="195"/>
      <c r="T1614" s="196"/>
      <c r="AT1614" s="192" t="s">
        <v>153</v>
      </c>
      <c r="AU1614" s="192" t="s">
        <v>86</v>
      </c>
      <c r="AV1614" s="11" t="s">
        <v>25</v>
      </c>
      <c r="AW1614" s="11" t="s">
        <v>40</v>
      </c>
      <c r="AX1614" s="11" t="s">
        <v>77</v>
      </c>
      <c r="AY1614" s="192" t="s">
        <v>144</v>
      </c>
    </row>
    <row r="1615" spans="2:51" s="11" customFormat="1" ht="13.5">
      <c r="B1615" s="188"/>
      <c r="D1615" s="189" t="s">
        <v>153</v>
      </c>
      <c r="E1615" s="190" t="s">
        <v>5</v>
      </c>
      <c r="F1615" s="191" t="s">
        <v>1251</v>
      </c>
      <c r="H1615" s="192" t="s">
        <v>5</v>
      </c>
      <c r="I1615" s="193"/>
      <c r="L1615" s="188"/>
      <c r="M1615" s="194"/>
      <c r="N1615" s="195"/>
      <c r="O1615" s="195"/>
      <c r="P1615" s="195"/>
      <c r="Q1615" s="195"/>
      <c r="R1615" s="195"/>
      <c r="S1615" s="195"/>
      <c r="T1615" s="196"/>
      <c r="AT1615" s="192" t="s">
        <v>153</v>
      </c>
      <c r="AU1615" s="192" t="s">
        <v>86</v>
      </c>
      <c r="AV1615" s="11" t="s">
        <v>25</v>
      </c>
      <c r="AW1615" s="11" t="s">
        <v>40</v>
      </c>
      <c r="AX1615" s="11" t="s">
        <v>77</v>
      </c>
      <c r="AY1615" s="192" t="s">
        <v>144</v>
      </c>
    </row>
    <row r="1616" spans="2:51" s="12" customFormat="1" ht="13.5">
      <c r="B1616" s="197"/>
      <c r="D1616" s="189" t="s">
        <v>153</v>
      </c>
      <c r="E1616" s="198" t="s">
        <v>5</v>
      </c>
      <c r="F1616" s="199" t="s">
        <v>1895</v>
      </c>
      <c r="H1616" s="200">
        <v>14.28</v>
      </c>
      <c r="I1616" s="201"/>
      <c r="L1616" s="197"/>
      <c r="M1616" s="202"/>
      <c r="N1616" s="203"/>
      <c r="O1616" s="203"/>
      <c r="P1616" s="203"/>
      <c r="Q1616" s="203"/>
      <c r="R1616" s="203"/>
      <c r="S1616" s="203"/>
      <c r="T1616" s="204"/>
      <c r="AT1616" s="198" t="s">
        <v>153</v>
      </c>
      <c r="AU1616" s="198" t="s">
        <v>86</v>
      </c>
      <c r="AV1616" s="12" t="s">
        <v>86</v>
      </c>
      <c r="AW1616" s="12" t="s">
        <v>40</v>
      </c>
      <c r="AX1616" s="12" t="s">
        <v>77</v>
      </c>
      <c r="AY1616" s="198" t="s">
        <v>144</v>
      </c>
    </row>
    <row r="1617" spans="2:51" s="13" customFormat="1" ht="13.5">
      <c r="B1617" s="205"/>
      <c r="D1617" s="206" t="s">
        <v>153</v>
      </c>
      <c r="E1617" s="207" t="s">
        <v>5</v>
      </c>
      <c r="F1617" s="208" t="s">
        <v>174</v>
      </c>
      <c r="H1617" s="209">
        <v>14.28</v>
      </c>
      <c r="I1617" s="210"/>
      <c r="L1617" s="205"/>
      <c r="M1617" s="211"/>
      <c r="N1617" s="212"/>
      <c r="O1617" s="212"/>
      <c r="P1617" s="212"/>
      <c r="Q1617" s="212"/>
      <c r="R1617" s="212"/>
      <c r="S1617" s="212"/>
      <c r="T1617" s="213"/>
      <c r="AT1617" s="214" t="s">
        <v>153</v>
      </c>
      <c r="AU1617" s="214" t="s">
        <v>86</v>
      </c>
      <c r="AV1617" s="13" t="s">
        <v>151</v>
      </c>
      <c r="AW1617" s="13" t="s">
        <v>40</v>
      </c>
      <c r="AX1617" s="13" t="s">
        <v>25</v>
      </c>
      <c r="AY1617" s="214" t="s">
        <v>144</v>
      </c>
    </row>
    <row r="1618" spans="2:65" s="1" customFormat="1" ht="22.5" customHeight="1">
      <c r="B1618" s="175"/>
      <c r="C1618" s="223" t="s">
        <v>2003</v>
      </c>
      <c r="D1618" s="223" t="s">
        <v>782</v>
      </c>
      <c r="E1618" s="224" t="s">
        <v>2004</v>
      </c>
      <c r="F1618" s="225" t="s">
        <v>2005</v>
      </c>
      <c r="G1618" s="226" t="s">
        <v>198</v>
      </c>
      <c r="H1618" s="227">
        <v>0.237</v>
      </c>
      <c r="I1618" s="228"/>
      <c r="J1618" s="229">
        <f>ROUND(I1618*H1618,2)</f>
        <v>0</v>
      </c>
      <c r="K1618" s="178" t="s">
        <v>4753</v>
      </c>
      <c r="L1618" s="230"/>
      <c r="M1618" s="231" t="s">
        <v>5</v>
      </c>
      <c r="N1618" s="232" t="s">
        <v>48</v>
      </c>
      <c r="O1618" s="43"/>
      <c r="P1618" s="185">
        <f>O1618*H1618</f>
        <v>0</v>
      </c>
      <c r="Q1618" s="185">
        <v>1</v>
      </c>
      <c r="R1618" s="185">
        <f>Q1618*H1618</f>
        <v>0.237</v>
      </c>
      <c r="S1618" s="185">
        <v>0</v>
      </c>
      <c r="T1618" s="186">
        <f>S1618*H1618</f>
        <v>0</v>
      </c>
      <c r="AR1618" s="24" t="s">
        <v>497</v>
      </c>
      <c r="AT1618" s="24" t="s">
        <v>782</v>
      </c>
      <c r="AU1618" s="24" t="s">
        <v>86</v>
      </c>
      <c r="AY1618" s="24" t="s">
        <v>144</v>
      </c>
      <c r="BE1618" s="187">
        <f>IF(N1618="základní",J1618,0)</f>
        <v>0</v>
      </c>
      <c r="BF1618" s="187">
        <f>IF(N1618="snížená",J1618,0)</f>
        <v>0</v>
      </c>
      <c r="BG1618" s="187">
        <f>IF(N1618="zákl. přenesená",J1618,0)</f>
        <v>0</v>
      </c>
      <c r="BH1618" s="187">
        <f>IF(N1618="sníž. přenesená",J1618,0)</f>
        <v>0</v>
      </c>
      <c r="BI1618" s="187">
        <f>IF(N1618="nulová",J1618,0)</f>
        <v>0</v>
      </c>
      <c r="BJ1618" s="24" t="s">
        <v>25</v>
      </c>
      <c r="BK1618" s="187">
        <f>ROUND(I1618*H1618,2)</f>
        <v>0</v>
      </c>
      <c r="BL1618" s="24" t="s">
        <v>339</v>
      </c>
      <c r="BM1618" s="24" t="s">
        <v>2006</v>
      </c>
    </row>
    <row r="1619" spans="2:47" s="1" customFormat="1" ht="27">
      <c r="B1619" s="42"/>
      <c r="D1619" s="189" t="s">
        <v>852</v>
      </c>
      <c r="F1619" s="236" t="s">
        <v>2007</v>
      </c>
      <c r="I1619" s="237"/>
      <c r="L1619" s="42"/>
      <c r="M1619" s="238"/>
      <c r="N1619" s="43"/>
      <c r="O1619" s="43"/>
      <c r="P1619" s="43"/>
      <c r="Q1619" s="43"/>
      <c r="R1619" s="43"/>
      <c r="S1619" s="43"/>
      <c r="T1619" s="71"/>
      <c r="AT1619" s="24" t="s">
        <v>852</v>
      </c>
      <c r="AU1619" s="24" t="s">
        <v>86</v>
      </c>
    </row>
    <row r="1620" spans="2:51" s="11" customFormat="1" ht="13.5">
      <c r="B1620" s="188"/>
      <c r="D1620" s="189" t="s">
        <v>153</v>
      </c>
      <c r="E1620" s="190" t="s">
        <v>5</v>
      </c>
      <c r="F1620" s="191" t="s">
        <v>154</v>
      </c>
      <c r="H1620" s="192" t="s">
        <v>5</v>
      </c>
      <c r="I1620" s="193"/>
      <c r="L1620" s="188"/>
      <c r="M1620" s="194"/>
      <c r="N1620" s="195"/>
      <c r="O1620" s="195"/>
      <c r="P1620" s="195"/>
      <c r="Q1620" s="195"/>
      <c r="R1620" s="195"/>
      <c r="S1620" s="195"/>
      <c r="T1620" s="196"/>
      <c r="AT1620" s="192" t="s">
        <v>153</v>
      </c>
      <c r="AU1620" s="192" t="s">
        <v>86</v>
      </c>
      <c r="AV1620" s="11" t="s">
        <v>25</v>
      </c>
      <c r="AW1620" s="11" t="s">
        <v>40</v>
      </c>
      <c r="AX1620" s="11" t="s">
        <v>77</v>
      </c>
      <c r="AY1620" s="192" t="s">
        <v>144</v>
      </c>
    </row>
    <row r="1621" spans="2:51" s="11" customFormat="1" ht="13.5">
      <c r="B1621" s="188"/>
      <c r="D1621" s="189" t="s">
        <v>153</v>
      </c>
      <c r="E1621" s="190" t="s">
        <v>5</v>
      </c>
      <c r="F1621" s="191" t="s">
        <v>155</v>
      </c>
      <c r="H1621" s="192" t="s">
        <v>5</v>
      </c>
      <c r="I1621" s="193"/>
      <c r="L1621" s="188"/>
      <c r="M1621" s="194"/>
      <c r="N1621" s="195"/>
      <c r="O1621" s="195"/>
      <c r="P1621" s="195"/>
      <c r="Q1621" s="195"/>
      <c r="R1621" s="195"/>
      <c r="S1621" s="195"/>
      <c r="T1621" s="196"/>
      <c r="AT1621" s="192" t="s">
        <v>153</v>
      </c>
      <c r="AU1621" s="192" t="s">
        <v>86</v>
      </c>
      <c r="AV1621" s="11" t="s">
        <v>25</v>
      </c>
      <c r="AW1621" s="11" t="s">
        <v>40</v>
      </c>
      <c r="AX1621" s="11" t="s">
        <v>77</v>
      </c>
      <c r="AY1621" s="192" t="s">
        <v>144</v>
      </c>
    </row>
    <row r="1622" spans="2:51" s="12" customFormat="1" ht="13.5">
      <c r="B1622" s="197"/>
      <c r="D1622" s="189" t="s">
        <v>153</v>
      </c>
      <c r="E1622" s="198" t="s">
        <v>5</v>
      </c>
      <c r="F1622" s="199" t="s">
        <v>580</v>
      </c>
      <c r="H1622" s="200">
        <v>40.84</v>
      </c>
      <c r="I1622" s="201"/>
      <c r="L1622" s="197"/>
      <c r="M1622" s="202"/>
      <c r="N1622" s="203"/>
      <c r="O1622" s="203"/>
      <c r="P1622" s="203"/>
      <c r="Q1622" s="203"/>
      <c r="R1622" s="203"/>
      <c r="S1622" s="203"/>
      <c r="T1622" s="204"/>
      <c r="AT1622" s="198" t="s">
        <v>153</v>
      </c>
      <c r="AU1622" s="198" t="s">
        <v>86</v>
      </c>
      <c r="AV1622" s="12" t="s">
        <v>86</v>
      </c>
      <c r="AW1622" s="12" t="s">
        <v>40</v>
      </c>
      <c r="AX1622" s="12" t="s">
        <v>77</v>
      </c>
      <c r="AY1622" s="198" t="s">
        <v>144</v>
      </c>
    </row>
    <row r="1623" spans="2:51" s="11" customFormat="1" ht="13.5">
      <c r="B1623" s="188"/>
      <c r="D1623" s="189" t="s">
        <v>153</v>
      </c>
      <c r="E1623" s="190" t="s">
        <v>5</v>
      </c>
      <c r="F1623" s="191" t="s">
        <v>304</v>
      </c>
      <c r="H1623" s="192" t="s">
        <v>5</v>
      </c>
      <c r="I1623" s="193"/>
      <c r="L1623" s="188"/>
      <c r="M1623" s="194"/>
      <c r="N1623" s="195"/>
      <c r="O1623" s="195"/>
      <c r="P1623" s="195"/>
      <c r="Q1623" s="195"/>
      <c r="R1623" s="195"/>
      <c r="S1623" s="195"/>
      <c r="T1623" s="196"/>
      <c r="AT1623" s="192" t="s">
        <v>153</v>
      </c>
      <c r="AU1623" s="192" t="s">
        <v>86</v>
      </c>
      <c r="AV1623" s="11" t="s">
        <v>25</v>
      </c>
      <c r="AW1623" s="11" t="s">
        <v>40</v>
      </c>
      <c r="AX1623" s="11" t="s">
        <v>77</v>
      </c>
      <c r="AY1623" s="192" t="s">
        <v>144</v>
      </c>
    </row>
    <row r="1624" spans="2:51" s="11" customFormat="1" ht="13.5">
      <c r="B1624" s="188"/>
      <c r="D1624" s="189" t="s">
        <v>153</v>
      </c>
      <c r="E1624" s="190" t="s">
        <v>5</v>
      </c>
      <c r="F1624" s="191" t="s">
        <v>305</v>
      </c>
      <c r="H1624" s="192" t="s">
        <v>5</v>
      </c>
      <c r="I1624" s="193"/>
      <c r="L1624" s="188"/>
      <c r="M1624" s="194"/>
      <c r="N1624" s="195"/>
      <c r="O1624" s="195"/>
      <c r="P1624" s="195"/>
      <c r="Q1624" s="195"/>
      <c r="R1624" s="195"/>
      <c r="S1624" s="195"/>
      <c r="T1624" s="196"/>
      <c r="AT1624" s="192" t="s">
        <v>153</v>
      </c>
      <c r="AU1624" s="192" t="s">
        <v>86</v>
      </c>
      <c r="AV1624" s="11" t="s">
        <v>25</v>
      </c>
      <c r="AW1624" s="11" t="s">
        <v>40</v>
      </c>
      <c r="AX1624" s="11" t="s">
        <v>77</v>
      </c>
      <c r="AY1624" s="192" t="s">
        <v>144</v>
      </c>
    </row>
    <row r="1625" spans="2:51" s="12" customFormat="1" ht="13.5">
      <c r="B1625" s="197"/>
      <c r="D1625" s="189" t="s">
        <v>153</v>
      </c>
      <c r="E1625" s="198" t="s">
        <v>5</v>
      </c>
      <c r="F1625" s="199" t="s">
        <v>2008</v>
      </c>
      <c r="H1625" s="200">
        <v>57.555</v>
      </c>
      <c r="I1625" s="201"/>
      <c r="L1625" s="197"/>
      <c r="M1625" s="202"/>
      <c r="N1625" s="203"/>
      <c r="O1625" s="203"/>
      <c r="P1625" s="203"/>
      <c r="Q1625" s="203"/>
      <c r="R1625" s="203"/>
      <c r="S1625" s="203"/>
      <c r="T1625" s="204"/>
      <c r="AT1625" s="198" t="s">
        <v>153</v>
      </c>
      <c r="AU1625" s="198" t="s">
        <v>86</v>
      </c>
      <c r="AV1625" s="12" t="s">
        <v>86</v>
      </c>
      <c r="AW1625" s="12" t="s">
        <v>40</v>
      </c>
      <c r="AX1625" s="12" t="s">
        <v>77</v>
      </c>
      <c r="AY1625" s="198" t="s">
        <v>144</v>
      </c>
    </row>
    <row r="1626" spans="2:51" s="11" customFormat="1" ht="13.5">
      <c r="B1626" s="188"/>
      <c r="D1626" s="189" t="s">
        <v>153</v>
      </c>
      <c r="E1626" s="190" t="s">
        <v>5</v>
      </c>
      <c r="F1626" s="191" t="s">
        <v>308</v>
      </c>
      <c r="H1626" s="192" t="s">
        <v>5</v>
      </c>
      <c r="I1626" s="193"/>
      <c r="L1626" s="188"/>
      <c r="M1626" s="194"/>
      <c r="N1626" s="195"/>
      <c r="O1626" s="195"/>
      <c r="P1626" s="195"/>
      <c r="Q1626" s="195"/>
      <c r="R1626" s="195"/>
      <c r="S1626" s="195"/>
      <c r="T1626" s="196"/>
      <c r="AT1626" s="192" t="s">
        <v>153</v>
      </c>
      <c r="AU1626" s="192" t="s">
        <v>86</v>
      </c>
      <c r="AV1626" s="11" t="s">
        <v>25</v>
      </c>
      <c r="AW1626" s="11" t="s">
        <v>40</v>
      </c>
      <c r="AX1626" s="11" t="s">
        <v>77</v>
      </c>
      <c r="AY1626" s="192" t="s">
        <v>144</v>
      </c>
    </row>
    <row r="1627" spans="2:51" s="11" customFormat="1" ht="13.5">
      <c r="B1627" s="188"/>
      <c r="D1627" s="189" t="s">
        <v>153</v>
      </c>
      <c r="E1627" s="190" t="s">
        <v>5</v>
      </c>
      <c r="F1627" s="191" t="s">
        <v>309</v>
      </c>
      <c r="H1627" s="192" t="s">
        <v>5</v>
      </c>
      <c r="I1627" s="193"/>
      <c r="L1627" s="188"/>
      <c r="M1627" s="194"/>
      <c r="N1627" s="195"/>
      <c r="O1627" s="195"/>
      <c r="P1627" s="195"/>
      <c r="Q1627" s="195"/>
      <c r="R1627" s="195"/>
      <c r="S1627" s="195"/>
      <c r="T1627" s="196"/>
      <c r="AT1627" s="192" t="s">
        <v>153</v>
      </c>
      <c r="AU1627" s="192" t="s">
        <v>86</v>
      </c>
      <c r="AV1627" s="11" t="s">
        <v>25</v>
      </c>
      <c r="AW1627" s="11" t="s">
        <v>40</v>
      </c>
      <c r="AX1627" s="11" t="s">
        <v>77</v>
      </c>
      <c r="AY1627" s="192" t="s">
        <v>144</v>
      </c>
    </row>
    <row r="1628" spans="2:51" s="12" customFormat="1" ht="13.5">
      <c r="B1628" s="197"/>
      <c r="D1628" s="189" t="s">
        <v>153</v>
      </c>
      <c r="E1628" s="198" t="s">
        <v>5</v>
      </c>
      <c r="F1628" s="199" t="s">
        <v>365</v>
      </c>
      <c r="H1628" s="200">
        <v>16.34</v>
      </c>
      <c r="I1628" s="201"/>
      <c r="L1628" s="197"/>
      <c r="M1628" s="202"/>
      <c r="N1628" s="203"/>
      <c r="O1628" s="203"/>
      <c r="P1628" s="203"/>
      <c r="Q1628" s="203"/>
      <c r="R1628" s="203"/>
      <c r="S1628" s="203"/>
      <c r="T1628" s="204"/>
      <c r="AT1628" s="198" t="s">
        <v>153</v>
      </c>
      <c r="AU1628" s="198" t="s">
        <v>86</v>
      </c>
      <c r="AV1628" s="12" t="s">
        <v>86</v>
      </c>
      <c r="AW1628" s="12" t="s">
        <v>40</v>
      </c>
      <c r="AX1628" s="12" t="s">
        <v>77</v>
      </c>
      <c r="AY1628" s="198" t="s">
        <v>144</v>
      </c>
    </row>
    <row r="1629" spans="2:51" s="11" customFormat="1" ht="13.5">
      <c r="B1629" s="188"/>
      <c r="D1629" s="189" t="s">
        <v>153</v>
      </c>
      <c r="E1629" s="190" t="s">
        <v>5</v>
      </c>
      <c r="F1629" s="191" t="s">
        <v>311</v>
      </c>
      <c r="H1629" s="192" t="s">
        <v>5</v>
      </c>
      <c r="I1629" s="193"/>
      <c r="L1629" s="188"/>
      <c r="M1629" s="194"/>
      <c r="N1629" s="195"/>
      <c r="O1629" s="195"/>
      <c r="P1629" s="195"/>
      <c r="Q1629" s="195"/>
      <c r="R1629" s="195"/>
      <c r="S1629" s="195"/>
      <c r="T1629" s="196"/>
      <c r="AT1629" s="192" t="s">
        <v>153</v>
      </c>
      <c r="AU1629" s="192" t="s">
        <v>86</v>
      </c>
      <c r="AV1629" s="11" t="s">
        <v>25</v>
      </c>
      <c r="AW1629" s="11" t="s">
        <v>40</v>
      </c>
      <c r="AX1629" s="11" t="s">
        <v>77</v>
      </c>
      <c r="AY1629" s="192" t="s">
        <v>144</v>
      </c>
    </row>
    <row r="1630" spans="2:51" s="11" customFormat="1" ht="13.5">
      <c r="B1630" s="188"/>
      <c r="D1630" s="189" t="s">
        <v>153</v>
      </c>
      <c r="E1630" s="190" t="s">
        <v>5</v>
      </c>
      <c r="F1630" s="191" t="s">
        <v>312</v>
      </c>
      <c r="H1630" s="192" t="s">
        <v>5</v>
      </c>
      <c r="I1630" s="193"/>
      <c r="L1630" s="188"/>
      <c r="M1630" s="194"/>
      <c r="N1630" s="195"/>
      <c r="O1630" s="195"/>
      <c r="P1630" s="195"/>
      <c r="Q1630" s="195"/>
      <c r="R1630" s="195"/>
      <c r="S1630" s="195"/>
      <c r="T1630" s="196"/>
      <c r="AT1630" s="192" t="s">
        <v>153</v>
      </c>
      <c r="AU1630" s="192" t="s">
        <v>86</v>
      </c>
      <c r="AV1630" s="11" t="s">
        <v>25</v>
      </c>
      <c r="AW1630" s="11" t="s">
        <v>40</v>
      </c>
      <c r="AX1630" s="11" t="s">
        <v>77</v>
      </c>
      <c r="AY1630" s="192" t="s">
        <v>144</v>
      </c>
    </row>
    <row r="1631" spans="2:51" s="12" customFormat="1" ht="13.5">
      <c r="B1631" s="197"/>
      <c r="D1631" s="189" t="s">
        <v>153</v>
      </c>
      <c r="E1631" s="198" t="s">
        <v>5</v>
      </c>
      <c r="F1631" s="199" t="s">
        <v>366</v>
      </c>
      <c r="H1631" s="200">
        <v>218.07</v>
      </c>
      <c r="I1631" s="201"/>
      <c r="L1631" s="197"/>
      <c r="M1631" s="202"/>
      <c r="N1631" s="203"/>
      <c r="O1631" s="203"/>
      <c r="P1631" s="203"/>
      <c r="Q1631" s="203"/>
      <c r="R1631" s="203"/>
      <c r="S1631" s="203"/>
      <c r="T1631" s="204"/>
      <c r="AT1631" s="198" t="s">
        <v>153</v>
      </c>
      <c r="AU1631" s="198" t="s">
        <v>86</v>
      </c>
      <c r="AV1631" s="12" t="s">
        <v>86</v>
      </c>
      <c r="AW1631" s="12" t="s">
        <v>40</v>
      </c>
      <c r="AX1631" s="12" t="s">
        <v>77</v>
      </c>
      <c r="AY1631" s="198" t="s">
        <v>144</v>
      </c>
    </row>
    <row r="1632" spans="2:51" s="11" customFormat="1" ht="13.5">
      <c r="B1632" s="188"/>
      <c r="D1632" s="189" t="s">
        <v>153</v>
      </c>
      <c r="E1632" s="190" t="s">
        <v>5</v>
      </c>
      <c r="F1632" s="191" t="s">
        <v>314</v>
      </c>
      <c r="H1632" s="192" t="s">
        <v>5</v>
      </c>
      <c r="I1632" s="193"/>
      <c r="L1632" s="188"/>
      <c r="M1632" s="194"/>
      <c r="N1632" s="195"/>
      <c r="O1632" s="195"/>
      <c r="P1632" s="195"/>
      <c r="Q1632" s="195"/>
      <c r="R1632" s="195"/>
      <c r="S1632" s="195"/>
      <c r="T1632" s="196"/>
      <c r="AT1632" s="192" t="s">
        <v>153</v>
      </c>
      <c r="AU1632" s="192" t="s">
        <v>86</v>
      </c>
      <c r="AV1632" s="11" t="s">
        <v>25</v>
      </c>
      <c r="AW1632" s="11" t="s">
        <v>40</v>
      </c>
      <c r="AX1632" s="11" t="s">
        <v>77</v>
      </c>
      <c r="AY1632" s="192" t="s">
        <v>144</v>
      </c>
    </row>
    <row r="1633" spans="2:51" s="12" customFormat="1" ht="13.5">
      <c r="B1633" s="197"/>
      <c r="D1633" s="189" t="s">
        <v>153</v>
      </c>
      <c r="E1633" s="198" t="s">
        <v>5</v>
      </c>
      <c r="F1633" s="199" t="s">
        <v>367</v>
      </c>
      <c r="H1633" s="200">
        <v>22.7</v>
      </c>
      <c r="I1633" s="201"/>
      <c r="L1633" s="197"/>
      <c r="M1633" s="202"/>
      <c r="N1633" s="203"/>
      <c r="O1633" s="203"/>
      <c r="P1633" s="203"/>
      <c r="Q1633" s="203"/>
      <c r="R1633" s="203"/>
      <c r="S1633" s="203"/>
      <c r="T1633" s="204"/>
      <c r="AT1633" s="198" t="s">
        <v>153</v>
      </c>
      <c r="AU1633" s="198" t="s">
        <v>86</v>
      </c>
      <c r="AV1633" s="12" t="s">
        <v>86</v>
      </c>
      <c r="AW1633" s="12" t="s">
        <v>40</v>
      </c>
      <c r="AX1633" s="12" t="s">
        <v>77</v>
      </c>
      <c r="AY1633" s="198" t="s">
        <v>144</v>
      </c>
    </row>
    <row r="1634" spans="2:51" s="11" customFormat="1" ht="13.5">
      <c r="B1634" s="188"/>
      <c r="D1634" s="189" t="s">
        <v>153</v>
      </c>
      <c r="E1634" s="190" t="s">
        <v>5</v>
      </c>
      <c r="F1634" s="191" t="s">
        <v>1246</v>
      </c>
      <c r="H1634" s="192" t="s">
        <v>5</v>
      </c>
      <c r="I1634" s="193"/>
      <c r="L1634" s="188"/>
      <c r="M1634" s="194"/>
      <c r="N1634" s="195"/>
      <c r="O1634" s="195"/>
      <c r="P1634" s="195"/>
      <c r="Q1634" s="195"/>
      <c r="R1634" s="195"/>
      <c r="S1634" s="195"/>
      <c r="T1634" s="196"/>
      <c r="AT1634" s="192" t="s">
        <v>153</v>
      </c>
      <c r="AU1634" s="192" t="s">
        <v>86</v>
      </c>
      <c r="AV1634" s="11" t="s">
        <v>25</v>
      </c>
      <c r="AW1634" s="11" t="s">
        <v>40</v>
      </c>
      <c r="AX1634" s="11" t="s">
        <v>77</v>
      </c>
      <c r="AY1634" s="192" t="s">
        <v>144</v>
      </c>
    </row>
    <row r="1635" spans="2:51" s="11" customFormat="1" ht="13.5">
      <c r="B1635" s="188"/>
      <c r="D1635" s="189" t="s">
        <v>153</v>
      </c>
      <c r="E1635" s="190" t="s">
        <v>5</v>
      </c>
      <c r="F1635" s="191" t="s">
        <v>1247</v>
      </c>
      <c r="H1635" s="192" t="s">
        <v>5</v>
      </c>
      <c r="I1635" s="193"/>
      <c r="L1635" s="188"/>
      <c r="M1635" s="194"/>
      <c r="N1635" s="195"/>
      <c r="O1635" s="195"/>
      <c r="P1635" s="195"/>
      <c r="Q1635" s="195"/>
      <c r="R1635" s="195"/>
      <c r="S1635" s="195"/>
      <c r="T1635" s="196"/>
      <c r="AT1635" s="192" t="s">
        <v>153</v>
      </c>
      <c r="AU1635" s="192" t="s">
        <v>86</v>
      </c>
      <c r="AV1635" s="11" t="s">
        <v>25</v>
      </c>
      <c r="AW1635" s="11" t="s">
        <v>40</v>
      </c>
      <c r="AX1635" s="11" t="s">
        <v>77</v>
      </c>
      <c r="AY1635" s="192" t="s">
        <v>144</v>
      </c>
    </row>
    <row r="1636" spans="2:51" s="11" customFormat="1" ht="13.5">
      <c r="B1636" s="188"/>
      <c r="D1636" s="189" t="s">
        <v>153</v>
      </c>
      <c r="E1636" s="190" t="s">
        <v>5</v>
      </c>
      <c r="F1636" s="191" t="s">
        <v>1248</v>
      </c>
      <c r="H1636" s="192" t="s">
        <v>5</v>
      </c>
      <c r="I1636" s="193"/>
      <c r="L1636" s="188"/>
      <c r="M1636" s="194"/>
      <c r="N1636" s="195"/>
      <c r="O1636" s="195"/>
      <c r="P1636" s="195"/>
      <c r="Q1636" s="195"/>
      <c r="R1636" s="195"/>
      <c r="S1636" s="195"/>
      <c r="T1636" s="196"/>
      <c r="AT1636" s="192" t="s">
        <v>153</v>
      </c>
      <c r="AU1636" s="192" t="s">
        <v>86</v>
      </c>
      <c r="AV1636" s="11" t="s">
        <v>25</v>
      </c>
      <c r="AW1636" s="11" t="s">
        <v>40</v>
      </c>
      <c r="AX1636" s="11" t="s">
        <v>77</v>
      </c>
      <c r="AY1636" s="192" t="s">
        <v>144</v>
      </c>
    </row>
    <row r="1637" spans="2:51" s="12" customFormat="1" ht="13.5">
      <c r="B1637" s="197"/>
      <c r="D1637" s="189" t="s">
        <v>153</v>
      </c>
      <c r="E1637" s="198" t="s">
        <v>5</v>
      </c>
      <c r="F1637" s="199" t="s">
        <v>1249</v>
      </c>
      <c r="H1637" s="200">
        <v>-10.82</v>
      </c>
      <c r="I1637" s="201"/>
      <c r="L1637" s="197"/>
      <c r="M1637" s="202"/>
      <c r="N1637" s="203"/>
      <c r="O1637" s="203"/>
      <c r="P1637" s="203"/>
      <c r="Q1637" s="203"/>
      <c r="R1637" s="203"/>
      <c r="S1637" s="203"/>
      <c r="T1637" s="204"/>
      <c r="AT1637" s="198" t="s">
        <v>153</v>
      </c>
      <c r="AU1637" s="198" t="s">
        <v>86</v>
      </c>
      <c r="AV1637" s="12" t="s">
        <v>86</v>
      </c>
      <c r="AW1637" s="12" t="s">
        <v>40</v>
      </c>
      <c r="AX1637" s="12" t="s">
        <v>77</v>
      </c>
      <c r="AY1637" s="198" t="s">
        <v>144</v>
      </c>
    </row>
    <row r="1638" spans="2:51" s="11" customFormat="1" ht="13.5">
      <c r="B1638" s="188"/>
      <c r="D1638" s="189" t="s">
        <v>153</v>
      </c>
      <c r="E1638" s="190" t="s">
        <v>5</v>
      </c>
      <c r="F1638" s="191" t="s">
        <v>320</v>
      </c>
      <c r="H1638" s="192" t="s">
        <v>5</v>
      </c>
      <c r="I1638" s="193"/>
      <c r="L1638" s="188"/>
      <c r="M1638" s="194"/>
      <c r="N1638" s="195"/>
      <c r="O1638" s="195"/>
      <c r="P1638" s="195"/>
      <c r="Q1638" s="195"/>
      <c r="R1638" s="195"/>
      <c r="S1638" s="195"/>
      <c r="T1638" s="196"/>
      <c r="AT1638" s="192" t="s">
        <v>153</v>
      </c>
      <c r="AU1638" s="192" t="s">
        <v>86</v>
      </c>
      <c r="AV1638" s="11" t="s">
        <v>25</v>
      </c>
      <c r="AW1638" s="11" t="s">
        <v>40</v>
      </c>
      <c r="AX1638" s="11" t="s">
        <v>77</v>
      </c>
      <c r="AY1638" s="192" t="s">
        <v>144</v>
      </c>
    </row>
    <row r="1639" spans="2:51" s="11" customFormat="1" ht="13.5">
      <c r="B1639" s="188"/>
      <c r="D1639" s="189" t="s">
        <v>153</v>
      </c>
      <c r="E1639" s="190" t="s">
        <v>5</v>
      </c>
      <c r="F1639" s="191" t="s">
        <v>322</v>
      </c>
      <c r="H1639" s="192" t="s">
        <v>5</v>
      </c>
      <c r="I1639" s="193"/>
      <c r="L1639" s="188"/>
      <c r="M1639" s="194"/>
      <c r="N1639" s="195"/>
      <c r="O1639" s="195"/>
      <c r="P1639" s="195"/>
      <c r="Q1639" s="195"/>
      <c r="R1639" s="195"/>
      <c r="S1639" s="195"/>
      <c r="T1639" s="196"/>
      <c r="AT1639" s="192" t="s">
        <v>153</v>
      </c>
      <c r="AU1639" s="192" t="s">
        <v>86</v>
      </c>
      <c r="AV1639" s="11" t="s">
        <v>25</v>
      </c>
      <c r="AW1639" s="11" t="s">
        <v>40</v>
      </c>
      <c r="AX1639" s="11" t="s">
        <v>77</v>
      </c>
      <c r="AY1639" s="192" t="s">
        <v>144</v>
      </c>
    </row>
    <row r="1640" spans="2:51" s="12" customFormat="1" ht="13.5">
      <c r="B1640" s="197"/>
      <c r="D1640" s="189" t="s">
        <v>153</v>
      </c>
      <c r="E1640" s="198" t="s">
        <v>5</v>
      </c>
      <c r="F1640" s="199" t="s">
        <v>369</v>
      </c>
      <c r="H1640" s="200">
        <v>40</v>
      </c>
      <c r="I1640" s="201"/>
      <c r="L1640" s="197"/>
      <c r="M1640" s="202"/>
      <c r="N1640" s="203"/>
      <c r="O1640" s="203"/>
      <c r="P1640" s="203"/>
      <c r="Q1640" s="203"/>
      <c r="R1640" s="203"/>
      <c r="S1640" s="203"/>
      <c r="T1640" s="204"/>
      <c r="AT1640" s="198" t="s">
        <v>153</v>
      </c>
      <c r="AU1640" s="198" t="s">
        <v>86</v>
      </c>
      <c r="AV1640" s="12" t="s">
        <v>86</v>
      </c>
      <c r="AW1640" s="12" t="s">
        <v>40</v>
      </c>
      <c r="AX1640" s="12" t="s">
        <v>77</v>
      </c>
      <c r="AY1640" s="198" t="s">
        <v>144</v>
      </c>
    </row>
    <row r="1641" spans="2:51" s="11" customFormat="1" ht="13.5">
      <c r="B1641" s="188"/>
      <c r="D1641" s="189" t="s">
        <v>153</v>
      </c>
      <c r="E1641" s="190" t="s">
        <v>5</v>
      </c>
      <c r="F1641" s="191" t="s">
        <v>163</v>
      </c>
      <c r="H1641" s="192" t="s">
        <v>5</v>
      </c>
      <c r="I1641" s="193"/>
      <c r="L1641" s="188"/>
      <c r="M1641" s="194"/>
      <c r="N1641" s="195"/>
      <c r="O1641" s="195"/>
      <c r="P1641" s="195"/>
      <c r="Q1641" s="195"/>
      <c r="R1641" s="195"/>
      <c r="S1641" s="195"/>
      <c r="T1641" s="196"/>
      <c r="AT1641" s="192" t="s">
        <v>153</v>
      </c>
      <c r="AU1641" s="192" t="s">
        <v>86</v>
      </c>
      <c r="AV1641" s="11" t="s">
        <v>25</v>
      </c>
      <c r="AW1641" s="11" t="s">
        <v>40</v>
      </c>
      <c r="AX1641" s="11" t="s">
        <v>77</v>
      </c>
      <c r="AY1641" s="192" t="s">
        <v>144</v>
      </c>
    </row>
    <row r="1642" spans="2:51" s="11" customFormat="1" ht="13.5">
      <c r="B1642" s="188"/>
      <c r="D1642" s="189" t="s">
        <v>153</v>
      </c>
      <c r="E1642" s="190" t="s">
        <v>5</v>
      </c>
      <c r="F1642" s="191" t="s">
        <v>164</v>
      </c>
      <c r="H1642" s="192" t="s">
        <v>5</v>
      </c>
      <c r="I1642" s="193"/>
      <c r="L1642" s="188"/>
      <c r="M1642" s="194"/>
      <c r="N1642" s="195"/>
      <c r="O1642" s="195"/>
      <c r="P1642" s="195"/>
      <c r="Q1642" s="195"/>
      <c r="R1642" s="195"/>
      <c r="S1642" s="195"/>
      <c r="T1642" s="196"/>
      <c r="AT1642" s="192" t="s">
        <v>153</v>
      </c>
      <c r="AU1642" s="192" t="s">
        <v>86</v>
      </c>
      <c r="AV1642" s="11" t="s">
        <v>25</v>
      </c>
      <c r="AW1642" s="11" t="s">
        <v>40</v>
      </c>
      <c r="AX1642" s="11" t="s">
        <v>77</v>
      </c>
      <c r="AY1642" s="192" t="s">
        <v>144</v>
      </c>
    </row>
    <row r="1643" spans="2:51" s="12" customFormat="1" ht="13.5">
      <c r="B1643" s="197"/>
      <c r="D1643" s="189" t="s">
        <v>153</v>
      </c>
      <c r="E1643" s="198" t="s">
        <v>5</v>
      </c>
      <c r="F1643" s="199" t="s">
        <v>585</v>
      </c>
      <c r="H1643" s="200">
        <v>349.3</v>
      </c>
      <c r="I1643" s="201"/>
      <c r="L1643" s="197"/>
      <c r="M1643" s="202"/>
      <c r="N1643" s="203"/>
      <c r="O1643" s="203"/>
      <c r="P1643" s="203"/>
      <c r="Q1643" s="203"/>
      <c r="R1643" s="203"/>
      <c r="S1643" s="203"/>
      <c r="T1643" s="204"/>
      <c r="AT1643" s="198" t="s">
        <v>153</v>
      </c>
      <c r="AU1643" s="198" t="s">
        <v>86</v>
      </c>
      <c r="AV1643" s="12" t="s">
        <v>86</v>
      </c>
      <c r="AW1643" s="12" t="s">
        <v>40</v>
      </c>
      <c r="AX1643" s="12" t="s">
        <v>77</v>
      </c>
      <c r="AY1643" s="198" t="s">
        <v>144</v>
      </c>
    </row>
    <row r="1644" spans="2:51" s="11" customFormat="1" ht="13.5">
      <c r="B1644" s="188"/>
      <c r="D1644" s="189" t="s">
        <v>153</v>
      </c>
      <c r="E1644" s="190" t="s">
        <v>5</v>
      </c>
      <c r="F1644" s="191" t="s">
        <v>333</v>
      </c>
      <c r="H1644" s="192" t="s">
        <v>5</v>
      </c>
      <c r="I1644" s="193"/>
      <c r="L1644" s="188"/>
      <c r="M1644" s="194"/>
      <c r="N1644" s="195"/>
      <c r="O1644" s="195"/>
      <c r="P1644" s="195"/>
      <c r="Q1644" s="195"/>
      <c r="R1644" s="195"/>
      <c r="S1644" s="195"/>
      <c r="T1644" s="196"/>
      <c r="AT1644" s="192" t="s">
        <v>153</v>
      </c>
      <c r="AU1644" s="192" t="s">
        <v>86</v>
      </c>
      <c r="AV1644" s="11" t="s">
        <v>25</v>
      </c>
      <c r="AW1644" s="11" t="s">
        <v>40</v>
      </c>
      <c r="AX1644" s="11" t="s">
        <v>77</v>
      </c>
      <c r="AY1644" s="192" t="s">
        <v>144</v>
      </c>
    </row>
    <row r="1645" spans="2:51" s="11" customFormat="1" ht="13.5">
      <c r="B1645" s="188"/>
      <c r="D1645" s="189" t="s">
        <v>153</v>
      </c>
      <c r="E1645" s="190" t="s">
        <v>5</v>
      </c>
      <c r="F1645" s="191" t="s">
        <v>334</v>
      </c>
      <c r="H1645" s="192" t="s">
        <v>5</v>
      </c>
      <c r="I1645" s="193"/>
      <c r="L1645" s="188"/>
      <c r="M1645" s="194"/>
      <c r="N1645" s="195"/>
      <c r="O1645" s="195"/>
      <c r="P1645" s="195"/>
      <c r="Q1645" s="195"/>
      <c r="R1645" s="195"/>
      <c r="S1645" s="195"/>
      <c r="T1645" s="196"/>
      <c r="AT1645" s="192" t="s">
        <v>153</v>
      </c>
      <c r="AU1645" s="192" t="s">
        <v>86</v>
      </c>
      <c r="AV1645" s="11" t="s">
        <v>25</v>
      </c>
      <c r="AW1645" s="11" t="s">
        <v>40</v>
      </c>
      <c r="AX1645" s="11" t="s">
        <v>77</v>
      </c>
      <c r="AY1645" s="192" t="s">
        <v>144</v>
      </c>
    </row>
    <row r="1646" spans="2:51" s="12" customFormat="1" ht="13.5">
      <c r="B1646" s="197"/>
      <c r="D1646" s="189" t="s">
        <v>153</v>
      </c>
      <c r="E1646" s="198" t="s">
        <v>5</v>
      </c>
      <c r="F1646" s="199" t="s">
        <v>371</v>
      </c>
      <c r="H1646" s="200">
        <v>33.24</v>
      </c>
      <c r="I1646" s="201"/>
      <c r="L1646" s="197"/>
      <c r="M1646" s="202"/>
      <c r="N1646" s="203"/>
      <c r="O1646" s="203"/>
      <c r="P1646" s="203"/>
      <c r="Q1646" s="203"/>
      <c r="R1646" s="203"/>
      <c r="S1646" s="203"/>
      <c r="T1646" s="204"/>
      <c r="AT1646" s="198" t="s">
        <v>153</v>
      </c>
      <c r="AU1646" s="198" t="s">
        <v>86</v>
      </c>
      <c r="AV1646" s="12" t="s">
        <v>86</v>
      </c>
      <c r="AW1646" s="12" t="s">
        <v>40</v>
      </c>
      <c r="AX1646" s="12" t="s">
        <v>77</v>
      </c>
      <c r="AY1646" s="198" t="s">
        <v>144</v>
      </c>
    </row>
    <row r="1647" spans="2:51" s="11" customFormat="1" ht="13.5">
      <c r="B1647" s="188"/>
      <c r="D1647" s="189" t="s">
        <v>153</v>
      </c>
      <c r="E1647" s="190" t="s">
        <v>5</v>
      </c>
      <c r="F1647" s="191" t="s">
        <v>1250</v>
      </c>
      <c r="H1647" s="192" t="s">
        <v>5</v>
      </c>
      <c r="I1647" s="193"/>
      <c r="L1647" s="188"/>
      <c r="M1647" s="194"/>
      <c r="N1647" s="195"/>
      <c r="O1647" s="195"/>
      <c r="P1647" s="195"/>
      <c r="Q1647" s="195"/>
      <c r="R1647" s="195"/>
      <c r="S1647" s="195"/>
      <c r="T1647" s="196"/>
      <c r="AT1647" s="192" t="s">
        <v>153</v>
      </c>
      <c r="AU1647" s="192" t="s">
        <v>86</v>
      </c>
      <c r="AV1647" s="11" t="s">
        <v>25</v>
      </c>
      <c r="AW1647" s="11" t="s">
        <v>40</v>
      </c>
      <c r="AX1647" s="11" t="s">
        <v>77</v>
      </c>
      <c r="AY1647" s="192" t="s">
        <v>144</v>
      </c>
    </row>
    <row r="1648" spans="2:51" s="11" customFormat="1" ht="13.5">
      <c r="B1648" s="188"/>
      <c r="D1648" s="189" t="s">
        <v>153</v>
      </c>
      <c r="E1648" s="190" t="s">
        <v>5</v>
      </c>
      <c r="F1648" s="191" t="s">
        <v>1251</v>
      </c>
      <c r="H1648" s="192" t="s">
        <v>5</v>
      </c>
      <c r="I1648" s="193"/>
      <c r="L1648" s="188"/>
      <c r="M1648" s="194"/>
      <c r="N1648" s="195"/>
      <c r="O1648" s="195"/>
      <c r="P1648" s="195"/>
      <c r="Q1648" s="195"/>
      <c r="R1648" s="195"/>
      <c r="S1648" s="195"/>
      <c r="T1648" s="196"/>
      <c r="AT1648" s="192" t="s">
        <v>153</v>
      </c>
      <c r="AU1648" s="192" t="s">
        <v>86</v>
      </c>
      <c r="AV1648" s="11" t="s">
        <v>25</v>
      </c>
      <c r="AW1648" s="11" t="s">
        <v>40</v>
      </c>
      <c r="AX1648" s="11" t="s">
        <v>77</v>
      </c>
      <c r="AY1648" s="192" t="s">
        <v>144</v>
      </c>
    </row>
    <row r="1649" spans="2:51" s="12" customFormat="1" ht="13.5">
      <c r="B1649" s="197"/>
      <c r="D1649" s="189" t="s">
        <v>153</v>
      </c>
      <c r="E1649" s="198" t="s">
        <v>5</v>
      </c>
      <c r="F1649" s="199" t="s">
        <v>1895</v>
      </c>
      <c r="H1649" s="200">
        <v>14.28</v>
      </c>
      <c r="I1649" s="201"/>
      <c r="L1649" s="197"/>
      <c r="M1649" s="202"/>
      <c r="N1649" s="203"/>
      <c r="O1649" s="203"/>
      <c r="P1649" s="203"/>
      <c r="Q1649" s="203"/>
      <c r="R1649" s="203"/>
      <c r="S1649" s="203"/>
      <c r="T1649" s="204"/>
      <c r="AT1649" s="198" t="s">
        <v>153</v>
      </c>
      <c r="AU1649" s="198" t="s">
        <v>86</v>
      </c>
      <c r="AV1649" s="12" t="s">
        <v>86</v>
      </c>
      <c r="AW1649" s="12" t="s">
        <v>40</v>
      </c>
      <c r="AX1649" s="12" t="s">
        <v>77</v>
      </c>
      <c r="AY1649" s="198" t="s">
        <v>144</v>
      </c>
    </row>
    <row r="1650" spans="2:51" s="12" customFormat="1" ht="13.5">
      <c r="B1650" s="197"/>
      <c r="D1650" s="189" t="s">
        <v>153</v>
      </c>
      <c r="E1650" s="198" t="s">
        <v>5</v>
      </c>
      <c r="F1650" s="199" t="s">
        <v>1252</v>
      </c>
      <c r="H1650" s="200">
        <v>8.52</v>
      </c>
      <c r="I1650" s="201"/>
      <c r="L1650" s="197"/>
      <c r="M1650" s="202"/>
      <c r="N1650" s="203"/>
      <c r="O1650" s="203"/>
      <c r="P1650" s="203"/>
      <c r="Q1650" s="203"/>
      <c r="R1650" s="203"/>
      <c r="S1650" s="203"/>
      <c r="T1650" s="204"/>
      <c r="AT1650" s="198" t="s">
        <v>153</v>
      </c>
      <c r="AU1650" s="198" t="s">
        <v>86</v>
      </c>
      <c r="AV1650" s="12" t="s">
        <v>86</v>
      </c>
      <c r="AW1650" s="12" t="s">
        <v>40</v>
      </c>
      <c r="AX1650" s="12" t="s">
        <v>77</v>
      </c>
      <c r="AY1650" s="198" t="s">
        <v>144</v>
      </c>
    </row>
    <row r="1651" spans="2:51" s="13" customFormat="1" ht="13.5">
      <c r="B1651" s="205"/>
      <c r="D1651" s="189" t="s">
        <v>153</v>
      </c>
      <c r="E1651" s="215" t="s">
        <v>5</v>
      </c>
      <c r="F1651" s="216" t="s">
        <v>174</v>
      </c>
      <c r="H1651" s="217">
        <v>790.025</v>
      </c>
      <c r="I1651" s="210"/>
      <c r="L1651" s="205"/>
      <c r="M1651" s="211"/>
      <c r="N1651" s="212"/>
      <c r="O1651" s="212"/>
      <c r="P1651" s="212"/>
      <c r="Q1651" s="212"/>
      <c r="R1651" s="212"/>
      <c r="S1651" s="212"/>
      <c r="T1651" s="213"/>
      <c r="AT1651" s="214" t="s">
        <v>153</v>
      </c>
      <c r="AU1651" s="214" t="s">
        <v>86</v>
      </c>
      <c r="AV1651" s="13" t="s">
        <v>151</v>
      </c>
      <c r="AW1651" s="13" t="s">
        <v>40</v>
      </c>
      <c r="AX1651" s="13" t="s">
        <v>77</v>
      </c>
      <c r="AY1651" s="214" t="s">
        <v>144</v>
      </c>
    </row>
    <row r="1652" spans="2:51" s="12" customFormat="1" ht="13.5">
      <c r="B1652" s="197"/>
      <c r="D1652" s="189" t="s">
        <v>153</v>
      </c>
      <c r="E1652" s="198" t="s">
        <v>5</v>
      </c>
      <c r="F1652" s="199" t="s">
        <v>2009</v>
      </c>
      <c r="H1652" s="200">
        <v>0.237</v>
      </c>
      <c r="I1652" s="201"/>
      <c r="L1652" s="197"/>
      <c r="M1652" s="202"/>
      <c r="N1652" s="203"/>
      <c r="O1652" s="203"/>
      <c r="P1652" s="203"/>
      <c r="Q1652" s="203"/>
      <c r="R1652" s="203"/>
      <c r="S1652" s="203"/>
      <c r="T1652" s="204"/>
      <c r="AT1652" s="198" t="s">
        <v>153</v>
      </c>
      <c r="AU1652" s="198" t="s">
        <v>86</v>
      </c>
      <c r="AV1652" s="12" t="s">
        <v>86</v>
      </c>
      <c r="AW1652" s="12" t="s">
        <v>40</v>
      </c>
      <c r="AX1652" s="12" t="s">
        <v>77</v>
      </c>
      <c r="AY1652" s="198" t="s">
        <v>144</v>
      </c>
    </row>
    <row r="1653" spans="2:51" s="13" customFormat="1" ht="13.5">
      <c r="B1653" s="205"/>
      <c r="D1653" s="206" t="s">
        <v>153</v>
      </c>
      <c r="E1653" s="207" t="s">
        <v>5</v>
      </c>
      <c r="F1653" s="208" t="s">
        <v>174</v>
      </c>
      <c r="H1653" s="209">
        <v>0.237</v>
      </c>
      <c r="I1653" s="210"/>
      <c r="L1653" s="205"/>
      <c r="M1653" s="211"/>
      <c r="N1653" s="212"/>
      <c r="O1653" s="212"/>
      <c r="P1653" s="212"/>
      <c r="Q1653" s="212"/>
      <c r="R1653" s="212"/>
      <c r="S1653" s="212"/>
      <c r="T1653" s="213"/>
      <c r="AT1653" s="214" t="s">
        <v>153</v>
      </c>
      <c r="AU1653" s="214" t="s">
        <v>86</v>
      </c>
      <c r="AV1653" s="13" t="s">
        <v>151</v>
      </c>
      <c r="AW1653" s="13" t="s">
        <v>40</v>
      </c>
      <c r="AX1653" s="13" t="s">
        <v>25</v>
      </c>
      <c r="AY1653" s="214" t="s">
        <v>144</v>
      </c>
    </row>
    <row r="1654" spans="2:65" s="1" customFormat="1" ht="22.5" customHeight="1">
      <c r="B1654" s="175"/>
      <c r="C1654" s="176" t="s">
        <v>2010</v>
      </c>
      <c r="D1654" s="176" t="s">
        <v>146</v>
      </c>
      <c r="E1654" s="177" t="s">
        <v>2011</v>
      </c>
      <c r="F1654" s="178" t="s">
        <v>2012</v>
      </c>
      <c r="G1654" s="179" t="s">
        <v>205</v>
      </c>
      <c r="H1654" s="180">
        <v>12.35</v>
      </c>
      <c r="I1654" s="181"/>
      <c r="J1654" s="182">
        <f>ROUND(I1654*H1654,2)</f>
        <v>0</v>
      </c>
      <c r="K1654" s="178" t="s">
        <v>4753</v>
      </c>
      <c r="L1654" s="42"/>
      <c r="M1654" s="183" t="s">
        <v>5</v>
      </c>
      <c r="N1654" s="184" t="s">
        <v>48</v>
      </c>
      <c r="O1654" s="43"/>
      <c r="P1654" s="185">
        <f>O1654*H1654</f>
        <v>0</v>
      </c>
      <c r="Q1654" s="185">
        <v>0.004</v>
      </c>
      <c r="R1654" s="185">
        <f>Q1654*H1654</f>
        <v>0.0494</v>
      </c>
      <c r="S1654" s="185">
        <v>0</v>
      </c>
      <c r="T1654" s="186">
        <f>S1654*H1654</f>
        <v>0</v>
      </c>
      <c r="AR1654" s="24" t="s">
        <v>339</v>
      </c>
      <c r="AT1654" s="24" t="s">
        <v>146</v>
      </c>
      <c r="AU1654" s="24" t="s">
        <v>86</v>
      </c>
      <c r="AY1654" s="24" t="s">
        <v>144</v>
      </c>
      <c r="BE1654" s="187">
        <f>IF(N1654="základní",J1654,0)</f>
        <v>0</v>
      </c>
      <c r="BF1654" s="187">
        <f>IF(N1654="snížená",J1654,0)</f>
        <v>0</v>
      </c>
      <c r="BG1654" s="187">
        <f>IF(N1654="zákl. přenesená",J1654,0)</f>
        <v>0</v>
      </c>
      <c r="BH1654" s="187">
        <f>IF(N1654="sníž. přenesená",J1654,0)</f>
        <v>0</v>
      </c>
      <c r="BI1654" s="187">
        <f>IF(N1654="nulová",J1654,0)</f>
        <v>0</v>
      </c>
      <c r="BJ1654" s="24" t="s">
        <v>25</v>
      </c>
      <c r="BK1654" s="187">
        <f>ROUND(I1654*H1654,2)</f>
        <v>0</v>
      </c>
      <c r="BL1654" s="24" t="s">
        <v>339</v>
      </c>
      <c r="BM1654" s="24" t="s">
        <v>2013</v>
      </c>
    </row>
    <row r="1655" spans="2:51" s="11" customFormat="1" ht="13.5">
      <c r="B1655" s="188"/>
      <c r="D1655" s="189" t="s">
        <v>153</v>
      </c>
      <c r="E1655" s="190" t="s">
        <v>5</v>
      </c>
      <c r="F1655" s="191" t="s">
        <v>352</v>
      </c>
      <c r="H1655" s="192" t="s">
        <v>5</v>
      </c>
      <c r="I1655" s="193"/>
      <c r="L1655" s="188"/>
      <c r="M1655" s="194"/>
      <c r="N1655" s="195"/>
      <c r="O1655" s="195"/>
      <c r="P1655" s="195"/>
      <c r="Q1655" s="195"/>
      <c r="R1655" s="195"/>
      <c r="S1655" s="195"/>
      <c r="T1655" s="196"/>
      <c r="AT1655" s="192" t="s">
        <v>153</v>
      </c>
      <c r="AU1655" s="192" t="s">
        <v>86</v>
      </c>
      <c r="AV1655" s="11" t="s">
        <v>25</v>
      </c>
      <c r="AW1655" s="11" t="s">
        <v>40</v>
      </c>
      <c r="AX1655" s="11" t="s">
        <v>77</v>
      </c>
      <c r="AY1655" s="192" t="s">
        <v>144</v>
      </c>
    </row>
    <row r="1656" spans="2:51" s="11" customFormat="1" ht="13.5">
      <c r="B1656" s="188"/>
      <c r="D1656" s="189" t="s">
        <v>153</v>
      </c>
      <c r="E1656" s="190" t="s">
        <v>5</v>
      </c>
      <c r="F1656" s="191" t="s">
        <v>353</v>
      </c>
      <c r="H1656" s="192" t="s">
        <v>5</v>
      </c>
      <c r="I1656" s="193"/>
      <c r="L1656" s="188"/>
      <c r="M1656" s="194"/>
      <c r="N1656" s="195"/>
      <c r="O1656" s="195"/>
      <c r="P1656" s="195"/>
      <c r="Q1656" s="195"/>
      <c r="R1656" s="195"/>
      <c r="S1656" s="195"/>
      <c r="T1656" s="196"/>
      <c r="AT1656" s="192" t="s">
        <v>153</v>
      </c>
      <c r="AU1656" s="192" t="s">
        <v>86</v>
      </c>
      <c r="AV1656" s="11" t="s">
        <v>25</v>
      </c>
      <c r="AW1656" s="11" t="s">
        <v>40</v>
      </c>
      <c r="AX1656" s="11" t="s">
        <v>77</v>
      </c>
      <c r="AY1656" s="192" t="s">
        <v>144</v>
      </c>
    </row>
    <row r="1657" spans="2:51" s="12" customFormat="1" ht="13.5">
      <c r="B1657" s="197"/>
      <c r="D1657" s="189" t="s">
        <v>153</v>
      </c>
      <c r="E1657" s="198" t="s">
        <v>5</v>
      </c>
      <c r="F1657" s="199" t="s">
        <v>2014</v>
      </c>
      <c r="H1657" s="200">
        <v>12.35</v>
      </c>
      <c r="I1657" s="201"/>
      <c r="L1657" s="197"/>
      <c r="M1657" s="202"/>
      <c r="N1657" s="203"/>
      <c r="O1657" s="203"/>
      <c r="P1657" s="203"/>
      <c r="Q1657" s="203"/>
      <c r="R1657" s="203"/>
      <c r="S1657" s="203"/>
      <c r="T1657" s="204"/>
      <c r="AT1657" s="198" t="s">
        <v>153</v>
      </c>
      <c r="AU1657" s="198" t="s">
        <v>86</v>
      </c>
      <c r="AV1657" s="12" t="s">
        <v>86</v>
      </c>
      <c r="AW1657" s="12" t="s">
        <v>40</v>
      </c>
      <c r="AX1657" s="12" t="s">
        <v>77</v>
      </c>
      <c r="AY1657" s="198" t="s">
        <v>144</v>
      </c>
    </row>
    <row r="1658" spans="2:51" s="13" customFormat="1" ht="13.5">
      <c r="B1658" s="205"/>
      <c r="D1658" s="206" t="s">
        <v>153</v>
      </c>
      <c r="E1658" s="207" t="s">
        <v>5</v>
      </c>
      <c r="F1658" s="208" t="s">
        <v>174</v>
      </c>
      <c r="H1658" s="209">
        <v>12.35</v>
      </c>
      <c r="I1658" s="210"/>
      <c r="L1658" s="205"/>
      <c r="M1658" s="211"/>
      <c r="N1658" s="212"/>
      <c r="O1658" s="212"/>
      <c r="P1658" s="212"/>
      <c r="Q1658" s="212"/>
      <c r="R1658" s="212"/>
      <c r="S1658" s="212"/>
      <c r="T1658" s="213"/>
      <c r="AT1658" s="214" t="s">
        <v>153</v>
      </c>
      <c r="AU1658" s="214" t="s">
        <v>86</v>
      </c>
      <c r="AV1658" s="13" t="s">
        <v>151</v>
      </c>
      <c r="AW1658" s="13" t="s">
        <v>40</v>
      </c>
      <c r="AX1658" s="13" t="s">
        <v>25</v>
      </c>
      <c r="AY1658" s="214" t="s">
        <v>144</v>
      </c>
    </row>
    <row r="1659" spans="2:65" s="1" customFormat="1" ht="31.5" customHeight="1">
      <c r="B1659" s="175"/>
      <c r="C1659" s="176" t="s">
        <v>2015</v>
      </c>
      <c r="D1659" s="176" t="s">
        <v>146</v>
      </c>
      <c r="E1659" s="177" t="s">
        <v>2016</v>
      </c>
      <c r="F1659" s="178" t="s">
        <v>2017</v>
      </c>
      <c r="G1659" s="179" t="s">
        <v>205</v>
      </c>
      <c r="H1659" s="180">
        <v>278.122</v>
      </c>
      <c r="I1659" s="181"/>
      <c r="J1659" s="182">
        <f>ROUND(I1659*H1659,2)</f>
        <v>0</v>
      </c>
      <c r="K1659" s="178" t="s">
        <v>4753</v>
      </c>
      <c r="L1659" s="42"/>
      <c r="M1659" s="183" t="s">
        <v>5</v>
      </c>
      <c r="N1659" s="184" t="s">
        <v>48</v>
      </c>
      <c r="O1659" s="43"/>
      <c r="P1659" s="185">
        <f>O1659*H1659</f>
        <v>0</v>
      </c>
      <c r="Q1659" s="185">
        <v>0.003</v>
      </c>
      <c r="R1659" s="185">
        <f>Q1659*H1659</f>
        <v>0.834366</v>
      </c>
      <c r="S1659" s="185">
        <v>0</v>
      </c>
      <c r="T1659" s="186">
        <f>S1659*H1659</f>
        <v>0</v>
      </c>
      <c r="AR1659" s="24" t="s">
        <v>339</v>
      </c>
      <c r="AT1659" s="24" t="s">
        <v>146</v>
      </c>
      <c r="AU1659" s="24" t="s">
        <v>86</v>
      </c>
      <c r="AY1659" s="24" t="s">
        <v>144</v>
      </c>
      <c r="BE1659" s="187">
        <f>IF(N1659="základní",J1659,0)</f>
        <v>0</v>
      </c>
      <c r="BF1659" s="187">
        <f>IF(N1659="snížená",J1659,0)</f>
        <v>0</v>
      </c>
      <c r="BG1659" s="187">
        <f>IF(N1659="zákl. přenesená",J1659,0)</f>
        <v>0</v>
      </c>
      <c r="BH1659" s="187">
        <f>IF(N1659="sníž. přenesená",J1659,0)</f>
        <v>0</v>
      </c>
      <c r="BI1659" s="187">
        <f>IF(N1659="nulová",J1659,0)</f>
        <v>0</v>
      </c>
      <c r="BJ1659" s="24" t="s">
        <v>25</v>
      </c>
      <c r="BK1659" s="187">
        <f>ROUND(I1659*H1659,2)</f>
        <v>0</v>
      </c>
      <c r="BL1659" s="24" t="s">
        <v>339</v>
      </c>
      <c r="BM1659" s="24" t="s">
        <v>2018</v>
      </c>
    </row>
    <row r="1660" spans="2:51" s="11" customFormat="1" ht="13.5">
      <c r="B1660" s="188"/>
      <c r="D1660" s="189" t="s">
        <v>153</v>
      </c>
      <c r="E1660" s="190" t="s">
        <v>5</v>
      </c>
      <c r="F1660" s="191" t="s">
        <v>1259</v>
      </c>
      <c r="H1660" s="192" t="s">
        <v>5</v>
      </c>
      <c r="I1660" s="193"/>
      <c r="L1660" s="188"/>
      <c r="M1660" s="194"/>
      <c r="N1660" s="195"/>
      <c r="O1660" s="195"/>
      <c r="P1660" s="195"/>
      <c r="Q1660" s="195"/>
      <c r="R1660" s="195"/>
      <c r="S1660" s="195"/>
      <c r="T1660" s="196"/>
      <c r="AT1660" s="192" t="s">
        <v>153</v>
      </c>
      <c r="AU1660" s="192" t="s">
        <v>86</v>
      </c>
      <c r="AV1660" s="11" t="s">
        <v>25</v>
      </c>
      <c r="AW1660" s="11" t="s">
        <v>40</v>
      </c>
      <c r="AX1660" s="11" t="s">
        <v>77</v>
      </c>
      <c r="AY1660" s="192" t="s">
        <v>144</v>
      </c>
    </row>
    <row r="1661" spans="2:51" s="11" customFormat="1" ht="13.5">
      <c r="B1661" s="188"/>
      <c r="D1661" s="189" t="s">
        <v>153</v>
      </c>
      <c r="E1661" s="190" t="s">
        <v>5</v>
      </c>
      <c r="F1661" s="191" t="s">
        <v>1260</v>
      </c>
      <c r="H1661" s="192" t="s">
        <v>5</v>
      </c>
      <c r="I1661" s="193"/>
      <c r="L1661" s="188"/>
      <c r="M1661" s="194"/>
      <c r="N1661" s="195"/>
      <c r="O1661" s="195"/>
      <c r="P1661" s="195"/>
      <c r="Q1661" s="195"/>
      <c r="R1661" s="195"/>
      <c r="S1661" s="195"/>
      <c r="T1661" s="196"/>
      <c r="AT1661" s="192" t="s">
        <v>153</v>
      </c>
      <c r="AU1661" s="192" t="s">
        <v>86</v>
      </c>
      <c r="AV1661" s="11" t="s">
        <v>25</v>
      </c>
      <c r="AW1661" s="11" t="s">
        <v>40</v>
      </c>
      <c r="AX1661" s="11" t="s">
        <v>77</v>
      </c>
      <c r="AY1661" s="192" t="s">
        <v>144</v>
      </c>
    </row>
    <row r="1662" spans="2:51" s="12" customFormat="1" ht="13.5">
      <c r="B1662" s="197"/>
      <c r="D1662" s="189" t="s">
        <v>153</v>
      </c>
      <c r="E1662" s="198" t="s">
        <v>5</v>
      </c>
      <c r="F1662" s="199" t="s">
        <v>2019</v>
      </c>
      <c r="H1662" s="200">
        <v>39.429</v>
      </c>
      <c r="I1662" s="201"/>
      <c r="L1662" s="197"/>
      <c r="M1662" s="202"/>
      <c r="N1662" s="203"/>
      <c r="O1662" s="203"/>
      <c r="P1662" s="203"/>
      <c r="Q1662" s="203"/>
      <c r="R1662" s="203"/>
      <c r="S1662" s="203"/>
      <c r="T1662" s="204"/>
      <c r="AT1662" s="198" t="s">
        <v>153</v>
      </c>
      <c r="AU1662" s="198" t="s">
        <v>86</v>
      </c>
      <c r="AV1662" s="12" t="s">
        <v>86</v>
      </c>
      <c r="AW1662" s="12" t="s">
        <v>40</v>
      </c>
      <c r="AX1662" s="12" t="s">
        <v>77</v>
      </c>
      <c r="AY1662" s="198" t="s">
        <v>144</v>
      </c>
    </row>
    <row r="1663" spans="2:51" s="11" customFormat="1" ht="13.5">
      <c r="B1663" s="188"/>
      <c r="D1663" s="189" t="s">
        <v>153</v>
      </c>
      <c r="E1663" s="190" t="s">
        <v>5</v>
      </c>
      <c r="F1663" s="191" t="s">
        <v>320</v>
      </c>
      <c r="H1663" s="192" t="s">
        <v>5</v>
      </c>
      <c r="I1663" s="193"/>
      <c r="L1663" s="188"/>
      <c r="M1663" s="194"/>
      <c r="N1663" s="195"/>
      <c r="O1663" s="195"/>
      <c r="P1663" s="195"/>
      <c r="Q1663" s="195"/>
      <c r="R1663" s="195"/>
      <c r="S1663" s="195"/>
      <c r="T1663" s="196"/>
      <c r="AT1663" s="192" t="s">
        <v>153</v>
      </c>
      <c r="AU1663" s="192" t="s">
        <v>86</v>
      </c>
      <c r="AV1663" s="11" t="s">
        <v>25</v>
      </c>
      <c r="AW1663" s="11" t="s">
        <v>40</v>
      </c>
      <c r="AX1663" s="11" t="s">
        <v>77</v>
      </c>
      <c r="AY1663" s="192" t="s">
        <v>144</v>
      </c>
    </row>
    <row r="1664" spans="2:51" s="11" customFormat="1" ht="13.5">
      <c r="B1664" s="188"/>
      <c r="D1664" s="189" t="s">
        <v>153</v>
      </c>
      <c r="E1664" s="190" t="s">
        <v>5</v>
      </c>
      <c r="F1664" s="191" t="s">
        <v>322</v>
      </c>
      <c r="H1664" s="192" t="s">
        <v>5</v>
      </c>
      <c r="I1664" s="193"/>
      <c r="L1664" s="188"/>
      <c r="M1664" s="194"/>
      <c r="N1664" s="195"/>
      <c r="O1664" s="195"/>
      <c r="P1664" s="195"/>
      <c r="Q1664" s="195"/>
      <c r="R1664" s="195"/>
      <c r="S1664" s="195"/>
      <c r="T1664" s="196"/>
      <c r="AT1664" s="192" t="s">
        <v>153</v>
      </c>
      <c r="AU1664" s="192" t="s">
        <v>86</v>
      </c>
      <c r="AV1664" s="11" t="s">
        <v>25</v>
      </c>
      <c r="AW1664" s="11" t="s">
        <v>40</v>
      </c>
      <c r="AX1664" s="11" t="s">
        <v>77</v>
      </c>
      <c r="AY1664" s="192" t="s">
        <v>144</v>
      </c>
    </row>
    <row r="1665" spans="2:51" s="12" customFormat="1" ht="13.5">
      <c r="B1665" s="197"/>
      <c r="D1665" s="189" t="s">
        <v>153</v>
      </c>
      <c r="E1665" s="198" t="s">
        <v>5</v>
      </c>
      <c r="F1665" s="199" t="s">
        <v>2020</v>
      </c>
      <c r="H1665" s="200">
        <v>52</v>
      </c>
      <c r="I1665" s="201"/>
      <c r="L1665" s="197"/>
      <c r="M1665" s="202"/>
      <c r="N1665" s="203"/>
      <c r="O1665" s="203"/>
      <c r="P1665" s="203"/>
      <c r="Q1665" s="203"/>
      <c r="R1665" s="203"/>
      <c r="S1665" s="203"/>
      <c r="T1665" s="204"/>
      <c r="AT1665" s="198" t="s">
        <v>153</v>
      </c>
      <c r="AU1665" s="198" t="s">
        <v>86</v>
      </c>
      <c r="AV1665" s="12" t="s">
        <v>86</v>
      </c>
      <c r="AW1665" s="12" t="s">
        <v>40</v>
      </c>
      <c r="AX1665" s="12" t="s">
        <v>77</v>
      </c>
      <c r="AY1665" s="198" t="s">
        <v>144</v>
      </c>
    </row>
    <row r="1666" spans="2:51" s="11" customFormat="1" ht="13.5">
      <c r="B1666" s="188"/>
      <c r="D1666" s="189" t="s">
        <v>153</v>
      </c>
      <c r="E1666" s="190" t="s">
        <v>5</v>
      </c>
      <c r="F1666" s="191" t="s">
        <v>1808</v>
      </c>
      <c r="H1666" s="192" t="s">
        <v>5</v>
      </c>
      <c r="I1666" s="193"/>
      <c r="L1666" s="188"/>
      <c r="M1666" s="194"/>
      <c r="N1666" s="195"/>
      <c r="O1666" s="195"/>
      <c r="P1666" s="195"/>
      <c r="Q1666" s="195"/>
      <c r="R1666" s="195"/>
      <c r="S1666" s="195"/>
      <c r="T1666" s="196"/>
      <c r="AT1666" s="192" t="s">
        <v>153</v>
      </c>
      <c r="AU1666" s="192" t="s">
        <v>86</v>
      </c>
      <c r="AV1666" s="11" t="s">
        <v>25</v>
      </c>
      <c r="AW1666" s="11" t="s">
        <v>40</v>
      </c>
      <c r="AX1666" s="11" t="s">
        <v>77</v>
      </c>
      <c r="AY1666" s="192" t="s">
        <v>144</v>
      </c>
    </row>
    <row r="1667" spans="2:51" s="11" customFormat="1" ht="13.5">
      <c r="B1667" s="188"/>
      <c r="D1667" s="189" t="s">
        <v>153</v>
      </c>
      <c r="E1667" s="190" t="s">
        <v>5</v>
      </c>
      <c r="F1667" s="191" t="s">
        <v>1809</v>
      </c>
      <c r="H1667" s="192" t="s">
        <v>5</v>
      </c>
      <c r="I1667" s="193"/>
      <c r="L1667" s="188"/>
      <c r="M1667" s="194"/>
      <c r="N1667" s="195"/>
      <c r="O1667" s="195"/>
      <c r="P1667" s="195"/>
      <c r="Q1667" s="195"/>
      <c r="R1667" s="195"/>
      <c r="S1667" s="195"/>
      <c r="T1667" s="196"/>
      <c r="AT1667" s="192" t="s">
        <v>153</v>
      </c>
      <c r="AU1667" s="192" t="s">
        <v>86</v>
      </c>
      <c r="AV1667" s="11" t="s">
        <v>25</v>
      </c>
      <c r="AW1667" s="11" t="s">
        <v>40</v>
      </c>
      <c r="AX1667" s="11" t="s">
        <v>77</v>
      </c>
      <c r="AY1667" s="192" t="s">
        <v>144</v>
      </c>
    </row>
    <row r="1668" spans="2:51" s="12" customFormat="1" ht="13.5">
      <c r="B1668" s="197"/>
      <c r="D1668" s="189" t="s">
        <v>153</v>
      </c>
      <c r="E1668" s="198" t="s">
        <v>5</v>
      </c>
      <c r="F1668" s="199" t="s">
        <v>2021</v>
      </c>
      <c r="H1668" s="200">
        <v>54.98</v>
      </c>
      <c r="I1668" s="201"/>
      <c r="L1668" s="197"/>
      <c r="M1668" s="202"/>
      <c r="N1668" s="203"/>
      <c r="O1668" s="203"/>
      <c r="P1668" s="203"/>
      <c r="Q1668" s="203"/>
      <c r="R1668" s="203"/>
      <c r="S1668" s="203"/>
      <c r="T1668" s="204"/>
      <c r="AT1668" s="198" t="s">
        <v>153</v>
      </c>
      <c r="AU1668" s="198" t="s">
        <v>86</v>
      </c>
      <c r="AV1668" s="12" t="s">
        <v>86</v>
      </c>
      <c r="AW1668" s="12" t="s">
        <v>40</v>
      </c>
      <c r="AX1668" s="12" t="s">
        <v>77</v>
      </c>
      <c r="AY1668" s="198" t="s">
        <v>144</v>
      </c>
    </row>
    <row r="1669" spans="2:51" s="11" customFormat="1" ht="13.5">
      <c r="B1669" s="188"/>
      <c r="D1669" s="189" t="s">
        <v>153</v>
      </c>
      <c r="E1669" s="190" t="s">
        <v>5</v>
      </c>
      <c r="F1669" s="191" t="s">
        <v>1746</v>
      </c>
      <c r="H1669" s="192" t="s">
        <v>5</v>
      </c>
      <c r="I1669" s="193"/>
      <c r="L1669" s="188"/>
      <c r="M1669" s="194"/>
      <c r="N1669" s="195"/>
      <c r="O1669" s="195"/>
      <c r="P1669" s="195"/>
      <c r="Q1669" s="195"/>
      <c r="R1669" s="195"/>
      <c r="S1669" s="195"/>
      <c r="T1669" s="196"/>
      <c r="AT1669" s="192" t="s">
        <v>153</v>
      </c>
      <c r="AU1669" s="192" t="s">
        <v>86</v>
      </c>
      <c r="AV1669" s="11" t="s">
        <v>25</v>
      </c>
      <c r="AW1669" s="11" t="s">
        <v>40</v>
      </c>
      <c r="AX1669" s="11" t="s">
        <v>77</v>
      </c>
      <c r="AY1669" s="192" t="s">
        <v>144</v>
      </c>
    </row>
    <row r="1670" spans="2:51" s="11" customFormat="1" ht="13.5">
      <c r="B1670" s="188"/>
      <c r="D1670" s="189" t="s">
        <v>153</v>
      </c>
      <c r="E1670" s="190" t="s">
        <v>5</v>
      </c>
      <c r="F1670" s="191" t="s">
        <v>1747</v>
      </c>
      <c r="H1670" s="192" t="s">
        <v>5</v>
      </c>
      <c r="I1670" s="193"/>
      <c r="L1670" s="188"/>
      <c r="M1670" s="194"/>
      <c r="N1670" s="195"/>
      <c r="O1670" s="195"/>
      <c r="P1670" s="195"/>
      <c r="Q1670" s="195"/>
      <c r="R1670" s="195"/>
      <c r="S1670" s="195"/>
      <c r="T1670" s="196"/>
      <c r="AT1670" s="192" t="s">
        <v>153</v>
      </c>
      <c r="AU1670" s="192" t="s">
        <v>86</v>
      </c>
      <c r="AV1670" s="11" t="s">
        <v>25</v>
      </c>
      <c r="AW1670" s="11" t="s">
        <v>40</v>
      </c>
      <c r="AX1670" s="11" t="s">
        <v>77</v>
      </c>
      <c r="AY1670" s="192" t="s">
        <v>144</v>
      </c>
    </row>
    <row r="1671" spans="2:51" s="12" customFormat="1" ht="13.5">
      <c r="B1671" s="197"/>
      <c r="D1671" s="189" t="s">
        <v>153</v>
      </c>
      <c r="E1671" s="198" t="s">
        <v>5</v>
      </c>
      <c r="F1671" s="199" t="s">
        <v>1839</v>
      </c>
      <c r="H1671" s="200">
        <v>23.917</v>
      </c>
      <c r="I1671" s="201"/>
      <c r="L1671" s="197"/>
      <c r="M1671" s="202"/>
      <c r="N1671" s="203"/>
      <c r="O1671" s="203"/>
      <c r="P1671" s="203"/>
      <c r="Q1671" s="203"/>
      <c r="R1671" s="203"/>
      <c r="S1671" s="203"/>
      <c r="T1671" s="204"/>
      <c r="AT1671" s="198" t="s">
        <v>153</v>
      </c>
      <c r="AU1671" s="198" t="s">
        <v>86</v>
      </c>
      <c r="AV1671" s="12" t="s">
        <v>86</v>
      </c>
      <c r="AW1671" s="12" t="s">
        <v>40</v>
      </c>
      <c r="AX1671" s="12" t="s">
        <v>77</v>
      </c>
      <c r="AY1671" s="198" t="s">
        <v>144</v>
      </c>
    </row>
    <row r="1672" spans="2:51" s="11" customFormat="1" ht="13.5">
      <c r="B1672" s="188"/>
      <c r="D1672" s="189" t="s">
        <v>153</v>
      </c>
      <c r="E1672" s="190" t="s">
        <v>5</v>
      </c>
      <c r="F1672" s="191" t="s">
        <v>675</v>
      </c>
      <c r="H1672" s="192" t="s">
        <v>5</v>
      </c>
      <c r="I1672" s="193"/>
      <c r="L1672" s="188"/>
      <c r="M1672" s="194"/>
      <c r="N1672" s="195"/>
      <c r="O1672" s="195"/>
      <c r="P1672" s="195"/>
      <c r="Q1672" s="195"/>
      <c r="R1672" s="195"/>
      <c r="S1672" s="195"/>
      <c r="T1672" s="196"/>
      <c r="AT1672" s="192" t="s">
        <v>153</v>
      </c>
      <c r="AU1672" s="192" t="s">
        <v>86</v>
      </c>
      <c r="AV1672" s="11" t="s">
        <v>25</v>
      </c>
      <c r="AW1672" s="11" t="s">
        <v>40</v>
      </c>
      <c r="AX1672" s="11" t="s">
        <v>77</v>
      </c>
      <c r="AY1672" s="192" t="s">
        <v>144</v>
      </c>
    </row>
    <row r="1673" spans="2:51" s="11" customFormat="1" ht="13.5">
      <c r="B1673" s="188"/>
      <c r="D1673" s="189" t="s">
        <v>153</v>
      </c>
      <c r="E1673" s="190" t="s">
        <v>5</v>
      </c>
      <c r="F1673" s="191" t="s">
        <v>676</v>
      </c>
      <c r="H1673" s="192" t="s">
        <v>5</v>
      </c>
      <c r="I1673" s="193"/>
      <c r="L1673" s="188"/>
      <c r="M1673" s="194"/>
      <c r="N1673" s="195"/>
      <c r="O1673" s="195"/>
      <c r="P1673" s="195"/>
      <c r="Q1673" s="195"/>
      <c r="R1673" s="195"/>
      <c r="S1673" s="195"/>
      <c r="T1673" s="196"/>
      <c r="AT1673" s="192" t="s">
        <v>153</v>
      </c>
      <c r="AU1673" s="192" t="s">
        <v>86</v>
      </c>
      <c r="AV1673" s="11" t="s">
        <v>25</v>
      </c>
      <c r="AW1673" s="11" t="s">
        <v>40</v>
      </c>
      <c r="AX1673" s="11" t="s">
        <v>77</v>
      </c>
      <c r="AY1673" s="192" t="s">
        <v>144</v>
      </c>
    </row>
    <row r="1674" spans="2:51" s="12" customFormat="1" ht="13.5">
      <c r="B1674" s="197"/>
      <c r="D1674" s="189" t="s">
        <v>153</v>
      </c>
      <c r="E1674" s="198" t="s">
        <v>5</v>
      </c>
      <c r="F1674" s="199" t="s">
        <v>2022</v>
      </c>
      <c r="H1674" s="200">
        <v>107.796</v>
      </c>
      <c r="I1674" s="201"/>
      <c r="L1674" s="197"/>
      <c r="M1674" s="202"/>
      <c r="N1674" s="203"/>
      <c r="O1674" s="203"/>
      <c r="P1674" s="203"/>
      <c r="Q1674" s="203"/>
      <c r="R1674" s="203"/>
      <c r="S1674" s="203"/>
      <c r="T1674" s="204"/>
      <c r="AT1674" s="198" t="s">
        <v>153</v>
      </c>
      <c r="AU1674" s="198" t="s">
        <v>86</v>
      </c>
      <c r="AV1674" s="12" t="s">
        <v>86</v>
      </c>
      <c r="AW1674" s="12" t="s">
        <v>40</v>
      </c>
      <c r="AX1674" s="12" t="s">
        <v>77</v>
      </c>
      <c r="AY1674" s="198" t="s">
        <v>144</v>
      </c>
    </row>
    <row r="1675" spans="2:51" s="13" customFormat="1" ht="13.5">
      <c r="B1675" s="205"/>
      <c r="D1675" s="206" t="s">
        <v>153</v>
      </c>
      <c r="E1675" s="207" t="s">
        <v>5</v>
      </c>
      <c r="F1675" s="208" t="s">
        <v>174</v>
      </c>
      <c r="H1675" s="209">
        <v>278.122</v>
      </c>
      <c r="I1675" s="210"/>
      <c r="L1675" s="205"/>
      <c r="M1675" s="211"/>
      <c r="N1675" s="212"/>
      <c r="O1675" s="212"/>
      <c r="P1675" s="212"/>
      <c r="Q1675" s="212"/>
      <c r="R1675" s="212"/>
      <c r="S1675" s="212"/>
      <c r="T1675" s="213"/>
      <c r="AT1675" s="214" t="s">
        <v>153</v>
      </c>
      <c r="AU1675" s="214" t="s">
        <v>86</v>
      </c>
      <c r="AV1675" s="13" t="s">
        <v>151</v>
      </c>
      <c r="AW1675" s="13" t="s">
        <v>40</v>
      </c>
      <c r="AX1675" s="13" t="s">
        <v>25</v>
      </c>
      <c r="AY1675" s="214" t="s">
        <v>144</v>
      </c>
    </row>
    <row r="1676" spans="2:65" s="1" customFormat="1" ht="22.5" customHeight="1">
      <c r="B1676" s="175"/>
      <c r="C1676" s="176" t="s">
        <v>2023</v>
      </c>
      <c r="D1676" s="176" t="s">
        <v>146</v>
      </c>
      <c r="E1676" s="177" t="s">
        <v>2024</v>
      </c>
      <c r="F1676" s="178" t="s">
        <v>2025</v>
      </c>
      <c r="G1676" s="179" t="s">
        <v>205</v>
      </c>
      <c r="H1676" s="180">
        <v>1436.238</v>
      </c>
      <c r="I1676" s="181"/>
      <c r="J1676" s="182">
        <f>ROUND(I1676*H1676,2)</f>
        <v>0</v>
      </c>
      <c r="K1676" s="178" t="s">
        <v>4753</v>
      </c>
      <c r="L1676" s="42"/>
      <c r="M1676" s="183" t="s">
        <v>5</v>
      </c>
      <c r="N1676" s="184" t="s">
        <v>48</v>
      </c>
      <c r="O1676" s="43"/>
      <c r="P1676" s="185">
        <f>O1676*H1676</f>
        <v>0</v>
      </c>
      <c r="Q1676" s="185">
        <v>0.0004</v>
      </c>
      <c r="R1676" s="185">
        <f>Q1676*H1676</f>
        <v>0.5744952000000001</v>
      </c>
      <c r="S1676" s="185">
        <v>0</v>
      </c>
      <c r="T1676" s="186">
        <f>S1676*H1676</f>
        <v>0</v>
      </c>
      <c r="AR1676" s="24" t="s">
        <v>339</v>
      </c>
      <c r="AT1676" s="24" t="s">
        <v>146</v>
      </c>
      <c r="AU1676" s="24" t="s">
        <v>86</v>
      </c>
      <c r="AY1676" s="24" t="s">
        <v>144</v>
      </c>
      <c r="BE1676" s="187">
        <f>IF(N1676="základní",J1676,0)</f>
        <v>0</v>
      </c>
      <c r="BF1676" s="187">
        <f>IF(N1676="snížená",J1676,0)</f>
        <v>0</v>
      </c>
      <c r="BG1676" s="187">
        <f>IF(N1676="zákl. přenesená",J1676,0)</f>
        <v>0</v>
      </c>
      <c r="BH1676" s="187">
        <f>IF(N1676="sníž. přenesená",J1676,0)</f>
        <v>0</v>
      </c>
      <c r="BI1676" s="187">
        <f>IF(N1676="nulová",J1676,0)</f>
        <v>0</v>
      </c>
      <c r="BJ1676" s="24" t="s">
        <v>25</v>
      </c>
      <c r="BK1676" s="187">
        <f>ROUND(I1676*H1676,2)</f>
        <v>0</v>
      </c>
      <c r="BL1676" s="24" t="s">
        <v>339</v>
      </c>
      <c r="BM1676" s="24" t="s">
        <v>2026</v>
      </c>
    </row>
    <row r="1677" spans="2:51" s="11" customFormat="1" ht="13.5">
      <c r="B1677" s="188"/>
      <c r="D1677" s="189" t="s">
        <v>153</v>
      </c>
      <c r="E1677" s="190" t="s">
        <v>5</v>
      </c>
      <c r="F1677" s="191" t="s">
        <v>154</v>
      </c>
      <c r="H1677" s="192" t="s">
        <v>5</v>
      </c>
      <c r="I1677" s="193"/>
      <c r="L1677" s="188"/>
      <c r="M1677" s="194"/>
      <c r="N1677" s="195"/>
      <c r="O1677" s="195"/>
      <c r="P1677" s="195"/>
      <c r="Q1677" s="195"/>
      <c r="R1677" s="195"/>
      <c r="S1677" s="195"/>
      <c r="T1677" s="196"/>
      <c r="AT1677" s="192" t="s">
        <v>153</v>
      </c>
      <c r="AU1677" s="192" t="s">
        <v>86</v>
      </c>
      <c r="AV1677" s="11" t="s">
        <v>25</v>
      </c>
      <c r="AW1677" s="11" t="s">
        <v>40</v>
      </c>
      <c r="AX1677" s="11" t="s">
        <v>77</v>
      </c>
      <c r="AY1677" s="192" t="s">
        <v>144</v>
      </c>
    </row>
    <row r="1678" spans="2:51" s="11" customFormat="1" ht="13.5">
      <c r="B1678" s="188"/>
      <c r="D1678" s="189" t="s">
        <v>153</v>
      </c>
      <c r="E1678" s="190" t="s">
        <v>5</v>
      </c>
      <c r="F1678" s="191" t="s">
        <v>155</v>
      </c>
      <c r="H1678" s="192" t="s">
        <v>5</v>
      </c>
      <c r="I1678" s="193"/>
      <c r="L1678" s="188"/>
      <c r="M1678" s="194"/>
      <c r="N1678" s="195"/>
      <c r="O1678" s="195"/>
      <c r="P1678" s="195"/>
      <c r="Q1678" s="195"/>
      <c r="R1678" s="195"/>
      <c r="S1678" s="195"/>
      <c r="T1678" s="196"/>
      <c r="AT1678" s="192" t="s">
        <v>153</v>
      </c>
      <c r="AU1678" s="192" t="s">
        <v>86</v>
      </c>
      <c r="AV1678" s="11" t="s">
        <v>25</v>
      </c>
      <c r="AW1678" s="11" t="s">
        <v>40</v>
      </c>
      <c r="AX1678" s="11" t="s">
        <v>77</v>
      </c>
      <c r="AY1678" s="192" t="s">
        <v>144</v>
      </c>
    </row>
    <row r="1679" spans="2:51" s="12" customFormat="1" ht="13.5">
      <c r="B1679" s="197"/>
      <c r="D1679" s="189" t="s">
        <v>153</v>
      </c>
      <c r="E1679" s="198" t="s">
        <v>5</v>
      </c>
      <c r="F1679" s="199" t="s">
        <v>580</v>
      </c>
      <c r="H1679" s="200">
        <v>40.84</v>
      </c>
      <c r="I1679" s="201"/>
      <c r="L1679" s="197"/>
      <c r="M1679" s="202"/>
      <c r="N1679" s="203"/>
      <c r="O1679" s="203"/>
      <c r="P1679" s="203"/>
      <c r="Q1679" s="203"/>
      <c r="R1679" s="203"/>
      <c r="S1679" s="203"/>
      <c r="T1679" s="204"/>
      <c r="AT1679" s="198" t="s">
        <v>153</v>
      </c>
      <c r="AU1679" s="198" t="s">
        <v>86</v>
      </c>
      <c r="AV1679" s="12" t="s">
        <v>86</v>
      </c>
      <c r="AW1679" s="12" t="s">
        <v>40</v>
      </c>
      <c r="AX1679" s="12" t="s">
        <v>77</v>
      </c>
      <c r="AY1679" s="198" t="s">
        <v>144</v>
      </c>
    </row>
    <row r="1680" spans="2:51" s="11" customFormat="1" ht="13.5">
      <c r="B1680" s="188"/>
      <c r="D1680" s="189" t="s">
        <v>153</v>
      </c>
      <c r="E1680" s="190" t="s">
        <v>5</v>
      </c>
      <c r="F1680" s="191" t="s">
        <v>308</v>
      </c>
      <c r="H1680" s="192" t="s">
        <v>5</v>
      </c>
      <c r="I1680" s="193"/>
      <c r="L1680" s="188"/>
      <c r="M1680" s="194"/>
      <c r="N1680" s="195"/>
      <c r="O1680" s="195"/>
      <c r="P1680" s="195"/>
      <c r="Q1680" s="195"/>
      <c r="R1680" s="195"/>
      <c r="S1680" s="195"/>
      <c r="T1680" s="196"/>
      <c r="AT1680" s="192" t="s">
        <v>153</v>
      </c>
      <c r="AU1680" s="192" t="s">
        <v>86</v>
      </c>
      <c r="AV1680" s="11" t="s">
        <v>25</v>
      </c>
      <c r="AW1680" s="11" t="s">
        <v>40</v>
      </c>
      <c r="AX1680" s="11" t="s">
        <v>77</v>
      </c>
      <c r="AY1680" s="192" t="s">
        <v>144</v>
      </c>
    </row>
    <row r="1681" spans="2:51" s="11" customFormat="1" ht="13.5">
      <c r="B1681" s="188"/>
      <c r="D1681" s="189" t="s">
        <v>153</v>
      </c>
      <c r="E1681" s="190" t="s">
        <v>5</v>
      </c>
      <c r="F1681" s="191" t="s">
        <v>309</v>
      </c>
      <c r="H1681" s="192" t="s">
        <v>5</v>
      </c>
      <c r="I1681" s="193"/>
      <c r="L1681" s="188"/>
      <c r="M1681" s="194"/>
      <c r="N1681" s="195"/>
      <c r="O1681" s="195"/>
      <c r="P1681" s="195"/>
      <c r="Q1681" s="195"/>
      <c r="R1681" s="195"/>
      <c r="S1681" s="195"/>
      <c r="T1681" s="196"/>
      <c r="AT1681" s="192" t="s">
        <v>153</v>
      </c>
      <c r="AU1681" s="192" t="s">
        <v>86</v>
      </c>
      <c r="AV1681" s="11" t="s">
        <v>25</v>
      </c>
      <c r="AW1681" s="11" t="s">
        <v>40</v>
      </c>
      <c r="AX1681" s="11" t="s">
        <v>77</v>
      </c>
      <c r="AY1681" s="192" t="s">
        <v>144</v>
      </c>
    </row>
    <row r="1682" spans="2:51" s="12" customFormat="1" ht="13.5">
      <c r="B1682" s="197"/>
      <c r="D1682" s="189" t="s">
        <v>153</v>
      </c>
      <c r="E1682" s="198" t="s">
        <v>5</v>
      </c>
      <c r="F1682" s="199" t="s">
        <v>365</v>
      </c>
      <c r="H1682" s="200">
        <v>16.34</v>
      </c>
      <c r="I1682" s="201"/>
      <c r="L1682" s="197"/>
      <c r="M1682" s="202"/>
      <c r="N1682" s="203"/>
      <c r="O1682" s="203"/>
      <c r="P1682" s="203"/>
      <c r="Q1682" s="203"/>
      <c r="R1682" s="203"/>
      <c r="S1682" s="203"/>
      <c r="T1682" s="204"/>
      <c r="AT1682" s="198" t="s">
        <v>153</v>
      </c>
      <c r="AU1682" s="198" t="s">
        <v>86</v>
      </c>
      <c r="AV1682" s="12" t="s">
        <v>86</v>
      </c>
      <c r="AW1682" s="12" t="s">
        <v>40</v>
      </c>
      <c r="AX1682" s="12" t="s">
        <v>77</v>
      </c>
      <c r="AY1682" s="198" t="s">
        <v>144</v>
      </c>
    </row>
    <row r="1683" spans="2:51" s="11" customFormat="1" ht="13.5">
      <c r="B1683" s="188"/>
      <c r="D1683" s="189" t="s">
        <v>153</v>
      </c>
      <c r="E1683" s="190" t="s">
        <v>5</v>
      </c>
      <c r="F1683" s="191" t="s">
        <v>311</v>
      </c>
      <c r="H1683" s="192" t="s">
        <v>5</v>
      </c>
      <c r="I1683" s="193"/>
      <c r="L1683" s="188"/>
      <c r="M1683" s="194"/>
      <c r="N1683" s="195"/>
      <c r="O1683" s="195"/>
      <c r="P1683" s="195"/>
      <c r="Q1683" s="195"/>
      <c r="R1683" s="195"/>
      <c r="S1683" s="195"/>
      <c r="T1683" s="196"/>
      <c r="AT1683" s="192" t="s">
        <v>153</v>
      </c>
      <c r="AU1683" s="192" t="s">
        <v>86</v>
      </c>
      <c r="AV1683" s="11" t="s">
        <v>25</v>
      </c>
      <c r="AW1683" s="11" t="s">
        <v>40</v>
      </c>
      <c r="AX1683" s="11" t="s">
        <v>77</v>
      </c>
      <c r="AY1683" s="192" t="s">
        <v>144</v>
      </c>
    </row>
    <row r="1684" spans="2:51" s="11" customFormat="1" ht="13.5">
      <c r="B1684" s="188"/>
      <c r="D1684" s="189" t="s">
        <v>153</v>
      </c>
      <c r="E1684" s="190" t="s">
        <v>5</v>
      </c>
      <c r="F1684" s="191" t="s">
        <v>312</v>
      </c>
      <c r="H1684" s="192" t="s">
        <v>5</v>
      </c>
      <c r="I1684" s="193"/>
      <c r="L1684" s="188"/>
      <c r="M1684" s="194"/>
      <c r="N1684" s="195"/>
      <c r="O1684" s="195"/>
      <c r="P1684" s="195"/>
      <c r="Q1684" s="195"/>
      <c r="R1684" s="195"/>
      <c r="S1684" s="195"/>
      <c r="T1684" s="196"/>
      <c r="AT1684" s="192" t="s">
        <v>153</v>
      </c>
      <c r="AU1684" s="192" t="s">
        <v>86</v>
      </c>
      <c r="AV1684" s="11" t="s">
        <v>25</v>
      </c>
      <c r="AW1684" s="11" t="s">
        <v>40</v>
      </c>
      <c r="AX1684" s="11" t="s">
        <v>77</v>
      </c>
      <c r="AY1684" s="192" t="s">
        <v>144</v>
      </c>
    </row>
    <row r="1685" spans="2:51" s="12" customFormat="1" ht="13.5">
      <c r="B1685" s="197"/>
      <c r="D1685" s="189" t="s">
        <v>153</v>
      </c>
      <c r="E1685" s="198" t="s">
        <v>5</v>
      </c>
      <c r="F1685" s="199" t="s">
        <v>366</v>
      </c>
      <c r="H1685" s="200">
        <v>218.07</v>
      </c>
      <c r="I1685" s="201"/>
      <c r="L1685" s="197"/>
      <c r="M1685" s="202"/>
      <c r="N1685" s="203"/>
      <c r="O1685" s="203"/>
      <c r="P1685" s="203"/>
      <c r="Q1685" s="203"/>
      <c r="R1685" s="203"/>
      <c r="S1685" s="203"/>
      <c r="T1685" s="204"/>
      <c r="AT1685" s="198" t="s">
        <v>153</v>
      </c>
      <c r="AU1685" s="198" t="s">
        <v>86</v>
      </c>
      <c r="AV1685" s="12" t="s">
        <v>86</v>
      </c>
      <c r="AW1685" s="12" t="s">
        <v>40</v>
      </c>
      <c r="AX1685" s="12" t="s">
        <v>77</v>
      </c>
      <c r="AY1685" s="198" t="s">
        <v>144</v>
      </c>
    </row>
    <row r="1686" spans="2:51" s="11" customFormat="1" ht="13.5">
      <c r="B1686" s="188"/>
      <c r="D1686" s="189" t="s">
        <v>153</v>
      </c>
      <c r="E1686" s="190" t="s">
        <v>5</v>
      </c>
      <c r="F1686" s="191" t="s">
        <v>314</v>
      </c>
      <c r="H1686" s="192" t="s">
        <v>5</v>
      </c>
      <c r="I1686" s="193"/>
      <c r="L1686" s="188"/>
      <c r="M1686" s="194"/>
      <c r="N1686" s="195"/>
      <c r="O1686" s="195"/>
      <c r="P1686" s="195"/>
      <c r="Q1686" s="195"/>
      <c r="R1686" s="195"/>
      <c r="S1686" s="195"/>
      <c r="T1686" s="196"/>
      <c r="AT1686" s="192" t="s">
        <v>153</v>
      </c>
      <c r="AU1686" s="192" t="s">
        <v>86</v>
      </c>
      <c r="AV1686" s="11" t="s">
        <v>25</v>
      </c>
      <c r="AW1686" s="11" t="s">
        <v>40</v>
      </c>
      <c r="AX1686" s="11" t="s">
        <v>77</v>
      </c>
      <c r="AY1686" s="192" t="s">
        <v>144</v>
      </c>
    </row>
    <row r="1687" spans="2:51" s="12" customFormat="1" ht="13.5">
      <c r="B1687" s="197"/>
      <c r="D1687" s="189" t="s">
        <v>153</v>
      </c>
      <c r="E1687" s="198" t="s">
        <v>5</v>
      </c>
      <c r="F1687" s="199" t="s">
        <v>367</v>
      </c>
      <c r="H1687" s="200">
        <v>22.7</v>
      </c>
      <c r="I1687" s="201"/>
      <c r="L1687" s="197"/>
      <c r="M1687" s="202"/>
      <c r="N1687" s="203"/>
      <c r="O1687" s="203"/>
      <c r="P1687" s="203"/>
      <c r="Q1687" s="203"/>
      <c r="R1687" s="203"/>
      <c r="S1687" s="203"/>
      <c r="T1687" s="204"/>
      <c r="AT1687" s="198" t="s">
        <v>153</v>
      </c>
      <c r="AU1687" s="198" t="s">
        <v>86</v>
      </c>
      <c r="AV1687" s="12" t="s">
        <v>86</v>
      </c>
      <c r="AW1687" s="12" t="s">
        <v>40</v>
      </c>
      <c r="AX1687" s="12" t="s">
        <v>77</v>
      </c>
      <c r="AY1687" s="198" t="s">
        <v>144</v>
      </c>
    </row>
    <row r="1688" spans="2:51" s="11" customFormat="1" ht="13.5">
      <c r="B1688" s="188"/>
      <c r="D1688" s="189" t="s">
        <v>153</v>
      </c>
      <c r="E1688" s="190" t="s">
        <v>5</v>
      </c>
      <c r="F1688" s="191" t="s">
        <v>1246</v>
      </c>
      <c r="H1688" s="192" t="s">
        <v>5</v>
      </c>
      <c r="I1688" s="193"/>
      <c r="L1688" s="188"/>
      <c r="M1688" s="194"/>
      <c r="N1688" s="195"/>
      <c r="O1688" s="195"/>
      <c r="P1688" s="195"/>
      <c r="Q1688" s="195"/>
      <c r="R1688" s="195"/>
      <c r="S1688" s="195"/>
      <c r="T1688" s="196"/>
      <c r="AT1688" s="192" t="s">
        <v>153</v>
      </c>
      <c r="AU1688" s="192" t="s">
        <v>86</v>
      </c>
      <c r="AV1688" s="11" t="s">
        <v>25</v>
      </c>
      <c r="AW1688" s="11" t="s">
        <v>40</v>
      </c>
      <c r="AX1688" s="11" t="s">
        <v>77</v>
      </c>
      <c r="AY1688" s="192" t="s">
        <v>144</v>
      </c>
    </row>
    <row r="1689" spans="2:51" s="11" customFormat="1" ht="13.5">
      <c r="B1689" s="188"/>
      <c r="D1689" s="189" t="s">
        <v>153</v>
      </c>
      <c r="E1689" s="190" t="s">
        <v>5</v>
      </c>
      <c r="F1689" s="191" t="s">
        <v>1247</v>
      </c>
      <c r="H1689" s="192" t="s">
        <v>5</v>
      </c>
      <c r="I1689" s="193"/>
      <c r="L1689" s="188"/>
      <c r="M1689" s="194"/>
      <c r="N1689" s="195"/>
      <c r="O1689" s="195"/>
      <c r="P1689" s="195"/>
      <c r="Q1689" s="195"/>
      <c r="R1689" s="195"/>
      <c r="S1689" s="195"/>
      <c r="T1689" s="196"/>
      <c r="AT1689" s="192" t="s">
        <v>153</v>
      </c>
      <c r="AU1689" s="192" t="s">
        <v>86</v>
      </c>
      <c r="AV1689" s="11" t="s">
        <v>25</v>
      </c>
      <c r="AW1689" s="11" t="s">
        <v>40</v>
      </c>
      <c r="AX1689" s="11" t="s">
        <v>77</v>
      </c>
      <c r="AY1689" s="192" t="s">
        <v>144</v>
      </c>
    </row>
    <row r="1690" spans="2:51" s="11" customFormat="1" ht="13.5">
      <c r="B1690" s="188"/>
      <c r="D1690" s="189" t="s">
        <v>153</v>
      </c>
      <c r="E1690" s="190" t="s">
        <v>5</v>
      </c>
      <c r="F1690" s="191" t="s">
        <v>1248</v>
      </c>
      <c r="H1690" s="192" t="s">
        <v>5</v>
      </c>
      <c r="I1690" s="193"/>
      <c r="L1690" s="188"/>
      <c r="M1690" s="194"/>
      <c r="N1690" s="195"/>
      <c r="O1690" s="195"/>
      <c r="P1690" s="195"/>
      <c r="Q1690" s="195"/>
      <c r="R1690" s="195"/>
      <c r="S1690" s="195"/>
      <c r="T1690" s="196"/>
      <c r="AT1690" s="192" t="s">
        <v>153</v>
      </c>
      <c r="AU1690" s="192" t="s">
        <v>86</v>
      </c>
      <c r="AV1690" s="11" t="s">
        <v>25</v>
      </c>
      <c r="AW1690" s="11" t="s">
        <v>40</v>
      </c>
      <c r="AX1690" s="11" t="s">
        <v>77</v>
      </c>
      <c r="AY1690" s="192" t="s">
        <v>144</v>
      </c>
    </row>
    <row r="1691" spans="2:51" s="12" customFormat="1" ht="13.5">
      <c r="B1691" s="197"/>
      <c r="D1691" s="189" t="s">
        <v>153</v>
      </c>
      <c r="E1691" s="198" t="s">
        <v>5</v>
      </c>
      <c r="F1691" s="199" t="s">
        <v>1249</v>
      </c>
      <c r="H1691" s="200">
        <v>-10.82</v>
      </c>
      <c r="I1691" s="201"/>
      <c r="L1691" s="197"/>
      <c r="M1691" s="202"/>
      <c r="N1691" s="203"/>
      <c r="O1691" s="203"/>
      <c r="P1691" s="203"/>
      <c r="Q1691" s="203"/>
      <c r="R1691" s="203"/>
      <c r="S1691" s="203"/>
      <c r="T1691" s="204"/>
      <c r="AT1691" s="198" t="s">
        <v>153</v>
      </c>
      <c r="AU1691" s="198" t="s">
        <v>86</v>
      </c>
      <c r="AV1691" s="12" t="s">
        <v>86</v>
      </c>
      <c r="AW1691" s="12" t="s">
        <v>40</v>
      </c>
      <c r="AX1691" s="12" t="s">
        <v>77</v>
      </c>
      <c r="AY1691" s="198" t="s">
        <v>144</v>
      </c>
    </row>
    <row r="1692" spans="2:51" s="11" customFormat="1" ht="13.5">
      <c r="B1692" s="188"/>
      <c r="D1692" s="189" t="s">
        <v>153</v>
      </c>
      <c r="E1692" s="190" t="s">
        <v>5</v>
      </c>
      <c r="F1692" s="191" t="s">
        <v>320</v>
      </c>
      <c r="H1692" s="192" t="s">
        <v>5</v>
      </c>
      <c r="I1692" s="193"/>
      <c r="L1692" s="188"/>
      <c r="M1692" s="194"/>
      <c r="N1692" s="195"/>
      <c r="O1692" s="195"/>
      <c r="P1692" s="195"/>
      <c r="Q1692" s="195"/>
      <c r="R1692" s="195"/>
      <c r="S1692" s="195"/>
      <c r="T1692" s="196"/>
      <c r="AT1692" s="192" t="s">
        <v>153</v>
      </c>
      <c r="AU1692" s="192" t="s">
        <v>86</v>
      </c>
      <c r="AV1692" s="11" t="s">
        <v>25</v>
      </c>
      <c r="AW1692" s="11" t="s">
        <v>40</v>
      </c>
      <c r="AX1692" s="11" t="s">
        <v>77</v>
      </c>
      <c r="AY1692" s="192" t="s">
        <v>144</v>
      </c>
    </row>
    <row r="1693" spans="2:51" s="11" customFormat="1" ht="13.5">
      <c r="B1693" s="188"/>
      <c r="D1693" s="189" t="s">
        <v>153</v>
      </c>
      <c r="E1693" s="190" t="s">
        <v>5</v>
      </c>
      <c r="F1693" s="191" t="s">
        <v>322</v>
      </c>
      <c r="H1693" s="192" t="s">
        <v>5</v>
      </c>
      <c r="I1693" s="193"/>
      <c r="L1693" s="188"/>
      <c r="M1693" s="194"/>
      <c r="N1693" s="195"/>
      <c r="O1693" s="195"/>
      <c r="P1693" s="195"/>
      <c r="Q1693" s="195"/>
      <c r="R1693" s="195"/>
      <c r="S1693" s="195"/>
      <c r="T1693" s="196"/>
      <c r="AT1693" s="192" t="s">
        <v>153</v>
      </c>
      <c r="AU1693" s="192" t="s">
        <v>86</v>
      </c>
      <c r="AV1693" s="11" t="s">
        <v>25</v>
      </c>
      <c r="AW1693" s="11" t="s">
        <v>40</v>
      </c>
      <c r="AX1693" s="11" t="s">
        <v>77</v>
      </c>
      <c r="AY1693" s="192" t="s">
        <v>144</v>
      </c>
    </row>
    <row r="1694" spans="2:51" s="12" customFormat="1" ht="13.5">
      <c r="B1694" s="197"/>
      <c r="D1694" s="189" t="s">
        <v>153</v>
      </c>
      <c r="E1694" s="198" t="s">
        <v>5</v>
      </c>
      <c r="F1694" s="199" t="s">
        <v>369</v>
      </c>
      <c r="H1694" s="200">
        <v>40</v>
      </c>
      <c r="I1694" s="201"/>
      <c r="L1694" s="197"/>
      <c r="M1694" s="202"/>
      <c r="N1694" s="203"/>
      <c r="O1694" s="203"/>
      <c r="P1694" s="203"/>
      <c r="Q1694" s="203"/>
      <c r="R1694" s="203"/>
      <c r="S1694" s="203"/>
      <c r="T1694" s="204"/>
      <c r="AT1694" s="198" t="s">
        <v>153</v>
      </c>
      <c r="AU1694" s="198" t="s">
        <v>86</v>
      </c>
      <c r="AV1694" s="12" t="s">
        <v>86</v>
      </c>
      <c r="AW1694" s="12" t="s">
        <v>40</v>
      </c>
      <c r="AX1694" s="12" t="s">
        <v>77</v>
      </c>
      <c r="AY1694" s="198" t="s">
        <v>144</v>
      </c>
    </row>
    <row r="1695" spans="2:51" s="11" customFormat="1" ht="13.5">
      <c r="B1695" s="188"/>
      <c r="D1695" s="189" t="s">
        <v>153</v>
      </c>
      <c r="E1695" s="190" t="s">
        <v>5</v>
      </c>
      <c r="F1695" s="191" t="s">
        <v>163</v>
      </c>
      <c r="H1695" s="192" t="s">
        <v>5</v>
      </c>
      <c r="I1695" s="193"/>
      <c r="L1695" s="188"/>
      <c r="M1695" s="194"/>
      <c r="N1695" s="195"/>
      <c r="O1695" s="195"/>
      <c r="P1695" s="195"/>
      <c r="Q1695" s="195"/>
      <c r="R1695" s="195"/>
      <c r="S1695" s="195"/>
      <c r="T1695" s="196"/>
      <c r="AT1695" s="192" t="s">
        <v>153</v>
      </c>
      <c r="AU1695" s="192" t="s">
        <v>86</v>
      </c>
      <c r="AV1695" s="11" t="s">
        <v>25</v>
      </c>
      <c r="AW1695" s="11" t="s">
        <v>40</v>
      </c>
      <c r="AX1695" s="11" t="s">
        <v>77</v>
      </c>
      <c r="AY1695" s="192" t="s">
        <v>144</v>
      </c>
    </row>
    <row r="1696" spans="2:51" s="11" customFormat="1" ht="13.5">
      <c r="B1696" s="188"/>
      <c r="D1696" s="189" t="s">
        <v>153</v>
      </c>
      <c r="E1696" s="190" t="s">
        <v>5</v>
      </c>
      <c r="F1696" s="191" t="s">
        <v>164</v>
      </c>
      <c r="H1696" s="192" t="s">
        <v>5</v>
      </c>
      <c r="I1696" s="193"/>
      <c r="L1696" s="188"/>
      <c r="M1696" s="194"/>
      <c r="N1696" s="195"/>
      <c r="O1696" s="195"/>
      <c r="P1696" s="195"/>
      <c r="Q1696" s="195"/>
      <c r="R1696" s="195"/>
      <c r="S1696" s="195"/>
      <c r="T1696" s="196"/>
      <c r="AT1696" s="192" t="s">
        <v>153</v>
      </c>
      <c r="AU1696" s="192" t="s">
        <v>86</v>
      </c>
      <c r="AV1696" s="11" t="s">
        <v>25</v>
      </c>
      <c r="AW1696" s="11" t="s">
        <v>40</v>
      </c>
      <c r="AX1696" s="11" t="s">
        <v>77</v>
      </c>
      <c r="AY1696" s="192" t="s">
        <v>144</v>
      </c>
    </row>
    <row r="1697" spans="2:51" s="12" customFormat="1" ht="13.5">
      <c r="B1697" s="197"/>
      <c r="D1697" s="189" t="s">
        <v>153</v>
      </c>
      <c r="E1697" s="198" t="s">
        <v>5</v>
      </c>
      <c r="F1697" s="199" t="s">
        <v>585</v>
      </c>
      <c r="H1697" s="200">
        <v>349.3</v>
      </c>
      <c r="I1697" s="201"/>
      <c r="L1697" s="197"/>
      <c r="M1697" s="202"/>
      <c r="N1697" s="203"/>
      <c r="O1697" s="203"/>
      <c r="P1697" s="203"/>
      <c r="Q1697" s="203"/>
      <c r="R1697" s="203"/>
      <c r="S1697" s="203"/>
      <c r="T1697" s="204"/>
      <c r="AT1697" s="198" t="s">
        <v>153</v>
      </c>
      <c r="AU1697" s="198" t="s">
        <v>86</v>
      </c>
      <c r="AV1697" s="12" t="s">
        <v>86</v>
      </c>
      <c r="AW1697" s="12" t="s">
        <v>40</v>
      </c>
      <c r="AX1697" s="12" t="s">
        <v>77</v>
      </c>
      <c r="AY1697" s="198" t="s">
        <v>144</v>
      </c>
    </row>
    <row r="1698" spans="2:51" s="11" customFormat="1" ht="13.5">
      <c r="B1698" s="188"/>
      <c r="D1698" s="189" t="s">
        <v>153</v>
      </c>
      <c r="E1698" s="190" t="s">
        <v>5</v>
      </c>
      <c r="F1698" s="191" t="s">
        <v>333</v>
      </c>
      <c r="H1698" s="192" t="s">
        <v>5</v>
      </c>
      <c r="I1698" s="193"/>
      <c r="L1698" s="188"/>
      <c r="M1698" s="194"/>
      <c r="N1698" s="195"/>
      <c r="O1698" s="195"/>
      <c r="P1698" s="195"/>
      <c r="Q1698" s="195"/>
      <c r="R1698" s="195"/>
      <c r="S1698" s="195"/>
      <c r="T1698" s="196"/>
      <c r="AT1698" s="192" t="s">
        <v>153</v>
      </c>
      <c r="AU1698" s="192" t="s">
        <v>86</v>
      </c>
      <c r="AV1698" s="11" t="s">
        <v>25</v>
      </c>
      <c r="AW1698" s="11" t="s">
        <v>40</v>
      </c>
      <c r="AX1698" s="11" t="s">
        <v>77</v>
      </c>
      <c r="AY1698" s="192" t="s">
        <v>144</v>
      </c>
    </row>
    <row r="1699" spans="2:51" s="11" customFormat="1" ht="13.5">
      <c r="B1699" s="188"/>
      <c r="D1699" s="189" t="s">
        <v>153</v>
      </c>
      <c r="E1699" s="190" t="s">
        <v>5</v>
      </c>
      <c r="F1699" s="191" t="s">
        <v>334</v>
      </c>
      <c r="H1699" s="192" t="s">
        <v>5</v>
      </c>
      <c r="I1699" s="193"/>
      <c r="L1699" s="188"/>
      <c r="M1699" s="194"/>
      <c r="N1699" s="195"/>
      <c r="O1699" s="195"/>
      <c r="P1699" s="195"/>
      <c r="Q1699" s="195"/>
      <c r="R1699" s="195"/>
      <c r="S1699" s="195"/>
      <c r="T1699" s="196"/>
      <c r="AT1699" s="192" t="s">
        <v>153</v>
      </c>
      <c r="AU1699" s="192" t="s">
        <v>86</v>
      </c>
      <c r="AV1699" s="11" t="s">
        <v>25</v>
      </c>
      <c r="AW1699" s="11" t="s">
        <v>40</v>
      </c>
      <c r="AX1699" s="11" t="s">
        <v>77</v>
      </c>
      <c r="AY1699" s="192" t="s">
        <v>144</v>
      </c>
    </row>
    <row r="1700" spans="2:51" s="12" customFormat="1" ht="13.5">
      <c r="B1700" s="197"/>
      <c r="D1700" s="189" t="s">
        <v>153</v>
      </c>
      <c r="E1700" s="198" t="s">
        <v>5</v>
      </c>
      <c r="F1700" s="199" t="s">
        <v>371</v>
      </c>
      <c r="H1700" s="200">
        <v>33.24</v>
      </c>
      <c r="I1700" s="201"/>
      <c r="L1700" s="197"/>
      <c r="M1700" s="202"/>
      <c r="N1700" s="203"/>
      <c r="O1700" s="203"/>
      <c r="P1700" s="203"/>
      <c r="Q1700" s="203"/>
      <c r="R1700" s="203"/>
      <c r="S1700" s="203"/>
      <c r="T1700" s="204"/>
      <c r="AT1700" s="198" t="s">
        <v>153</v>
      </c>
      <c r="AU1700" s="198" t="s">
        <v>86</v>
      </c>
      <c r="AV1700" s="12" t="s">
        <v>86</v>
      </c>
      <c r="AW1700" s="12" t="s">
        <v>40</v>
      </c>
      <c r="AX1700" s="12" t="s">
        <v>77</v>
      </c>
      <c r="AY1700" s="198" t="s">
        <v>144</v>
      </c>
    </row>
    <row r="1701" spans="2:51" s="11" customFormat="1" ht="13.5">
      <c r="B1701" s="188"/>
      <c r="D1701" s="189" t="s">
        <v>153</v>
      </c>
      <c r="E1701" s="190" t="s">
        <v>5</v>
      </c>
      <c r="F1701" s="191" t="s">
        <v>1250</v>
      </c>
      <c r="H1701" s="192" t="s">
        <v>5</v>
      </c>
      <c r="I1701" s="193"/>
      <c r="L1701" s="188"/>
      <c r="M1701" s="194"/>
      <c r="N1701" s="195"/>
      <c r="O1701" s="195"/>
      <c r="P1701" s="195"/>
      <c r="Q1701" s="195"/>
      <c r="R1701" s="195"/>
      <c r="S1701" s="195"/>
      <c r="T1701" s="196"/>
      <c r="AT1701" s="192" t="s">
        <v>153</v>
      </c>
      <c r="AU1701" s="192" t="s">
        <v>86</v>
      </c>
      <c r="AV1701" s="11" t="s">
        <v>25</v>
      </c>
      <c r="AW1701" s="11" t="s">
        <v>40</v>
      </c>
      <c r="AX1701" s="11" t="s">
        <v>77</v>
      </c>
      <c r="AY1701" s="192" t="s">
        <v>144</v>
      </c>
    </row>
    <row r="1702" spans="2:51" s="11" customFormat="1" ht="13.5">
      <c r="B1702" s="188"/>
      <c r="D1702" s="189" t="s">
        <v>153</v>
      </c>
      <c r="E1702" s="190" t="s">
        <v>5</v>
      </c>
      <c r="F1702" s="191" t="s">
        <v>1251</v>
      </c>
      <c r="H1702" s="192" t="s">
        <v>5</v>
      </c>
      <c r="I1702" s="193"/>
      <c r="L1702" s="188"/>
      <c r="M1702" s="194"/>
      <c r="N1702" s="195"/>
      <c r="O1702" s="195"/>
      <c r="P1702" s="195"/>
      <c r="Q1702" s="195"/>
      <c r="R1702" s="195"/>
      <c r="S1702" s="195"/>
      <c r="T1702" s="196"/>
      <c r="AT1702" s="192" t="s">
        <v>153</v>
      </c>
      <c r="AU1702" s="192" t="s">
        <v>86</v>
      </c>
      <c r="AV1702" s="11" t="s">
        <v>25</v>
      </c>
      <c r="AW1702" s="11" t="s">
        <v>40</v>
      </c>
      <c r="AX1702" s="11" t="s">
        <v>77</v>
      </c>
      <c r="AY1702" s="192" t="s">
        <v>144</v>
      </c>
    </row>
    <row r="1703" spans="2:51" s="12" customFormat="1" ht="13.5">
      <c r="B1703" s="197"/>
      <c r="D1703" s="189" t="s">
        <v>153</v>
      </c>
      <c r="E1703" s="198" t="s">
        <v>5</v>
      </c>
      <c r="F1703" s="199" t="s">
        <v>1252</v>
      </c>
      <c r="H1703" s="200">
        <v>8.52</v>
      </c>
      <c r="I1703" s="201"/>
      <c r="L1703" s="197"/>
      <c r="M1703" s="202"/>
      <c r="N1703" s="203"/>
      <c r="O1703" s="203"/>
      <c r="P1703" s="203"/>
      <c r="Q1703" s="203"/>
      <c r="R1703" s="203"/>
      <c r="S1703" s="203"/>
      <c r="T1703" s="204"/>
      <c r="AT1703" s="198" t="s">
        <v>153</v>
      </c>
      <c r="AU1703" s="198" t="s">
        <v>86</v>
      </c>
      <c r="AV1703" s="12" t="s">
        <v>86</v>
      </c>
      <c r="AW1703" s="12" t="s">
        <v>40</v>
      </c>
      <c r="AX1703" s="12" t="s">
        <v>77</v>
      </c>
      <c r="AY1703" s="198" t="s">
        <v>144</v>
      </c>
    </row>
    <row r="1704" spans="2:51" s="13" customFormat="1" ht="13.5">
      <c r="B1704" s="205"/>
      <c r="D1704" s="189" t="s">
        <v>153</v>
      </c>
      <c r="E1704" s="215" t="s">
        <v>5</v>
      </c>
      <c r="F1704" s="216" t="s">
        <v>174</v>
      </c>
      <c r="H1704" s="217">
        <v>718.19</v>
      </c>
      <c r="I1704" s="210"/>
      <c r="L1704" s="205"/>
      <c r="M1704" s="211"/>
      <c r="N1704" s="212"/>
      <c r="O1704" s="212"/>
      <c r="P1704" s="212"/>
      <c r="Q1704" s="212"/>
      <c r="R1704" s="212"/>
      <c r="S1704" s="212"/>
      <c r="T1704" s="213"/>
      <c r="AT1704" s="214" t="s">
        <v>153</v>
      </c>
      <c r="AU1704" s="214" t="s">
        <v>86</v>
      </c>
      <c r="AV1704" s="13" t="s">
        <v>151</v>
      </c>
      <c r="AW1704" s="13" t="s">
        <v>40</v>
      </c>
      <c r="AX1704" s="13" t="s">
        <v>77</v>
      </c>
      <c r="AY1704" s="214" t="s">
        <v>144</v>
      </c>
    </row>
    <row r="1705" spans="2:51" s="12" customFormat="1" ht="13.5">
      <c r="B1705" s="197"/>
      <c r="D1705" s="189" t="s">
        <v>153</v>
      </c>
      <c r="E1705" s="198" t="s">
        <v>5</v>
      </c>
      <c r="F1705" s="199" t="s">
        <v>2027</v>
      </c>
      <c r="H1705" s="200">
        <v>1436.238</v>
      </c>
      <c r="I1705" s="201"/>
      <c r="L1705" s="197"/>
      <c r="M1705" s="202"/>
      <c r="N1705" s="203"/>
      <c r="O1705" s="203"/>
      <c r="P1705" s="203"/>
      <c r="Q1705" s="203"/>
      <c r="R1705" s="203"/>
      <c r="S1705" s="203"/>
      <c r="T1705" s="204"/>
      <c r="AT1705" s="198" t="s">
        <v>153</v>
      </c>
      <c r="AU1705" s="198" t="s">
        <v>86</v>
      </c>
      <c r="AV1705" s="12" t="s">
        <v>86</v>
      </c>
      <c r="AW1705" s="12" t="s">
        <v>40</v>
      </c>
      <c r="AX1705" s="12" t="s">
        <v>77</v>
      </c>
      <c r="AY1705" s="198" t="s">
        <v>144</v>
      </c>
    </row>
    <row r="1706" spans="2:51" s="13" customFormat="1" ht="13.5">
      <c r="B1706" s="205"/>
      <c r="D1706" s="206" t="s">
        <v>153</v>
      </c>
      <c r="E1706" s="207" t="s">
        <v>5</v>
      </c>
      <c r="F1706" s="208" t="s">
        <v>174</v>
      </c>
      <c r="H1706" s="209">
        <v>1436.238</v>
      </c>
      <c r="I1706" s="210"/>
      <c r="L1706" s="205"/>
      <c r="M1706" s="211"/>
      <c r="N1706" s="212"/>
      <c r="O1706" s="212"/>
      <c r="P1706" s="212"/>
      <c r="Q1706" s="212"/>
      <c r="R1706" s="212"/>
      <c r="S1706" s="212"/>
      <c r="T1706" s="213"/>
      <c r="AT1706" s="214" t="s">
        <v>153</v>
      </c>
      <c r="AU1706" s="214" t="s">
        <v>86</v>
      </c>
      <c r="AV1706" s="13" t="s">
        <v>151</v>
      </c>
      <c r="AW1706" s="13" t="s">
        <v>40</v>
      </c>
      <c r="AX1706" s="13" t="s">
        <v>25</v>
      </c>
      <c r="AY1706" s="214" t="s">
        <v>144</v>
      </c>
    </row>
    <row r="1707" spans="2:65" s="1" customFormat="1" ht="22.5" customHeight="1">
      <c r="B1707" s="175"/>
      <c r="C1707" s="176" t="s">
        <v>2028</v>
      </c>
      <c r="D1707" s="176" t="s">
        <v>146</v>
      </c>
      <c r="E1707" s="177" t="s">
        <v>2029</v>
      </c>
      <c r="F1707" s="178" t="s">
        <v>2030</v>
      </c>
      <c r="G1707" s="179" t="s">
        <v>205</v>
      </c>
      <c r="H1707" s="180">
        <v>230.22</v>
      </c>
      <c r="I1707" s="181"/>
      <c r="J1707" s="182">
        <f>ROUND(I1707*H1707,2)</f>
        <v>0</v>
      </c>
      <c r="K1707" s="178" t="s">
        <v>4754</v>
      </c>
      <c r="L1707" s="42"/>
      <c r="M1707" s="183" t="s">
        <v>5</v>
      </c>
      <c r="N1707" s="184" t="s">
        <v>48</v>
      </c>
      <c r="O1707" s="43"/>
      <c r="P1707" s="185">
        <f>O1707*H1707</f>
        <v>0</v>
      </c>
      <c r="Q1707" s="185">
        <v>0.0004</v>
      </c>
      <c r="R1707" s="185">
        <f>Q1707*H1707</f>
        <v>0.092088</v>
      </c>
      <c r="S1707" s="185">
        <v>0</v>
      </c>
      <c r="T1707" s="186">
        <f>S1707*H1707</f>
        <v>0</v>
      </c>
      <c r="AR1707" s="24" t="s">
        <v>339</v>
      </c>
      <c r="AT1707" s="24" t="s">
        <v>146</v>
      </c>
      <c r="AU1707" s="24" t="s">
        <v>86</v>
      </c>
      <c r="AY1707" s="24" t="s">
        <v>144</v>
      </c>
      <c r="BE1707" s="187">
        <f>IF(N1707="základní",J1707,0)</f>
        <v>0</v>
      </c>
      <c r="BF1707" s="187">
        <f>IF(N1707="snížená",J1707,0)</f>
        <v>0</v>
      </c>
      <c r="BG1707" s="187">
        <f>IF(N1707="zákl. přenesená",J1707,0)</f>
        <v>0</v>
      </c>
      <c r="BH1707" s="187">
        <f>IF(N1707="sníž. přenesená",J1707,0)</f>
        <v>0</v>
      </c>
      <c r="BI1707" s="187">
        <f>IF(N1707="nulová",J1707,0)</f>
        <v>0</v>
      </c>
      <c r="BJ1707" s="24" t="s">
        <v>25</v>
      </c>
      <c r="BK1707" s="187">
        <f>ROUND(I1707*H1707,2)</f>
        <v>0</v>
      </c>
      <c r="BL1707" s="24" t="s">
        <v>339</v>
      </c>
      <c r="BM1707" s="24" t="s">
        <v>2031</v>
      </c>
    </row>
    <row r="1708" spans="2:51" s="11" customFormat="1" ht="13.5">
      <c r="B1708" s="188"/>
      <c r="D1708" s="189" t="s">
        <v>153</v>
      </c>
      <c r="E1708" s="190" t="s">
        <v>5</v>
      </c>
      <c r="F1708" s="191" t="s">
        <v>304</v>
      </c>
      <c r="H1708" s="192" t="s">
        <v>5</v>
      </c>
      <c r="I1708" s="193"/>
      <c r="L1708" s="188"/>
      <c r="M1708" s="194"/>
      <c r="N1708" s="195"/>
      <c r="O1708" s="195"/>
      <c r="P1708" s="195"/>
      <c r="Q1708" s="195"/>
      <c r="R1708" s="195"/>
      <c r="S1708" s="195"/>
      <c r="T1708" s="196"/>
      <c r="AT1708" s="192" t="s">
        <v>153</v>
      </c>
      <c r="AU1708" s="192" t="s">
        <v>86</v>
      </c>
      <c r="AV1708" s="11" t="s">
        <v>25</v>
      </c>
      <c r="AW1708" s="11" t="s">
        <v>40</v>
      </c>
      <c r="AX1708" s="11" t="s">
        <v>77</v>
      </c>
      <c r="AY1708" s="192" t="s">
        <v>144</v>
      </c>
    </row>
    <row r="1709" spans="2:51" s="11" customFormat="1" ht="13.5">
      <c r="B1709" s="188"/>
      <c r="D1709" s="189" t="s">
        <v>153</v>
      </c>
      <c r="E1709" s="190" t="s">
        <v>5</v>
      </c>
      <c r="F1709" s="191" t="s">
        <v>305</v>
      </c>
      <c r="H1709" s="192" t="s">
        <v>5</v>
      </c>
      <c r="I1709" s="193"/>
      <c r="L1709" s="188"/>
      <c r="M1709" s="194"/>
      <c r="N1709" s="195"/>
      <c r="O1709" s="195"/>
      <c r="P1709" s="195"/>
      <c r="Q1709" s="195"/>
      <c r="R1709" s="195"/>
      <c r="S1709" s="195"/>
      <c r="T1709" s="196"/>
      <c r="AT1709" s="192" t="s">
        <v>153</v>
      </c>
      <c r="AU1709" s="192" t="s">
        <v>86</v>
      </c>
      <c r="AV1709" s="11" t="s">
        <v>25</v>
      </c>
      <c r="AW1709" s="11" t="s">
        <v>40</v>
      </c>
      <c r="AX1709" s="11" t="s">
        <v>77</v>
      </c>
      <c r="AY1709" s="192" t="s">
        <v>144</v>
      </c>
    </row>
    <row r="1710" spans="2:51" s="12" customFormat="1" ht="13.5">
      <c r="B1710" s="197"/>
      <c r="D1710" s="189" t="s">
        <v>153</v>
      </c>
      <c r="E1710" s="198" t="s">
        <v>5</v>
      </c>
      <c r="F1710" s="199" t="s">
        <v>583</v>
      </c>
      <c r="H1710" s="200">
        <v>115.11</v>
      </c>
      <c r="I1710" s="201"/>
      <c r="L1710" s="197"/>
      <c r="M1710" s="202"/>
      <c r="N1710" s="203"/>
      <c r="O1710" s="203"/>
      <c r="P1710" s="203"/>
      <c r="Q1710" s="203"/>
      <c r="R1710" s="203"/>
      <c r="S1710" s="203"/>
      <c r="T1710" s="204"/>
      <c r="AT1710" s="198" t="s">
        <v>153</v>
      </c>
      <c r="AU1710" s="198" t="s">
        <v>86</v>
      </c>
      <c r="AV1710" s="12" t="s">
        <v>86</v>
      </c>
      <c r="AW1710" s="12" t="s">
        <v>40</v>
      </c>
      <c r="AX1710" s="12" t="s">
        <v>77</v>
      </c>
      <c r="AY1710" s="198" t="s">
        <v>144</v>
      </c>
    </row>
    <row r="1711" spans="2:51" s="13" customFormat="1" ht="13.5">
      <c r="B1711" s="205"/>
      <c r="D1711" s="189" t="s">
        <v>153</v>
      </c>
      <c r="E1711" s="215" t="s">
        <v>5</v>
      </c>
      <c r="F1711" s="216" t="s">
        <v>174</v>
      </c>
      <c r="H1711" s="217">
        <v>115.11</v>
      </c>
      <c r="I1711" s="210"/>
      <c r="L1711" s="205"/>
      <c r="M1711" s="211"/>
      <c r="N1711" s="212"/>
      <c r="O1711" s="212"/>
      <c r="P1711" s="212"/>
      <c r="Q1711" s="212"/>
      <c r="R1711" s="212"/>
      <c r="S1711" s="212"/>
      <c r="T1711" s="213"/>
      <c r="AT1711" s="214" t="s">
        <v>153</v>
      </c>
      <c r="AU1711" s="214" t="s">
        <v>86</v>
      </c>
      <c r="AV1711" s="13" t="s">
        <v>151</v>
      </c>
      <c r="AW1711" s="13" t="s">
        <v>40</v>
      </c>
      <c r="AX1711" s="13" t="s">
        <v>77</v>
      </c>
      <c r="AY1711" s="214" t="s">
        <v>144</v>
      </c>
    </row>
    <row r="1712" spans="2:51" s="12" customFormat="1" ht="13.5">
      <c r="B1712" s="197"/>
      <c r="D1712" s="189" t="s">
        <v>153</v>
      </c>
      <c r="E1712" s="198" t="s">
        <v>5</v>
      </c>
      <c r="F1712" s="199" t="s">
        <v>2032</v>
      </c>
      <c r="H1712" s="200">
        <v>230.22</v>
      </c>
      <c r="I1712" s="201"/>
      <c r="L1712" s="197"/>
      <c r="M1712" s="202"/>
      <c r="N1712" s="203"/>
      <c r="O1712" s="203"/>
      <c r="P1712" s="203"/>
      <c r="Q1712" s="203"/>
      <c r="R1712" s="203"/>
      <c r="S1712" s="203"/>
      <c r="T1712" s="204"/>
      <c r="AT1712" s="198" t="s">
        <v>153</v>
      </c>
      <c r="AU1712" s="198" t="s">
        <v>86</v>
      </c>
      <c r="AV1712" s="12" t="s">
        <v>86</v>
      </c>
      <c r="AW1712" s="12" t="s">
        <v>40</v>
      </c>
      <c r="AX1712" s="12" t="s">
        <v>77</v>
      </c>
      <c r="AY1712" s="198" t="s">
        <v>144</v>
      </c>
    </row>
    <row r="1713" spans="2:51" s="13" customFormat="1" ht="13.5">
      <c r="B1713" s="205"/>
      <c r="D1713" s="206" t="s">
        <v>153</v>
      </c>
      <c r="E1713" s="207" t="s">
        <v>5</v>
      </c>
      <c r="F1713" s="208" t="s">
        <v>174</v>
      </c>
      <c r="H1713" s="209">
        <v>230.22</v>
      </c>
      <c r="I1713" s="210"/>
      <c r="L1713" s="205"/>
      <c r="M1713" s="211"/>
      <c r="N1713" s="212"/>
      <c r="O1713" s="212"/>
      <c r="P1713" s="212"/>
      <c r="Q1713" s="212"/>
      <c r="R1713" s="212"/>
      <c r="S1713" s="212"/>
      <c r="T1713" s="213"/>
      <c r="AT1713" s="214" t="s">
        <v>153</v>
      </c>
      <c r="AU1713" s="214" t="s">
        <v>86</v>
      </c>
      <c r="AV1713" s="13" t="s">
        <v>151</v>
      </c>
      <c r="AW1713" s="13" t="s">
        <v>40</v>
      </c>
      <c r="AX1713" s="13" t="s">
        <v>25</v>
      </c>
      <c r="AY1713" s="214" t="s">
        <v>144</v>
      </c>
    </row>
    <row r="1714" spans="2:65" s="1" customFormat="1" ht="22.5" customHeight="1">
      <c r="B1714" s="175"/>
      <c r="C1714" s="176" t="s">
        <v>2033</v>
      </c>
      <c r="D1714" s="176" t="s">
        <v>146</v>
      </c>
      <c r="E1714" s="177" t="s">
        <v>2034</v>
      </c>
      <c r="F1714" s="178" t="s">
        <v>2035</v>
      </c>
      <c r="G1714" s="179" t="s">
        <v>205</v>
      </c>
      <c r="H1714" s="180">
        <v>14.28</v>
      </c>
      <c r="I1714" s="181"/>
      <c r="J1714" s="182">
        <f>ROUND(I1714*H1714,2)</f>
        <v>0</v>
      </c>
      <c r="K1714" s="178" t="s">
        <v>4753</v>
      </c>
      <c r="L1714" s="42"/>
      <c r="M1714" s="183" t="s">
        <v>5</v>
      </c>
      <c r="N1714" s="184" t="s">
        <v>48</v>
      </c>
      <c r="O1714" s="43"/>
      <c r="P1714" s="185">
        <f>O1714*H1714</f>
        <v>0</v>
      </c>
      <c r="Q1714" s="185">
        <v>0.0004</v>
      </c>
      <c r="R1714" s="185">
        <f>Q1714*H1714</f>
        <v>0.005712</v>
      </c>
      <c r="S1714" s="185">
        <v>0</v>
      </c>
      <c r="T1714" s="186">
        <f>S1714*H1714</f>
        <v>0</v>
      </c>
      <c r="AR1714" s="24" t="s">
        <v>339</v>
      </c>
      <c r="AT1714" s="24" t="s">
        <v>146</v>
      </c>
      <c r="AU1714" s="24" t="s">
        <v>86</v>
      </c>
      <c r="AY1714" s="24" t="s">
        <v>144</v>
      </c>
      <c r="BE1714" s="187">
        <f>IF(N1714="základní",J1714,0)</f>
        <v>0</v>
      </c>
      <c r="BF1714" s="187">
        <f>IF(N1714="snížená",J1714,0)</f>
        <v>0</v>
      </c>
      <c r="BG1714" s="187">
        <f>IF(N1714="zákl. přenesená",J1714,0)</f>
        <v>0</v>
      </c>
      <c r="BH1714" s="187">
        <f>IF(N1714="sníž. přenesená",J1714,0)</f>
        <v>0</v>
      </c>
      <c r="BI1714" s="187">
        <f>IF(N1714="nulová",J1714,0)</f>
        <v>0</v>
      </c>
      <c r="BJ1714" s="24" t="s">
        <v>25</v>
      </c>
      <c r="BK1714" s="187">
        <f>ROUND(I1714*H1714,2)</f>
        <v>0</v>
      </c>
      <c r="BL1714" s="24" t="s">
        <v>339</v>
      </c>
      <c r="BM1714" s="24" t="s">
        <v>2036</v>
      </c>
    </row>
    <row r="1715" spans="2:51" s="11" customFormat="1" ht="13.5">
      <c r="B1715" s="188"/>
      <c r="D1715" s="189" t="s">
        <v>153</v>
      </c>
      <c r="E1715" s="190" t="s">
        <v>5</v>
      </c>
      <c r="F1715" s="191" t="s">
        <v>1250</v>
      </c>
      <c r="H1715" s="192" t="s">
        <v>5</v>
      </c>
      <c r="I1715" s="193"/>
      <c r="L1715" s="188"/>
      <c r="M1715" s="194"/>
      <c r="N1715" s="195"/>
      <c r="O1715" s="195"/>
      <c r="P1715" s="195"/>
      <c r="Q1715" s="195"/>
      <c r="R1715" s="195"/>
      <c r="S1715" s="195"/>
      <c r="T1715" s="196"/>
      <c r="AT1715" s="192" t="s">
        <v>153</v>
      </c>
      <c r="AU1715" s="192" t="s">
        <v>86</v>
      </c>
      <c r="AV1715" s="11" t="s">
        <v>25</v>
      </c>
      <c r="AW1715" s="11" t="s">
        <v>40</v>
      </c>
      <c r="AX1715" s="11" t="s">
        <v>77</v>
      </c>
      <c r="AY1715" s="192" t="s">
        <v>144</v>
      </c>
    </row>
    <row r="1716" spans="2:51" s="11" customFormat="1" ht="13.5">
      <c r="B1716" s="188"/>
      <c r="D1716" s="189" t="s">
        <v>153</v>
      </c>
      <c r="E1716" s="190" t="s">
        <v>5</v>
      </c>
      <c r="F1716" s="191" t="s">
        <v>2037</v>
      </c>
      <c r="H1716" s="192" t="s">
        <v>5</v>
      </c>
      <c r="I1716" s="193"/>
      <c r="L1716" s="188"/>
      <c r="M1716" s="194"/>
      <c r="N1716" s="195"/>
      <c r="O1716" s="195"/>
      <c r="P1716" s="195"/>
      <c r="Q1716" s="195"/>
      <c r="R1716" s="195"/>
      <c r="S1716" s="195"/>
      <c r="T1716" s="196"/>
      <c r="AT1716" s="192" t="s">
        <v>153</v>
      </c>
      <c r="AU1716" s="192" t="s">
        <v>86</v>
      </c>
      <c r="AV1716" s="11" t="s">
        <v>25</v>
      </c>
      <c r="AW1716" s="11" t="s">
        <v>40</v>
      </c>
      <c r="AX1716" s="11" t="s">
        <v>77</v>
      </c>
      <c r="AY1716" s="192" t="s">
        <v>144</v>
      </c>
    </row>
    <row r="1717" spans="2:51" s="12" customFormat="1" ht="13.5">
      <c r="B1717" s="197"/>
      <c r="D1717" s="189" t="s">
        <v>153</v>
      </c>
      <c r="E1717" s="198" t="s">
        <v>5</v>
      </c>
      <c r="F1717" s="199" t="s">
        <v>1895</v>
      </c>
      <c r="H1717" s="200">
        <v>14.28</v>
      </c>
      <c r="I1717" s="201"/>
      <c r="L1717" s="197"/>
      <c r="M1717" s="202"/>
      <c r="N1717" s="203"/>
      <c r="O1717" s="203"/>
      <c r="P1717" s="203"/>
      <c r="Q1717" s="203"/>
      <c r="R1717" s="203"/>
      <c r="S1717" s="203"/>
      <c r="T1717" s="204"/>
      <c r="AT1717" s="198" t="s">
        <v>153</v>
      </c>
      <c r="AU1717" s="198" t="s">
        <v>86</v>
      </c>
      <c r="AV1717" s="12" t="s">
        <v>86</v>
      </c>
      <c r="AW1717" s="12" t="s">
        <v>40</v>
      </c>
      <c r="AX1717" s="12" t="s">
        <v>77</v>
      </c>
      <c r="AY1717" s="198" t="s">
        <v>144</v>
      </c>
    </row>
    <row r="1718" spans="2:51" s="13" customFormat="1" ht="13.5">
      <c r="B1718" s="205"/>
      <c r="D1718" s="206" t="s">
        <v>153</v>
      </c>
      <c r="E1718" s="207" t="s">
        <v>5</v>
      </c>
      <c r="F1718" s="208" t="s">
        <v>174</v>
      </c>
      <c r="H1718" s="209">
        <v>14.28</v>
      </c>
      <c r="I1718" s="210"/>
      <c r="L1718" s="205"/>
      <c r="M1718" s="211"/>
      <c r="N1718" s="212"/>
      <c r="O1718" s="212"/>
      <c r="P1718" s="212"/>
      <c r="Q1718" s="212"/>
      <c r="R1718" s="212"/>
      <c r="S1718" s="212"/>
      <c r="T1718" s="213"/>
      <c r="AT1718" s="214" t="s">
        <v>153</v>
      </c>
      <c r="AU1718" s="214" t="s">
        <v>86</v>
      </c>
      <c r="AV1718" s="13" t="s">
        <v>151</v>
      </c>
      <c r="AW1718" s="13" t="s">
        <v>40</v>
      </c>
      <c r="AX1718" s="13" t="s">
        <v>25</v>
      </c>
      <c r="AY1718" s="214" t="s">
        <v>144</v>
      </c>
    </row>
    <row r="1719" spans="2:65" s="1" customFormat="1" ht="22.5" customHeight="1">
      <c r="B1719" s="175"/>
      <c r="C1719" s="223" t="s">
        <v>2038</v>
      </c>
      <c r="D1719" s="223" t="s">
        <v>782</v>
      </c>
      <c r="E1719" s="224" t="s">
        <v>2039</v>
      </c>
      <c r="F1719" s="225" t="s">
        <v>2040</v>
      </c>
      <c r="G1719" s="226" t="s">
        <v>205</v>
      </c>
      <c r="H1719" s="227">
        <v>908.529</v>
      </c>
      <c r="I1719" s="228"/>
      <c r="J1719" s="229">
        <f>ROUND(I1719*H1719,2)</f>
        <v>0</v>
      </c>
      <c r="K1719" s="178" t="s">
        <v>4753</v>
      </c>
      <c r="L1719" s="230"/>
      <c r="M1719" s="231" t="s">
        <v>5</v>
      </c>
      <c r="N1719" s="232" t="s">
        <v>48</v>
      </c>
      <c r="O1719" s="43"/>
      <c r="P1719" s="185">
        <f>O1719*H1719</f>
        <v>0</v>
      </c>
      <c r="Q1719" s="185">
        <v>0.0035</v>
      </c>
      <c r="R1719" s="185">
        <f>Q1719*H1719</f>
        <v>3.1798515000000003</v>
      </c>
      <c r="S1719" s="185">
        <v>0</v>
      </c>
      <c r="T1719" s="186">
        <f>S1719*H1719</f>
        <v>0</v>
      </c>
      <c r="AR1719" s="24" t="s">
        <v>497</v>
      </c>
      <c r="AT1719" s="24" t="s">
        <v>782</v>
      </c>
      <c r="AU1719" s="24" t="s">
        <v>86</v>
      </c>
      <c r="AY1719" s="24" t="s">
        <v>144</v>
      </c>
      <c r="BE1719" s="187">
        <f>IF(N1719="základní",J1719,0)</f>
        <v>0</v>
      </c>
      <c r="BF1719" s="187">
        <f>IF(N1719="snížená",J1719,0)</f>
        <v>0</v>
      </c>
      <c r="BG1719" s="187">
        <f>IF(N1719="zákl. přenesená",J1719,0)</f>
        <v>0</v>
      </c>
      <c r="BH1719" s="187">
        <f>IF(N1719="sníž. přenesená",J1719,0)</f>
        <v>0</v>
      </c>
      <c r="BI1719" s="187">
        <f>IF(N1719="nulová",J1719,0)</f>
        <v>0</v>
      </c>
      <c r="BJ1719" s="24" t="s">
        <v>25</v>
      </c>
      <c r="BK1719" s="187">
        <f>ROUND(I1719*H1719,2)</f>
        <v>0</v>
      </c>
      <c r="BL1719" s="24" t="s">
        <v>339</v>
      </c>
      <c r="BM1719" s="24" t="s">
        <v>2041</v>
      </c>
    </row>
    <row r="1720" spans="2:51" s="11" customFormat="1" ht="13.5">
      <c r="B1720" s="188"/>
      <c r="D1720" s="189" t="s">
        <v>153</v>
      </c>
      <c r="E1720" s="190" t="s">
        <v>5</v>
      </c>
      <c r="F1720" s="191" t="s">
        <v>154</v>
      </c>
      <c r="H1720" s="192" t="s">
        <v>5</v>
      </c>
      <c r="I1720" s="193"/>
      <c r="L1720" s="188"/>
      <c r="M1720" s="194"/>
      <c r="N1720" s="195"/>
      <c r="O1720" s="195"/>
      <c r="P1720" s="195"/>
      <c r="Q1720" s="195"/>
      <c r="R1720" s="195"/>
      <c r="S1720" s="195"/>
      <c r="T1720" s="196"/>
      <c r="AT1720" s="192" t="s">
        <v>153</v>
      </c>
      <c r="AU1720" s="192" t="s">
        <v>86</v>
      </c>
      <c r="AV1720" s="11" t="s">
        <v>25</v>
      </c>
      <c r="AW1720" s="11" t="s">
        <v>40</v>
      </c>
      <c r="AX1720" s="11" t="s">
        <v>77</v>
      </c>
      <c r="AY1720" s="192" t="s">
        <v>144</v>
      </c>
    </row>
    <row r="1721" spans="2:51" s="11" customFormat="1" ht="13.5">
      <c r="B1721" s="188"/>
      <c r="D1721" s="189" t="s">
        <v>153</v>
      </c>
      <c r="E1721" s="190" t="s">
        <v>5</v>
      </c>
      <c r="F1721" s="191" t="s">
        <v>155</v>
      </c>
      <c r="H1721" s="192" t="s">
        <v>5</v>
      </c>
      <c r="I1721" s="193"/>
      <c r="L1721" s="188"/>
      <c r="M1721" s="194"/>
      <c r="N1721" s="195"/>
      <c r="O1721" s="195"/>
      <c r="P1721" s="195"/>
      <c r="Q1721" s="195"/>
      <c r="R1721" s="195"/>
      <c r="S1721" s="195"/>
      <c r="T1721" s="196"/>
      <c r="AT1721" s="192" t="s">
        <v>153</v>
      </c>
      <c r="AU1721" s="192" t="s">
        <v>86</v>
      </c>
      <c r="AV1721" s="11" t="s">
        <v>25</v>
      </c>
      <c r="AW1721" s="11" t="s">
        <v>40</v>
      </c>
      <c r="AX1721" s="11" t="s">
        <v>77</v>
      </c>
      <c r="AY1721" s="192" t="s">
        <v>144</v>
      </c>
    </row>
    <row r="1722" spans="2:51" s="12" customFormat="1" ht="13.5">
      <c r="B1722" s="197"/>
      <c r="D1722" s="189" t="s">
        <v>153</v>
      </c>
      <c r="E1722" s="198" t="s">
        <v>5</v>
      </c>
      <c r="F1722" s="199" t="s">
        <v>580</v>
      </c>
      <c r="H1722" s="200">
        <v>40.84</v>
      </c>
      <c r="I1722" s="201"/>
      <c r="L1722" s="197"/>
      <c r="M1722" s="202"/>
      <c r="N1722" s="203"/>
      <c r="O1722" s="203"/>
      <c r="P1722" s="203"/>
      <c r="Q1722" s="203"/>
      <c r="R1722" s="203"/>
      <c r="S1722" s="203"/>
      <c r="T1722" s="204"/>
      <c r="AT1722" s="198" t="s">
        <v>153</v>
      </c>
      <c r="AU1722" s="198" t="s">
        <v>86</v>
      </c>
      <c r="AV1722" s="12" t="s">
        <v>86</v>
      </c>
      <c r="AW1722" s="12" t="s">
        <v>40</v>
      </c>
      <c r="AX1722" s="12" t="s">
        <v>77</v>
      </c>
      <c r="AY1722" s="198" t="s">
        <v>144</v>
      </c>
    </row>
    <row r="1723" spans="2:51" s="11" customFormat="1" ht="13.5">
      <c r="B1723" s="188"/>
      <c r="D1723" s="189" t="s">
        <v>153</v>
      </c>
      <c r="E1723" s="190" t="s">
        <v>5</v>
      </c>
      <c r="F1723" s="191" t="s">
        <v>304</v>
      </c>
      <c r="H1723" s="192" t="s">
        <v>5</v>
      </c>
      <c r="I1723" s="193"/>
      <c r="L1723" s="188"/>
      <c r="M1723" s="194"/>
      <c r="N1723" s="195"/>
      <c r="O1723" s="195"/>
      <c r="P1723" s="195"/>
      <c r="Q1723" s="195"/>
      <c r="R1723" s="195"/>
      <c r="S1723" s="195"/>
      <c r="T1723" s="196"/>
      <c r="AT1723" s="192" t="s">
        <v>153</v>
      </c>
      <c r="AU1723" s="192" t="s">
        <v>86</v>
      </c>
      <c r="AV1723" s="11" t="s">
        <v>25</v>
      </c>
      <c r="AW1723" s="11" t="s">
        <v>40</v>
      </c>
      <c r="AX1723" s="11" t="s">
        <v>77</v>
      </c>
      <c r="AY1723" s="192" t="s">
        <v>144</v>
      </c>
    </row>
    <row r="1724" spans="2:51" s="11" customFormat="1" ht="13.5">
      <c r="B1724" s="188"/>
      <c r="D1724" s="189" t="s">
        <v>153</v>
      </c>
      <c r="E1724" s="190" t="s">
        <v>5</v>
      </c>
      <c r="F1724" s="191" t="s">
        <v>305</v>
      </c>
      <c r="H1724" s="192" t="s">
        <v>5</v>
      </c>
      <c r="I1724" s="193"/>
      <c r="L1724" s="188"/>
      <c r="M1724" s="194"/>
      <c r="N1724" s="195"/>
      <c r="O1724" s="195"/>
      <c r="P1724" s="195"/>
      <c r="Q1724" s="195"/>
      <c r="R1724" s="195"/>
      <c r="S1724" s="195"/>
      <c r="T1724" s="196"/>
      <c r="AT1724" s="192" t="s">
        <v>153</v>
      </c>
      <c r="AU1724" s="192" t="s">
        <v>86</v>
      </c>
      <c r="AV1724" s="11" t="s">
        <v>25</v>
      </c>
      <c r="AW1724" s="11" t="s">
        <v>40</v>
      </c>
      <c r="AX1724" s="11" t="s">
        <v>77</v>
      </c>
      <c r="AY1724" s="192" t="s">
        <v>144</v>
      </c>
    </row>
    <row r="1725" spans="2:51" s="12" customFormat="1" ht="13.5">
      <c r="B1725" s="197"/>
      <c r="D1725" s="189" t="s">
        <v>153</v>
      </c>
      <c r="E1725" s="198" t="s">
        <v>5</v>
      </c>
      <c r="F1725" s="199" t="s">
        <v>2042</v>
      </c>
      <c r="H1725" s="200">
        <v>57.555</v>
      </c>
      <c r="I1725" s="201"/>
      <c r="L1725" s="197"/>
      <c r="M1725" s="202"/>
      <c r="N1725" s="203"/>
      <c r="O1725" s="203"/>
      <c r="P1725" s="203"/>
      <c r="Q1725" s="203"/>
      <c r="R1725" s="203"/>
      <c r="S1725" s="203"/>
      <c r="T1725" s="204"/>
      <c r="AT1725" s="198" t="s">
        <v>153</v>
      </c>
      <c r="AU1725" s="198" t="s">
        <v>86</v>
      </c>
      <c r="AV1725" s="12" t="s">
        <v>86</v>
      </c>
      <c r="AW1725" s="12" t="s">
        <v>40</v>
      </c>
      <c r="AX1725" s="12" t="s">
        <v>77</v>
      </c>
      <c r="AY1725" s="198" t="s">
        <v>144</v>
      </c>
    </row>
    <row r="1726" spans="2:51" s="11" customFormat="1" ht="13.5">
      <c r="B1726" s="188"/>
      <c r="D1726" s="189" t="s">
        <v>153</v>
      </c>
      <c r="E1726" s="190" t="s">
        <v>5</v>
      </c>
      <c r="F1726" s="191" t="s">
        <v>308</v>
      </c>
      <c r="H1726" s="192" t="s">
        <v>5</v>
      </c>
      <c r="I1726" s="193"/>
      <c r="L1726" s="188"/>
      <c r="M1726" s="194"/>
      <c r="N1726" s="195"/>
      <c r="O1726" s="195"/>
      <c r="P1726" s="195"/>
      <c r="Q1726" s="195"/>
      <c r="R1726" s="195"/>
      <c r="S1726" s="195"/>
      <c r="T1726" s="196"/>
      <c r="AT1726" s="192" t="s">
        <v>153</v>
      </c>
      <c r="AU1726" s="192" t="s">
        <v>86</v>
      </c>
      <c r="AV1726" s="11" t="s">
        <v>25</v>
      </c>
      <c r="AW1726" s="11" t="s">
        <v>40</v>
      </c>
      <c r="AX1726" s="11" t="s">
        <v>77</v>
      </c>
      <c r="AY1726" s="192" t="s">
        <v>144</v>
      </c>
    </row>
    <row r="1727" spans="2:51" s="11" customFormat="1" ht="13.5">
      <c r="B1727" s="188"/>
      <c r="D1727" s="189" t="s">
        <v>153</v>
      </c>
      <c r="E1727" s="190" t="s">
        <v>5</v>
      </c>
      <c r="F1727" s="191" t="s">
        <v>309</v>
      </c>
      <c r="H1727" s="192" t="s">
        <v>5</v>
      </c>
      <c r="I1727" s="193"/>
      <c r="L1727" s="188"/>
      <c r="M1727" s="194"/>
      <c r="N1727" s="195"/>
      <c r="O1727" s="195"/>
      <c r="P1727" s="195"/>
      <c r="Q1727" s="195"/>
      <c r="R1727" s="195"/>
      <c r="S1727" s="195"/>
      <c r="T1727" s="196"/>
      <c r="AT1727" s="192" t="s">
        <v>153</v>
      </c>
      <c r="AU1727" s="192" t="s">
        <v>86</v>
      </c>
      <c r="AV1727" s="11" t="s">
        <v>25</v>
      </c>
      <c r="AW1727" s="11" t="s">
        <v>40</v>
      </c>
      <c r="AX1727" s="11" t="s">
        <v>77</v>
      </c>
      <c r="AY1727" s="192" t="s">
        <v>144</v>
      </c>
    </row>
    <row r="1728" spans="2:51" s="12" customFormat="1" ht="13.5">
      <c r="B1728" s="197"/>
      <c r="D1728" s="189" t="s">
        <v>153</v>
      </c>
      <c r="E1728" s="198" t="s">
        <v>5</v>
      </c>
      <c r="F1728" s="199" t="s">
        <v>365</v>
      </c>
      <c r="H1728" s="200">
        <v>16.34</v>
      </c>
      <c r="I1728" s="201"/>
      <c r="L1728" s="197"/>
      <c r="M1728" s="202"/>
      <c r="N1728" s="203"/>
      <c r="O1728" s="203"/>
      <c r="P1728" s="203"/>
      <c r="Q1728" s="203"/>
      <c r="R1728" s="203"/>
      <c r="S1728" s="203"/>
      <c r="T1728" s="204"/>
      <c r="AT1728" s="198" t="s">
        <v>153</v>
      </c>
      <c r="AU1728" s="198" t="s">
        <v>86</v>
      </c>
      <c r="AV1728" s="12" t="s">
        <v>86</v>
      </c>
      <c r="AW1728" s="12" t="s">
        <v>40</v>
      </c>
      <c r="AX1728" s="12" t="s">
        <v>77</v>
      </c>
      <c r="AY1728" s="198" t="s">
        <v>144</v>
      </c>
    </row>
    <row r="1729" spans="2:51" s="11" customFormat="1" ht="13.5">
      <c r="B1729" s="188"/>
      <c r="D1729" s="189" t="s">
        <v>153</v>
      </c>
      <c r="E1729" s="190" t="s">
        <v>5</v>
      </c>
      <c r="F1729" s="191" t="s">
        <v>311</v>
      </c>
      <c r="H1729" s="192" t="s">
        <v>5</v>
      </c>
      <c r="I1729" s="193"/>
      <c r="L1729" s="188"/>
      <c r="M1729" s="194"/>
      <c r="N1729" s="195"/>
      <c r="O1729" s="195"/>
      <c r="P1729" s="195"/>
      <c r="Q1729" s="195"/>
      <c r="R1729" s="195"/>
      <c r="S1729" s="195"/>
      <c r="T1729" s="196"/>
      <c r="AT1729" s="192" t="s">
        <v>153</v>
      </c>
      <c r="AU1729" s="192" t="s">
        <v>86</v>
      </c>
      <c r="AV1729" s="11" t="s">
        <v>25</v>
      </c>
      <c r="AW1729" s="11" t="s">
        <v>40</v>
      </c>
      <c r="AX1729" s="11" t="s">
        <v>77</v>
      </c>
      <c r="AY1729" s="192" t="s">
        <v>144</v>
      </c>
    </row>
    <row r="1730" spans="2:51" s="11" customFormat="1" ht="13.5">
      <c r="B1730" s="188"/>
      <c r="D1730" s="189" t="s">
        <v>153</v>
      </c>
      <c r="E1730" s="190" t="s">
        <v>5</v>
      </c>
      <c r="F1730" s="191" t="s">
        <v>312</v>
      </c>
      <c r="H1730" s="192" t="s">
        <v>5</v>
      </c>
      <c r="I1730" s="193"/>
      <c r="L1730" s="188"/>
      <c r="M1730" s="194"/>
      <c r="N1730" s="195"/>
      <c r="O1730" s="195"/>
      <c r="P1730" s="195"/>
      <c r="Q1730" s="195"/>
      <c r="R1730" s="195"/>
      <c r="S1730" s="195"/>
      <c r="T1730" s="196"/>
      <c r="AT1730" s="192" t="s">
        <v>153</v>
      </c>
      <c r="AU1730" s="192" t="s">
        <v>86</v>
      </c>
      <c r="AV1730" s="11" t="s">
        <v>25</v>
      </c>
      <c r="AW1730" s="11" t="s">
        <v>40</v>
      </c>
      <c r="AX1730" s="11" t="s">
        <v>77</v>
      </c>
      <c r="AY1730" s="192" t="s">
        <v>144</v>
      </c>
    </row>
    <row r="1731" spans="2:51" s="12" customFormat="1" ht="13.5">
      <c r="B1731" s="197"/>
      <c r="D1731" s="189" t="s">
        <v>153</v>
      </c>
      <c r="E1731" s="198" t="s">
        <v>5</v>
      </c>
      <c r="F1731" s="199" t="s">
        <v>366</v>
      </c>
      <c r="H1731" s="200">
        <v>218.07</v>
      </c>
      <c r="I1731" s="201"/>
      <c r="L1731" s="197"/>
      <c r="M1731" s="202"/>
      <c r="N1731" s="203"/>
      <c r="O1731" s="203"/>
      <c r="P1731" s="203"/>
      <c r="Q1731" s="203"/>
      <c r="R1731" s="203"/>
      <c r="S1731" s="203"/>
      <c r="T1731" s="204"/>
      <c r="AT1731" s="198" t="s">
        <v>153</v>
      </c>
      <c r="AU1731" s="198" t="s">
        <v>86</v>
      </c>
      <c r="AV1731" s="12" t="s">
        <v>86</v>
      </c>
      <c r="AW1731" s="12" t="s">
        <v>40</v>
      </c>
      <c r="AX1731" s="12" t="s">
        <v>77</v>
      </c>
      <c r="AY1731" s="198" t="s">
        <v>144</v>
      </c>
    </row>
    <row r="1732" spans="2:51" s="11" customFormat="1" ht="13.5">
      <c r="B1732" s="188"/>
      <c r="D1732" s="189" t="s">
        <v>153</v>
      </c>
      <c r="E1732" s="190" t="s">
        <v>5</v>
      </c>
      <c r="F1732" s="191" t="s">
        <v>314</v>
      </c>
      <c r="H1732" s="192" t="s">
        <v>5</v>
      </c>
      <c r="I1732" s="193"/>
      <c r="L1732" s="188"/>
      <c r="M1732" s="194"/>
      <c r="N1732" s="195"/>
      <c r="O1732" s="195"/>
      <c r="P1732" s="195"/>
      <c r="Q1732" s="195"/>
      <c r="R1732" s="195"/>
      <c r="S1732" s="195"/>
      <c r="T1732" s="196"/>
      <c r="AT1732" s="192" t="s">
        <v>153</v>
      </c>
      <c r="AU1732" s="192" t="s">
        <v>86</v>
      </c>
      <c r="AV1732" s="11" t="s">
        <v>25</v>
      </c>
      <c r="AW1732" s="11" t="s">
        <v>40</v>
      </c>
      <c r="AX1732" s="11" t="s">
        <v>77</v>
      </c>
      <c r="AY1732" s="192" t="s">
        <v>144</v>
      </c>
    </row>
    <row r="1733" spans="2:51" s="12" customFormat="1" ht="13.5">
      <c r="B1733" s="197"/>
      <c r="D1733" s="189" t="s">
        <v>153</v>
      </c>
      <c r="E1733" s="198" t="s">
        <v>5</v>
      </c>
      <c r="F1733" s="199" t="s">
        <v>367</v>
      </c>
      <c r="H1733" s="200">
        <v>22.7</v>
      </c>
      <c r="I1733" s="201"/>
      <c r="L1733" s="197"/>
      <c r="M1733" s="202"/>
      <c r="N1733" s="203"/>
      <c r="O1733" s="203"/>
      <c r="P1733" s="203"/>
      <c r="Q1733" s="203"/>
      <c r="R1733" s="203"/>
      <c r="S1733" s="203"/>
      <c r="T1733" s="204"/>
      <c r="AT1733" s="198" t="s">
        <v>153</v>
      </c>
      <c r="AU1733" s="198" t="s">
        <v>86</v>
      </c>
      <c r="AV1733" s="12" t="s">
        <v>86</v>
      </c>
      <c r="AW1733" s="12" t="s">
        <v>40</v>
      </c>
      <c r="AX1733" s="12" t="s">
        <v>77</v>
      </c>
      <c r="AY1733" s="198" t="s">
        <v>144</v>
      </c>
    </row>
    <row r="1734" spans="2:51" s="11" customFormat="1" ht="13.5">
      <c r="B1734" s="188"/>
      <c r="D1734" s="189" t="s">
        <v>153</v>
      </c>
      <c r="E1734" s="190" t="s">
        <v>5</v>
      </c>
      <c r="F1734" s="191" t="s">
        <v>1246</v>
      </c>
      <c r="H1734" s="192" t="s">
        <v>5</v>
      </c>
      <c r="I1734" s="193"/>
      <c r="L1734" s="188"/>
      <c r="M1734" s="194"/>
      <c r="N1734" s="195"/>
      <c r="O1734" s="195"/>
      <c r="P1734" s="195"/>
      <c r="Q1734" s="195"/>
      <c r="R1734" s="195"/>
      <c r="S1734" s="195"/>
      <c r="T1734" s="196"/>
      <c r="AT1734" s="192" t="s">
        <v>153</v>
      </c>
      <c r="AU1734" s="192" t="s">
        <v>86</v>
      </c>
      <c r="AV1734" s="11" t="s">
        <v>25</v>
      </c>
      <c r="AW1734" s="11" t="s">
        <v>40</v>
      </c>
      <c r="AX1734" s="11" t="s">
        <v>77</v>
      </c>
      <c r="AY1734" s="192" t="s">
        <v>144</v>
      </c>
    </row>
    <row r="1735" spans="2:51" s="11" customFormat="1" ht="13.5">
      <c r="B1735" s="188"/>
      <c r="D1735" s="189" t="s">
        <v>153</v>
      </c>
      <c r="E1735" s="190" t="s">
        <v>5</v>
      </c>
      <c r="F1735" s="191" t="s">
        <v>1247</v>
      </c>
      <c r="H1735" s="192" t="s">
        <v>5</v>
      </c>
      <c r="I1735" s="193"/>
      <c r="L1735" s="188"/>
      <c r="M1735" s="194"/>
      <c r="N1735" s="195"/>
      <c r="O1735" s="195"/>
      <c r="P1735" s="195"/>
      <c r="Q1735" s="195"/>
      <c r="R1735" s="195"/>
      <c r="S1735" s="195"/>
      <c r="T1735" s="196"/>
      <c r="AT1735" s="192" t="s">
        <v>153</v>
      </c>
      <c r="AU1735" s="192" t="s">
        <v>86</v>
      </c>
      <c r="AV1735" s="11" t="s">
        <v>25</v>
      </c>
      <c r="AW1735" s="11" t="s">
        <v>40</v>
      </c>
      <c r="AX1735" s="11" t="s">
        <v>77</v>
      </c>
      <c r="AY1735" s="192" t="s">
        <v>144</v>
      </c>
    </row>
    <row r="1736" spans="2:51" s="11" customFormat="1" ht="13.5">
      <c r="B1736" s="188"/>
      <c r="D1736" s="189" t="s">
        <v>153</v>
      </c>
      <c r="E1736" s="190" t="s">
        <v>5</v>
      </c>
      <c r="F1736" s="191" t="s">
        <v>1248</v>
      </c>
      <c r="H1736" s="192" t="s">
        <v>5</v>
      </c>
      <c r="I1736" s="193"/>
      <c r="L1736" s="188"/>
      <c r="M1736" s="194"/>
      <c r="N1736" s="195"/>
      <c r="O1736" s="195"/>
      <c r="P1736" s="195"/>
      <c r="Q1736" s="195"/>
      <c r="R1736" s="195"/>
      <c r="S1736" s="195"/>
      <c r="T1736" s="196"/>
      <c r="AT1736" s="192" t="s">
        <v>153</v>
      </c>
      <c r="AU1736" s="192" t="s">
        <v>86</v>
      </c>
      <c r="AV1736" s="11" t="s">
        <v>25</v>
      </c>
      <c r="AW1736" s="11" t="s">
        <v>40</v>
      </c>
      <c r="AX1736" s="11" t="s">
        <v>77</v>
      </c>
      <c r="AY1736" s="192" t="s">
        <v>144</v>
      </c>
    </row>
    <row r="1737" spans="2:51" s="12" customFormat="1" ht="13.5">
      <c r="B1737" s="197"/>
      <c r="D1737" s="189" t="s">
        <v>153</v>
      </c>
      <c r="E1737" s="198" t="s">
        <v>5</v>
      </c>
      <c r="F1737" s="199" t="s">
        <v>1249</v>
      </c>
      <c r="H1737" s="200">
        <v>-10.82</v>
      </c>
      <c r="I1737" s="201"/>
      <c r="L1737" s="197"/>
      <c r="M1737" s="202"/>
      <c r="N1737" s="203"/>
      <c r="O1737" s="203"/>
      <c r="P1737" s="203"/>
      <c r="Q1737" s="203"/>
      <c r="R1737" s="203"/>
      <c r="S1737" s="203"/>
      <c r="T1737" s="204"/>
      <c r="AT1737" s="198" t="s">
        <v>153</v>
      </c>
      <c r="AU1737" s="198" t="s">
        <v>86</v>
      </c>
      <c r="AV1737" s="12" t="s">
        <v>86</v>
      </c>
      <c r="AW1737" s="12" t="s">
        <v>40</v>
      </c>
      <c r="AX1737" s="12" t="s">
        <v>77</v>
      </c>
      <c r="AY1737" s="198" t="s">
        <v>144</v>
      </c>
    </row>
    <row r="1738" spans="2:51" s="11" customFormat="1" ht="13.5">
      <c r="B1738" s="188"/>
      <c r="D1738" s="189" t="s">
        <v>153</v>
      </c>
      <c r="E1738" s="190" t="s">
        <v>5</v>
      </c>
      <c r="F1738" s="191" t="s">
        <v>320</v>
      </c>
      <c r="H1738" s="192" t="s">
        <v>5</v>
      </c>
      <c r="I1738" s="193"/>
      <c r="L1738" s="188"/>
      <c r="M1738" s="194"/>
      <c r="N1738" s="195"/>
      <c r="O1738" s="195"/>
      <c r="P1738" s="195"/>
      <c r="Q1738" s="195"/>
      <c r="R1738" s="195"/>
      <c r="S1738" s="195"/>
      <c r="T1738" s="196"/>
      <c r="AT1738" s="192" t="s">
        <v>153</v>
      </c>
      <c r="AU1738" s="192" t="s">
        <v>86</v>
      </c>
      <c r="AV1738" s="11" t="s">
        <v>25</v>
      </c>
      <c r="AW1738" s="11" t="s">
        <v>40</v>
      </c>
      <c r="AX1738" s="11" t="s">
        <v>77</v>
      </c>
      <c r="AY1738" s="192" t="s">
        <v>144</v>
      </c>
    </row>
    <row r="1739" spans="2:51" s="11" customFormat="1" ht="13.5">
      <c r="B1739" s="188"/>
      <c r="D1739" s="189" t="s">
        <v>153</v>
      </c>
      <c r="E1739" s="190" t="s">
        <v>5</v>
      </c>
      <c r="F1739" s="191" t="s">
        <v>322</v>
      </c>
      <c r="H1739" s="192" t="s">
        <v>5</v>
      </c>
      <c r="I1739" s="193"/>
      <c r="L1739" s="188"/>
      <c r="M1739" s="194"/>
      <c r="N1739" s="195"/>
      <c r="O1739" s="195"/>
      <c r="P1739" s="195"/>
      <c r="Q1739" s="195"/>
      <c r="R1739" s="195"/>
      <c r="S1739" s="195"/>
      <c r="T1739" s="196"/>
      <c r="AT1739" s="192" t="s">
        <v>153</v>
      </c>
      <c r="AU1739" s="192" t="s">
        <v>86</v>
      </c>
      <c r="AV1739" s="11" t="s">
        <v>25</v>
      </c>
      <c r="AW1739" s="11" t="s">
        <v>40</v>
      </c>
      <c r="AX1739" s="11" t="s">
        <v>77</v>
      </c>
      <c r="AY1739" s="192" t="s">
        <v>144</v>
      </c>
    </row>
    <row r="1740" spans="2:51" s="12" customFormat="1" ht="13.5">
      <c r="B1740" s="197"/>
      <c r="D1740" s="189" t="s">
        <v>153</v>
      </c>
      <c r="E1740" s="198" t="s">
        <v>5</v>
      </c>
      <c r="F1740" s="199" t="s">
        <v>369</v>
      </c>
      <c r="H1740" s="200">
        <v>40</v>
      </c>
      <c r="I1740" s="201"/>
      <c r="L1740" s="197"/>
      <c r="M1740" s="202"/>
      <c r="N1740" s="203"/>
      <c r="O1740" s="203"/>
      <c r="P1740" s="203"/>
      <c r="Q1740" s="203"/>
      <c r="R1740" s="203"/>
      <c r="S1740" s="203"/>
      <c r="T1740" s="204"/>
      <c r="AT1740" s="198" t="s">
        <v>153</v>
      </c>
      <c r="AU1740" s="198" t="s">
        <v>86</v>
      </c>
      <c r="AV1740" s="12" t="s">
        <v>86</v>
      </c>
      <c r="AW1740" s="12" t="s">
        <v>40</v>
      </c>
      <c r="AX1740" s="12" t="s">
        <v>77</v>
      </c>
      <c r="AY1740" s="198" t="s">
        <v>144</v>
      </c>
    </row>
    <row r="1741" spans="2:51" s="11" customFormat="1" ht="13.5">
      <c r="B1741" s="188"/>
      <c r="D1741" s="189" t="s">
        <v>153</v>
      </c>
      <c r="E1741" s="190" t="s">
        <v>5</v>
      </c>
      <c r="F1741" s="191" t="s">
        <v>163</v>
      </c>
      <c r="H1741" s="192" t="s">
        <v>5</v>
      </c>
      <c r="I1741" s="193"/>
      <c r="L1741" s="188"/>
      <c r="M1741" s="194"/>
      <c r="N1741" s="195"/>
      <c r="O1741" s="195"/>
      <c r="P1741" s="195"/>
      <c r="Q1741" s="195"/>
      <c r="R1741" s="195"/>
      <c r="S1741" s="195"/>
      <c r="T1741" s="196"/>
      <c r="AT1741" s="192" t="s">
        <v>153</v>
      </c>
      <c r="AU1741" s="192" t="s">
        <v>86</v>
      </c>
      <c r="AV1741" s="11" t="s">
        <v>25</v>
      </c>
      <c r="AW1741" s="11" t="s">
        <v>40</v>
      </c>
      <c r="AX1741" s="11" t="s">
        <v>77</v>
      </c>
      <c r="AY1741" s="192" t="s">
        <v>144</v>
      </c>
    </row>
    <row r="1742" spans="2:51" s="11" customFormat="1" ht="13.5">
      <c r="B1742" s="188"/>
      <c r="D1742" s="189" t="s">
        <v>153</v>
      </c>
      <c r="E1742" s="190" t="s">
        <v>5</v>
      </c>
      <c r="F1742" s="191" t="s">
        <v>164</v>
      </c>
      <c r="H1742" s="192" t="s">
        <v>5</v>
      </c>
      <c r="I1742" s="193"/>
      <c r="L1742" s="188"/>
      <c r="M1742" s="194"/>
      <c r="N1742" s="195"/>
      <c r="O1742" s="195"/>
      <c r="P1742" s="195"/>
      <c r="Q1742" s="195"/>
      <c r="R1742" s="195"/>
      <c r="S1742" s="195"/>
      <c r="T1742" s="196"/>
      <c r="AT1742" s="192" t="s">
        <v>153</v>
      </c>
      <c r="AU1742" s="192" t="s">
        <v>86</v>
      </c>
      <c r="AV1742" s="11" t="s">
        <v>25</v>
      </c>
      <c r="AW1742" s="11" t="s">
        <v>40</v>
      </c>
      <c r="AX1742" s="11" t="s">
        <v>77</v>
      </c>
      <c r="AY1742" s="192" t="s">
        <v>144</v>
      </c>
    </row>
    <row r="1743" spans="2:51" s="12" customFormat="1" ht="13.5">
      <c r="B1743" s="197"/>
      <c r="D1743" s="189" t="s">
        <v>153</v>
      </c>
      <c r="E1743" s="198" t="s">
        <v>5</v>
      </c>
      <c r="F1743" s="199" t="s">
        <v>585</v>
      </c>
      <c r="H1743" s="200">
        <v>349.3</v>
      </c>
      <c r="I1743" s="201"/>
      <c r="L1743" s="197"/>
      <c r="M1743" s="202"/>
      <c r="N1743" s="203"/>
      <c r="O1743" s="203"/>
      <c r="P1743" s="203"/>
      <c r="Q1743" s="203"/>
      <c r="R1743" s="203"/>
      <c r="S1743" s="203"/>
      <c r="T1743" s="204"/>
      <c r="AT1743" s="198" t="s">
        <v>153</v>
      </c>
      <c r="AU1743" s="198" t="s">
        <v>86</v>
      </c>
      <c r="AV1743" s="12" t="s">
        <v>86</v>
      </c>
      <c r="AW1743" s="12" t="s">
        <v>40</v>
      </c>
      <c r="AX1743" s="12" t="s">
        <v>77</v>
      </c>
      <c r="AY1743" s="198" t="s">
        <v>144</v>
      </c>
    </row>
    <row r="1744" spans="2:51" s="11" customFormat="1" ht="13.5">
      <c r="B1744" s="188"/>
      <c r="D1744" s="189" t="s">
        <v>153</v>
      </c>
      <c r="E1744" s="190" t="s">
        <v>5</v>
      </c>
      <c r="F1744" s="191" t="s">
        <v>333</v>
      </c>
      <c r="H1744" s="192" t="s">
        <v>5</v>
      </c>
      <c r="I1744" s="193"/>
      <c r="L1744" s="188"/>
      <c r="M1744" s="194"/>
      <c r="N1744" s="195"/>
      <c r="O1744" s="195"/>
      <c r="P1744" s="195"/>
      <c r="Q1744" s="195"/>
      <c r="R1744" s="195"/>
      <c r="S1744" s="195"/>
      <c r="T1744" s="196"/>
      <c r="AT1744" s="192" t="s">
        <v>153</v>
      </c>
      <c r="AU1744" s="192" t="s">
        <v>86</v>
      </c>
      <c r="AV1744" s="11" t="s">
        <v>25</v>
      </c>
      <c r="AW1744" s="11" t="s">
        <v>40</v>
      </c>
      <c r="AX1744" s="11" t="s">
        <v>77</v>
      </c>
      <c r="AY1744" s="192" t="s">
        <v>144</v>
      </c>
    </row>
    <row r="1745" spans="2:51" s="11" customFormat="1" ht="13.5">
      <c r="B1745" s="188"/>
      <c r="D1745" s="189" t="s">
        <v>153</v>
      </c>
      <c r="E1745" s="190" t="s">
        <v>5</v>
      </c>
      <c r="F1745" s="191" t="s">
        <v>334</v>
      </c>
      <c r="H1745" s="192" t="s">
        <v>5</v>
      </c>
      <c r="I1745" s="193"/>
      <c r="L1745" s="188"/>
      <c r="M1745" s="194"/>
      <c r="N1745" s="195"/>
      <c r="O1745" s="195"/>
      <c r="P1745" s="195"/>
      <c r="Q1745" s="195"/>
      <c r="R1745" s="195"/>
      <c r="S1745" s="195"/>
      <c r="T1745" s="196"/>
      <c r="AT1745" s="192" t="s">
        <v>153</v>
      </c>
      <c r="AU1745" s="192" t="s">
        <v>86</v>
      </c>
      <c r="AV1745" s="11" t="s">
        <v>25</v>
      </c>
      <c r="AW1745" s="11" t="s">
        <v>40</v>
      </c>
      <c r="AX1745" s="11" t="s">
        <v>77</v>
      </c>
      <c r="AY1745" s="192" t="s">
        <v>144</v>
      </c>
    </row>
    <row r="1746" spans="2:51" s="12" customFormat="1" ht="13.5">
      <c r="B1746" s="197"/>
      <c r="D1746" s="189" t="s">
        <v>153</v>
      </c>
      <c r="E1746" s="198" t="s">
        <v>5</v>
      </c>
      <c r="F1746" s="199" t="s">
        <v>371</v>
      </c>
      <c r="H1746" s="200">
        <v>33.24</v>
      </c>
      <c r="I1746" s="201"/>
      <c r="L1746" s="197"/>
      <c r="M1746" s="202"/>
      <c r="N1746" s="203"/>
      <c r="O1746" s="203"/>
      <c r="P1746" s="203"/>
      <c r="Q1746" s="203"/>
      <c r="R1746" s="203"/>
      <c r="S1746" s="203"/>
      <c r="T1746" s="204"/>
      <c r="AT1746" s="198" t="s">
        <v>153</v>
      </c>
      <c r="AU1746" s="198" t="s">
        <v>86</v>
      </c>
      <c r="AV1746" s="12" t="s">
        <v>86</v>
      </c>
      <c r="AW1746" s="12" t="s">
        <v>40</v>
      </c>
      <c r="AX1746" s="12" t="s">
        <v>77</v>
      </c>
      <c r="AY1746" s="198" t="s">
        <v>144</v>
      </c>
    </row>
    <row r="1747" spans="2:51" s="11" customFormat="1" ht="13.5">
      <c r="B1747" s="188"/>
      <c r="D1747" s="189" t="s">
        <v>153</v>
      </c>
      <c r="E1747" s="190" t="s">
        <v>5</v>
      </c>
      <c r="F1747" s="191" t="s">
        <v>1250</v>
      </c>
      <c r="H1747" s="192" t="s">
        <v>5</v>
      </c>
      <c r="I1747" s="193"/>
      <c r="L1747" s="188"/>
      <c r="M1747" s="194"/>
      <c r="N1747" s="195"/>
      <c r="O1747" s="195"/>
      <c r="P1747" s="195"/>
      <c r="Q1747" s="195"/>
      <c r="R1747" s="195"/>
      <c r="S1747" s="195"/>
      <c r="T1747" s="196"/>
      <c r="AT1747" s="192" t="s">
        <v>153</v>
      </c>
      <c r="AU1747" s="192" t="s">
        <v>86</v>
      </c>
      <c r="AV1747" s="11" t="s">
        <v>25</v>
      </c>
      <c r="AW1747" s="11" t="s">
        <v>40</v>
      </c>
      <c r="AX1747" s="11" t="s">
        <v>77</v>
      </c>
      <c r="AY1747" s="192" t="s">
        <v>144</v>
      </c>
    </row>
    <row r="1748" spans="2:51" s="11" customFormat="1" ht="13.5">
      <c r="B1748" s="188"/>
      <c r="D1748" s="189" t="s">
        <v>153</v>
      </c>
      <c r="E1748" s="190" t="s">
        <v>5</v>
      </c>
      <c r="F1748" s="191" t="s">
        <v>1251</v>
      </c>
      <c r="H1748" s="192" t="s">
        <v>5</v>
      </c>
      <c r="I1748" s="193"/>
      <c r="L1748" s="188"/>
      <c r="M1748" s="194"/>
      <c r="N1748" s="195"/>
      <c r="O1748" s="195"/>
      <c r="P1748" s="195"/>
      <c r="Q1748" s="195"/>
      <c r="R1748" s="195"/>
      <c r="S1748" s="195"/>
      <c r="T1748" s="196"/>
      <c r="AT1748" s="192" t="s">
        <v>153</v>
      </c>
      <c r="AU1748" s="192" t="s">
        <v>86</v>
      </c>
      <c r="AV1748" s="11" t="s">
        <v>25</v>
      </c>
      <c r="AW1748" s="11" t="s">
        <v>40</v>
      </c>
      <c r="AX1748" s="11" t="s">
        <v>77</v>
      </c>
      <c r="AY1748" s="192" t="s">
        <v>144</v>
      </c>
    </row>
    <row r="1749" spans="2:51" s="12" customFormat="1" ht="13.5">
      <c r="B1749" s="197"/>
      <c r="D1749" s="189" t="s">
        <v>153</v>
      </c>
      <c r="E1749" s="198" t="s">
        <v>5</v>
      </c>
      <c r="F1749" s="199" t="s">
        <v>1895</v>
      </c>
      <c r="H1749" s="200">
        <v>14.28</v>
      </c>
      <c r="I1749" s="201"/>
      <c r="L1749" s="197"/>
      <c r="M1749" s="202"/>
      <c r="N1749" s="203"/>
      <c r="O1749" s="203"/>
      <c r="P1749" s="203"/>
      <c r="Q1749" s="203"/>
      <c r="R1749" s="203"/>
      <c r="S1749" s="203"/>
      <c r="T1749" s="204"/>
      <c r="AT1749" s="198" t="s">
        <v>153</v>
      </c>
      <c r="AU1749" s="198" t="s">
        <v>86</v>
      </c>
      <c r="AV1749" s="12" t="s">
        <v>86</v>
      </c>
      <c r="AW1749" s="12" t="s">
        <v>40</v>
      </c>
      <c r="AX1749" s="12" t="s">
        <v>77</v>
      </c>
      <c r="AY1749" s="198" t="s">
        <v>144</v>
      </c>
    </row>
    <row r="1750" spans="2:51" s="12" customFormat="1" ht="13.5">
      <c r="B1750" s="197"/>
      <c r="D1750" s="189" t="s">
        <v>153</v>
      </c>
      <c r="E1750" s="198" t="s">
        <v>5</v>
      </c>
      <c r="F1750" s="199" t="s">
        <v>1252</v>
      </c>
      <c r="H1750" s="200">
        <v>8.52</v>
      </c>
      <c r="I1750" s="201"/>
      <c r="L1750" s="197"/>
      <c r="M1750" s="202"/>
      <c r="N1750" s="203"/>
      <c r="O1750" s="203"/>
      <c r="P1750" s="203"/>
      <c r="Q1750" s="203"/>
      <c r="R1750" s="203"/>
      <c r="S1750" s="203"/>
      <c r="T1750" s="204"/>
      <c r="AT1750" s="198" t="s">
        <v>153</v>
      </c>
      <c r="AU1750" s="198" t="s">
        <v>86</v>
      </c>
      <c r="AV1750" s="12" t="s">
        <v>86</v>
      </c>
      <c r="AW1750" s="12" t="s">
        <v>40</v>
      </c>
      <c r="AX1750" s="12" t="s">
        <v>77</v>
      </c>
      <c r="AY1750" s="198" t="s">
        <v>144</v>
      </c>
    </row>
    <row r="1751" spans="2:51" s="13" customFormat="1" ht="13.5">
      <c r="B1751" s="205"/>
      <c r="D1751" s="189" t="s">
        <v>153</v>
      </c>
      <c r="E1751" s="215" t="s">
        <v>5</v>
      </c>
      <c r="F1751" s="216" t="s">
        <v>174</v>
      </c>
      <c r="H1751" s="217">
        <v>790.025</v>
      </c>
      <c r="I1751" s="210"/>
      <c r="L1751" s="205"/>
      <c r="M1751" s="211"/>
      <c r="N1751" s="212"/>
      <c r="O1751" s="212"/>
      <c r="P1751" s="212"/>
      <c r="Q1751" s="212"/>
      <c r="R1751" s="212"/>
      <c r="S1751" s="212"/>
      <c r="T1751" s="213"/>
      <c r="AT1751" s="214" t="s">
        <v>153</v>
      </c>
      <c r="AU1751" s="214" t="s">
        <v>86</v>
      </c>
      <c r="AV1751" s="13" t="s">
        <v>151</v>
      </c>
      <c r="AW1751" s="13" t="s">
        <v>40</v>
      </c>
      <c r="AX1751" s="13" t="s">
        <v>77</v>
      </c>
      <c r="AY1751" s="214" t="s">
        <v>144</v>
      </c>
    </row>
    <row r="1752" spans="2:51" s="12" customFormat="1" ht="13.5">
      <c r="B1752" s="197"/>
      <c r="D1752" s="189" t="s">
        <v>153</v>
      </c>
      <c r="E1752" s="198" t="s">
        <v>5</v>
      </c>
      <c r="F1752" s="199" t="s">
        <v>2043</v>
      </c>
      <c r="H1752" s="200">
        <v>908.529</v>
      </c>
      <c r="I1752" s="201"/>
      <c r="L1752" s="197"/>
      <c r="M1752" s="202"/>
      <c r="N1752" s="203"/>
      <c r="O1752" s="203"/>
      <c r="P1752" s="203"/>
      <c r="Q1752" s="203"/>
      <c r="R1752" s="203"/>
      <c r="S1752" s="203"/>
      <c r="T1752" s="204"/>
      <c r="AT1752" s="198" t="s">
        <v>153</v>
      </c>
      <c r="AU1752" s="198" t="s">
        <v>86</v>
      </c>
      <c r="AV1752" s="12" t="s">
        <v>86</v>
      </c>
      <c r="AW1752" s="12" t="s">
        <v>40</v>
      </c>
      <c r="AX1752" s="12" t="s">
        <v>77</v>
      </c>
      <c r="AY1752" s="198" t="s">
        <v>144</v>
      </c>
    </row>
    <row r="1753" spans="2:51" s="13" customFormat="1" ht="13.5">
      <c r="B1753" s="205"/>
      <c r="D1753" s="206" t="s">
        <v>153</v>
      </c>
      <c r="E1753" s="207" t="s">
        <v>5</v>
      </c>
      <c r="F1753" s="208" t="s">
        <v>174</v>
      </c>
      <c r="H1753" s="209">
        <v>908.529</v>
      </c>
      <c r="I1753" s="210"/>
      <c r="L1753" s="205"/>
      <c r="M1753" s="211"/>
      <c r="N1753" s="212"/>
      <c r="O1753" s="212"/>
      <c r="P1753" s="212"/>
      <c r="Q1753" s="212"/>
      <c r="R1753" s="212"/>
      <c r="S1753" s="212"/>
      <c r="T1753" s="213"/>
      <c r="AT1753" s="214" t="s">
        <v>153</v>
      </c>
      <c r="AU1753" s="214" t="s">
        <v>86</v>
      </c>
      <c r="AV1753" s="13" t="s">
        <v>151</v>
      </c>
      <c r="AW1753" s="13" t="s">
        <v>40</v>
      </c>
      <c r="AX1753" s="13" t="s">
        <v>25</v>
      </c>
      <c r="AY1753" s="214" t="s">
        <v>144</v>
      </c>
    </row>
    <row r="1754" spans="2:65" s="1" customFormat="1" ht="22.5" customHeight="1">
      <c r="B1754" s="175"/>
      <c r="C1754" s="223" t="s">
        <v>2044</v>
      </c>
      <c r="D1754" s="223" t="s">
        <v>782</v>
      </c>
      <c r="E1754" s="224" t="s">
        <v>2045</v>
      </c>
      <c r="F1754" s="225" t="s">
        <v>2046</v>
      </c>
      <c r="G1754" s="226" t="s">
        <v>205</v>
      </c>
      <c r="H1754" s="227">
        <v>908.529</v>
      </c>
      <c r="I1754" s="228"/>
      <c r="J1754" s="229">
        <f>ROUND(I1754*H1754,2)</f>
        <v>0</v>
      </c>
      <c r="K1754" s="178" t="s">
        <v>4753</v>
      </c>
      <c r="L1754" s="230"/>
      <c r="M1754" s="231" t="s">
        <v>5</v>
      </c>
      <c r="N1754" s="232" t="s">
        <v>48</v>
      </c>
      <c r="O1754" s="43"/>
      <c r="P1754" s="185">
        <f>O1754*H1754</f>
        <v>0</v>
      </c>
      <c r="Q1754" s="185">
        <v>0.0049</v>
      </c>
      <c r="R1754" s="185">
        <f>Q1754*H1754</f>
        <v>4.4517921</v>
      </c>
      <c r="S1754" s="185">
        <v>0</v>
      </c>
      <c r="T1754" s="186">
        <f>S1754*H1754</f>
        <v>0</v>
      </c>
      <c r="AR1754" s="24" t="s">
        <v>497</v>
      </c>
      <c r="AT1754" s="24" t="s">
        <v>782</v>
      </c>
      <c r="AU1754" s="24" t="s">
        <v>86</v>
      </c>
      <c r="AY1754" s="24" t="s">
        <v>144</v>
      </c>
      <c r="BE1754" s="187">
        <f>IF(N1754="základní",J1754,0)</f>
        <v>0</v>
      </c>
      <c r="BF1754" s="187">
        <f>IF(N1754="snížená",J1754,0)</f>
        <v>0</v>
      </c>
      <c r="BG1754" s="187">
        <f>IF(N1754="zákl. přenesená",J1754,0)</f>
        <v>0</v>
      </c>
      <c r="BH1754" s="187">
        <f>IF(N1754="sníž. přenesená",J1754,0)</f>
        <v>0</v>
      </c>
      <c r="BI1754" s="187">
        <f>IF(N1754="nulová",J1754,0)</f>
        <v>0</v>
      </c>
      <c r="BJ1754" s="24" t="s">
        <v>25</v>
      </c>
      <c r="BK1754" s="187">
        <f>ROUND(I1754*H1754,2)</f>
        <v>0</v>
      </c>
      <c r="BL1754" s="24" t="s">
        <v>339</v>
      </c>
      <c r="BM1754" s="24" t="s">
        <v>2047</v>
      </c>
    </row>
    <row r="1755" spans="2:51" s="11" customFormat="1" ht="13.5">
      <c r="B1755" s="188"/>
      <c r="D1755" s="189" t="s">
        <v>153</v>
      </c>
      <c r="E1755" s="190" t="s">
        <v>5</v>
      </c>
      <c r="F1755" s="191" t="s">
        <v>154</v>
      </c>
      <c r="H1755" s="192" t="s">
        <v>5</v>
      </c>
      <c r="I1755" s="193"/>
      <c r="L1755" s="188"/>
      <c r="M1755" s="194"/>
      <c r="N1755" s="195"/>
      <c r="O1755" s="195"/>
      <c r="P1755" s="195"/>
      <c r="Q1755" s="195"/>
      <c r="R1755" s="195"/>
      <c r="S1755" s="195"/>
      <c r="T1755" s="196"/>
      <c r="AT1755" s="192" t="s">
        <v>153</v>
      </c>
      <c r="AU1755" s="192" t="s">
        <v>86</v>
      </c>
      <c r="AV1755" s="11" t="s">
        <v>25</v>
      </c>
      <c r="AW1755" s="11" t="s">
        <v>40</v>
      </c>
      <c r="AX1755" s="11" t="s">
        <v>77</v>
      </c>
      <c r="AY1755" s="192" t="s">
        <v>144</v>
      </c>
    </row>
    <row r="1756" spans="2:51" s="11" customFormat="1" ht="13.5">
      <c r="B1756" s="188"/>
      <c r="D1756" s="189" t="s">
        <v>153</v>
      </c>
      <c r="E1756" s="190" t="s">
        <v>5</v>
      </c>
      <c r="F1756" s="191" t="s">
        <v>155</v>
      </c>
      <c r="H1756" s="192" t="s">
        <v>5</v>
      </c>
      <c r="I1756" s="193"/>
      <c r="L1756" s="188"/>
      <c r="M1756" s="194"/>
      <c r="N1756" s="195"/>
      <c r="O1756" s="195"/>
      <c r="P1756" s="195"/>
      <c r="Q1756" s="195"/>
      <c r="R1756" s="195"/>
      <c r="S1756" s="195"/>
      <c r="T1756" s="196"/>
      <c r="AT1756" s="192" t="s">
        <v>153</v>
      </c>
      <c r="AU1756" s="192" t="s">
        <v>86</v>
      </c>
      <c r="AV1756" s="11" t="s">
        <v>25</v>
      </c>
      <c r="AW1756" s="11" t="s">
        <v>40</v>
      </c>
      <c r="AX1756" s="11" t="s">
        <v>77</v>
      </c>
      <c r="AY1756" s="192" t="s">
        <v>144</v>
      </c>
    </row>
    <row r="1757" spans="2:51" s="12" customFormat="1" ht="13.5">
      <c r="B1757" s="197"/>
      <c r="D1757" s="189" t="s">
        <v>153</v>
      </c>
      <c r="E1757" s="198" t="s">
        <v>5</v>
      </c>
      <c r="F1757" s="199" t="s">
        <v>580</v>
      </c>
      <c r="H1757" s="200">
        <v>40.84</v>
      </c>
      <c r="I1757" s="201"/>
      <c r="L1757" s="197"/>
      <c r="M1757" s="202"/>
      <c r="N1757" s="203"/>
      <c r="O1757" s="203"/>
      <c r="P1757" s="203"/>
      <c r="Q1757" s="203"/>
      <c r="R1757" s="203"/>
      <c r="S1757" s="203"/>
      <c r="T1757" s="204"/>
      <c r="AT1757" s="198" t="s">
        <v>153</v>
      </c>
      <c r="AU1757" s="198" t="s">
        <v>86</v>
      </c>
      <c r="AV1757" s="12" t="s">
        <v>86</v>
      </c>
      <c r="AW1757" s="12" t="s">
        <v>40</v>
      </c>
      <c r="AX1757" s="12" t="s">
        <v>77</v>
      </c>
      <c r="AY1757" s="198" t="s">
        <v>144</v>
      </c>
    </row>
    <row r="1758" spans="2:51" s="11" customFormat="1" ht="13.5">
      <c r="B1758" s="188"/>
      <c r="D1758" s="189" t="s">
        <v>153</v>
      </c>
      <c r="E1758" s="190" t="s">
        <v>5</v>
      </c>
      <c r="F1758" s="191" t="s">
        <v>304</v>
      </c>
      <c r="H1758" s="192" t="s">
        <v>5</v>
      </c>
      <c r="I1758" s="193"/>
      <c r="L1758" s="188"/>
      <c r="M1758" s="194"/>
      <c r="N1758" s="195"/>
      <c r="O1758" s="195"/>
      <c r="P1758" s="195"/>
      <c r="Q1758" s="195"/>
      <c r="R1758" s="195"/>
      <c r="S1758" s="195"/>
      <c r="T1758" s="196"/>
      <c r="AT1758" s="192" t="s">
        <v>153</v>
      </c>
      <c r="AU1758" s="192" t="s">
        <v>86</v>
      </c>
      <c r="AV1758" s="11" t="s">
        <v>25</v>
      </c>
      <c r="AW1758" s="11" t="s">
        <v>40</v>
      </c>
      <c r="AX1758" s="11" t="s">
        <v>77</v>
      </c>
      <c r="AY1758" s="192" t="s">
        <v>144</v>
      </c>
    </row>
    <row r="1759" spans="2:51" s="11" customFormat="1" ht="13.5">
      <c r="B1759" s="188"/>
      <c r="D1759" s="189" t="s">
        <v>153</v>
      </c>
      <c r="E1759" s="190" t="s">
        <v>5</v>
      </c>
      <c r="F1759" s="191" t="s">
        <v>305</v>
      </c>
      <c r="H1759" s="192" t="s">
        <v>5</v>
      </c>
      <c r="I1759" s="193"/>
      <c r="L1759" s="188"/>
      <c r="M1759" s="194"/>
      <c r="N1759" s="195"/>
      <c r="O1759" s="195"/>
      <c r="P1759" s="195"/>
      <c r="Q1759" s="195"/>
      <c r="R1759" s="195"/>
      <c r="S1759" s="195"/>
      <c r="T1759" s="196"/>
      <c r="AT1759" s="192" t="s">
        <v>153</v>
      </c>
      <c r="AU1759" s="192" t="s">
        <v>86</v>
      </c>
      <c r="AV1759" s="11" t="s">
        <v>25</v>
      </c>
      <c r="AW1759" s="11" t="s">
        <v>40</v>
      </c>
      <c r="AX1759" s="11" t="s">
        <v>77</v>
      </c>
      <c r="AY1759" s="192" t="s">
        <v>144</v>
      </c>
    </row>
    <row r="1760" spans="2:51" s="12" customFormat="1" ht="13.5">
      <c r="B1760" s="197"/>
      <c r="D1760" s="189" t="s">
        <v>153</v>
      </c>
      <c r="E1760" s="198" t="s">
        <v>5</v>
      </c>
      <c r="F1760" s="199" t="s">
        <v>2008</v>
      </c>
      <c r="H1760" s="200">
        <v>57.555</v>
      </c>
      <c r="I1760" s="201"/>
      <c r="L1760" s="197"/>
      <c r="M1760" s="202"/>
      <c r="N1760" s="203"/>
      <c r="O1760" s="203"/>
      <c r="P1760" s="203"/>
      <c r="Q1760" s="203"/>
      <c r="R1760" s="203"/>
      <c r="S1760" s="203"/>
      <c r="T1760" s="204"/>
      <c r="AT1760" s="198" t="s">
        <v>153</v>
      </c>
      <c r="AU1760" s="198" t="s">
        <v>86</v>
      </c>
      <c r="AV1760" s="12" t="s">
        <v>86</v>
      </c>
      <c r="AW1760" s="12" t="s">
        <v>40</v>
      </c>
      <c r="AX1760" s="12" t="s">
        <v>77</v>
      </c>
      <c r="AY1760" s="198" t="s">
        <v>144</v>
      </c>
    </row>
    <row r="1761" spans="2:51" s="11" customFormat="1" ht="13.5">
      <c r="B1761" s="188"/>
      <c r="D1761" s="189" t="s">
        <v>153</v>
      </c>
      <c r="E1761" s="190" t="s">
        <v>5</v>
      </c>
      <c r="F1761" s="191" t="s">
        <v>308</v>
      </c>
      <c r="H1761" s="192" t="s">
        <v>5</v>
      </c>
      <c r="I1761" s="193"/>
      <c r="L1761" s="188"/>
      <c r="M1761" s="194"/>
      <c r="N1761" s="195"/>
      <c r="O1761" s="195"/>
      <c r="P1761" s="195"/>
      <c r="Q1761" s="195"/>
      <c r="R1761" s="195"/>
      <c r="S1761" s="195"/>
      <c r="T1761" s="196"/>
      <c r="AT1761" s="192" t="s">
        <v>153</v>
      </c>
      <c r="AU1761" s="192" t="s">
        <v>86</v>
      </c>
      <c r="AV1761" s="11" t="s">
        <v>25</v>
      </c>
      <c r="AW1761" s="11" t="s">
        <v>40</v>
      </c>
      <c r="AX1761" s="11" t="s">
        <v>77</v>
      </c>
      <c r="AY1761" s="192" t="s">
        <v>144</v>
      </c>
    </row>
    <row r="1762" spans="2:51" s="11" customFormat="1" ht="13.5">
      <c r="B1762" s="188"/>
      <c r="D1762" s="189" t="s">
        <v>153</v>
      </c>
      <c r="E1762" s="190" t="s">
        <v>5</v>
      </c>
      <c r="F1762" s="191" t="s">
        <v>309</v>
      </c>
      <c r="H1762" s="192" t="s">
        <v>5</v>
      </c>
      <c r="I1762" s="193"/>
      <c r="L1762" s="188"/>
      <c r="M1762" s="194"/>
      <c r="N1762" s="195"/>
      <c r="O1762" s="195"/>
      <c r="P1762" s="195"/>
      <c r="Q1762" s="195"/>
      <c r="R1762" s="195"/>
      <c r="S1762" s="195"/>
      <c r="T1762" s="196"/>
      <c r="AT1762" s="192" t="s">
        <v>153</v>
      </c>
      <c r="AU1762" s="192" t="s">
        <v>86</v>
      </c>
      <c r="AV1762" s="11" t="s">
        <v>25</v>
      </c>
      <c r="AW1762" s="11" t="s">
        <v>40</v>
      </c>
      <c r="AX1762" s="11" t="s">
        <v>77</v>
      </c>
      <c r="AY1762" s="192" t="s">
        <v>144</v>
      </c>
    </row>
    <row r="1763" spans="2:51" s="12" customFormat="1" ht="13.5">
      <c r="B1763" s="197"/>
      <c r="D1763" s="189" t="s">
        <v>153</v>
      </c>
      <c r="E1763" s="198" t="s">
        <v>5</v>
      </c>
      <c r="F1763" s="199" t="s">
        <v>365</v>
      </c>
      <c r="H1763" s="200">
        <v>16.34</v>
      </c>
      <c r="I1763" s="201"/>
      <c r="L1763" s="197"/>
      <c r="M1763" s="202"/>
      <c r="N1763" s="203"/>
      <c r="O1763" s="203"/>
      <c r="P1763" s="203"/>
      <c r="Q1763" s="203"/>
      <c r="R1763" s="203"/>
      <c r="S1763" s="203"/>
      <c r="T1763" s="204"/>
      <c r="AT1763" s="198" t="s">
        <v>153</v>
      </c>
      <c r="AU1763" s="198" t="s">
        <v>86</v>
      </c>
      <c r="AV1763" s="12" t="s">
        <v>86</v>
      </c>
      <c r="AW1763" s="12" t="s">
        <v>40</v>
      </c>
      <c r="AX1763" s="12" t="s">
        <v>77</v>
      </c>
      <c r="AY1763" s="198" t="s">
        <v>144</v>
      </c>
    </row>
    <row r="1764" spans="2:51" s="11" customFormat="1" ht="13.5">
      <c r="B1764" s="188"/>
      <c r="D1764" s="189" t="s">
        <v>153</v>
      </c>
      <c r="E1764" s="190" t="s">
        <v>5</v>
      </c>
      <c r="F1764" s="191" t="s">
        <v>311</v>
      </c>
      <c r="H1764" s="192" t="s">
        <v>5</v>
      </c>
      <c r="I1764" s="193"/>
      <c r="L1764" s="188"/>
      <c r="M1764" s="194"/>
      <c r="N1764" s="195"/>
      <c r="O1764" s="195"/>
      <c r="P1764" s="195"/>
      <c r="Q1764" s="195"/>
      <c r="R1764" s="195"/>
      <c r="S1764" s="195"/>
      <c r="T1764" s="196"/>
      <c r="AT1764" s="192" t="s">
        <v>153</v>
      </c>
      <c r="AU1764" s="192" t="s">
        <v>86</v>
      </c>
      <c r="AV1764" s="11" t="s">
        <v>25</v>
      </c>
      <c r="AW1764" s="11" t="s">
        <v>40</v>
      </c>
      <c r="AX1764" s="11" t="s">
        <v>77</v>
      </c>
      <c r="AY1764" s="192" t="s">
        <v>144</v>
      </c>
    </row>
    <row r="1765" spans="2:51" s="11" customFormat="1" ht="13.5">
      <c r="B1765" s="188"/>
      <c r="D1765" s="189" t="s">
        <v>153</v>
      </c>
      <c r="E1765" s="190" t="s">
        <v>5</v>
      </c>
      <c r="F1765" s="191" t="s">
        <v>312</v>
      </c>
      <c r="H1765" s="192" t="s">
        <v>5</v>
      </c>
      <c r="I1765" s="193"/>
      <c r="L1765" s="188"/>
      <c r="M1765" s="194"/>
      <c r="N1765" s="195"/>
      <c r="O1765" s="195"/>
      <c r="P1765" s="195"/>
      <c r="Q1765" s="195"/>
      <c r="R1765" s="195"/>
      <c r="S1765" s="195"/>
      <c r="T1765" s="196"/>
      <c r="AT1765" s="192" t="s">
        <v>153</v>
      </c>
      <c r="AU1765" s="192" t="s">
        <v>86</v>
      </c>
      <c r="AV1765" s="11" t="s">
        <v>25</v>
      </c>
      <c r="AW1765" s="11" t="s">
        <v>40</v>
      </c>
      <c r="AX1765" s="11" t="s">
        <v>77</v>
      </c>
      <c r="AY1765" s="192" t="s">
        <v>144</v>
      </c>
    </row>
    <row r="1766" spans="2:51" s="12" customFormat="1" ht="13.5">
      <c r="B1766" s="197"/>
      <c r="D1766" s="189" t="s">
        <v>153</v>
      </c>
      <c r="E1766" s="198" t="s">
        <v>5</v>
      </c>
      <c r="F1766" s="199" t="s">
        <v>366</v>
      </c>
      <c r="H1766" s="200">
        <v>218.07</v>
      </c>
      <c r="I1766" s="201"/>
      <c r="L1766" s="197"/>
      <c r="M1766" s="202"/>
      <c r="N1766" s="203"/>
      <c r="O1766" s="203"/>
      <c r="P1766" s="203"/>
      <c r="Q1766" s="203"/>
      <c r="R1766" s="203"/>
      <c r="S1766" s="203"/>
      <c r="T1766" s="204"/>
      <c r="AT1766" s="198" t="s">
        <v>153</v>
      </c>
      <c r="AU1766" s="198" t="s">
        <v>86</v>
      </c>
      <c r="AV1766" s="12" t="s">
        <v>86</v>
      </c>
      <c r="AW1766" s="12" t="s">
        <v>40</v>
      </c>
      <c r="AX1766" s="12" t="s">
        <v>77</v>
      </c>
      <c r="AY1766" s="198" t="s">
        <v>144</v>
      </c>
    </row>
    <row r="1767" spans="2:51" s="11" customFormat="1" ht="13.5">
      <c r="B1767" s="188"/>
      <c r="D1767" s="189" t="s">
        <v>153</v>
      </c>
      <c r="E1767" s="190" t="s">
        <v>5</v>
      </c>
      <c r="F1767" s="191" t="s">
        <v>314</v>
      </c>
      <c r="H1767" s="192" t="s">
        <v>5</v>
      </c>
      <c r="I1767" s="193"/>
      <c r="L1767" s="188"/>
      <c r="M1767" s="194"/>
      <c r="N1767" s="195"/>
      <c r="O1767" s="195"/>
      <c r="P1767" s="195"/>
      <c r="Q1767" s="195"/>
      <c r="R1767" s="195"/>
      <c r="S1767" s="195"/>
      <c r="T1767" s="196"/>
      <c r="AT1767" s="192" t="s">
        <v>153</v>
      </c>
      <c r="AU1767" s="192" t="s">
        <v>86</v>
      </c>
      <c r="AV1767" s="11" t="s">
        <v>25</v>
      </c>
      <c r="AW1767" s="11" t="s">
        <v>40</v>
      </c>
      <c r="AX1767" s="11" t="s">
        <v>77</v>
      </c>
      <c r="AY1767" s="192" t="s">
        <v>144</v>
      </c>
    </row>
    <row r="1768" spans="2:51" s="12" customFormat="1" ht="13.5">
      <c r="B1768" s="197"/>
      <c r="D1768" s="189" t="s">
        <v>153</v>
      </c>
      <c r="E1768" s="198" t="s">
        <v>5</v>
      </c>
      <c r="F1768" s="199" t="s">
        <v>367</v>
      </c>
      <c r="H1768" s="200">
        <v>22.7</v>
      </c>
      <c r="I1768" s="201"/>
      <c r="L1768" s="197"/>
      <c r="M1768" s="202"/>
      <c r="N1768" s="203"/>
      <c r="O1768" s="203"/>
      <c r="P1768" s="203"/>
      <c r="Q1768" s="203"/>
      <c r="R1768" s="203"/>
      <c r="S1768" s="203"/>
      <c r="T1768" s="204"/>
      <c r="AT1768" s="198" t="s">
        <v>153</v>
      </c>
      <c r="AU1768" s="198" t="s">
        <v>86</v>
      </c>
      <c r="AV1768" s="12" t="s">
        <v>86</v>
      </c>
      <c r="AW1768" s="12" t="s">
        <v>40</v>
      </c>
      <c r="AX1768" s="12" t="s">
        <v>77</v>
      </c>
      <c r="AY1768" s="198" t="s">
        <v>144</v>
      </c>
    </row>
    <row r="1769" spans="2:51" s="11" customFormat="1" ht="13.5">
      <c r="B1769" s="188"/>
      <c r="D1769" s="189" t="s">
        <v>153</v>
      </c>
      <c r="E1769" s="190" t="s">
        <v>5</v>
      </c>
      <c r="F1769" s="191" t="s">
        <v>1246</v>
      </c>
      <c r="H1769" s="192" t="s">
        <v>5</v>
      </c>
      <c r="I1769" s="193"/>
      <c r="L1769" s="188"/>
      <c r="M1769" s="194"/>
      <c r="N1769" s="195"/>
      <c r="O1769" s="195"/>
      <c r="P1769" s="195"/>
      <c r="Q1769" s="195"/>
      <c r="R1769" s="195"/>
      <c r="S1769" s="195"/>
      <c r="T1769" s="196"/>
      <c r="AT1769" s="192" t="s">
        <v>153</v>
      </c>
      <c r="AU1769" s="192" t="s">
        <v>86</v>
      </c>
      <c r="AV1769" s="11" t="s">
        <v>25</v>
      </c>
      <c r="AW1769" s="11" t="s">
        <v>40</v>
      </c>
      <c r="AX1769" s="11" t="s">
        <v>77</v>
      </c>
      <c r="AY1769" s="192" t="s">
        <v>144</v>
      </c>
    </row>
    <row r="1770" spans="2:51" s="11" customFormat="1" ht="13.5">
      <c r="B1770" s="188"/>
      <c r="D1770" s="189" t="s">
        <v>153</v>
      </c>
      <c r="E1770" s="190" t="s">
        <v>5</v>
      </c>
      <c r="F1770" s="191" t="s">
        <v>1247</v>
      </c>
      <c r="H1770" s="192" t="s">
        <v>5</v>
      </c>
      <c r="I1770" s="193"/>
      <c r="L1770" s="188"/>
      <c r="M1770" s="194"/>
      <c r="N1770" s="195"/>
      <c r="O1770" s="195"/>
      <c r="P1770" s="195"/>
      <c r="Q1770" s="195"/>
      <c r="R1770" s="195"/>
      <c r="S1770" s="195"/>
      <c r="T1770" s="196"/>
      <c r="AT1770" s="192" t="s">
        <v>153</v>
      </c>
      <c r="AU1770" s="192" t="s">
        <v>86</v>
      </c>
      <c r="AV1770" s="11" t="s">
        <v>25</v>
      </c>
      <c r="AW1770" s="11" t="s">
        <v>40</v>
      </c>
      <c r="AX1770" s="11" t="s">
        <v>77</v>
      </c>
      <c r="AY1770" s="192" t="s">
        <v>144</v>
      </c>
    </row>
    <row r="1771" spans="2:51" s="11" customFormat="1" ht="13.5">
      <c r="B1771" s="188"/>
      <c r="D1771" s="189" t="s">
        <v>153</v>
      </c>
      <c r="E1771" s="190" t="s">
        <v>5</v>
      </c>
      <c r="F1771" s="191" t="s">
        <v>1248</v>
      </c>
      <c r="H1771" s="192" t="s">
        <v>5</v>
      </c>
      <c r="I1771" s="193"/>
      <c r="L1771" s="188"/>
      <c r="M1771" s="194"/>
      <c r="N1771" s="195"/>
      <c r="O1771" s="195"/>
      <c r="P1771" s="195"/>
      <c r="Q1771" s="195"/>
      <c r="R1771" s="195"/>
      <c r="S1771" s="195"/>
      <c r="T1771" s="196"/>
      <c r="AT1771" s="192" t="s">
        <v>153</v>
      </c>
      <c r="AU1771" s="192" t="s">
        <v>86</v>
      </c>
      <c r="AV1771" s="11" t="s">
        <v>25</v>
      </c>
      <c r="AW1771" s="11" t="s">
        <v>40</v>
      </c>
      <c r="AX1771" s="11" t="s">
        <v>77</v>
      </c>
      <c r="AY1771" s="192" t="s">
        <v>144</v>
      </c>
    </row>
    <row r="1772" spans="2:51" s="12" customFormat="1" ht="13.5">
      <c r="B1772" s="197"/>
      <c r="D1772" s="189" t="s">
        <v>153</v>
      </c>
      <c r="E1772" s="198" t="s">
        <v>5</v>
      </c>
      <c r="F1772" s="199" t="s">
        <v>1249</v>
      </c>
      <c r="H1772" s="200">
        <v>-10.82</v>
      </c>
      <c r="I1772" s="201"/>
      <c r="L1772" s="197"/>
      <c r="M1772" s="202"/>
      <c r="N1772" s="203"/>
      <c r="O1772" s="203"/>
      <c r="P1772" s="203"/>
      <c r="Q1772" s="203"/>
      <c r="R1772" s="203"/>
      <c r="S1772" s="203"/>
      <c r="T1772" s="204"/>
      <c r="AT1772" s="198" t="s">
        <v>153</v>
      </c>
      <c r="AU1772" s="198" t="s">
        <v>86</v>
      </c>
      <c r="AV1772" s="12" t="s">
        <v>86</v>
      </c>
      <c r="AW1772" s="12" t="s">
        <v>40</v>
      </c>
      <c r="AX1772" s="12" t="s">
        <v>77</v>
      </c>
      <c r="AY1772" s="198" t="s">
        <v>144</v>
      </c>
    </row>
    <row r="1773" spans="2:51" s="11" customFormat="1" ht="13.5">
      <c r="B1773" s="188"/>
      <c r="D1773" s="189" t="s">
        <v>153</v>
      </c>
      <c r="E1773" s="190" t="s">
        <v>5</v>
      </c>
      <c r="F1773" s="191" t="s">
        <v>320</v>
      </c>
      <c r="H1773" s="192" t="s">
        <v>5</v>
      </c>
      <c r="I1773" s="193"/>
      <c r="L1773" s="188"/>
      <c r="M1773" s="194"/>
      <c r="N1773" s="195"/>
      <c r="O1773" s="195"/>
      <c r="P1773" s="195"/>
      <c r="Q1773" s="195"/>
      <c r="R1773" s="195"/>
      <c r="S1773" s="195"/>
      <c r="T1773" s="196"/>
      <c r="AT1773" s="192" t="s">
        <v>153</v>
      </c>
      <c r="AU1773" s="192" t="s">
        <v>86</v>
      </c>
      <c r="AV1773" s="11" t="s">
        <v>25</v>
      </c>
      <c r="AW1773" s="11" t="s">
        <v>40</v>
      </c>
      <c r="AX1773" s="11" t="s">
        <v>77</v>
      </c>
      <c r="AY1773" s="192" t="s">
        <v>144</v>
      </c>
    </row>
    <row r="1774" spans="2:51" s="11" customFormat="1" ht="13.5">
      <c r="B1774" s="188"/>
      <c r="D1774" s="189" t="s">
        <v>153</v>
      </c>
      <c r="E1774" s="190" t="s">
        <v>5</v>
      </c>
      <c r="F1774" s="191" t="s">
        <v>322</v>
      </c>
      <c r="H1774" s="192" t="s">
        <v>5</v>
      </c>
      <c r="I1774" s="193"/>
      <c r="L1774" s="188"/>
      <c r="M1774" s="194"/>
      <c r="N1774" s="195"/>
      <c r="O1774" s="195"/>
      <c r="P1774" s="195"/>
      <c r="Q1774" s="195"/>
      <c r="R1774" s="195"/>
      <c r="S1774" s="195"/>
      <c r="T1774" s="196"/>
      <c r="AT1774" s="192" t="s">
        <v>153</v>
      </c>
      <c r="AU1774" s="192" t="s">
        <v>86</v>
      </c>
      <c r="AV1774" s="11" t="s">
        <v>25</v>
      </c>
      <c r="AW1774" s="11" t="s">
        <v>40</v>
      </c>
      <c r="AX1774" s="11" t="s">
        <v>77</v>
      </c>
      <c r="AY1774" s="192" t="s">
        <v>144</v>
      </c>
    </row>
    <row r="1775" spans="2:51" s="12" customFormat="1" ht="13.5">
      <c r="B1775" s="197"/>
      <c r="D1775" s="189" t="s">
        <v>153</v>
      </c>
      <c r="E1775" s="198" t="s">
        <v>5</v>
      </c>
      <c r="F1775" s="199" t="s">
        <v>369</v>
      </c>
      <c r="H1775" s="200">
        <v>40</v>
      </c>
      <c r="I1775" s="201"/>
      <c r="L1775" s="197"/>
      <c r="M1775" s="202"/>
      <c r="N1775" s="203"/>
      <c r="O1775" s="203"/>
      <c r="P1775" s="203"/>
      <c r="Q1775" s="203"/>
      <c r="R1775" s="203"/>
      <c r="S1775" s="203"/>
      <c r="T1775" s="204"/>
      <c r="AT1775" s="198" t="s">
        <v>153</v>
      </c>
      <c r="AU1775" s="198" t="s">
        <v>86</v>
      </c>
      <c r="AV1775" s="12" t="s">
        <v>86</v>
      </c>
      <c r="AW1775" s="12" t="s">
        <v>40</v>
      </c>
      <c r="AX1775" s="12" t="s">
        <v>77</v>
      </c>
      <c r="AY1775" s="198" t="s">
        <v>144</v>
      </c>
    </row>
    <row r="1776" spans="2:51" s="11" customFormat="1" ht="13.5">
      <c r="B1776" s="188"/>
      <c r="D1776" s="189" t="s">
        <v>153</v>
      </c>
      <c r="E1776" s="190" t="s">
        <v>5</v>
      </c>
      <c r="F1776" s="191" t="s">
        <v>163</v>
      </c>
      <c r="H1776" s="192" t="s">
        <v>5</v>
      </c>
      <c r="I1776" s="193"/>
      <c r="L1776" s="188"/>
      <c r="M1776" s="194"/>
      <c r="N1776" s="195"/>
      <c r="O1776" s="195"/>
      <c r="P1776" s="195"/>
      <c r="Q1776" s="195"/>
      <c r="R1776" s="195"/>
      <c r="S1776" s="195"/>
      <c r="T1776" s="196"/>
      <c r="AT1776" s="192" t="s">
        <v>153</v>
      </c>
      <c r="AU1776" s="192" t="s">
        <v>86</v>
      </c>
      <c r="AV1776" s="11" t="s">
        <v>25</v>
      </c>
      <c r="AW1776" s="11" t="s">
        <v>40</v>
      </c>
      <c r="AX1776" s="11" t="s">
        <v>77</v>
      </c>
      <c r="AY1776" s="192" t="s">
        <v>144</v>
      </c>
    </row>
    <row r="1777" spans="2:51" s="11" customFormat="1" ht="13.5">
      <c r="B1777" s="188"/>
      <c r="D1777" s="189" t="s">
        <v>153</v>
      </c>
      <c r="E1777" s="190" t="s">
        <v>5</v>
      </c>
      <c r="F1777" s="191" t="s">
        <v>164</v>
      </c>
      <c r="H1777" s="192" t="s">
        <v>5</v>
      </c>
      <c r="I1777" s="193"/>
      <c r="L1777" s="188"/>
      <c r="M1777" s="194"/>
      <c r="N1777" s="195"/>
      <c r="O1777" s="195"/>
      <c r="P1777" s="195"/>
      <c r="Q1777" s="195"/>
      <c r="R1777" s="195"/>
      <c r="S1777" s="195"/>
      <c r="T1777" s="196"/>
      <c r="AT1777" s="192" t="s">
        <v>153</v>
      </c>
      <c r="AU1777" s="192" t="s">
        <v>86</v>
      </c>
      <c r="AV1777" s="11" t="s">
        <v>25</v>
      </c>
      <c r="AW1777" s="11" t="s">
        <v>40</v>
      </c>
      <c r="AX1777" s="11" t="s">
        <v>77</v>
      </c>
      <c r="AY1777" s="192" t="s">
        <v>144</v>
      </c>
    </row>
    <row r="1778" spans="2:51" s="12" customFormat="1" ht="13.5">
      <c r="B1778" s="197"/>
      <c r="D1778" s="189" t="s">
        <v>153</v>
      </c>
      <c r="E1778" s="198" t="s">
        <v>5</v>
      </c>
      <c r="F1778" s="199" t="s">
        <v>585</v>
      </c>
      <c r="H1778" s="200">
        <v>349.3</v>
      </c>
      <c r="I1778" s="201"/>
      <c r="L1778" s="197"/>
      <c r="M1778" s="202"/>
      <c r="N1778" s="203"/>
      <c r="O1778" s="203"/>
      <c r="P1778" s="203"/>
      <c r="Q1778" s="203"/>
      <c r="R1778" s="203"/>
      <c r="S1778" s="203"/>
      <c r="T1778" s="204"/>
      <c r="AT1778" s="198" t="s">
        <v>153</v>
      </c>
      <c r="AU1778" s="198" t="s">
        <v>86</v>
      </c>
      <c r="AV1778" s="12" t="s">
        <v>86</v>
      </c>
      <c r="AW1778" s="12" t="s">
        <v>40</v>
      </c>
      <c r="AX1778" s="12" t="s">
        <v>77</v>
      </c>
      <c r="AY1778" s="198" t="s">
        <v>144</v>
      </c>
    </row>
    <row r="1779" spans="2:51" s="11" customFormat="1" ht="13.5">
      <c r="B1779" s="188"/>
      <c r="D1779" s="189" t="s">
        <v>153</v>
      </c>
      <c r="E1779" s="190" t="s">
        <v>5</v>
      </c>
      <c r="F1779" s="191" t="s">
        <v>333</v>
      </c>
      <c r="H1779" s="192" t="s">
        <v>5</v>
      </c>
      <c r="I1779" s="193"/>
      <c r="L1779" s="188"/>
      <c r="M1779" s="194"/>
      <c r="N1779" s="195"/>
      <c r="O1779" s="195"/>
      <c r="P1779" s="195"/>
      <c r="Q1779" s="195"/>
      <c r="R1779" s="195"/>
      <c r="S1779" s="195"/>
      <c r="T1779" s="196"/>
      <c r="AT1779" s="192" t="s">
        <v>153</v>
      </c>
      <c r="AU1779" s="192" t="s">
        <v>86</v>
      </c>
      <c r="AV1779" s="11" t="s">
        <v>25</v>
      </c>
      <c r="AW1779" s="11" t="s">
        <v>40</v>
      </c>
      <c r="AX1779" s="11" t="s">
        <v>77</v>
      </c>
      <c r="AY1779" s="192" t="s">
        <v>144</v>
      </c>
    </row>
    <row r="1780" spans="2:51" s="11" customFormat="1" ht="13.5">
      <c r="B1780" s="188"/>
      <c r="D1780" s="189" t="s">
        <v>153</v>
      </c>
      <c r="E1780" s="190" t="s">
        <v>5</v>
      </c>
      <c r="F1780" s="191" t="s">
        <v>334</v>
      </c>
      <c r="H1780" s="192" t="s">
        <v>5</v>
      </c>
      <c r="I1780" s="193"/>
      <c r="L1780" s="188"/>
      <c r="M1780" s="194"/>
      <c r="N1780" s="195"/>
      <c r="O1780" s="195"/>
      <c r="P1780" s="195"/>
      <c r="Q1780" s="195"/>
      <c r="R1780" s="195"/>
      <c r="S1780" s="195"/>
      <c r="T1780" s="196"/>
      <c r="AT1780" s="192" t="s">
        <v>153</v>
      </c>
      <c r="AU1780" s="192" t="s">
        <v>86</v>
      </c>
      <c r="AV1780" s="11" t="s">
        <v>25</v>
      </c>
      <c r="AW1780" s="11" t="s">
        <v>40</v>
      </c>
      <c r="AX1780" s="11" t="s">
        <v>77</v>
      </c>
      <c r="AY1780" s="192" t="s">
        <v>144</v>
      </c>
    </row>
    <row r="1781" spans="2:51" s="12" customFormat="1" ht="13.5">
      <c r="B1781" s="197"/>
      <c r="D1781" s="189" t="s">
        <v>153</v>
      </c>
      <c r="E1781" s="198" t="s">
        <v>5</v>
      </c>
      <c r="F1781" s="199" t="s">
        <v>371</v>
      </c>
      <c r="H1781" s="200">
        <v>33.24</v>
      </c>
      <c r="I1781" s="201"/>
      <c r="L1781" s="197"/>
      <c r="M1781" s="202"/>
      <c r="N1781" s="203"/>
      <c r="O1781" s="203"/>
      <c r="P1781" s="203"/>
      <c r="Q1781" s="203"/>
      <c r="R1781" s="203"/>
      <c r="S1781" s="203"/>
      <c r="T1781" s="204"/>
      <c r="AT1781" s="198" t="s">
        <v>153</v>
      </c>
      <c r="AU1781" s="198" t="s">
        <v>86</v>
      </c>
      <c r="AV1781" s="12" t="s">
        <v>86</v>
      </c>
      <c r="AW1781" s="12" t="s">
        <v>40</v>
      </c>
      <c r="AX1781" s="12" t="s">
        <v>77</v>
      </c>
      <c r="AY1781" s="198" t="s">
        <v>144</v>
      </c>
    </row>
    <row r="1782" spans="2:51" s="11" customFormat="1" ht="13.5">
      <c r="B1782" s="188"/>
      <c r="D1782" s="189" t="s">
        <v>153</v>
      </c>
      <c r="E1782" s="190" t="s">
        <v>5</v>
      </c>
      <c r="F1782" s="191" t="s">
        <v>1250</v>
      </c>
      <c r="H1782" s="192" t="s">
        <v>5</v>
      </c>
      <c r="I1782" s="193"/>
      <c r="L1782" s="188"/>
      <c r="M1782" s="194"/>
      <c r="N1782" s="195"/>
      <c r="O1782" s="195"/>
      <c r="P1782" s="195"/>
      <c r="Q1782" s="195"/>
      <c r="R1782" s="195"/>
      <c r="S1782" s="195"/>
      <c r="T1782" s="196"/>
      <c r="AT1782" s="192" t="s">
        <v>153</v>
      </c>
      <c r="AU1782" s="192" t="s">
        <v>86</v>
      </c>
      <c r="AV1782" s="11" t="s">
        <v>25</v>
      </c>
      <c r="AW1782" s="11" t="s">
        <v>40</v>
      </c>
      <c r="AX1782" s="11" t="s">
        <v>77</v>
      </c>
      <c r="AY1782" s="192" t="s">
        <v>144</v>
      </c>
    </row>
    <row r="1783" spans="2:51" s="11" customFormat="1" ht="13.5">
      <c r="B1783" s="188"/>
      <c r="D1783" s="189" t="s">
        <v>153</v>
      </c>
      <c r="E1783" s="190" t="s">
        <v>5</v>
      </c>
      <c r="F1783" s="191" t="s">
        <v>1251</v>
      </c>
      <c r="H1783" s="192" t="s">
        <v>5</v>
      </c>
      <c r="I1783" s="193"/>
      <c r="L1783" s="188"/>
      <c r="M1783" s="194"/>
      <c r="N1783" s="195"/>
      <c r="O1783" s="195"/>
      <c r="P1783" s="195"/>
      <c r="Q1783" s="195"/>
      <c r="R1783" s="195"/>
      <c r="S1783" s="195"/>
      <c r="T1783" s="196"/>
      <c r="AT1783" s="192" t="s">
        <v>153</v>
      </c>
      <c r="AU1783" s="192" t="s">
        <v>86</v>
      </c>
      <c r="AV1783" s="11" t="s">
        <v>25</v>
      </c>
      <c r="AW1783" s="11" t="s">
        <v>40</v>
      </c>
      <c r="AX1783" s="11" t="s">
        <v>77</v>
      </c>
      <c r="AY1783" s="192" t="s">
        <v>144</v>
      </c>
    </row>
    <row r="1784" spans="2:51" s="12" customFormat="1" ht="13.5">
      <c r="B1784" s="197"/>
      <c r="D1784" s="189" t="s">
        <v>153</v>
      </c>
      <c r="E1784" s="198" t="s">
        <v>5</v>
      </c>
      <c r="F1784" s="199" t="s">
        <v>1895</v>
      </c>
      <c r="H1784" s="200">
        <v>14.28</v>
      </c>
      <c r="I1784" s="201"/>
      <c r="L1784" s="197"/>
      <c r="M1784" s="202"/>
      <c r="N1784" s="203"/>
      <c r="O1784" s="203"/>
      <c r="P1784" s="203"/>
      <c r="Q1784" s="203"/>
      <c r="R1784" s="203"/>
      <c r="S1784" s="203"/>
      <c r="T1784" s="204"/>
      <c r="AT1784" s="198" t="s">
        <v>153</v>
      </c>
      <c r="AU1784" s="198" t="s">
        <v>86</v>
      </c>
      <c r="AV1784" s="12" t="s">
        <v>86</v>
      </c>
      <c r="AW1784" s="12" t="s">
        <v>40</v>
      </c>
      <c r="AX1784" s="12" t="s">
        <v>77</v>
      </c>
      <c r="AY1784" s="198" t="s">
        <v>144</v>
      </c>
    </row>
    <row r="1785" spans="2:51" s="12" customFormat="1" ht="13.5">
      <c r="B1785" s="197"/>
      <c r="D1785" s="189" t="s">
        <v>153</v>
      </c>
      <c r="E1785" s="198" t="s">
        <v>5</v>
      </c>
      <c r="F1785" s="199" t="s">
        <v>1252</v>
      </c>
      <c r="H1785" s="200">
        <v>8.52</v>
      </c>
      <c r="I1785" s="201"/>
      <c r="L1785" s="197"/>
      <c r="M1785" s="202"/>
      <c r="N1785" s="203"/>
      <c r="O1785" s="203"/>
      <c r="P1785" s="203"/>
      <c r="Q1785" s="203"/>
      <c r="R1785" s="203"/>
      <c r="S1785" s="203"/>
      <c r="T1785" s="204"/>
      <c r="AT1785" s="198" t="s">
        <v>153</v>
      </c>
      <c r="AU1785" s="198" t="s">
        <v>86</v>
      </c>
      <c r="AV1785" s="12" t="s">
        <v>86</v>
      </c>
      <c r="AW1785" s="12" t="s">
        <v>40</v>
      </c>
      <c r="AX1785" s="12" t="s">
        <v>77</v>
      </c>
      <c r="AY1785" s="198" t="s">
        <v>144</v>
      </c>
    </row>
    <row r="1786" spans="2:51" s="13" customFormat="1" ht="13.5">
      <c r="B1786" s="205"/>
      <c r="D1786" s="189" t="s">
        <v>153</v>
      </c>
      <c r="E1786" s="215" t="s">
        <v>5</v>
      </c>
      <c r="F1786" s="216" t="s">
        <v>174</v>
      </c>
      <c r="H1786" s="217">
        <v>790.025</v>
      </c>
      <c r="I1786" s="210"/>
      <c r="L1786" s="205"/>
      <c r="M1786" s="211"/>
      <c r="N1786" s="212"/>
      <c r="O1786" s="212"/>
      <c r="P1786" s="212"/>
      <c r="Q1786" s="212"/>
      <c r="R1786" s="212"/>
      <c r="S1786" s="212"/>
      <c r="T1786" s="213"/>
      <c r="AT1786" s="214" t="s">
        <v>153</v>
      </c>
      <c r="AU1786" s="214" t="s">
        <v>86</v>
      </c>
      <c r="AV1786" s="13" t="s">
        <v>151</v>
      </c>
      <c r="AW1786" s="13" t="s">
        <v>40</v>
      </c>
      <c r="AX1786" s="13" t="s">
        <v>77</v>
      </c>
      <c r="AY1786" s="214" t="s">
        <v>144</v>
      </c>
    </row>
    <row r="1787" spans="2:51" s="12" customFormat="1" ht="13.5">
      <c r="B1787" s="197"/>
      <c r="D1787" s="189" t="s">
        <v>153</v>
      </c>
      <c r="E1787" s="198" t="s">
        <v>5</v>
      </c>
      <c r="F1787" s="199" t="s">
        <v>2043</v>
      </c>
      <c r="H1787" s="200">
        <v>908.529</v>
      </c>
      <c r="I1787" s="201"/>
      <c r="L1787" s="197"/>
      <c r="M1787" s="202"/>
      <c r="N1787" s="203"/>
      <c r="O1787" s="203"/>
      <c r="P1787" s="203"/>
      <c r="Q1787" s="203"/>
      <c r="R1787" s="203"/>
      <c r="S1787" s="203"/>
      <c r="T1787" s="204"/>
      <c r="AT1787" s="198" t="s">
        <v>153</v>
      </c>
      <c r="AU1787" s="198" t="s">
        <v>86</v>
      </c>
      <c r="AV1787" s="12" t="s">
        <v>86</v>
      </c>
      <c r="AW1787" s="12" t="s">
        <v>40</v>
      </c>
      <c r="AX1787" s="12" t="s">
        <v>77</v>
      </c>
      <c r="AY1787" s="198" t="s">
        <v>144</v>
      </c>
    </row>
    <row r="1788" spans="2:51" s="13" customFormat="1" ht="13.5">
      <c r="B1788" s="205"/>
      <c r="D1788" s="206" t="s">
        <v>153</v>
      </c>
      <c r="E1788" s="207" t="s">
        <v>5</v>
      </c>
      <c r="F1788" s="208" t="s">
        <v>174</v>
      </c>
      <c r="H1788" s="209">
        <v>908.529</v>
      </c>
      <c r="I1788" s="210"/>
      <c r="L1788" s="205"/>
      <c r="M1788" s="211"/>
      <c r="N1788" s="212"/>
      <c r="O1788" s="212"/>
      <c r="P1788" s="212"/>
      <c r="Q1788" s="212"/>
      <c r="R1788" s="212"/>
      <c r="S1788" s="212"/>
      <c r="T1788" s="213"/>
      <c r="AT1788" s="214" t="s">
        <v>153</v>
      </c>
      <c r="AU1788" s="214" t="s">
        <v>86</v>
      </c>
      <c r="AV1788" s="13" t="s">
        <v>151</v>
      </c>
      <c r="AW1788" s="13" t="s">
        <v>40</v>
      </c>
      <c r="AX1788" s="13" t="s">
        <v>25</v>
      </c>
      <c r="AY1788" s="214" t="s">
        <v>144</v>
      </c>
    </row>
    <row r="1789" spans="2:65" s="1" customFormat="1" ht="31.5" customHeight="1">
      <c r="B1789" s="175"/>
      <c r="C1789" s="176" t="s">
        <v>2048</v>
      </c>
      <c r="D1789" s="176" t="s">
        <v>146</v>
      </c>
      <c r="E1789" s="177" t="s">
        <v>2049</v>
      </c>
      <c r="F1789" s="178" t="s">
        <v>2050</v>
      </c>
      <c r="G1789" s="179" t="s">
        <v>205</v>
      </c>
      <c r="H1789" s="180">
        <v>488.937</v>
      </c>
      <c r="I1789" s="181"/>
      <c r="J1789" s="182">
        <f>ROUND(I1789*H1789,2)</f>
        <v>0</v>
      </c>
      <c r="K1789" s="178" t="s">
        <v>4753</v>
      </c>
      <c r="L1789" s="42"/>
      <c r="M1789" s="183" t="s">
        <v>5</v>
      </c>
      <c r="N1789" s="184" t="s">
        <v>48</v>
      </c>
      <c r="O1789" s="43"/>
      <c r="P1789" s="185">
        <f>O1789*H1789</f>
        <v>0</v>
      </c>
      <c r="Q1789" s="185">
        <v>0.00064</v>
      </c>
      <c r="R1789" s="185">
        <f>Q1789*H1789</f>
        <v>0.31291968000000003</v>
      </c>
      <c r="S1789" s="185">
        <v>0</v>
      </c>
      <c r="T1789" s="186">
        <f>S1789*H1789</f>
        <v>0</v>
      </c>
      <c r="AR1789" s="24" t="s">
        <v>339</v>
      </c>
      <c r="AT1789" s="24" t="s">
        <v>146</v>
      </c>
      <c r="AU1789" s="24" t="s">
        <v>86</v>
      </c>
      <c r="AY1789" s="24" t="s">
        <v>144</v>
      </c>
      <c r="BE1789" s="187">
        <f>IF(N1789="základní",J1789,0)</f>
        <v>0</v>
      </c>
      <c r="BF1789" s="187">
        <f>IF(N1789="snížená",J1789,0)</f>
        <v>0</v>
      </c>
      <c r="BG1789" s="187">
        <f>IF(N1789="zákl. přenesená",J1789,0)</f>
        <v>0</v>
      </c>
      <c r="BH1789" s="187">
        <f>IF(N1789="sníž. přenesená",J1789,0)</f>
        <v>0</v>
      </c>
      <c r="BI1789" s="187">
        <f>IF(N1789="nulová",J1789,0)</f>
        <v>0</v>
      </c>
      <c r="BJ1789" s="24" t="s">
        <v>25</v>
      </c>
      <c r="BK1789" s="187">
        <f>ROUND(I1789*H1789,2)</f>
        <v>0</v>
      </c>
      <c r="BL1789" s="24" t="s">
        <v>339</v>
      </c>
      <c r="BM1789" s="24" t="s">
        <v>2051</v>
      </c>
    </row>
    <row r="1790" spans="2:51" s="11" customFormat="1" ht="13.5">
      <c r="B1790" s="188"/>
      <c r="D1790" s="189" t="s">
        <v>153</v>
      </c>
      <c r="E1790" s="190" t="s">
        <v>5</v>
      </c>
      <c r="F1790" s="191" t="s">
        <v>2052</v>
      </c>
      <c r="H1790" s="192" t="s">
        <v>5</v>
      </c>
      <c r="I1790" s="193"/>
      <c r="L1790" s="188"/>
      <c r="M1790" s="194"/>
      <c r="N1790" s="195"/>
      <c r="O1790" s="195"/>
      <c r="P1790" s="195"/>
      <c r="Q1790" s="195"/>
      <c r="R1790" s="195"/>
      <c r="S1790" s="195"/>
      <c r="T1790" s="196"/>
      <c r="AT1790" s="192" t="s">
        <v>153</v>
      </c>
      <c r="AU1790" s="192" t="s">
        <v>86</v>
      </c>
      <c r="AV1790" s="11" t="s">
        <v>25</v>
      </c>
      <c r="AW1790" s="11" t="s">
        <v>40</v>
      </c>
      <c r="AX1790" s="11" t="s">
        <v>77</v>
      </c>
      <c r="AY1790" s="192" t="s">
        <v>144</v>
      </c>
    </row>
    <row r="1791" spans="2:51" s="11" customFormat="1" ht="13.5">
      <c r="B1791" s="188"/>
      <c r="D1791" s="189" t="s">
        <v>153</v>
      </c>
      <c r="E1791" s="190" t="s">
        <v>5</v>
      </c>
      <c r="F1791" s="191" t="s">
        <v>215</v>
      </c>
      <c r="H1791" s="192" t="s">
        <v>5</v>
      </c>
      <c r="I1791" s="193"/>
      <c r="L1791" s="188"/>
      <c r="M1791" s="194"/>
      <c r="N1791" s="195"/>
      <c r="O1791" s="195"/>
      <c r="P1791" s="195"/>
      <c r="Q1791" s="195"/>
      <c r="R1791" s="195"/>
      <c r="S1791" s="195"/>
      <c r="T1791" s="196"/>
      <c r="AT1791" s="192" t="s">
        <v>153</v>
      </c>
      <c r="AU1791" s="192" t="s">
        <v>86</v>
      </c>
      <c r="AV1791" s="11" t="s">
        <v>25</v>
      </c>
      <c r="AW1791" s="11" t="s">
        <v>40</v>
      </c>
      <c r="AX1791" s="11" t="s">
        <v>77</v>
      </c>
      <c r="AY1791" s="192" t="s">
        <v>144</v>
      </c>
    </row>
    <row r="1792" spans="2:51" s="12" customFormat="1" ht="27">
      <c r="B1792" s="197"/>
      <c r="D1792" s="189" t="s">
        <v>153</v>
      </c>
      <c r="E1792" s="198" t="s">
        <v>5</v>
      </c>
      <c r="F1792" s="199" t="s">
        <v>2053</v>
      </c>
      <c r="H1792" s="200">
        <v>66.679</v>
      </c>
      <c r="I1792" s="201"/>
      <c r="L1792" s="197"/>
      <c r="M1792" s="202"/>
      <c r="N1792" s="203"/>
      <c r="O1792" s="203"/>
      <c r="P1792" s="203"/>
      <c r="Q1792" s="203"/>
      <c r="R1792" s="203"/>
      <c r="S1792" s="203"/>
      <c r="T1792" s="204"/>
      <c r="AT1792" s="198" t="s">
        <v>153</v>
      </c>
      <c r="AU1792" s="198" t="s">
        <v>86</v>
      </c>
      <c r="AV1792" s="12" t="s">
        <v>86</v>
      </c>
      <c r="AW1792" s="12" t="s">
        <v>40</v>
      </c>
      <c r="AX1792" s="12" t="s">
        <v>77</v>
      </c>
      <c r="AY1792" s="198" t="s">
        <v>144</v>
      </c>
    </row>
    <row r="1793" spans="2:51" s="12" customFormat="1" ht="13.5">
      <c r="B1793" s="197"/>
      <c r="D1793" s="189" t="s">
        <v>153</v>
      </c>
      <c r="E1793" s="198" t="s">
        <v>5</v>
      </c>
      <c r="F1793" s="199" t="s">
        <v>2054</v>
      </c>
      <c r="H1793" s="200">
        <v>0.878</v>
      </c>
      <c r="I1793" s="201"/>
      <c r="L1793" s="197"/>
      <c r="M1793" s="202"/>
      <c r="N1793" s="203"/>
      <c r="O1793" s="203"/>
      <c r="P1793" s="203"/>
      <c r="Q1793" s="203"/>
      <c r="R1793" s="203"/>
      <c r="S1793" s="203"/>
      <c r="T1793" s="204"/>
      <c r="AT1793" s="198" t="s">
        <v>153</v>
      </c>
      <c r="AU1793" s="198" t="s">
        <v>86</v>
      </c>
      <c r="AV1793" s="12" t="s">
        <v>86</v>
      </c>
      <c r="AW1793" s="12" t="s">
        <v>40</v>
      </c>
      <c r="AX1793" s="12" t="s">
        <v>77</v>
      </c>
      <c r="AY1793" s="198" t="s">
        <v>144</v>
      </c>
    </row>
    <row r="1794" spans="2:51" s="12" customFormat="1" ht="13.5">
      <c r="B1794" s="197"/>
      <c r="D1794" s="189" t="s">
        <v>153</v>
      </c>
      <c r="E1794" s="198" t="s">
        <v>5</v>
      </c>
      <c r="F1794" s="199" t="s">
        <v>2055</v>
      </c>
      <c r="H1794" s="200">
        <v>19.848</v>
      </c>
      <c r="I1794" s="201"/>
      <c r="L1794" s="197"/>
      <c r="M1794" s="202"/>
      <c r="N1794" s="203"/>
      <c r="O1794" s="203"/>
      <c r="P1794" s="203"/>
      <c r="Q1794" s="203"/>
      <c r="R1794" s="203"/>
      <c r="S1794" s="203"/>
      <c r="T1794" s="204"/>
      <c r="AT1794" s="198" t="s">
        <v>153</v>
      </c>
      <c r="AU1794" s="198" t="s">
        <v>86</v>
      </c>
      <c r="AV1794" s="12" t="s">
        <v>86</v>
      </c>
      <c r="AW1794" s="12" t="s">
        <v>40</v>
      </c>
      <c r="AX1794" s="12" t="s">
        <v>77</v>
      </c>
      <c r="AY1794" s="198" t="s">
        <v>144</v>
      </c>
    </row>
    <row r="1795" spans="2:51" s="14" customFormat="1" ht="13.5">
      <c r="B1795" s="240"/>
      <c r="D1795" s="189" t="s">
        <v>153</v>
      </c>
      <c r="E1795" s="241" t="s">
        <v>5</v>
      </c>
      <c r="F1795" s="242" t="s">
        <v>1296</v>
      </c>
      <c r="H1795" s="243">
        <v>87.405</v>
      </c>
      <c r="I1795" s="244"/>
      <c r="L1795" s="240"/>
      <c r="M1795" s="245"/>
      <c r="N1795" s="246"/>
      <c r="O1795" s="246"/>
      <c r="P1795" s="246"/>
      <c r="Q1795" s="246"/>
      <c r="R1795" s="246"/>
      <c r="S1795" s="246"/>
      <c r="T1795" s="247"/>
      <c r="AT1795" s="241" t="s">
        <v>153</v>
      </c>
      <c r="AU1795" s="241" t="s">
        <v>86</v>
      </c>
      <c r="AV1795" s="14" t="s">
        <v>178</v>
      </c>
      <c r="AW1795" s="14" t="s">
        <v>40</v>
      </c>
      <c r="AX1795" s="14" t="s">
        <v>77</v>
      </c>
      <c r="AY1795" s="241" t="s">
        <v>144</v>
      </c>
    </row>
    <row r="1796" spans="2:51" s="11" customFormat="1" ht="13.5">
      <c r="B1796" s="188"/>
      <c r="D1796" s="189" t="s">
        <v>153</v>
      </c>
      <c r="E1796" s="190" t="s">
        <v>5</v>
      </c>
      <c r="F1796" s="191" t="s">
        <v>222</v>
      </c>
      <c r="H1796" s="192" t="s">
        <v>5</v>
      </c>
      <c r="I1796" s="193"/>
      <c r="L1796" s="188"/>
      <c r="M1796" s="194"/>
      <c r="N1796" s="195"/>
      <c r="O1796" s="195"/>
      <c r="P1796" s="195"/>
      <c r="Q1796" s="195"/>
      <c r="R1796" s="195"/>
      <c r="S1796" s="195"/>
      <c r="T1796" s="196"/>
      <c r="AT1796" s="192" t="s">
        <v>153</v>
      </c>
      <c r="AU1796" s="192" t="s">
        <v>86</v>
      </c>
      <c r="AV1796" s="11" t="s">
        <v>25</v>
      </c>
      <c r="AW1796" s="11" t="s">
        <v>40</v>
      </c>
      <c r="AX1796" s="11" t="s">
        <v>77</v>
      </c>
      <c r="AY1796" s="192" t="s">
        <v>144</v>
      </c>
    </row>
    <row r="1797" spans="2:51" s="12" customFormat="1" ht="13.5">
      <c r="B1797" s="197"/>
      <c r="D1797" s="189" t="s">
        <v>153</v>
      </c>
      <c r="E1797" s="198" t="s">
        <v>5</v>
      </c>
      <c r="F1797" s="199" t="s">
        <v>2056</v>
      </c>
      <c r="H1797" s="200">
        <v>11.683</v>
      </c>
      <c r="I1797" s="201"/>
      <c r="L1797" s="197"/>
      <c r="M1797" s="202"/>
      <c r="N1797" s="203"/>
      <c r="O1797" s="203"/>
      <c r="P1797" s="203"/>
      <c r="Q1797" s="203"/>
      <c r="R1797" s="203"/>
      <c r="S1797" s="203"/>
      <c r="T1797" s="204"/>
      <c r="AT1797" s="198" t="s">
        <v>153</v>
      </c>
      <c r="AU1797" s="198" t="s">
        <v>86</v>
      </c>
      <c r="AV1797" s="12" t="s">
        <v>86</v>
      </c>
      <c r="AW1797" s="12" t="s">
        <v>40</v>
      </c>
      <c r="AX1797" s="12" t="s">
        <v>77</v>
      </c>
      <c r="AY1797" s="198" t="s">
        <v>144</v>
      </c>
    </row>
    <row r="1798" spans="2:51" s="12" customFormat="1" ht="27">
      <c r="B1798" s="197"/>
      <c r="D1798" s="189" t="s">
        <v>153</v>
      </c>
      <c r="E1798" s="198" t="s">
        <v>5</v>
      </c>
      <c r="F1798" s="199" t="s">
        <v>2057</v>
      </c>
      <c r="H1798" s="200">
        <v>62.342</v>
      </c>
      <c r="I1798" s="201"/>
      <c r="L1798" s="197"/>
      <c r="M1798" s="202"/>
      <c r="N1798" s="203"/>
      <c r="O1798" s="203"/>
      <c r="P1798" s="203"/>
      <c r="Q1798" s="203"/>
      <c r="R1798" s="203"/>
      <c r="S1798" s="203"/>
      <c r="T1798" s="204"/>
      <c r="AT1798" s="198" t="s">
        <v>153</v>
      </c>
      <c r="AU1798" s="198" t="s">
        <v>86</v>
      </c>
      <c r="AV1798" s="12" t="s">
        <v>86</v>
      </c>
      <c r="AW1798" s="12" t="s">
        <v>40</v>
      </c>
      <c r="AX1798" s="12" t="s">
        <v>77</v>
      </c>
      <c r="AY1798" s="198" t="s">
        <v>144</v>
      </c>
    </row>
    <row r="1799" spans="2:51" s="12" customFormat="1" ht="27">
      <c r="B1799" s="197"/>
      <c r="D1799" s="189" t="s">
        <v>153</v>
      </c>
      <c r="E1799" s="198" t="s">
        <v>5</v>
      </c>
      <c r="F1799" s="199" t="s">
        <v>2058</v>
      </c>
      <c r="H1799" s="200">
        <v>69.398</v>
      </c>
      <c r="I1799" s="201"/>
      <c r="L1799" s="197"/>
      <c r="M1799" s="202"/>
      <c r="N1799" s="203"/>
      <c r="O1799" s="203"/>
      <c r="P1799" s="203"/>
      <c r="Q1799" s="203"/>
      <c r="R1799" s="203"/>
      <c r="S1799" s="203"/>
      <c r="T1799" s="204"/>
      <c r="AT1799" s="198" t="s">
        <v>153</v>
      </c>
      <c r="AU1799" s="198" t="s">
        <v>86</v>
      </c>
      <c r="AV1799" s="12" t="s">
        <v>86</v>
      </c>
      <c r="AW1799" s="12" t="s">
        <v>40</v>
      </c>
      <c r="AX1799" s="12" t="s">
        <v>77</v>
      </c>
      <c r="AY1799" s="198" t="s">
        <v>144</v>
      </c>
    </row>
    <row r="1800" spans="2:51" s="12" customFormat="1" ht="13.5">
      <c r="B1800" s="197"/>
      <c r="D1800" s="189" t="s">
        <v>153</v>
      </c>
      <c r="E1800" s="198" t="s">
        <v>5</v>
      </c>
      <c r="F1800" s="199" t="s">
        <v>2059</v>
      </c>
      <c r="H1800" s="200">
        <v>14.575</v>
      </c>
      <c r="I1800" s="201"/>
      <c r="L1800" s="197"/>
      <c r="M1800" s="202"/>
      <c r="N1800" s="203"/>
      <c r="O1800" s="203"/>
      <c r="P1800" s="203"/>
      <c r="Q1800" s="203"/>
      <c r="R1800" s="203"/>
      <c r="S1800" s="203"/>
      <c r="T1800" s="204"/>
      <c r="AT1800" s="198" t="s">
        <v>153</v>
      </c>
      <c r="AU1800" s="198" t="s">
        <v>86</v>
      </c>
      <c r="AV1800" s="12" t="s">
        <v>86</v>
      </c>
      <c r="AW1800" s="12" t="s">
        <v>40</v>
      </c>
      <c r="AX1800" s="12" t="s">
        <v>77</v>
      </c>
      <c r="AY1800" s="198" t="s">
        <v>144</v>
      </c>
    </row>
    <row r="1801" spans="2:51" s="14" customFormat="1" ht="13.5">
      <c r="B1801" s="240"/>
      <c r="D1801" s="189" t="s">
        <v>153</v>
      </c>
      <c r="E1801" s="241" t="s">
        <v>5</v>
      </c>
      <c r="F1801" s="242" t="s">
        <v>1296</v>
      </c>
      <c r="H1801" s="243">
        <v>157.998</v>
      </c>
      <c r="I1801" s="244"/>
      <c r="L1801" s="240"/>
      <c r="M1801" s="245"/>
      <c r="N1801" s="246"/>
      <c r="O1801" s="246"/>
      <c r="P1801" s="246"/>
      <c r="Q1801" s="246"/>
      <c r="R1801" s="246"/>
      <c r="S1801" s="246"/>
      <c r="T1801" s="247"/>
      <c r="AT1801" s="241" t="s">
        <v>153</v>
      </c>
      <c r="AU1801" s="241" t="s">
        <v>86</v>
      </c>
      <c r="AV1801" s="14" t="s">
        <v>178</v>
      </c>
      <c r="AW1801" s="14" t="s">
        <v>40</v>
      </c>
      <c r="AX1801" s="14" t="s">
        <v>77</v>
      </c>
      <c r="AY1801" s="241" t="s">
        <v>144</v>
      </c>
    </row>
    <row r="1802" spans="2:51" s="11" customFormat="1" ht="13.5">
      <c r="B1802" s="188"/>
      <c r="D1802" s="189" t="s">
        <v>153</v>
      </c>
      <c r="E1802" s="190" t="s">
        <v>5</v>
      </c>
      <c r="F1802" s="191" t="s">
        <v>227</v>
      </c>
      <c r="H1802" s="192" t="s">
        <v>5</v>
      </c>
      <c r="I1802" s="193"/>
      <c r="L1802" s="188"/>
      <c r="M1802" s="194"/>
      <c r="N1802" s="195"/>
      <c r="O1802" s="195"/>
      <c r="P1802" s="195"/>
      <c r="Q1802" s="195"/>
      <c r="R1802" s="195"/>
      <c r="S1802" s="195"/>
      <c r="T1802" s="196"/>
      <c r="AT1802" s="192" t="s">
        <v>153</v>
      </c>
      <c r="AU1802" s="192" t="s">
        <v>86</v>
      </c>
      <c r="AV1802" s="11" t="s">
        <v>25</v>
      </c>
      <c r="AW1802" s="11" t="s">
        <v>40</v>
      </c>
      <c r="AX1802" s="11" t="s">
        <v>77</v>
      </c>
      <c r="AY1802" s="192" t="s">
        <v>144</v>
      </c>
    </row>
    <row r="1803" spans="2:51" s="12" customFormat="1" ht="27">
      <c r="B1803" s="197"/>
      <c r="D1803" s="189" t="s">
        <v>153</v>
      </c>
      <c r="E1803" s="198" t="s">
        <v>5</v>
      </c>
      <c r="F1803" s="199" t="s">
        <v>2060</v>
      </c>
      <c r="H1803" s="200">
        <v>64.639</v>
      </c>
      <c r="I1803" s="201"/>
      <c r="L1803" s="197"/>
      <c r="M1803" s="202"/>
      <c r="N1803" s="203"/>
      <c r="O1803" s="203"/>
      <c r="P1803" s="203"/>
      <c r="Q1803" s="203"/>
      <c r="R1803" s="203"/>
      <c r="S1803" s="203"/>
      <c r="T1803" s="204"/>
      <c r="AT1803" s="198" t="s">
        <v>153</v>
      </c>
      <c r="AU1803" s="198" t="s">
        <v>86</v>
      </c>
      <c r="AV1803" s="12" t="s">
        <v>86</v>
      </c>
      <c r="AW1803" s="12" t="s">
        <v>40</v>
      </c>
      <c r="AX1803" s="12" t="s">
        <v>77</v>
      </c>
      <c r="AY1803" s="198" t="s">
        <v>144</v>
      </c>
    </row>
    <row r="1804" spans="2:51" s="12" customFormat="1" ht="27">
      <c r="B1804" s="197"/>
      <c r="D1804" s="189" t="s">
        <v>153</v>
      </c>
      <c r="E1804" s="198" t="s">
        <v>5</v>
      </c>
      <c r="F1804" s="199" t="s">
        <v>2061</v>
      </c>
      <c r="H1804" s="200">
        <v>44.573</v>
      </c>
      <c r="I1804" s="201"/>
      <c r="L1804" s="197"/>
      <c r="M1804" s="202"/>
      <c r="N1804" s="203"/>
      <c r="O1804" s="203"/>
      <c r="P1804" s="203"/>
      <c r="Q1804" s="203"/>
      <c r="R1804" s="203"/>
      <c r="S1804" s="203"/>
      <c r="T1804" s="204"/>
      <c r="AT1804" s="198" t="s">
        <v>153</v>
      </c>
      <c r="AU1804" s="198" t="s">
        <v>86</v>
      </c>
      <c r="AV1804" s="12" t="s">
        <v>86</v>
      </c>
      <c r="AW1804" s="12" t="s">
        <v>40</v>
      </c>
      <c r="AX1804" s="12" t="s">
        <v>77</v>
      </c>
      <c r="AY1804" s="198" t="s">
        <v>144</v>
      </c>
    </row>
    <row r="1805" spans="2:51" s="14" customFormat="1" ht="13.5">
      <c r="B1805" s="240"/>
      <c r="D1805" s="189" t="s">
        <v>153</v>
      </c>
      <c r="E1805" s="241" t="s">
        <v>5</v>
      </c>
      <c r="F1805" s="242" t="s">
        <v>1296</v>
      </c>
      <c r="H1805" s="243">
        <v>109.212</v>
      </c>
      <c r="I1805" s="244"/>
      <c r="L1805" s="240"/>
      <c r="M1805" s="245"/>
      <c r="N1805" s="246"/>
      <c r="O1805" s="246"/>
      <c r="P1805" s="246"/>
      <c r="Q1805" s="246"/>
      <c r="R1805" s="246"/>
      <c r="S1805" s="246"/>
      <c r="T1805" s="247"/>
      <c r="AT1805" s="241" t="s">
        <v>153</v>
      </c>
      <c r="AU1805" s="241" t="s">
        <v>86</v>
      </c>
      <c r="AV1805" s="14" t="s">
        <v>178</v>
      </c>
      <c r="AW1805" s="14" t="s">
        <v>40</v>
      </c>
      <c r="AX1805" s="14" t="s">
        <v>77</v>
      </c>
      <c r="AY1805" s="241" t="s">
        <v>144</v>
      </c>
    </row>
    <row r="1806" spans="2:51" s="11" customFormat="1" ht="13.5">
      <c r="B1806" s="188"/>
      <c r="D1806" s="189" t="s">
        <v>153</v>
      </c>
      <c r="E1806" s="190" t="s">
        <v>5</v>
      </c>
      <c r="F1806" s="191" t="s">
        <v>229</v>
      </c>
      <c r="H1806" s="192" t="s">
        <v>5</v>
      </c>
      <c r="I1806" s="193"/>
      <c r="L1806" s="188"/>
      <c r="M1806" s="194"/>
      <c r="N1806" s="195"/>
      <c r="O1806" s="195"/>
      <c r="P1806" s="195"/>
      <c r="Q1806" s="195"/>
      <c r="R1806" s="195"/>
      <c r="S1806" s="195"/>
      <c r="T1806" s="196"/>
      <c r="AT1806" s="192" t="s">
        <v>153</v>
      </c>
      <c r="AU1806" s="192" t="s">
        <v>86</v>
      </c>
      <c r="AV1806" s="11" t="s">
        <v>25</v>
      </c>
      <c r="AW1806" s="11" t="s">
        <v>40</v>
      </c>
      <c r="AX1806" s="11" t="s">
        <v>77</v>
      </c>
      <c r="AY1806" s="192" t="s">
        <v>144</v>
      </c>
    </row>
    <row r="1807" spans="2:51" s="12" customFormat="1" ht="27">
      <c r="B1807" s="197"/>
      <c r="D1807" s="189" t="s">
        <v>153</v>
      </c>
      <c r="E1807" s="198" t="s">
        <v>5</v>
      </c>
      <c r="F1807" s="199" t="s">
        <v>2062</v>
      </c>
      <c r="H1807" s="200">
        <v>51.238</v>
      </c>
      <c r="I1807" s="201"/>
      <c r="L1807" s="197"/>
      <c r="M1807" s="202"/>
      <c r="N1807" s="203"/>
      <c r="O1807" s="203"/>
      <c r="P1807" s="203"/>
      <c r="Q1807" s="203"/>
      <c r="R1807" s="203"/>
      <c r="S1807" s="203"/>
      <c r="T1807" s="204"/>
      <c r="AT1807" s="198" t="s">
        <v>153</v>
      </c>
      <c r="AU1807" s="198" t="s">
        <v>86</v>
      </c>
      <c r="AV1807" s="12" t="s">
        <v>86</v>
      </c>
      <c r="AW1807" s="12" t="s">
        <v>40</v>
      </c>
      <c r="AX1807" s="12" t="s">
        <v>77</v>
      </c>
      <c r="AY1807" s="198" t="s">
        <v>144</v>
      </c>
    </row>
    <row r="1808" spans="2:51" s="12" customFormat="1" ht="27">
      <c r="B1808" s="197"/>
      <c r="D1808" s="189" t="s">
        <v>153</v>
      </c>
      <c r="E1808" s="198" t="s">
        <v>5</v>
      </c>
      <c r="F1808" s="199" t="s">
        <v>2063</v>
      </c>
      <c r="H1808" s="200">
        <v>44.098</v>
      </c>
      <c r="I1808" s="201"/>
      <c r="L1808" s="197"/>
      <c r="M1808" s="202"/>
      <c r="N1808" s="203"/>
      <c r="O1808" s="203"/>
      <c r="P1808" s="203"/>
      <c r="Q1808" s="203"/>
      <c r="R1808" s="203"/>
      <c r="S1808" s="203"/>
      <c r="T1808" s="204"/>
      <c r="AT1808" s="198" t="s">
        <v>153</v>
      </c>
      <c r="AU1808" s="198" t="s">
        <v>86</v>
      </c>
      <c r="AV1808" s="12" t="s">
        <v>86</v>
      </c>
      <c r="AW1808" s="12" t="s">
        <v>40</v>
      </c>
      <c r="AX1808" s="12" t="s">
        <v>77</v>
      </c>
      <c r="AY1808" s="198" t="s">
        <v>144</v>
      </c>
    </row>
    <row r="1809" spans="2:51" s="14" customFormat="1" ht="13.5">
      <c r="B1809" s="240"/>
      <c r="D1809" s="189" t="s">
        <v>153</v>
      </c>
      <c r="E1809" s="241" t="s">
        <v>5</v>
      </c>
      <c r="F1809" s="242" t="s">
        <v>1296</v>
      </c>
      <c r="H1809" s="243">
        <v>95.336</v>
      </c>
      <c r="I1809" s="244"/>
      <c r="L1809" s="240"/>
      <c r="M1809" s="245"/>
      <c r="N1809" s="246"/>
      <c r="O1809" s="246"/>
      <c r="P1809" s="246"/>
      <c r="Q1809" s="246"/>
      <c r="R1809" s="246"/>
      <c r="S1809" s="246"/>
      <c r="T1809" s="247"/>
      <c r="AT1809" s="241" t="s">
        <v>153</v>
      </c>
      <c r="AU1809" s="241" t="s">
        <v>86</v>
      </c>
      <c r="AV1809" s="14" t="s">
        <v>178</v>
      </c>
      <c r="AW1809" s="14" t="s">
        <v>40</v>
      </c>
      <c r="AX1809" s="14" t="s">
        <v>77</v>
      </c>
      <c r="AY1809" s="241" t="s">
        <v>144</v>
      </c>
    </row>
    <row r="1810" spans="2:51" s="11" customFormat="1" ht="13.5">
      <c r="B1810" s="188"/>
      <c r="D1810" s="189" t="s">
        <v>153</v>
      </c>
      <c r="E1810" s="190" t="s">
        <v>5</v>
      </c>
      <c r="F1810" s="191" t="s">
        <v>1318</v>
      </c>
      <c r="H1810" s="192" t="s">
        <v>5</v>
      </c>
      <c r="I1810" s="193"/>
      <c r="L1810" s="188"/>
      <c r="M1810" s="194"/>
      <c r="N1810" s="195"/>
      <c r="O1810" s="195"/>
      <c r="P1810" s="195"/>
      <c r="Q1810" s="195"/>
      <c r="R1810" s="195"/>
      <c r="S1810" s="195"/>
      <c r="T1810" s="196"/>
      <c r="AT1810" s="192" t="s">
        <v>153</v>
      </c>
      <c r="AU1810" s="192" t="s">
        <v>86</v>
      </c>
      <c r="AV1810" s="11" t="s">
        <v>25</v>
      </c>
      <c r="AW1810" s="11" t="s">
        <v>40</v>
      </c>
      <c r="AX1810" s="11" t="s">
        <v>77</v>
      </c>
      <c r="AY1810" s="192" t="s">
        <v>144</v>
      </c>
    </row>
    <row r="1811" spans="2:51" s="12" customFormat="1" ht="27">
      <c r="B1811" s="197"/>
      <c r="D1811" s="189" t="s">
        <v>153</v>
      </c>
      <c r="E1811" s="198" t="s">
        <v>5</v>
      </c>
      <c r="F1811" s="199" t="s">
        <v>2064</v>
      </c>
      <c r="H1811" s="200">
        <v>38.986</v>
      </c>
      <c r="I1811" s="201"/>
      <c r="L1811" s="197"/>
      <c r="M1811" s="202"/>
      <c r="N1811" s="203"/>
      <c r="O1811" s="203"/>
      <c r="P1811" s="203"/>
      <c r="Q1811" s="203"/>
      <c r="R1811" s="203"/>
      <c r="S1811" s="203"/>
      <c r="T1811" s="204"/>
      <c r="AT1811" s="198" t="s">
        <v>153</v>
      </c>
      <c r="AU1811" s="198" t="s">
        <v>86</v>
      </c>
      <c r="AV1811" s="12" t="s">
        <v>86</v>
      </c>
      <c r="AW1811" s="12" t="s">
        <v>40</v>
      </c>
      <c r="AX1811" s="12" t="s">
        <v>77</v>
      </c>
      <c r="AY1811" s="198" t="s">
        <v>144</v>
      </c>
    </row>
    <row r="1812" spans="2:51" s="13" customFormat="1" ht="13.5">
      <c r="B1812" s="205"/>
      <c r="D1812" s="206" t="s">
        <v>153</v>
      </c>
      <c r="E1812" s="207" t="s">
        <v>5</v>
      </c>
      <c r="F1812" s="208" t="s">
        <v>174</v>
      </c>
      <c r="H1812" s="209">
        <v>488.937</v>
      </c>
      <c r="I1812" s="210"/>
      <c r="L1812" s="205"/>
      <c r="M1812" s="211"/>
      <c r="N1812" s="212"/>
      <c r="O1812" s="212"/>
      <c r="P1812" s="212"/>
      <c r="Q1812" s="212"/>
      <c r="R1812" s="212"/>
      <c r="S1812" s="212"/>
      <c r="T1812" s="213"/>
      <c r="AT1812" s="214" t="s">
        <v>153</v>
      </c>
      <c r="AU1812" s="214" t="s">
        <v>86</v>
      </c>
      <c r="AV1812" s="13" t="s">
        <v>151</v>
      </c>
      <c r="AW1812" s="13" t="s">
        <v>40</v>
      </c>
      <c r="AX1812" s="13" t="s">
        <v>25</v>
      </c>
      <c r="AY1812" s="214" t="s">
        <v>144</v>
      </c>
    </row>
    <row r="1813" spans="2:65" s="1" customFormat="1" ht="31.5" customHeight="1">
      <c r="B1813" s="175"/>
      <c r="C1813" s="176" t="s">
        <v>2065</v>
      </c>
      <c r="D1813" s="176" t="s">
        <v>146</v>
      </c>
      <c r="E1813" s="177" t="s">
        <v>2066</v>
      </c>
      <c r="F1813" s="178" t="s">
        <v>2067</v>
      </c>
      <c r="G1813" s="179" t="s">
        <v>1208</v>
      </c>
      <c r="H1813" s="239"/>
      <c r="I1813" s="181"/>
      <c r="J1813" s="182">
        <f>ROUND(I1813*H1813,2)</f>
        <v>0</v>
      </c>
      <c r="K1813" s="178" t="s">
        <v>4753</v>
      </c>
      <c r="L1813" s="42"/>
      <c r="M1813" s="183" t="s">
        <v>5</v>
      </c>
      <c r="N1813" s="184" t="s">
        <v>48</v>
      </c>
      <c r="O1813" s="43"/>
      <c r="P1813" s="185">
        <f>O1813*H1813</f>
        <v>0</v>
      </c>
      <c r="Q1813" s="185">
        <v>0</v>
      </c>
      <c r="R1813" s="185">
        <f>Q1813*H1813</f>
        <v>0</v>
      </c>
      <c r="S1813" s="185">
        <v>0</v>
      </c>
      <c r="T1813" s="186">
        <f>S1813*H1813</f>
        <v>0</v>
      </c>
      <c r="AR1813" s="24" t="s">
        <v>339</v>
      </c>
      <c r="AT1813" s="24" t="s">
        <v>146</v>
      </c>
      <c r="AU1813" s="24" t="s">
        <v>86</v>
      </c>
      <c r="AY1813" s="24" t="s">
        <v>144</v>
      </c>
      <c r="BE1813" s="187">
        <f>IF(N1813="základní",J1813,0)</f>
        <v>0</v>
      </c>
      <c r="BF1813" s="187">
        <f>IF(N1813="snížená",J1813,0)</f>
        <v>0</v>
      </c>
      <c r="BG1813" s="187">
        <f>IF(N1813="zákl. přenesená",J1813,0)</f>
        <v>0</v>
      </c>
      <c r="BH1813" s="187">
        <f>IF(N1813="sníž. přenesená",J1813,0)</f>
        <v>0</v>
      </c>
      <c r="BI1813" s="187">
        <f>IF(N1813="nulová",J1813,0)</f>
        <v>0</v>
      </c>
      <c r="BJ1813" s="24" t="s">
        <v>25</v>
      </c>
      <c r="BK1813" s="187">
        <f>ROUND(I1813*H1813,2)</f>
        <v>0</v>
      </c>
      <c r="BL1813" s="24" t="s">
        <v>339</v>
      </c>
      <c r="BM1813" s="24" t="s">
        <v>2068</v>
      </c>
    </row>
    <row r="1814" spans="2:63" s="10" customFormat="1" ht="29.85" customHeight="1">
      <c r="B1814" s="161"/>
      <c r="D1814" s="172" t="s">
        <v>76</v>
      </c>
      <c r="E1814" s="173" t="s">
        <v>610</v>
      </c>
      <c r="F1814" s="173" t="s">
        <v>611</v>
      </c>
      <c r="I1814" s="164"/>
      <c r="J1814" s="174">
        <f>BK1814</f>
        <v>0</v>
      </c>
      <c r="L1814" s="161"/>
      <c r="M1814" s="166"/>
      <c r="N1814" s="167"/>
      <c r="O1814" s="167"/>
      <c r="P1814" s="168">
        <f>SUM(P1815:P1949)</f>
        <v>0</v>
      </c>
      <c r="Q1814" s="167"/>
      <c r="R1814" s="168">
        <f>SUM(R1815:R1949)</f>
        <v>1.87166864</v>
      </c>
      <c r="S1814" s="167"/>
      <c r="T1814" s="169">
        <f>SUM(T1815:T1949)</f>
        <v>0</v>
      </c>
      <c r="AR1814" s="162" t="s">
        <v>86</v>
      </c>
      <c r="AT1814" s="170" t="s">
        <v>76</v>
      </c>
      <c r="AU1814" s="170" t="s">
        <v>25</v>
      </c>
      <c r="AY1814" s="162" t="s">
        <v>144</v>
      </c>
      <c r="BK1814" s="171">
        <f>SUM(BK1815:BK1949)</f>
        <v>0</v>
      </c>
    </row>
    <row r="1815" spans="2:65" s="1" customFormat="1" ht="31.5" customHeight="1">
      <c r="B1815" s="175"/>
      <c r="C1815" s="176" t="s">
        <v>2069</v>
      </c>
      <c r="D1815" s="176" t="s">
        <v>146</v>
      </c>
      <c r="E1815" s="177" t="s">
        <v>2070</v>
      </c>
      <c r="F1815" s="178" t="s">
        <v>2071</v>
      </c>
      <c r="G1815" s="179" t="s">
        <v>205</v>
      </c>
      <c r="H1815" s="180">
        <v>158.23</v>
      </c>
      <c r="I1815" s="181"/>
      <c r="J1815" s="182">
        <f>ROUND(I1815*H1815,2)</f>
        <v>0</v>
      </c>
      <c r="K1815" s="178" t="s">
        <v>4753</v>
      </c>
      <c r="L1815" s="42"/>
      <c r="M1815" s="183" t="s">
        <v>5</v>
      </c>
      <c r="N1815" s="184" t="s">
        <v>48</v>
      </c>
      <c r="O1815" s="43"/>
      <c r="P1815" s="185">
        <f>O1815*H1815</f>
        <v>0</v>
      </c>
      <c r="Q1815" s="185">
        <v>0</v>
      </c>
      <c r="R1815" s="185">
        <f>Q1815*H1815</f>
        <v>0</v>
      </c>
      <c r="S1815" s="185">
        <v>0</v>
      </c>
      <c r="T1815" s="186">
        <f>S1815*H1815</f>
        <v>0</v>
      </c>
      <c r="AR1815" s="24" t="s">
        <v>339</v>
      </c>
      <c r="AT1815" s="24" t="s">
        <v>146</v>
      </c>
      <c r="AU1815" s="24" t="s">
        <v>86</v>
      </c>
      <c r="AY1815" s="24" t="s">
        <v>144</v>
      </c>
      <c r="BE1815" s="187">
        <f>IF(N1815="základní",J1815,0)</f>
        <v>0</v>
      </c>
      <c r="BF1815" s="187">
        <f>IF(N1815="snížená",J1815,0)</f>
        <v>0</v>
      </c>
      <c r="BG1815" s="187">
        <f>IF(N1815="zákl. přenesená",J1815,0)</f>
        <v>0</v>
      </c>
      <c r="BH1815" s="187">
        <f>IF(N1815="sníž. přenesená",J1815,0)</f>
        <v>0</v>
      </c>
      <c r="BI1815" s="187">
        <f>IF(N1815="nulová",J1815,0)</f>
        <v>0</v>
      </c>
      <c r="BJ1815" s="24" t="s">
        <v>25</v>
      </c>
      <c r="BK1815" s="187">
        <f>ROUND(I1815*H1815,2)</f>
        <v>0</v>
      </c>
      <c r="BL1815" s="24" t="s">
        <v>339</v>
      </c>
      <c r="BM1815" s="24" t="s">
        <v>2072</v>
      </c>
    </row>
    <row r="1816" spans="2:51" s="11" customFormat="1" ht="13.5">
      <c r="B1816" s="188"/>
      <c r="D1816" s="189" t="s">
        <v>153</v>
      </c>
      <c r="E1816" s="190" t="s">
        <v>5</v>
      </c>
      <c r="F1816" s="191" t="s">
        <v>308</v>
      </c>
      <c r="H1816" s="192" t="s">
        <v>5</v>
      </c>
      <c r="I1816" s="193"/>
      <c r="L1816" s="188"/>
      <c r="M1816" s="194"/>
      <c r="N1816" s="195"/>
      <c r="O1816" s="195"/>
      <c r="P1816" s="195"/>
      <c r="Q1816" s="195"/>
      <c r="R1816" s="195"/>
      <c r="S1816" s="195"/>
      <c r="T1816" s="196"/>
      <c r="AT1816" s="192" t="s">
        <v>153</v>
      </c>
      <c r="AU1816" s="192" t="s">
        <v>86</v>
      </c>
      <c r="AV1816" s="11" t="s">
        <v>25</v>
      </c>
      <c r="AW1816" s="11" t="s">
        <v>40</v>
      </c>
      <c r="AX1816" s="11" t="s">
        <v>77</v>
      </c>
      <c r="AY1816" s="192" t="s">
        <v>144</v>
      </c>
    </row>
    <row r="1817" spans="2:51" s="11" customFormat="1" ht="13.5">
      <c r="B1817" s="188"/>
      <c r="D1817" s="189" t="s">
        <v>153</v>
      </c>
      <c r="E1817" s="190" t="s">
        <v>5</v>
      </c>
      <c r="F1817" s="191" t="s">
        <v>309</v>
      </c>
      <c r="H1817" s="192" t="s">
        <v>5</v>
      </c>
      <c r="I1817" s="193"/>
      <c r="L1817" s="188"/>
      <c r="M1817" s="194"/>
      <c r="N1817" s="195"/>
      <c r="O1817" s="195"/>
      <c r="P1817" s="195"/>
      <c r="Q1817" s="195"/>
      <c r="R1817" s="195"/>
      <c r="S1817" s="195"/>
      <c r="T1817" s="196"/>
      <c r="AT1817" s="192" t="s">
        <v>153</v>
      </c>
      <c r="AU1817" s="192" t="s">
        <v>86</v>
      </c>
      <c r="AV1817" s="11" t="s">
        <v>25</v>
      </c>
      <c r="AW1817" s="11" t="s">
        <v>40</v>
      </c>
      <c r="AX1817" s="11" t="s">
        <v>77</v>
      </c>
      <c r="AY1817" s="192" t="s">
        <v>144</v>
      </c>
    </row>
    <row r="1818" spans="2:51" s="12" customFormat="1" ht="13.5">
      <c r="B1818" s="197"/>
      <c r="D1818" s="189" t="s">
        <v>153</v>
      </c>
      <c r="E1818" s="198" t="s">
        <v>5</v>
      </c>
      <c r="F1818" s="199" t="s">
        <v>365</v>
      </c>
      <c r="H1818" s="200">
        <v>16.34</v>
      </c>
      <c r="I1818" s="201"/>
      <c r="L1818" s="197"/>
      <c r="M1818" s="202"/>
      <c r="N1818" s="203"/>
      <c r="O1818" s="203"/>
      <c r="P1818" s="203"/>
      <c r="Q1818" s="203"/>
      <c r="R1818" s="203"/>
      <c r="S1818" s="203"/>
      <c r="T1818" s="204"/>
      <c r="AT1818" s="198" t="s">
        <v>153</v>
      </c>
      <c r="AU1818" s="198" t="s">
        <v>86</v>
      </c>
      <c r="AV1818" s="12" t="s">
        <v>86</v>
      </c>
      <c r="AW1818" s="12" t="s">
        <v>40</v>
      </c>
      <c r="AX1818" s="12" t="s">
        <v>77</v>
      </c>
      <c r="AY1818" s="198" t="s">
        <v>144</v>
      </c>
    </row>
    <row r="1819" spans="2:51" s="11" customFormat="1" ht="13.5">
      <c r="B1819" s="188"/>
      <c r="D1819" s="189" t="s">
        <v>153</v>
      </c>
      <c r="E1819" s="190" t="s">
        <v>5</v>
      </c>
      <c r="F1819" s="191" t="s">
        <v>1879</v>
      </c>
      <c r="H1819" s="192" t="s">
        <v>5</v>
      </c>
      <c r="I1819" s="193"/>
      <c r="L1819" s="188"/>
      <c r="M1819" s="194"/>
      <c r="N1819" s="195"/>
      <c r="O1819" s="195"/>
      <c r="P1819" s="195"/>
      <c r="Q1819" s="195"/>
      <c r="R1819" s="195"/>
      <c r="S1819" s="195"/>
      <c r="T1819" s="196"/>
      <c r="AT1819" s="192" t="s">
        <v>153</v>
      </c>
      <c r="AU1819" s="192" t="s">
        <v>86</v>
      </c>
      <c r="AV1819" s="11" t="s">
        <v>25</v>
      </c>
      <c r="AW1819" s="11" t="s">
        <v>40</v>
      </c>
      <c r="AX1819" s="11" t="s">
        <v>77</v>
      </c>
      <c r="AY1819" s="192" t="s">
        <v>144</v>
      </c>
    </row>
    <row r="1820" spans="2:51" s="11" customFormat="1" ht="13.5">
      <c r="B1820" s="188"/>
      <c r="D1820" s="189" t="s">
        <v>153</v>
      </c>
      <c r="E1820" s="190" t="s">
        <v>5</v>
      </c>
      <c r="F1820" s="191" t="s">
        <v>1880</v>
      </c>
      <c r="H1820" s="192" t="s">
        <v>5</v>
      </c>
      <c r="I1820" s="193"/>
      <c r="L1820" s="188"/>
      <c r="M1820" s="194"/>
      <c r="N1820" s="195"/>
      <c r="O1820" s="195"/>
      <c r="P1820" s="195"/>
      <c r="Q1820" s="195"/>
      <c r="R1820" s="195"/>
      <c r="S1820" s="195"/>
      <c r="T1820" s="196"/>
      <c r="AT1820" s="192" t="s">
        <v>153</v>
      </c>
      <c r="AU1820" s="192" t="s">
        <v>86</v>
      </c>
      <c r="AV1820" s="11" t="s">
        <v>25</v>
      </c>
      <c r="AW1820" s="11" t="s">
        <v>40</v>
      </c>
      <c r="AX1820" s="11" t="s">
        <v>77</v>
      </c>
      <c r="AY1820" s="192" t="s">
        <v>144</v>
      </c>
    </row>
    <row r="1821" spans="2:51" s="12" customFormat="1" ht="13.5">
      <c r="B1821" s="197"/>
      <c r="D1821" s="189" t="s">
        <v>153</v>
      </c>
      <c r="E1821" s="198" t="s">
        <v>5</v>
      </c>
      <c r="F1821" s="199" t="s">
        <v>2073</v>
      </c>
      <c r="H1821" s="200">
        <v>141.89</v>
      </c>
      <c r="I1821" s="201"/>
      <c r="L1821" s="197"/>
      <c r="M1821" s="202"/>
      <c r="N1821" s="203"/>
      <c r="O1821" s="203"/>
      <c r="P1821" s="203"/>
      <c r="Q1821" s="203"/>
      <c r="R1821" s="203"/>
      <c r="S1821" s="203"/>
      <c r="T1821" s="204"/>
      <c r="AT1821" s="198" t="s">
        <v>153</v>
      </c>
      <c r="AU1821" s="198" t="s">
        <v>86</v>
      </c>
      <c r="AV1821" s="12" t="s">
        <v>86</v>
      </c>
      <c r="AW1821" s="12" t="s">
        <v>40</v>
      </c>
      <c r="AX1821" s="12" t="s">
        <v>77</v>
      </c>
      <c r="AY1821" s="198" t="s">
        <v>144</v>
      </c>
    </row>
    <row r="1822" spans="2:51" s="13" customFormat="1" ht="13.5">
      <c r="B1822" s="205"/>
      <c r="D1822" s="206" t="s">
        <v>153</v>
      </c>
      <c r="E1822" s="207" t="s">
        <v>5</v>
      </c>
      <c r="F1822" s="208" t="s">
        <v>174</v>
      </c>
      <c r="H1822" s="209">
        <v>158.23</v>
      </c>
      <c r="I1822" s="210"/>
      <c r="L1822" s="205"/>
      <c r="M1822" s="211"/>
      <c r="N1822" s="212"/>
      <c r="O1822" s="212"/>
      <c r="P1822" s="212"/>
      <c r="Q1822" s="212"/>
      <c r="R1822" s="212"/>
      <c r="S1822" s="212"/>
      <c r="T1822" s="213"/>
      <c r="AT1822" s="214" t="s">
        <v>153</v>
      </c>
      <c r="AU1822" s="214" t="s">
        <v>86</v>
      </c>
      <c r="AV1822" s="13" t="s">
        <v>151</v>
      </c>
      <c r="AW1822" s="13" t="s">
        <v>40</v>
      </c>
      <c r="AX1822" s="13" t="s">
        <v>25</v>
      </c>
      <c r="AY1822" s="214" t="s">
        <v>144</v>
      </c>
    </row>
    <row r="1823" spans="2:65" s="1" customFormat="1" ht="22.5" customHeight="1">
      <c r="B1823" s="175"/>
      <c r="C1823" s="223" t="s">
        <v>2074</v>
      </c>
      <c r="D1823" s="223" t="s">
        <v>782</v>
      </c>
      <c r="E1823" s="224" t="s">
        <v>2075</v>
      </c>
      <c r="F1823" s="225" t="s">
        <v>2076</v>
      </c>
      <c r="G1823" s="226" t="s">
        <v>205</v>
      </c>
      <c r="H1823" s="227">
        <v>16.667</v>
      </c>
      <c r="I1823" s="228"/>
      <c r="J1823" s="229">
        <f>ROUND(I1823*H1823,2)</f>
        <v>0</v>
      </c>
      <c r="K1823" s="178" t="s">
        <v>4753</v>
      </c>
      <c r="L1823" s="230"/>
      <c r="M1823" s="231" t="s">
        <v>5</v>
      </c>
      <c r="N1823" s="232" t="s">
        <v>48</v>
      </c>
      <c r="O1823" s="43"/>
      <c r="P1823" s="185">
        <f>O1823*H1823</f>
        <v>0</v>
      </c>
      <c r="Q1823" s="185">
        <v>0.00175</v>
      </c>
      <c r="R1823" s="185">
        <f>Q1823*H1823</f>
        <v>0.029167250000000002</v>
      </c>
      <c r="S1823" s="185">
        <v>0</v>
      </c>
      <c r="T1823" s="186">
        <f>S1823*H1823</f>
        <v>0</v>
      </c>
      <c r="AR1823" s="24" t="s">
        <v>497</v>
      </c>
      <c r="AT1823" s="24" t="s">
        <v>782</v>
      </c>
      <c r="AU1823" s="24" t="s">
        <v>86</v>
      </c>
      <c r="AY1823" s="24" t="s">
        <v>144</v>
      </c>
      <c r="BE1823" s="187">
        <f>IF(N1823="základní",J1823,0)</f>
        <v>0</v>
      </c>
      <c r="BF1823" s="187">
        <f>IF(N1823="snížená",J1823,0)</f>
        <v>0</v>
      </c>
      <c r="BG1823" s="187">
        <f>IF(N1823="zákl. přenesená",J1823,0)</f>
        <v>0</v>
      </c>
      <c r="BH1823" s="187">
        <f>IF(N1823="sníž. přenesená",J1823,0)</f>
        <v>0</v>
      </c>
      <c r="BI1823" s="187">
        <f>IF(N1823="nulová",J1823,0)</f>
        <v>0</v>
      </c>
      <c r="BJ1823" s="24" t="s">
        <v>25</v>
      </c>
      <c r="BK1823" s="187">
        <f>ROUND(I1823*H1823,2)</f>
        <v>0</v>
      </c>
      <c r="BL1823" s="24" t="s">
        <v>339</v>
      </c>
      <c r="BM1823" s="24" t="s">
        <v>2077</v>
      </c>
    </row>
    <row r="1824" spans="2:47" s="1" customFormat="1" ht="27">
      <c r="B1824" s="42"/>
      <c r="D1824" s="189" t="s">
        <v>852</v>
      </c>
      <c r="F1824" s="236" t="s">
        <v>2078</v>
      </c>
      <c r="I1824" s="237"/>
      <c r="L1824" s="42"/>
      <c r="M1824" s="238"/>
      <c r="N1824" s="43"/>
      <c r="O1824" s="43"/>
      <c r="P1824" s="43"/>
      <c r="Q1824" s="43"/>
      <c r="R1824" s="43"/>
      <c r="S1824" s="43"/>
      <c r="T1824" s="71"/>
      <c r="AT1824" s="24" t="s">
        <v>852</v>
      </c>
      <c r="AU1824" s="24" t="s">
        <v>86</v>
      </c>
    </row>
    <row r="1825" spans="2:51" s="11" customFormat="1" ht="13.5">
      <c r="B1825" s="188"/>
      <c r="D1825" s="189" t="s">
        <v>153</v>
      </c>
      <c r="E1825" s="190" t="s">
        <v>5</v>
      </c>
      <c r="F1825" s="191" t="s">
        <v>308</v>
      </c>
      <c r="H1825" s="192" t="s">
        <v>5</v>
      </c>
      <c r="I1825" s="193"/>
      <c r="L1825" s="188"/>
      <c r="M1825" s="194"/>
      <c r="N1825" s="195"/>
      <c r="O1825" s="195"/>
      <c r="P1825" s="195"/>
      <c r="Q1825" s="195"/>
      <c r="R1825" s="195"/>
      <c r="S1825" s="195"/>
      <c r="T1825" s="196"/>
      <c r="AT1825" s="192" t="s">
        <v>153</v>
      </c>
      <c r="AU1825" s="192" t="s">
        <v>86</v>
      </c>
      <c r="AV1825" s="11" t="s">
        <v>25</v>
      </c>
      <c r="AW1825" s="11" t="s">
        <v>40</v>
      </c>
      <c r="AX1825" s="11" t="s">
        <v>77</v>
      </c>
      <c r="AY1825" s="192" t="s">
        <v>144</v>
      </c>
    </row>
    <row r="1826" spans="2:51" s="11" customFormat="1" ht="13.5">
      <c r="B1826" s="188"/>
      <c r="D1826" s="189" t="s">
        <v>153</v>
      </c>
      <c r="E1826" s="190" t="s">
        <v>5</v>
      </c>
      <c r="F1826" s="191" t="s">
        <v>309</v>
      </c>
      <c r="H1826" s="192" t="s">
        <v>5</v>
      </c>
      <c r="I1826" s="193"/>
      <c r="L1826" s="188"/>
      <c r="M1826" s="194"/>
      <c r="N1826" s="195"/>
      <c r="O1826" s="195"/>
      <c r="P1826" s="195"/>
      <c r="Q1826" s="195"/>
      <c r="R1826" s="195"/>
      <c r="S1826" s="195"/>
      <c r="T1826" s="196"/>
      <c r="AT1826" s="192" t="s">
        <v>153</v>
      </c>
      <c r="AU1826" s="192" t="s">
        <v>86</v>
      </c>
      <c r="AV1826" s="11" t="s">
        <v>25</v>
      </c>
      <c r="AW1826" s="11" t="s">
        <v>40</v>
      </c>
      <c r="AX1826" s="11" t="s">
        <v>77</v>
      </c>
      <c r="AY1826" s="192" t="s">
        <v>144</v>
      </c>
    </row>
    <row r="1827" spans="2:51" s="12" customFormat="1" ht="13.5">
      <c r="B1827" s="197"/>
      <c r="D1827" s="189" t="s">
        <v>153</v>
      </c>
      <c r="E1827" s="198" t="s">
        <v>5</v>
      </c>
      <c r="F1827" s="199" t="s">
        <v>365</v>
      </c>
      <c r="H1827" s="200">
        <v>16.34</v>
      </c>
      <c r="I1827" s="201"/>
      <c r="L1827" s="197"/>
      <c r="M1827" s="202"/>
      <c r="N1827" s="203"/>
      <c r="O1827" s="203"/>
      <c r="P1827" s="203"/>
      <c r="Q1827" s="203"/>
      <c r="R1827" s="203"/>
      <c r="S1827" s="203"/>
      <c r="T1827" s="204"/>
      <c r="AT1827" s="198" t="s">
        <v>153</v>
      </c>
      <c r="AU1827" s="198" t="s">
        <v>86</v>
      </c>
      <c r="AV1827" s="12" t="s">
        <v>86</v>
      </c>
      <c r="AW1827" s="12" t="s">
        <v>40</v>
      </c>
      <c r="AX1827" s="12" t="s">
        <v>77</v>
      </c>
      <c r="AY1827" s="198" t="s">
        <v>144</v>
      </c>
    </row>
    <row r="1828" spans="2:51" s="13" customFormat="1" ht="13.5">
      <c r="B1828" s="205"/>
      <c r="D1828" s="189" t="s">
        <v>153</v>
      </c>
      <c r="E1828" s="215" t="s">
        <v>5</v>
      </c>
      <c r="F1828" s="216" t="s">
        <v>174</v>
      </c>
      <c r="H1828" s="217">
        <v>16.34</v>
      </c>
      <c r="I1828" s="210"/>
      <c r="L1828" s="205"/>
      <c r="M1828" s="211"/>
      <c r="N1828" s="212"/>
      <c r="O1828" s="212"/>
      <c r="P1828" s="212"/>
      <c r="Q1828" s="212"/>
      <c r="R1828" s="212"/>
      <c r="S1828" s="212"/>
      <c r="T1828" s="213"/>
      <c r="AT1828" s="214" t="s">
        <v>153</v>
      </c>
      <c r="AU1828" s="214" t="s">
        <v>86</v>
      </c>
      <c r="AV1828" s="13" t="s">
        <v>151</v>
      </c>
      <c r="AW1828" s="13" t="s">
        <v>40</v>
      </c>
      <c r="AX1828" s="13" t="s">
        <v>77</v>
      </c>
      <c r="AY1828" s="214" t="s">
        <v>144</v>
      </c>
    </row>
    <row r="1829" spans="2:51" s="12" customFormat="1" ht="13.5">
      <c r="B1829" s="197"/>
      <c r="D1829" s="189" t="s">
        <v>153</v>
      </c>
      <c r="E1829" s="198" t="s">
        <v>5</v>
      </c>
      <c r="F1829" s="199" t="s">
        <v>2079</v>
      </c>
      <c r="H1829" s="200">
        <v>16.667</v>
      </c>
      <c r="I1829" s="201"/>
      <c r="L1829" s="197"/>
      <c r="M1829" s="202"/>
      <c r="N1829" s="203"/>
      <c r="O1829" s="203"/>
      <c r="P1829" s="203"/>
      <c r="Q1829" s="203"/>
      <c r="R1829" s="203"/>
      <c r="S1829" s="203"/>
      <c r="T1829" s="204"/>
      <c r="AT1829" s="198" t="s">
        <v>153</v>
      </c>
      <c r="AU1829" s="198" t="s">
        <v>86</v>
      </c>
      <c r="AV1829" s="12" t="s">
        <v>86</v>
      </c>
      <c r="AW1829" s="12" t="s">
        <v>40</v>
      </c>
      <c r="AX1829" s="12" t="s">
        <v>77</v>
      </c>
      <c r="AY1829" s="198" t="s">
        <v>144</v>
      </c>
    </row>
    <row r="1830" spans="2:51" s="13" customFormat="1" ht="13.5">
      <c r="B1830" s="205"/>
      <c r="D1830" s="206" t="s">
        <v>153</v>
      </c>
      <c r="E1830" s="207" t="s">
        <v>5</v>
      </c>
      <c r="F1830" s="208" t="s">
        <v>174</v>
      </c>
      <c r="H1830" s="209">
        <v>16.667</v>
      </c>
      <c r="I1830" s="210"/>
      <c r="L1830" s="205"/>
      <c r="M1830" s="211"/>
      <c r="N1830" s="212"/>
      <c r="O1830" s="212"/>
      <c r="P1830" s="212"/>
      <c r="Q1830" s="212"/>
      <c r="R1830" s="212"/>
      <c r="S1830" s="212"/>
      <c r="T1830" s="213"/>
      <c r="AT1830" s="214" t="s">
        <v>153</v>
      </c>
      <c r="AU1830" s="214" t="s">
        <v>86</v>
      </c>
      <c r="AV1830" s="13" t="s">
        <v>151</v>
      </c>
      <c r="AW1830" s="13" t="s">
        <v>40</v>
      </c>
      <c r="AX1830" s="13" t="s">
        <v>25</v>
      </c>
      <c r="AY1830" s="214" t="s">
        <v>144</v>
      </c>
    </row>
    <row r="1831" spans="2:65" s="1" customFormat="1" ht="22.5" customHeight="1">
      <c r="B1831" s="175"/>
      <c r="C1831" s="223" t="s">
        <v>2080</v>
      </c>
      <c r="D1831" s="223" t="s">
        <v>782</v>
      </c>
      <c r="E1831" s="224" t="s">
        <v>2081</v>
      </c>
      <c r="F1831" s="225" t="s">
        <v>2082</v>
      </c>
      <c r="G1831" s="226" t="s">
        <v>205</v>
      </c>
      <c r="H1831" s="227">
        <v>144.728</v>
      </c>
      <c r="I1831" s="228"/>
      <c r="J1831" s="229">
        <f>ROUND(I1831*H1831,2)</f>
        <v>0</v>
      </c>
      <c r="K1831" s="178" t="s">
        <v>4753</v>
      </c>
      <c r="L1831" s="230"/>
      <c r="M1831" s="231" t="s">
        <v>5</v>
      </c>
      <c r="N1831" s="232" t="s">
        <v>48</v>
      </c>
      <c r="O1831" s="43"/>
      <c r="P1831" s="185">
        <f>O1831*H1831</f>
        <v>0</v>
      </c>
      <c r="Q1831" s="185">
        <v>0.0032</v>
      </c>
      <c r="R1831" s="185">
        <f>Q1831*H1831</f>
        <v>0.46312960000000003</v>
      </c>
      <c r="S1831" s="185">
        <v>0</v>
      </c>
      <c r="T1831" s="186">
        <f>S1831*H1831</f>
        <v>0</v>
      </c>
      <c r="AR1831" s="24" t="s">
        <v>497</v>
      </c>
      <c r="AT1831" s="24" t="s">
        <v>782</v>
      </c>
      <c r="AU1831" s="24" t="s">
        <v>86</v>
      </c>
      <c r="AY1831" s="24" t="s">
        <v>144</v>
      </c>
      <c r="BE1831" s="187">
        <f>IF(N1831="základní",J1831,0)</f>
        <v>0</v>
      </c>
      <c r="BF1831" s="187">
        <f>IF(N1831="snížená",J1831,0)</f>
        <v>0</v>
      </c>
      <c r="BG1831" s="187">
        <f>IF(N1831="zákl. přenesená",J1831,0)</f>
        <v>0</v>
      </c>
      <c r="BH1831" s="187">
        <f>IF(N1831="sníž. přenesená",J1831,0)</f>
        <v>0</v>
      </c>
      <c r="BI1831" s="187">
        <f>IF(N1831="nulová",J1831,0)</f>
        <v>0</v>
      </c>
      <c r="BJ1831" s="24" t="s">
        <v>25</v>
      </c>
      <c r="BK1831" s="187">
        <f>ROUND(I1831*H1831,2)</f>
        <v>0</v>
      </c>
      <c r="BL1831" s="24" t="s">
        <v>339</v>
      </c>
      <c r="BM1831" s="24" t="s">
        <v>2083</v>
      </c>
    </row>
    <row r="1832" spans="2:51" s="11" customFormat="1" ht="13.5">
      <c r="B1832" s="188"/>
      <c r="D1832" s="189" t="s">
        <v>153</v>
      </c>
      <c r="E1832" s="190" t="s">
        <v>5</v>
      </c>
      <c r="F1832" s="191" t="s">
        <v>1879</v>
      </c>
      <c r="H1832" s="192" t="s">
        <v>5</v>
      </c>
      <c r="I1832" s="193"/>
      <c r="L1832" s="188"/>
      <c r="M1832" s="194"/>
      <c r="N1832" s="195"/>
      <c r="O1832" s="195"/>
      <c r="P1832" s="195"/>
      <c r="Q1832" s="195"/>
      <c r="R1832" s="195"/>
      <c r="S1832" s="195"/>
      <c r="T1832" s="196"/>
      <c r="AT1832" s="192" t="s">
        <v>153</v>
      </c>
      <c r="AU1832" s="192" t="s">
        <v>86</v>
      </c>
      <c r="AV1832" s="11" t="s">
        <v>25</v>
      </c>
      <c r="AW1832" s="11" t="s">
        <v>40</v>
      </c>
      <c r="AX1832" s="11" t="s">
        <v>77</v>
      </c>
      <c r="AY1832" s="192" t="s">
        <v>144</v>
      </c>
    </row>
    <row r="1833" spans="2:51" s="11" customFormat="1" ht="13.5">
      <c r="B1833" s="188"/>
      <c r="D1833" s="189" t="s">
        <v>153</v>
      </c>
      <c r="E1833" s="190" t="s">
        <v>5</v>
      </c>
      <c r="F1833" s="191" t="s">
        <v>1880</v>
      </c>
      <c r="H1833" s="192" t="s">
        <v>5</v>
      </c>
      <c r="I1833" s="193"/>
      <c r="L1833" s="188"/>
      <c r="M1833" s="194"/>
      <c r="N1833" s="195"/>
      <c r="O1833" s="195"/>
      <c r="P1833" s="195"/>
      <c r="Q1833" s="195"/>
      <c r="R1833" s="195"/>
      <c r="S1833" s="195"/>
      <c r="T1833" s="196"/>
      <c r="AT1833" s="192" t="s">
        <v>153</v>
      </c>
      <c r="AU1833" s="192" t="s">
        <v>86</v>
      </c>
      <c r="AV1833" s="11" t="s">
        <v>25</v>
      </c>
      <c r="AW1833" s="11" t="s">
        <v>40</v>
      </c>
      <c r="AX1833" s="11" t="s">
        <v>77</v>
      </c>
      <c r="AY1833" s="192" t="s">
        <v>144</v>
      </c>
    </row>
    <row r="1834" spans="2:51" s="12" customFormat="1" ht="13.5">
      <c r="B1834" s="197"/>
      <c r="D1834" s="189" t="s">
        <v>153</v>
      </c>
      <c r="E1834" s="198" t="s">
        <v>5</v>
      </c>
      <c r="F1834" s="199" t="s">
        <v>2073</v>
      </c>
      <c r="H1834" s="200">
        <v>141.89</v>
      </c>
      <c r="I1834" s="201"/>
      <c r="L1834" s="197"/>
      <c r="M1834" s="202"/>
      <c r="N1834" s="203"/>
      <c r="O1834" s="203"/>
      <c r="P1834" s="203"/>
      <c r="Q1834" s="203"/>
      <c r="R1834" s="203"/>
      <c r="S1834" s="203"/>
      <c r="T1834" s="204"/>
      <c r="AT1834" s="198" t="s">
        <v>153</v>
      </c>
      <c r="AU1834" s="198" t="s">
        <v>86</v>
      </c>
      <c r="AV1834" s="12" t="s">
        <v>86</v>
      </c>
      <c r="AW1834" s="12" t="s">
        <v>40</v>
      </c>
      <c r="AX1834" s="12" t="s">
        <v>77</v>
      </c>
      <c r="AY1834" s="198" t="s">
        <v>144</v>
      </c>
    </row>
    <row r="1835" spans="2:51" s="13" customFormat="1" ht="13.5">
      <c r="B1835" s="205"/>
      <c r="D1835" s="189" t="s">
        <v>153</v>
      </c>
      <c r="E1835" s="215" t="s">
        <v>5</v>
      </c>
      <c r="F1835" s="216" t="s">
        <v>174</v>
      </c>
      <c r="H1835" s="217">
        <v>141.89</v>
      </c>
      <c r="I1835" s="210"/>
      <c r="L1835" s="205"/>
      <c r="M1835" s="211"/>
      <c r="N1835" s="212"/>
      <c r="O1835" s="212"/>
      <c r="P1835" s="212"/>
      <c r="Q1835" s="212"/>
      <c r="R1835" s="212"/>
      <c r="S1835" s="212"/>
      <c r="T1835" s="213"/>
      <c r="AT1835" s="214" t="s">
        <v>153</v>
      </c>
      <c r="AU1835" s="214" t="s">
        <v>86</v>
      </c>
      <c r="AV1835" s="13" t="s">
        <v>151</v>
      </c>
      <c r="AW1835" s="13" t="s">
        <v>40</v>
      </c>
      <c r="AX1835" s="13" t="s">
        <v>77</v>
      </c>
      <c r="AY1835" s="214" t="s">
        <v>144</v>
      </c>
    </row>
    <row r="1836" spans="2:51" s="12" customFormat="1" ht="13.5">
      <c r="B1836" s="197"/>
      <c r="D1836" s="189" t="s">
        <v>153</v>
      </c>
      <c r="E1836" s="198" t="s">
        <v>5</v>
      </c>
      <c r="F1836" s="199" t="s">
        <v>2084</v>
      </c>
      <c r="H1836" s="200">
        <v>144.728</v>
      </c>
      <c r="I1836" s="201"/>
      <c r="L1836" s="197"/>
      <c r="M1836" s="202"/>
      <c r="N1836" s="203"/>
      <c r="O1836" s="203"/>
      <c r="P1836" s="203"/>
      <c r="Q1836" s="203"/>
      <c r="R1836" s="203"/>
      <c r="S1836" s="203"/>
      <c r="T1836" s="204"/>
      <c r="AT1836" s="198" t="s">
        <v>153</v>
      </c>
      <c r="AU1836" s="198" t="s">
        <v>86</v>
      </c>
      <c r="AV1836" s="12" t="s">
        <v>86</v>
      </c>
      <c r="AW1836" s="12" t="s">
        <v>40</v>
      </c>
      <c r="AX1836" s="12" t="s">
        <v>77</v>
      </c>
      <c r="AY1836" s="198" t="s">
        <v>144</v>
      </c>
    </row>
    <row r="1837" spans="2:51" s="13" customFormat="1" ht="13.5">
      <c r="B1837" s="205"/>
      <c r="D1837" s="206" t="s">
        <v>153</v>
      </c>
      <c r="E1837" s="207" t="s">
        <v>5</v>
      </c>
      <c r="F1837" s="208" t="s">
        <v>174</v>
      </c>
      <c r="H1837" s="209">
        <v>144.728</v>
      </c>
      <c r="I1837" s="210"/>
      <c r="L1837" s="205"/>
      <c r="M1837" s="211"/>
      <c r="N1837" s="212"/>
      <c r="O1837" s="212"/>
      <c r="P1837" s="212"/>
      <c r="Q1837" s="212"/>
      <c r="R1837" s="212"/>
      <c r="S1837" s="212"/>
      <c r="T1837" s="213"/>
      <c r="AT1837" s="214" t="s">
        <v>153</v>
      </c>
      <c r="AU1837" s="214" t="s">
        <v>86</v>
      </c>
      <c r="AV1837" s="13" t="s">
        <v>151</v>
      </c>
      <c r="AW1837" s="13" t="s">
        <v>40</v>
      </c>
      <c r="AX1837" s="13" t="s">
        <v>25</v>
      </c>
      <c r="AY1837" s="214" t="s">
        <v>144</v>
      </c>
    </row>
    <row r="1838" spans="2:65" s="1" customFormat="1" ht="31.5" customHeight="1">
      <c r="B1838" s="175"/>
      <c r="C1838" s="176" t="s">
        <v>2085</v>
      </c>
      <c r="D1838" s="176" t="s">
        <v>146</v>
      </c>
      <c r="E1838" s="177" t="s">
        <v>2086</v>
      </c>
      <c r="F1838" s="178" t="s">
        <v>2087</v>
      </c>
      <c r="G1838" s="179" t="s">
        <v>205</v>
      </c>
      <c r="H1838" s="180">
        <v>1338.18</v>
      </c>
      <c r="I1838" s="181"/>
      <c r="J1838" s="182">
        <f>ROUND(I1838*H1838,2)</f>
        <v>0</v>
      </c>
      <c r="K1838" s="178" t="s">
        <v>4753</v>
      </c>
      <c r="L1838" s="42"/>
      <c r="M1838" s="183" t="s">
        <v>5</v>
      </c>
      <c r="N1838" s="184" t="s">
        <v>48</v>
      </c>
      <c r="O1838" s="43"/>
      <c r="P1838" s="185">
        <f>O1838*H1838</f>
        <v>0</v>
      </c>
      <c r="Q1838" s="185">
        <v>0</v>
      </c>
      <c r="R1838" s="185">
        <f>Q1838*H1838</f>
        <v>0</v>
      </c>
      <c r="S1838" s="185">
        <v>0</v>
      </c>
      <c r="T1838" s="186">
        <f>S1838*H1838</f>
        <v>0</v>
      </c>
      <c r="AR1838" s="24" t="s">
        <v>339</v>
      </c>
      <c r="AT1838" s="24" t="s">
        <v>146</v>
      </c>
      <c r="AU1838" s="24" t="s">
        <v>86</v>
      </c>
      <c r="AY1838" s="24" t="s">
        <v>144</v>
      </c>
      <c r="BE1838" s="187">
        <f>IF(N1838="základní",J1838,0)</f>
        <v>0</v>
      </c>
      <c r="BF1838" s="187">
        <f>IF(N1838="snížená",J1838,0)</f>
        <v>0</v>
      </c>
      <c r="BG1838" s="187">
        <f>IF(N1838="zákl. přenesená",J1838,0)</f>
        <v>0</v>
      </c>
      <c r="BH1838" s="187">
        <f>IF(N1838="sníž. přenesená",J1838,0)</f>
        <v>0</v>
      </c>
      <c r="BI1838" s="187">
        <f>IF(N1838="nulová",J1838,0)</f>
        <v>0</v>
      </c>
      <c r="BJ1838" s="24" t="s">
        <v>25</v>
      </c>
      <c r="BK1838" s="187">
        <f>ROUND(I1838*H1838,2)</f>
        <v>0</v>
      </c>
      <c r="BL1838" s="24" t="s">
        <v>339</v>
      </c>
      <c r="BM1838" s="24" t="s">
        <v>2088</v>
      </c>
    </row>
    <row r="1839" spans="2:51" s="11" customFormat="1" ht="13.5">
      <c r="B1839" s="188"/>
      <c r="D1839" s="189" t="s">
        <v>153</v>
      </c>
      <c r="E1839" s="190" t="s">
        <v>5</v>
      </c>
      <c r="F1839" s="191" t="s">
        <v>324</v>
      </c>
      <c r="H1839" s="192" t="s">
        <v>5</v>
      </c>
      <c r="I1839" s="193"/>
      <c r="L1839" s="188"/>
      <c r="M1839" s="194"/>
      <c r="N1839" s="195"/>
      <c r="O1839" s="195"/>
      <c r="P1839" s="195"/>
      <c r="Q1839" s="195"/>
      <c r="R1839" s="195"/>
      <c r="S1839" s="195"/>
      <c r="T1839" s="196"/>
      <c r="AT1839" s="192" t="s">
        <v>153</v>
      </c>
      <c r="AU1839" s="192" t="s">
        <v>86</v>
      </c>
      <c r="AV1839" s="11" t="s">
        <v>25</v>
      </c>
      <c r="AW1839" s="11" t="s">
        <v>40</v>
      </c>
      <c r="AX1839" s="11" t="s">
        <v>77</v>
      </c>
      <c r="AY1839" s="192" t="s">
        <v>144</v>
      </c>
    </row>
    <row r="1840" spans="2:51" s="11" customFormat="1" ht="13.5">
      <c r="B1840" s="188"/>
      <c r="D1840" s="189" t="s">
        <v>153</v>
      </c>
      <c r="E1840" s="190" t="s">
        <v>5</v>
      </c>
      <c r="F1840" s="191" t="s">
        <v>376</v>
      </c>
      <c r="H1840" s="192" t="s">
        <v>5</v>
      </c>
      <c r="I1840" s="193"/>
      <c r="L1840" s="188"/>
      <c r="M1840" s="194"/>
      <c r="N1840" s="195"/>
      <c r="O1840" s="195"/>
      <c r="P1840" s="195"/>
      <c r="Q1840" s="195"/>
      <c r="R1840" s="195"/>
      <c r="S1840" s="195"/>
      <c r="T1840" s="196"/>
      <c r="AT1840" s="192" t="s">
        <v>153</v>
      </c>
      <c r="AU1840" s="192" t="s">
        <v>86</v>
      </c>
      <c r="AV1840" s="11" t="s">
        <v>25</v>
      </c>
      <c r="AW1840" s="11" t="s">
        <v>40</v>
      </c>
      <c r="AX1840" s="11" t="s">
        <v>77</v>
      </c>
      <c r="AY1840" s="192" t="s">
        <v>144</v>
      </c>
    </row>
    <row r="1841" spans="2:51" s="12" customFormat="1" ht="13.5">
      <c r="B1841" s="197"/>
      <c r="D1841" s="189" t="s">
        <v>153</v>
      </c>
      <c r="E1841" s="198" t="s">
        <v>5</v>
      </c>
      <c r="F1841" s="199" t="s">
        <v>1890</v>
      </c>
      <c r="H1841" s="200">
        <v>166.94</v>
      </c>
      <c r="I1841" s="201"/>
      <c r="L1841" s="197"/>
      <c r="M1841" s="202"/>
      <c r="N1841" s="203"/>
      <c r="O1841" s="203"/>
      <c r="P1841" s="203"/>
      <c r="Q1841" s="203"/>
      <c r="R1841" s="203"/>
      <c r="S1841" s="203"/>
      <c r="T1841" s="204"/>
      <c r="AT1841" s="198" t="s">
        <v>153</v>
      </c>
      <c r="AU1841" s="198" t="s">
        <v>86</v>
      </c>
      <c r="AV1841" s="12" t="s">
        <v>86</v>
      </c>
      <c r="AW1841" s="12" t="s">
        <v>40</v>
      </c>
      <c r="AX1841" s="12" t="s">
        <v>77</v>
      </c>
      <c r="AY1841" s="198" t="s">
        <v>144</v>
      </c>
    </row>
    <row r="1842" spans="2:51" s="11" customFormat="1" ht="13.5">
      <c r="B1842" s="188"/>
      <c r="D1842" s="189" t="s">
        <v>153</v>
      </c>
      <c r="E1842" s="190" t="s">
        <v>5</v>
      </c>
      <c r="F1842" s="191" t="s">
        <v>163</v>
      </c>
      <c r="H1842" s="192" t="s">
        <v>5</v>
      </c>
      <c r="I1842" s="193"/>
      <c r="L1842" s="188"/>
      <c r="M1842" s="194"/>
      <c r="N1842" s="195"/>
      <c r="O1842" s="195"/>
      <c r="P1842" s="195"/>
      <c r="Q1842" s="195"/>
      <c r="R1842" s="195"/>
      <c r="S1842" s="195"/>
      <c r="T1842" s="196"/>
      <c r="AT1842" s="192" t="s">
        <v>153</v>
      </c>
      <c r="AU1842" s="192" t="s">
        <v>86</v>
      </c>
      <c r="AV1842" s="11" t="s">
        <v>25</v>
      </c>
      <c r="AW1842" s="11" t="s">
        <v>40</v>
      </c>
      <c r="AX1842" s="11" t="s">
        <v>77</v>
      </c>
      <c r="AY1842" s="192" t="s">
        <v>144</v>
      </c>
    </row>
    <row r="1843" spans="2:51" s="11" customFormat="1" ht="13.5">
      <c r="B1843" s="188"/>
      <c r="D1843" s="189" t="s">
        <v>153</v>
      </c>
      <c r="E1843" s="190" t="s">
        <v>5</v>
      </c>
      <c r="F1843" s="191" t="s">
        <v>164</v>
      </c>
      <c r="H1843" s="192" t="s">
        <v>5</v>
      </c>
      <c r="I1843" s="193"/>
      <c r="L1843" s="188"/>
      <c r="M1843" s="194"/>
      <c r="N1843" s="195"/>
      <c r="O1843" s="195"/>
      <c r="P1843" s="195"/>
      <c r="Q1843" s="195"/>
      <c r="R1843" s="195"/>
      <c r="S1843" s="195"/>
      <c r="T1843" s="196"/>
      <c r="AT1843" s="192" t="s">
        <v>153</v>
      </c>
      <c r="AU1843" s="192" t="s">
        <v>86</v>
      </c>
      <c r="AV1843" s="11" t="s">
        <v>25</v>
      </c>
      <c r="AW1843" s="11" t="s">
        <v>40</v>
      </c>
      <c r="AX1843" s="11" t="s">
        <v>77</v>
      </c>
      <c r="AY1843" s="192" t="s">
        <v>144</v>
      </c>
    </row>
    <row r="1844" spans="2:51" s="12" customFormat="1" ht="13.5">
      <c r="B1844" s="197"/>
      <c r="D1844" s="189" t="s">
        <v>153</v>
      </c>
      <c r="E1844" s="198" t="s">
        <v>5</v>
      </c>
      <c r="F1844" s="199" t="s">
        <v>2089</v>
      </c>
      <c r="H1844" s="200">
        <v>698.6</v>
      </c>
      <c r="I1844" s="201"/>
      <c r="L1844" s="197"/>
      <c r="M1844" s="202"/>
      <c r="N1844" s="203"/>
      <c r="O1844" s="203"/>
      <c r="P1844" s="203"/>
      <c r="Q1844" s="203"/>
      <c r="R1844" s="203"/>
      <c r="S1844" s="203"/>
      <c r="T1844" s="204"/>
      <c r="AT1844" s="198" t="s">
        <v>153</v>
      </c>
      <c r="AU1844" s="198" t="s">
        <v>86</v>
      </c>
      <c r="AV1844" s="12" t="s">
        <v>86</v>
      </c>
      <c r="AW1844" s="12" t="s">
        <v>40</v>
      </c>
      <c r="AX1844" s="12" t="s">
        <v>77</v>
      </c>
      <c r="AY1844" s="198" t="s">
        <v>144</v>
      </c>
    </row>
    <row r="1845" spans="2:51" s="11" customFormat="1" ht="13.5">
      <c r="B1845" s="188"/>
      <c r="D1845" s="189" t="s">
        <v>153</v>
      </c>
      <c r="E1845" s="190" t="s">
        <v>5</v>
      </c>
      <c r="F1845" s="191" t="s">
        <v>634</v>
      </c>
      <c r="H1845" s="192" t="s">
        <v>5</v>
      </c>
      <c r="I1845" s="193"/>
      <c r="L1845" s="188"/>
      <c r="M1845" s="194"/>
      <c r="N1845" s="195"/>
      <c r="O1845" s="195"/>
      <c r="P1845" s="195"/>
      <c r="Q1845" s="195"/>
      <c r="R1845" s="195"/>
      <c r="S1845" s="195"/>
      <c r="T1845" s="196"/>
      <c r="AT1845" s="192" t="s">
        <v>153</v>
      </c>
      <c r="AU1845" s="192" t="s">
        <v>86</v>
      </c>
      <c r="AV1845" s="11" t="s">
        <v>25</v>
      </c>
      <c r="AW1845" s="11" t="s">
        <v>40</v>
      </c>
      <c r="AX1845" s="11" t="s">
        <v>77</v>
      </c>
      <c r="AY1845" s="192" t="s">
        <v>144</v>
      </c>
    </row>
    <row r="1846" spans="2:51" s="11" customFormat="1" ht="13.5">
      <c r="B1846" s="188"/>
      <c r="D1846" s="189" t="s">
        <v>153</v>
      </c>
      <c r="E1846" s="190" t="s">
        <v>5</v>
      </c>
      <c r="F1846" s="191" t="s">
        <v>635</v>
      </c>
      <c r="H1846" s="192" t="s">
        <v>5</v>
      </c>
      <c r="I1846" s="193"/>
      <c r="L1846" s="188"/>
      <c r="M1846" s="194"/>
      <c r="N1846" s="195"/>
      <c r="O1846" s="195"/>
      <c r="P1846" s="195"/>
      <c r="Q1846" s="195"/>
      <c r="R1846" s="195"/>
      <c r="S1846" s="195"/>
      <c r="T1846" s="196"/>
      <c r="AT1846" s="192" t="s">
        <v>153</v>
      </c>
      <c r="AU1846" s="192" t="s">
        <v>86</v>
      </c>
      <c r="AV1846" s="11" t="s">
        <v>25</v>
      </c>
      <c r="AW1846" s="11" t="s">
        <v>40</v>
      </c>
      <c r="AX1846" s="11" t="s">
        <v>77</v>
      </c>
      <c r="AY1846" s="192" t="s">
        <v>144</v>
      </c>
    </row>
    <row r="1847" spans="2:51" s="12" customFormat="1" ht="13.5">
      <c r="B1847" s="197"/>
      <c r="D1847" s="189" t="s">
        <v>153</v>
      </c>
      <c r="E1847" s="198" t="s">
        <v>5</v>
      </c>
      <c r="F1847" s="199" t="s">
        <v>636</v>
      </c>
      <c r="H1847" s="200">
        <v>203.61</v>
      </c>
      <c r="I1847" s="201"/>
      <c r="L1847" s="197"/>
      <c r="M1847" s="202"/>
      <c r="N1847" s="203"/>
      <c r="O1847" s="203"/>
      <c r="P1847" s="203"/>
      <c r="Q1847" s="203"/>
      <c r="R1847" s="203"/>
      <c r="S1847" s="203"/>
      <c r="T1847" s="204"/>
      <c r="AT1847" s="198" t="s">
        <v>153</v>
      </c>
      <c r="AU1847" s="198" t="s">
        <v>86</v>
      </c>
      <c r="AV1847" s="12" t="s">
        <v>86</v>
      </c>
      <c r="AW1847" s="12" t="s">
        <v>40</v>
      </c>
      <c r="AX1847" s="12" t="s">
        <v>77</v>
      </c>
      <c r="AY1847" s="198" t="s">
        <v>144</v>
      </c>
    </row>
    <row r="1848" spans="2:51" s="11" customFormat="1" ht="13.5">
      <c r="B1848" s="188"/>
      <c r="D1848" s="189" t="s">
        <v>153</v>
      </c>
      <c r="E1848" s="190" t="s">
        <v>5</v>
      </c>
      <c r="F1848" s="191" t="s">
        <v>637</v>
      </c>
      <c r="H1848" s="192" t="s">
        <v>5</v>
      </c>
      <c r="I1848" s="193"/>
      <c r="L1848" s="188"/>
      <c r="M1848" s="194"/>
      <c r="N1848" s="195"/>
      <c r="O1848" s="195"/>
      <c r="P1848" s="195"/>
      <c r="Q1848" s="195"/>
      <c r="R1848" s="195"/>
      <c r="S1848" s="195"/>
      <c r="T1848" s="196"/>
      <c r="AT1848" s="192" t="s">
        <v>153</v>
      </c>
      <c r="AU1848" s="192" t="s">
        <v>86</v>
      </c>
      <c r="AV1848" s="11" t="s">
        <v>25</v>
      </c>
      <c r="AW1848" s="11" t="s">
        <v>40</v>
      </c>
      <c r="AX1848" s="11" t="s">
        <v>77</v>
      </c>
      <c r="AY1848" s="192" t="s">
        <v>144</v>
      </c>
    </row>
    <row r="1849" spans="2:51" s="11" customFormat="1" ht="13.5">
      <c r="B1849" s="188"/>
      <c r="D1849" s="189" t="s">
        <v>153</v>
      </c>
      <c r="E1849" s="190" t="s">
        <v>5</v>
      </c>
      <c r="F1849" s="191" t="s">
        <v>638</v>
      </c>
      <c r="H1849" s="192" t="s">
        <v>5</v>
      </c>
      <c r="I1849" s="193"/>
      <c r="L1849" s="188"/>
      <c r="M1849" s="194"/>
      <c r="N1849" s="195"/>
      <c r="O1849" s="195"/>
      <c r="P1849" s="195"/>
      <c r="Q1849" s="195"/>
      <c r="R1849" s="195"/>
      <c r="S1849" s="195"/>
      <c r="T1849" s="196"/>
      <c r="AT1849" s="192" t="s">
        <v>153</v>
      </c>
      <c r="AU1849" s="192" t="s">
        <v>86</v>
      </c>
      <c r="AV1849" s="11" t="s">
        <v>25</v>
      </c>
      <c r="AW1849" s="11" t="s">
        <v>40</v>
      </c>
      <c r="AX1849" s="11" t="s">
        <v>77</v>
      </c>
      <c r="AY1849" s="192" t="s">
        <v>144</v>
      </c>
    </row>
    <row r="1850" spans="2:51" s="12" customFormat="1" ht="13.5">
      <c r="B1850" s="197"/>
      <c r="D1850" s="189" t="s">
        <v>153</v>
      </c>
      <c r="E1850" s="198" t="s">
        <v>5</v>
      </c>
      <c r="F1850" s="199" t="s">
        <v>639</v>
      </c>
      <c r="H1850" s="200">
        <v>127.14</v>
      </c>
      <c r="I1850" s="201"/>
      <c r="L1850" s="197"/>
      <c r="M1850" s="202"/>
      <c r="N1850" s="203"/>
      <c r="O1850" s="203"/>
      <c r="P1850" s="203"/>
      <c r="Q1850" s="203"/>
      <c r="R1850" s="203"/>
      <c r="S1850" s="203"/>
      <c r="T1850" s="204"/>
      <c r="AT1850" s="198" t="s">
        <v>153</v>
      </c>
      <c r="AU1850" s="198" t="s">
        <v>86</v>
      </c>
      <c r="AV1850" s="12" t="s">
        <v>86</v>
      </c>
      <c r="AW1850" s="12" t="s">
        <v>40</v>
      </c>
      <c r="AX1850" s="12" t="s">
        <v>77</v>
      </c>
      <c r="AY1850" s="198" t="s">
        <v>144</v>
      </c>
    </row>
    <row r="1851" spans="2:51" s="11" customFormat="1" ht="13.5">
      <c r="B1851" s="188"/>
      <c r="D1851" s="189" t="s">
        <v>153</v>
      </c>
      <c r="E1851" s="190" t="s">
        <v>5</v>
      </c>
      <c r="F1851" s="191" t="s">
        <v>1879</v>
      </c>
      <c r="H1851" s="192" t="s">
        <v>5</v>
      </c>
      <c r="I1851" s="193"/>
      <c r="L1851" s="188"/>
      <c r="M1851" s="194"/>
      <c r="N1851" s="195"/>
      <c r="O1851" s="195"/>
      <c r="P1851" s="195"/>
      <c r="Q1851" s="195"/>
      <c r="R1851" s="195"/>
      <c r="S1851" s="195"/>
      <c r="T1851" s="196"/>
      <c r="AT1851" s="192" t="s">
        <v>153</v>
      </c>
      <c r="AU1851" s="192" t="s">
        <v>86</v>
      </c>
      <c r="AV1851" s="11" t="s">
        <v>25</v>
      </c>
      <c r="AW1851" s="11" t="s">
        <v>40</v>
      </c>
      <c r="AX1851" s="11" t="s">
        <v>77</v>
      </c>
      <c r="AY1851" s="192" t="s">
        <v>144</v>
      </c>
    </row>
    <row r="1852" spans="2:51" s="11" customFormat="1" ht="13.5">
      <c r="B1852" s="188"/>
      <c r="D1852" s="189" t="s">
        <v>153</v>
      </c>
      <c r="E1852" s="190" t="s">
        <v>5</v>
      </c>
      <c r="F1852" s="191" t="s">
        <v>1880</v>
      </c>
      <c r="H1852" s="192" t="s">
        <v>5</v>
      </c>
      <c r="I1852" s="193"/>
      <c r="L1852" s="188"/>
      <c r="M1852" s="194"/>
      <c r="N1852" s="195"/>
      <c r="O1852" s="195"/>
      <c r="P1852" s="195"/>
      <c r="Q1852" s="195"/>
      <c r="R1852" s="195"/>
      <c r="S1852" s="195"/>
      <c r="T1852" s="196"/>
      <c r="AT1852" s="192" t="s">
        <v>153</v>
      </c>
      <c r="AU1852" s="192" t="s">
        <v>86</v>
      </c>
      <c r="AV1852" s="11" t="s">
        <v>25</v>
      </c>
      <c r="AW1852" s="11" t="s">
        <v>40</v>
      </c>
      <c r="AX1852" s="11" t="s">
        <v>77</v>
      </c>
      <c r="AY1852" s="192" t="s">
        <v>144</v>
      </c>
    </row>
    <row r="1853" spans="2:51" s="12" customFormat="1" ht="13.5">
      <c r="B1853" s="197"/>
      <c r="D1853" s="189" t="s">
        <v>153</v>
      </c>
      <c r="E1853" s="198" t="s">
        <v>5</v>
      </c>
      <c r="F1853" s="199" t="s">
        <v>2073</v>
      </c>
      <c r="H1853" s="200">
        <v>141.89</v>
      </c>
      <c r="I1853" s="201"/>
      <c r="L1853" s="197"/>
      <c r="M1853" s="202"/>
      <c r="N1853" s="203"/>
      <c r="O1853" s="203"/>
      <c r="P1853" s="203"/>
      <c r="Q1853" s="203"/>
      <c r="R1853" s="203"/>
      <c r="S1853" s="203"/>
      <c r="T1853" s="204"/>
      <c r="AT1853" s="198" t="s">
        <v>153</v>
      </c>
      <c r="AU1853" s="198" t="s">
        <v>86</v>
      </c>
      <c r="AV1853" s="12" t="s">
        <v>86</v>
      </c>
      <c r="AW1853" s="12" t="s">
        <v>40</v>
      </c>
      <c r="AX1853" s="12" t="s">
        <v>77</v>
      </c>
      <c r="AY1853" s="198" t="s">
        <v>144</v>
      </c>
    </row>
    <row r="1854" spans="2:51" s="13" customFormat="1" ht="13.5">
      <c r="B1854" s="205"/>
      <c r="D1854" s="206" t="s">
        <v>153</v>
      </c>
      <c r="E1854" s="207" t="s">
        <v>5</v>
      </c>
      <c r="F1854" s="208" t="s">
        <v>174</v>
      </c>
      <c r="H1854" s="209">
        <v>1338.18</v>
      </c>
      <c r="I1854" s="210"/>
      <c r="L1854" s="205"/>
      <c r="M1854" s="211"/>
      <c r="N1854" s="212"/>
      <c r="O1854" s="212"/>
      <c r="P1854" s="212"/>
      <c r="Q1854" s="212"/>
      <c r="R1854" s="212"/>
      <c r="S1854" s="212"/>
      <c r="T1854" s="213"/>
      <c r="AT1854" s="214" t="s">
        <v>153</v>
      </c>
      <c r="AU1854" s="214" t="s">
        <v>86</v>
      </c>
      <c r="AV1854" s="13" t="s">
        <v>151</v>
      </c>
      <c r="AW1854" s="13" t="s">
        <v>40</v>
      </c>
      <c r="AX1854" s="13" t="s">
        <v>25</v>
      </c>
      <c r="AY1854" s="214" t="s">
        <v>144</v>
      </c>
    </row>
    <row r="1855" spans="2:65" s="1" customFormat="1" ht="22.5" customHeight="1">
      <c r="B1855" s="175"/>
      <c r="C1855" s="223" t="s">
        <v>2090</v>
      </c>
      <c r="D1855" s="223" t="s">
        <v>782</v>
      </c>
      <c r="E1855" s="224" t="s">
        <v>2091</v>
      </c>
      <c r="F1855" s="225" t="s">
        <v>2092</v>
      </c>
      <c r="G1855" s="226" t="s">
        <v>205</v>
      </c>
      <c r="H1855" s="227">
        <v>1508.961</v>
      </c>
      <c r="I1855" s="228"/>
      <c r="J1855" s="229">
        <f>ROUND(I1855*H1855,2)</f>
        <v>0</v>
      </c>
      <c r="K1855" s="178" t="s">
        <v>4753</v>
      </c>
      <c r="L1855" s="230"/>
      <c r="M1855" s="231" t="s">
        <v>5</v>
      </c>
      <c r="N1855" s="232" t="s">
        <v>48</v>
      </c>
      <c r="O1855" s="43"/>
      <c r="P1855" s="185">
        <f>O1855*H1855</f>
        <v>0</v>
      </c>
      <c r="Q1855" s="185">
        <v>0.00064</v>
      </c>
      <c r="R1855" s="185">
        <f>Q1855*H1855</f>
        <v>0.9657350400000001</v>
      </c>
      <c r="S1855" s="185">
        <v>0</v>
      </c>
      <c r="T1855" s="186">
        <f>S1855*H1855</f>
        <v>0</v>
      </c>
      <c r="AR1855" s="24" t="s">
        <v>497</v>
      </c>
      <c r="AT1855" s="24" t="s">
        <v>782</v>
      </c>
      <c r="AU1855" s="24" t="s">
        <v>86</v>
      </c>
      <c r="AY1855" s="24" t="s">
        <v>144</v>
      </c>
      <c r="BE1855" s="187">
        <f>IF(N1855="základní",J1855,0)</f>
        <v>0</v>
      </c>
      <c r="BF1855" s="187">
        <f>IF(N1855="snížená",J1855,0)</f>
        <v>0</v>
      </c>
      <c r="BG1855" s="187">
        <f>IF(N1855="zákl. přenesená",J1855,0)</f>
        <v>0</v>
      </c>
      <c r="BH1855" s="187">
        <f>IF(N1855="sníž. přenesená",J1855,0)</f>
        <v>0</v>
      </c>
      <c r="BI1855" s="187">
        <f>IF(N1855="nulová",J1855,0)</f>
        <v>0</v>
      </c>
      <c r="BJ1855" s="24" t="s">
        <v>25</v>
      </c>
      <c r="BK1855" s="187">
        <f>ROUND(I1855*H1855,2)</f>
        <v>0</v>
      </c>
      <c r="BL1855" s="24" t="s">
        <v>339</v>
      </c>
      <c r="BM1855" s="24" t="s">
        <v>2093</v>
      </c>
    </row>
    <row r="1856" spans="2:51" s="11" customFormat="1" ht="13.5">
      <c r="B1856" s="188"/>
      <c r="D1856" s="189" t="s">
        <v>153</v>
      </c>
      <c r="E1856" s="190" t="s">
        <v>5</v>
      </c>
      <c r="F1856" s="191" t="s">
        <v>2094</v>
      </c>
      <c r="H1856" s="192" t="s">
        <v>5</v>
      </c>
      <c r="I1856" s="193"/>
      <c r="L1856" s="188"/>
      <c r="M1856" s="194"/>
      <c r="N1856" s="195"/>
      <c r="O1856" s="195"/>
      <c r="P1856" s="195"/>
      <c r="Q1856" s="195"/>
      <c r="R1856" s="195"/>
      <c r="S1856" s="195"/>
      <c r="T1856" s="196"/>
      <c r="AT1856" s="192" t="s">
        <v>153</v>
      </c>
      <c r="AU1856" s="192" t="s">
        <v>86</v>
      </c>
      <c r="AV1856" s="11" t="s">
        <v>25</v>
      </c>
      <c r="AW1856" s="11" t="s">
        <v>40</v>
      </c>
      <c r="AX1856" s="11" t="s">
        <v>77</v>
      </c>
      <c r="AY1856" s="192" t="s">
        <v>144</v>
      </c>
    </row>
    <row r="1857" spans="2:51" s="11" customFormat="1" ht="13.5">
      <c r="B1857" s="188"/>
      <c r="D1857" s="189" t="s">
        <v>153</v>
      </c>
      <c r="E1857" s="190" t="s">
        <v>5</v>
      </c>
      <c r="F1857" s="191" t="s">
        <v>324</v>
      </c>
      <c r="H1857" s="192" t="s">
        <v>5</v>
      </c>
      <c r="I1857" s="193"/>
      <c r="L1857" s="188"/>
      <c r="M1857" s="194"/>
      <c r="N1857" s="195"/>
      <c r="O1857" s="195"/>
      <c r="P1857" s="195"/>
      <c r="Q1857" s="195"/>
      <c r="R1857" s="195"/>
      <c r="S1857" s="195"/>
      <c r="T1857" s="196"/>
      <c r="AT1857" s="192" t="s">
        <v>153</v>
      </c>
      <c r="AU1857" s="192" t="s">
        <v>86</v>
      </c>
      <c r="AV1857" s="11" t="s">
        <v>25</v>
      </c>
      <c r="AW1857" s="11" t="s">
        <v>40</v>
      </c>
      <c r="AX1857" s="11" t="s">
        <v>77</v>
      </c>
      <c r="AY1857" s="192" t="s">
        <v>144</v>
      </c>
    </row>
    <row r="1858" spans="2:51" s="11" customFormat="1" ht="13.5">
      <c r="B1858" s="188"/>
      <c r="D1858" s="189" t="s">
        <v>153</v>
      </c>
      <c r="E1858" s="190" t="s">
        <v>5</v>
      </c>
      <c r="F1858" s="191" t="s">
        <v>325</v>
      </c>
      <c r="H1858" s="192" t="s">
        <v>5</v>
      </c>
      <c r="I1858" s="193"/>
      <c r="L1858" s="188"/>
      <c r="M1858" s="194"/>
      <c r="N1858" s="195"/>
      <c r="O1858" s="195"/>
      <c r="P1858" s="195"/>
      <c r="Q1858" s="195"/>
      <c r="R1858" s="195"/>
      <c r="S1858" s="195"/>
      <c r="T1858" s="196"/>
      <c r="AT1858" s="192" t="s">
        <v>153</v>
      </c>
      <c r="AU1858" s="192" t="s">
        <v>86</v>
      </c>
      <c r="AV1858" s="11" t="s">
        <v>25</v>
      </c>
      <c r="AW1858" s="11" t="s">
        <v>40</v>
      </c>
      <c r="AX1858" s="11" t="s">
        <v>77</v>
      </c>
      <c r="AY1858" s="192" t="s">
        <v>144</v>
      </c>
    </row>
    <row r="1859" spans="2:51" s="12" customFormat="1" ht="13.5">
      <c r="B1859" s="197"/>
      <c r="D1859" s="189" t="s">
        <v>153</v>
      </c>
      <c r="E1859" s="198" t="s">
        <v>5</v>
      </c>
      <c r="F1859" s="199" t="s">
        <v>2095</v>
      </c>
      <c r="H1859" s="200">
        <v>140.9</v>
      </c>
      <c r="I1859" s="201"/>
      <c r="L1859" s="197"/>
      <c r="M1859" s="202"/>
      <c r="N1859" s="203"/>
      <c r="O1859" s="203"/>
      <c r="P1859" s="203"/>
      <c r="Q1859" s="203"/>
      <c r="R1859" s="203"/>
      <c r="S1859" s="203"/>
      <c r="T1859" s="204"/>
      <c r="AT1859" s="198" t="s">
        <v>153</v>
      </c>
      <c r="AU1859" s="198" t="s">
        <v>86</v>
      </c>
      <c r="AV1859" s="12" t="s">
        <v>86</v>
      </c>
      <c r="AW1859" s="12" t="s">
        <v>40</v>
      </c>
      <c r="AX1859" s="12" t="s">
        <v>77</v>
      </c>
      <c r="AY1859" s="198" t="s">
        <v>144</v>
      </c>
    </row>
    <row r="1860" spans="2:51" s="11" customFormat="1" ht="13.5">
      <c r="B1860" s="188"/>
      <c r="D1860" s="189" t="s">
        <v>153</v>
      </c>
      <c r="E1860" s="190" t="s">
        <v>5</v>
      </c>
      <c r="F1860" s="191" t="s">
        <v>163</v>
      </c>
      <c r="H1860" s="192" t="s">
        <v>5</v>
      </c>
      <c r="I1860" s="193"/>
      <c r="L1860" s="188"/>
      <c r="M1860" s="194"/>
      <c r="N1860" s="195"/>
      <c r="O1860" s="195"/>
      <c r="P1860" s="195"/>
      <c r="Q1860" s="195"/>
      <c r="R1860" s="195"/>
      <c r="S1860" s="195"/>
      <c r="T1860" s="196"/>
      <c r="AT1860" s="192" t="s">
        <v>153</v>
      </c>
      <c r="AU1860" s="192" t="s">
        <v>86</v>
      </c>
      <c r="AV1860" s="11" t="s">
        <v>25</v>
      </c>
      <c r="AW1860" s="11" t="s">
        <v>40</v>
      </c>
      <c r="AX1860" s="11" t="s">
        <v>77</v>
      </c>
      <c r="AY1860" s="192" t="s">
        <v>144</v>
      </c>
    </row>
    <row r="1861" spans="2:51" s="11" customFormat="1" ht="13.5">
      <c r="B1861" s="188"/>
      <c r="D1861" s="189" t="s">
        <v>153</v>
      </c>
      <c r="E1861" s="190" t="s">
        <v>5</v>
      </c>
      <c r="F1861" s="191" t="s">
        <v>164</v>
      </c>
      <c r="H1861" s="192" t="s">
        <v>5</v>
      </c>
      <c r="I1861" s="193"/>
      <c r="L1861" s="188"/>
      <c r="M1861" s="194"/>
      <c r="N1861" s="195"/>
      <c r="O1861" s="195"/>
      <c r="P1861" s="195"/>
      <c r="Q1861" s="195"/>
      <c r="R1861" s="195"/>
      <c r="S1861" s="195"/>
      <c r="T1861" s="196"/>
      <c r="AT1861" s="192" t="s">
        <v>153</v>
      </c>
      <c r="AU1861" s="192" t="s">
        <v>86</v>
      </c>
      <c r="AV1861" s="11" t="s">
        <v>25</v>
      </c>
      <c r="AW1861" s="11" t="s">
        <v>40</v>
      </c>
      <c r="AX1861" s="11" t="s">
        <v>77</v>
      </c>
      <c r="AY1861" s="192" t="s">
        <v>144</v>
      </c>
    </row>
    <row r="1862" spans="2:51" s="12" customFormat="1" ht="13.5">
      <c r="B1862" s="197"/>
      <c r="D1862" s="189" t="s">
        <v>153</v>
      </c>
      <c r="E1862" s="198" t="s">
        <v>5</v>
      </c>
      <c r="F1862" s="199" t="s">
        <v>2096</v>
      </c>
      <c r="H1862" s="200">
        <v>698.6</v>
      </c>
      <c r="I1862" s="201"/>
      <c r="L1862" s="197"/>
      <c r="M1862" s="202"/>
      <c r="N1862" s="203"/>
      <c r="O1862" s="203"/>
      <c r="P1862" s="203"/>
      <c r="Q1862" s="203"/>
      <c r="R1862" s="203"/>
      <c r="S1862" s="203"/>
      <c r="T1862" s="204"/>
      <c r="AT1862" s="198" t="s">
        <v>153</v>
      </c>
      <c r="AU1862" s="198" t="s">
        <v>86</v>
      </c>
      <c r="AV1862" s="12" t="s">
        <v>86</v>
      </c>
      <c r="AW1862" s="12" t="s">
        <v>40</v>
      </c>
      <c r="AX1862" s="12" t="s">
        <v>77</v>
      </c>
      <c r="AY1862" s="198" t="s">
        <v>144</v>
      </c>
    </row>
    <row r="1863" spans="2:51" s="11" customFormat="1" ht="13.5">
      <c r="B1863" s="188"/>
      <c r="D1863" s="189" t="s">
        <v>153</v>
      </c>
      <c r="E1863" s="190" t="s">
        <v>5</v>
      </c>
      <c r="F1863" s="191" t="s">
        <v>634</v>
      </c>
      <c r="H1863" s="192" t="s">
        <v>5</v>
      </c>
      <c r="I1863" s="193"/>
      <c r="L1863" s="188"/>
      <c r="M1863" s="194"/>
      <c r="N1863" s="195"/>
      <c r="O1863" s="195"/>
      <c r="P1863" s="195"/>
      <c r="Q1863" s="195"/>
      <c r="R1863" s="195"/>
      <c r="S1863" s="195"/>
      <c r="T1863" s="196"/>
      <c r="AT1863" s="192" t="s">
        <v>153</v>
      </c>
      <c r="AU1863" s="192" t="s">
        <v>86</v>
      </c>
      <c r="AV1863" s="11" t="s">
        <v>25</v>
      </c>
      <c r="AW1863" s="11" t="s">
        <v>40</v>
      </c>
      <c r="AX1863" s="11" t="s">
        <v>77</v>
      </c>
      <c r="AY1863" s="192" t="s">
        <v>144</v>
      </c>
    </row>
    <row r="1864" spans="2:51" s="11" customFormat="1" ht="13.5">
      <c r="B1864" s="188"/>
      <c r="D1864" s="189" t="s">
        <v>153</v>
      </c>
      <c r="E1864" s="190" t="s">
        <v>5</v>
      </c>
      <c r="F1864" s="191" t="s">
        <v>635</v>
      </c>
      <c r="H1864" s="192" t="s">
        <v>5</v>
      </c>
      <c r="I1864" s="193"/>
      <c r="L1864" s="188"/>
      <c r="M1864" s="194"/>
      <c r="N1864" s="195"/>
      <c r="O1864" s="195"/>
      <c r="P1864" s="195"/>
      <c r="Q1864" s="195"/>
      <c r="R1864" s="195"/>
      <c r="S1864" s="195"/>
      <c r="T1864" s="196"/>
      <c r="AT1864" s="192" t="s">
        <v>153</v>
      </c>
      <c r="AU1864" s="192" t="s">
        <v>86</v>
      </c>
      <c r="AV1864" s="11" t="s">
        <v>25</v>
      </c>
      <c r="AW1864" s="11" t="s">
        <v>40</v>
      </c>
      <c r="AX1864" s="11" t="s">
        <v>77</v>
      </c>
      <c r="AY1864" s="192" t="s">
        <v>144</v>
      </c>
    </row>
    <row r="1865" spans="2:51" s="12" customFormat="1" ht="13.5">
      <c r="B1865" s="197"/>
      <c r="D1865" s="189" t="s">
        <v>153</v>
      </c>
      <c r="E1865" s="198" t="s">
        <v>5</v>
      </c>
      <c r="F1865" s="199" t="s">
        <v>636</v>
      </c>
      <c r="H1865" s="200">
        <v>203.61</v>
      </c>
      <c r="I1865" s="201"/>
      <c r="L1865" s="197"/>
      <c r="M1865" s="202"/>
      <c r="N1865" s="203"/>
      <c r="O1865" s="203"/>
      <c r="P1865" s="203"/>
      <c r="Q1865" s="203"/>
      <c r="R1865" s="203"/>
      <c r="S1865" s="203"/>
      <c r="T1865" s="204"/>
      <c r="AT1865" s="198" t="s">
        <v>153</v>
      </c>
      <c r="AU1865" s="198" t="s">
        <v>86</v>
      </c>
      <c r="AV1865" s="12" t="s">
        <v>86</v>
      </c>
      <c r="AW1865" s="12" t="s">
        <v>40</v>
      </c>
      <c r="AX1865" s="12" t="s">
        <v>77</v>
      </c>
      <c r="AY1865" s="198" t="s">
        <v>144</v>
      </c>
    </row>
    <row r="1866" spans="2:51" s="11" customFormat="1" ht="13.5">
      <c r="B1866" s="188"/>
      <c r="D1866" s="189" t="s">
        <v>153</v>
      </c>
      <c r="E1866" s="190" t="s">
        <v>5</v>
      </c>
      <c r="F1866" s="191" t="s">
        <v>637</v>
      </c>
      <c r="H1866" s="192" t="s">
        <v>5</v>
      </c>
      <c r="I1866" s="193"/>
      <c r="L1866" s="188"/>
      <c r="M1866" s="194"/>
      <c r="N1866" s="195"/>
      <c r="O1866" s="195"/>
      <c r="P1866" s="195"/>
      <c r="Q1866" s="195"/>
      <c r="R1866" s="195"/>
      <c r="S1866" s="195"/>
      <c r="T1866" s="196"/>
      <c r="AT1866" s="192" t="s">
        <v>153</v>
      </c>
      <c r="AU1866" s="192" t="s">
        <v>86</v>
      </c>
      <c r="AV1866" s="11" t="s">
        <v>25</v>
      </c>
      <c r="AW1866" s="11" t="s">
        <v>40</v>
      </c>
      <c r="AX1866" s="11" t="s">
        <v>77</v>
      </c>
      <c r="AY1866" s="192" t="s">
        <v>144</v>
      </c>
    </row>
    <row r="1867" spans="2:51" s="11" customFormat="1" ht="13.5">
      <c r="B1867" s="188"/>
      <c r="D1867" s="189" t="s">
        <v>153</v>
      </c>
      <c r="E1867" s="190" t="s">
        <v>5</v>
      </c>
      <c r="F1867" s="191" t="s">
        <v>638</v>
      </c>
      <c r="H1867" s="192" t="s">
        <v>5</v>
      </c>
      <c r="I1867" s="193"/>
      <c r="L1867" s="188"/>
      <c r="M1867" s="194"/>
      <c r="N1867" s="195"/>
      <c r="O1867" s="195"/>
      <c r="P1867" s="195"/>
      <c r="Q1867" s="195"/>
      <c r="R1867" s="195"/>
      <c r="S1867" s="195"/>
      <c r="T1867" s="196"/>
      <c r="AT1867" s="192" t="s">
        <v>153</v>
      </c>
      <c r="AU1867" s="192" t="s">
        <v>86</v>
      </c>
      <c r="AV1867" s="11" t="s">
        <v>25</v>
      </c>
      <c r="AW1867" s="11" t="s">
        <v>40</v>
      </c>
      <c r="AX1867" s="11" t="s">
        <v>77</v>
      </c>
      <c r="AY1867" s="192" t="s">
        <v>144</v>
      </c>
    </row>
    <row r="1868" spans="2:51" s="12" customFormat="1" ht="13.5">
      <c r="B1868" s="197"/>
      <c r="D1868" s="189" t="s">
        <v>153</v>
      </c>
      <c r="E1868" s="198" t="s">
        <v>5</v>
      </c>
      <c r="F1868" s="199" t="s">
        <v>639</v>
      </c>
      <c r="H1868" s="200">
        <v>127.14</v>
      </c>
      <c r="I1868" s="201"/>
      <c r="L1868" s="197"/>
      <c r="M1868" s="202"/>
      <c r="N1868" s="203"/>
      <c r="O1868" s="203"/>
      <c r="P1868" s="203"/>
      <c r="Q1868" s="203"/>
      <c r="R1868" s="203"/>
      <c r="S1868" s="203"/>
      <c r="T1868" s="204"/>
      <c r="AT1868" s="198" t="s">
        <v>153</v>
      </c>
      <c r="AU1868" s="198" t="s">
        <v>86</v>
      </c>
      <c r="AV1868" s="12" t="s">
        <v>86</v>
      </c>
      <c r="AW1868" s="12" t="s">
        <v>40</v>
      </c>
      <c r="AX1868" s="12" t="s">
        <v>77</v>
      </c>
      <c r="AY1868" s="198" t="s">
        <v>144</v>
      </c>
    </row>
    <row r="1869" spans="2:51" s="11" customFormat="1" ht="13.5">
      <c r="B1869" s="188"/>
      <c r="D1869" s="189" t="s">
        <v>153</v>
      </c>
      <c r="E1869" s="190" t="s">
        <v>5</v>
      </c>
      <c r="F1869" s="191" t="s">
        <v>1879</v>
      </c>
      <c r="H1869" s="192" t="s">
        <v>5</v>
      </c>
      <c r="I1869" s="193"/>
      <c r="L1869" s="188"/>
      <c r="M1869" s="194"/>
      <c r="N1869" s="195"/>
      <c r="O1869" s="195"/>
      <c r="P1869" s="195"/>
      <c r="Q1869" s="195"/>
      <c r="R1869" s="195"/>
      <c r="S1869" s="195"/>
      <c r="T1869" s="196"/>
      <c r="AT1869" s="192" t="s">
        <v>153</v>
      </c>
      <c r="AU1869" s="192" t="s">
        <v>86</v>
      </c>
      <c r="AV1869" s="11" t="s">
        <v>25</v>
      </c>
      <c r="AW1869" s="11" t="s">
        <v>40</v>
      </c>
      <c r="AX1869" s="11" t="s">
        <v>77</v>
      </c>
      <c r="AY1869" s="192" t="s">
        <v>144</v>
      </c>
    </row>
    <row r="1870" spans="2:51" s="11" customFormat="1" ht="13.5">
      <c r="B1870" s="188"/>
      <c r="D1870" s="189" t="s">
        <v>153</v>
      </c>
      <c r="E1870" s="190" t="s">
        <v>5</v>
      </c>
      <c r="F1870" s="191" t="s">
        <v>1880</v>
      </c>
      <c r="H1870" s="192" t="s">
        <v>5</v>
      </c>
      <c r="I1870" s="193"/>
      <c r="L1870" s="188"/>
      <c r="M1870" s="194"/>
      <c r="N1870" s="195"/>
      <c r="O1870" s="195"/>
      <c r="P1870" s="195"/>
      <c r="Q1870" s="195"/>
      <c r="R1870" s="195"/>
      <c r="S1870" s="195"/>
      <c r="T1870" s="196"/>
      <c r="AT1870" s="192" t="s">
        <v>153</v>
      </c>
      <c r="AU1870" s="192" t="s">
        <v>86</v>
      </c>
      <c r="AV1870" s="11" t="s">
        <v>25</v>
      </c>
      <c r="AW1870" s="11" t="s">
        <v>40</v>
      </c>
      <c r="AX1870" s="11" t="s">
        <v>77</v>
      </c>
      <c r="AY1870" s="192" t="s">
        <v>144</v>
      </c>
    </row>
    <row r="1871" spans="2:51" s="12" customFormat="1" ht="13.5">
      <c r="B1871" s="197"/>
      <c r="D1871" s="189" t="s">
        <v>153</v>
      </c>
      <c r="E1871" s="198" t="s">
        <v>5</v>
      </c>
      <c r="F1871" s="199" t="s">
        <v>2073</v>
      </c>
      <c r="H1871" s="200">
        <v>141.89</v>
      </c>
      <c r="I1871" s="201"/>
      <c r="L1871" s="197"/>
      <c r="M1871" s="202"/>
      <c r="N1871" s="203"/>
      <c r="O1871" s="203"/>
      <c r="P1871" s="203"/>
      <c r="Q1871" s="203"/>
      <c r="R1871" s="203"/>
      <c r="S1871" s="203"/>
      <c r="T1871" s="204"/>
      <c r="AT1871" s="198" t="s">
        <v>153</v>
      </c>
      <c r="AU1871" s="198" t="s">
        <v>86</v>
      </c>
      <c r="AV1871" s="12" t="s">
        <v>86</v>
      </c>
      <c r="AW1871" s="12" t="s">
        <v>40</v>
      </c>
      <c r="AX1871" s="12" t="s">
        <v>77</v>
      </c>
      <c r="AY1871" s="198" t="s">
        <v>144</v>
      </c>
    </row>
    <row r="1872" spans="2:51" s="13" customFormat="1" ht="13.5">
      <c r="B1872" s="205"/>
      <c r="D1872" s="189" t="s">
        <v>153</v>
      </c>
      <c r="E1872" s="215" t="s">
        <v>5</v>
      </c>
      <c r="F1872" s="216" t="s">
        <v>174</v>
      </c>
      <c r="H1872" s="217">
        <v>1312.14</v>
      </c>
      <c r="I1872" s="210"/>
      <c r="L1872" s="205"/>
      <c r="M1872" s="211"/>
      <c r="N1872" s="212"/>
      <c r="O1872" s="212"/>
      <c r="P1872" s="212"/>
      <c r="Q1872" s="212"/>
      <c r="R1872" s="212"/>
      <c r="S1872" s="212"/>
      <c r="T1872" s="213"/>
      <c r="AT1872" s="214" t="s">
        <v>153</v>
      </c>
      <c r="AU1872" s="214" t="s">
        <v>86</v>
      </c>
      <c r="AV1872" s="13" t="s">
        <v>151</v>
      </c>
      <c r="AW1872" s="13" t="s">
        <v>40</v>
      </c>
      <c r="AX1872" s="13" t="s">
        <v>77</v>
      </c>
      <c r="AY1872" s="214" t="s">
        <v>144</v>
      </c>
    </row>
    <row r="1873" spans="2:51" s="12" customFormat="1" ht="13.5">
      <c r="B1873" s="197"/>
      <c r="D1873" s="189" t="s">
        <v>153</v>
      </c>
      <c r="E1873" s="198" t="s">
        <v>5</v>
      </c>
      <c r="F1873" s="199" t="s">
        <v>2097</v>
      </c>
      <c r="H1873" s="200">
        <v>1508.961</v>
      </c>
      <c r="I1873" s="201"/>
      <c r="L1873" s="197"/>
      <c r="M1873" s="202"/>
      <c r="N1873" s="203"/>
      <c r="O1873" s="203"/>
      <c r="P1873" s="203"/>
      <c r="Q1873" s="203"/>
      <c r="R1873" s="203"/>
      <c r="S1873" s="203"/>
      <c r="T1873" s="204"/>
      <c r="AT1873" s="198" t="s">
        <v>153</v>
      </c>
      <c r="AU1873" s="198" t="s">
        <v>86</v>
      </c>
      <c r="AV1873" s="12" t="s">
        <v>86</v>
      </c>
      <c r="AW1873" s="12" t="s">
        <v>40</v>
      </c>
      <c r="AX1873" s="12" t="s">
        <v>77</v>
      </c>
      <c r="AY1873" s="198" t="s">
        <v>144</v>
      </c>
    </row>
    <row r="1874" spans="2:51" s="13" customFormat="1" ht="13.5">
      <c r="B1874" s="205"/>
      <c r="D1874" s="206" t="s">
        <v>153</v>
      </c>
      <c r="E1874" s="207" t="s">
        <v>5</v>
      </c>
      <c r="F1874" s="208" t="s">
        <v>174</v>
      </c>
      <c r="H1874" s="209">
        <v>1508.961</v>
      </c>
      <c r="I1874" s="210"/>
      <c r="L1874" s="205"/>
      <c r="M1874" s="211"/>
      <c r="N1874" s="212"/>
      <c r="O1874" s="212"/>
      <c r="P1874" s="212"/>
      <c r="Q1874" s="212"/>
      <c r="R1874" s="212"/>
      <c r="S1874" s="212"/>
      <c r="T1874" s="213"/>
      <c r="AT1874" s="214" t="s">
        <v>153</v>
      </c>
      <c r="AU1874" s="214" t="s">
        <v>86</v>
      </c>
      <c r="AV1874" s="13" t="s">
        <v>151</v>
      </c>
      <c r="AW1874" s="13" t="s">
        <v>40</v>
      </c>
      <c r="AX1874" s="13" t="s">
        <v>25</v>
      </c>
      <c r="AY1874" s="214" t="s">
        <v>144</v>
      </c>
    </row>
    <row r="1875" spans="2:65" s="1" customFormat="1" ht="31.5" customHeight="1">
      <c r="B1875" s="175"/>
      <c r="C1875" s="176" t="s">
        <v>2098</v>
      </c>
      <c r="D1875" s="176" t="s">
        <v>146</v>
      </c>
      <c r="E1875" s="177" t="s">
        <v>2099</v>
      </c>
      <c r="F1875" s="178" t="s">
        <v>2100</v>
      </c>
      <c r="G1875" s="179" t="s">
        <v>205</v>
      </c>
      <c r="H1875" s="180">
        <v>401.61</v>
      </c>
      <c r="I1875" s="181"/>
      <c r="J1875" s="182">
        <f>ROUND(I1875*H1875,2)</f>
        <v>0</v>
      </c>
      <c r="K1875" s="178" t="s">
        <v>4753</v>
      </c>
      <c r="L1875" s="42"/>
      <c r="M1875" s="183" t="s">
        <v>5</v>
      </c>
      <c r="N1875" s="184" t="s">
        <v>48</v>
      </c>
      <c r="O1875" s="43"/>
      <c r="P1875" s="185">
        <f>O1875*H1875</f>
        <v>0</v>
      </c>
      <c r="Q1875" s="185">
        <v>0</v>
      </c>
      <c r="R1875" s="185">
        <f>Q1875*H1875</f>
        <v>0</v>
      </c>
      <c r="S1875" s="185">
        <v>0</v>
      </c>
      <c r="T1875" s="186">
        <f>S1875*H1875</f>
        <v>0</v>
      </c>
      <c r="AR1875" s="24" t="s">
        <v>339</v>
      </c>
      <c r="AT1875" s="24" t="s">
        <v>146</v>
      </c>
      <c r="AU1875" s="24" t="s">
        <v>86</v>
      </c>
      <c r="AY1875" s="24" t="s">
        <v>144</v>
      </c>
      <c r="BE1875" s="187">
        <f>IF(N1875="základní",J1875,0)</f>
        <v>0</v>
      </c>
      <c r="BF1875" s="187">
        <f>IF(N1875="snížená",J1875,0)</f>
        <v>0</v>
      </c>
      <c r="BG1875" s="187">
        <f>IF(N1875="zákl. přenesená",J1875,0)</f>
        <v>0</v>
      </c>
      <c r="BH1875" s="187">
        <f>IF(N1875="sníž. přenesená",J1875,0)</f>
        <v>0</v>
      </c>
      <c r="BI1875" s="187">
        <f>IF(N1875="nulová",J1875,0)</f>
        <v>0</v>
      </c>
      <c r="BJ1875" s="24" t="s">
        <v>25</v>
      </c>
      <c r="BK1875" s="187">
        <f>ROUND(I1875*H1875,2)</f>
        <v>0</v>
      </c>
      <c r="BL1875" s="24" t="s">
        <v>339</v>
      </c>
      <c r="BM1875" s="24" t="s">
        <v>2101</v>
      </c>
    </row>
    <row r="1876" spans="2:51" s="11" customFormat="1" ht="13.5">
      <c r="B1876" s="188"/>
      <c r="D1876" s="189" t="s">
        <v>153</v>
      </c>
      <c r="E1876" s="190" t="s">
        <v>5</v>
      </c>
      <c r="F1876" s="191" t="s">
        <v>311</v>
      </c>
      <c r="H1876" s="192" t="s">
        <v>5</v>
      </c>
      <c r="I1876" s="193"/>
      <c r="L1876" s="188"/>
      <c r="M1876" s="194"/>
      <c r="N1876" s="195"/>
      <c r="O1876" s="195"/>
      <c r="P1876" s="195"/>
      <c r="Q1876" s="195"/>
      <c r="R1876" s="195"/>
      <c r="S1876" s="195"/>
      <c r="T1876" s="196"/>
      <c r="AT1876" s="192" t="s">
        <v>153</v>
      </c>
      <c r="AU1876" s="192" t="s">
        <v>86</v>
      </c>
      <c r="AV1876" s="11" t="s">
        <v>25</v>
      </c>
      <c r="AW1876" s="11" t="s">
        <v>40</v>
      </c>
      <c r="AX1876" s="11" t="s">
        <v>77</v>
      </c>
      <c r="AY1876" s="192" t="s">
        <v>144</v>
      </c>
    </row>
    <row r="1877" spans="2:51" s="11" customFormat="1" ht="13.5">
      <c r="B1877" s="188"/>
      <c r="D1877" s="189" t="s">
        <v>153</v>
      </c>
      <c r="E1877" s="190" t="s">
        <v>5</v>
      </c>
      <c r="F1877" s="191" t="s">
        <v>312</v>
      </c>
      <c r="H1877" s="192" t="s">
        <v>5</v>
      </c>
      <c r="I1877" s="193"/>
      <c r="L1877" s="188"/>
      <c r="M1877" s="194"/>
      <c r="N1877" s="195"/>
      <c r="O1877" s="195"/>
      <c r="P1877" s="195"/>
      <c r="Q1877" s="195"/>
      <c r="R1877" s="195"/>
      <c r="S1877" s="195"/>
      <c r="T1877" s="196"/>
      <c r="AT1877" s="192" t="s">
        <v>153</v>
      </c>
      <c r="AU1877" s="192" t="s">
        <v>86</v>
      </c>
      <c r="AV1877" s="11" t="s">
        <v>25</v>
      </c>
      <c r="AW1877" s="11" t="s">
        <v>40</v>
      </c>
      <c r="AX1877" s="11" t="s">
        <v>77</v>
      </c>
      <c r="AY1877" s="192" t="s">
        <v>144</v>
      </c>
    </row>
    <row r="1878" spans="2:51" s="12" customFormat="1" ht="13.5">
      <c r="B1878" s="197"/>
      <c r="D1878" s="189" t="s">
        <v>153</v>
      </c>
      <c r="E1878" s="198" t="s">
        <v>5</v>
      </c>
      <c r="F1878" s="199" t="s">
        <v>366</v>
      </c>
      <c r="H1878" s="200">
        <v>218.07</v>
      </c>
      <c r="I1878" s="201"/>
      <c r="L1878" s="197"/>
      <c r="M1878" s="202"/>
      <c r="N1878" s="203"/>
      <c r="O1878" s="203"/>
      <c r="P1878" s="203"/>
      <c r="Q1878" s="203"/>
      <c r="R1878" s="203"/>
      <c r="S1878" s="203"/>
      <c r="T1878" s="204"/>
      <c r="AT1878" s="198" t="s">
        <v>153</v>
      </c>
      <c r="AU1878" s="198" t="s">
        <v>86</v>
      </c>
      <c r="AV1878" s="12" t="s">
        <v>86</v>
      </c>
      <c r="AW1878" s="12" t="s">
        <v>40</v>
      </c>
      <c r="AX1878" s="12" t="s">
        <v>77</v>
      </c>
      <c r="AY1878" s="198" t="s">
        <v>144</v>
      </c>
    </row>
    <row r="1879" spans="2:51" s="11" customFormat="1" ht="13.5">
      <c r="B1879" s="188"/>
      <c r="D1879" s="189" t="s">
        <v>153</v>
      </c>
      <c r="E1879" s="190" t="s">
        <v>5</v>
      </c>
      <c r="F1879" s="191" t="s">
        <v>314</v>
      </c>
      <c r="H1879" s="192" t="s">
        <v>5</v>
      </c>
      <c r="I1879" s="193"/>
      <c r="L1879" s="188"/>
      <c r="M1879" s="194"/>
      <c r="N1879" s="195"/>
      <c r="O1879" s="195"/>
      <c r="P1879" s="195"/>
      <c r="Q1879" s="195"/>
      <c r="R1879" s="195"/>
      <c r="S1879" s="195"/>
      <c r="T1879" s="196"/>
      <c r="AT1879" s="192" t="s">
        <v>153</v>
      </c>
      <c r="AU1879" s="192" t="s">
        <v>86</v>
      </c>
      <c r="AV1879" s="11" t="s">
        <v>25</v>
      </c>
      <c r="AW1879" s="11" t="s">
        <v>40</v>
      </c>
      <c r="AX1879" s="11" t="s">
        <v>77</v>
      </c>
      <c r="AY1879" s="192" t="s">
        <v>144</v>
      </c>
    </row>
    <row r="1880" spans="2:51" s="12" customFormat="1" ht="13.5">
      <c r="B1880" s="197"/>
      <c r="D1880" s="189" t="s">
        <v>153</v>
      </c>
      <c r="E1880" s="198" t="s">
        <v>5</v>
      </c>
      <c r="F1880" s="199" t="s">
        <v>367</v>
      </c>
      <c r="H1880" s="200">
        <v>22.7</v>
      </c>
      <c r="I1880" s="201"/>
      <c r="L1880" s="197"/>
      <c r="M1880" s="202"/>
      <c r="N1880" s="203"/>
      <c r="O1880" s="203"/>
      <c r="P1880" s="203"/>
      <c r="Q1880" s="203"/>
      <c r="R1880" s="203"/>
      <c r="S1880" s="203"/>
      <c r="T1880" s="204"/>
      <c r="AT1880" s="198" t="s">
        <v>153</v>
      </c>
      <c r="AU1880" s="198" t="s">
        <v>86</v>
      </c>
      <c r="AV1880" s="12" t="s">
        <v>86</v>
      </c>
      <c r="AW1880" s="12" t="s">
        <v>40</v>
      </c>
      <c r="AX1880" s="12" t="s">
        <v>77</v>
      </c>
      <c r="AY1880" s="198" t="s">
        <v>144</v>
      </c>
    </row>
    <row r="1881" spans="2:51" s="11" customFormat="1" ht="13.5">
      <c r="B1881" s="188"/>
      <c r="D1881" s="189" t="s">
        <v>153</v>
      </c>
      <c r="E1881" s="190" t="s">
        <v>5</v>
      </c>
      <c r="F1881" s="191" t="s">
        <v>1246</v>
      </c>
      <c r="H1881" s="192" t="s">
        <v>5</v>
      </c>
      <c r="I1881" s="193"/>
      <c r="L1881" s="188"/>
      <c r="M1881" s="194"/>
      <c r="N1881" s="195"/>
      <c r="O1881" s="195"/>
      <c r="P1881" s="195"/>
      <c r="Q1881" s="195"/>
      <c r="R1881" s="195"/>
      <c r="S1881" s="195"/>
      <c r="T1881" s="196"/>
      <c r="AT1881" s="192" t="s">
        <v>153</v>
      </c>
      <c r="AU1881" s="192" t="s">
        <v>86</v>
      </c>
      <c r="AV1881" s="11" t="s">
        <v>25</v>
      </c>
      <c r="AW1881" s="11" t="s">
        <v>40</v>
      </c>
      <c r="AX1881" s="11" t="s">
        <v>77</v>
      </c>
      <c r="AY1881" s="192" t="s">
        <v>144</v>
      </c>
    </row>
    <row r="1882" spans="2:51" s="11" customFormat="1" ht="13.5">
      <c r="B1882" s="188"/>
      <c r="D1882" s="189" t="s">
        <v>153</v>
      </c>
      <c r="E1882" s="190" t="s">
        <v>5</v>
      </c>
      <c r="F1882" s="191" t="s">
        <v>1247</v>
      </c>
      <c r="H1882" s="192" t="s">
        <v>5</v>
      </c>
      <c r="I1882" s="193"/>
      <c r="L1882" s="188"/>
      <c r="M1882" s="194"/>
      <c r="N1882" s="195"/>
      <c r="O1882" s="195"/>
      <c r="P1882" s="195"/>
      <c r="Q1882" s="195"/>
      <c r="R1882" s="195"/>
      <c r="S1882" s="195"/>
      <c r="T1882" s="196"/>
      <c r="AT1882" s="192" t="s">
        <v>153</v>
      </c>
      <c r="AU1882" s="192" t="s">
        <v>86</v>
      </c>
      <c r="AV1882" s="11" t="s">
        <v>25</v>
      </c>
      <c r="AW1882" s="11" t="s">
        <v>40</v>
      </c>
      <c r="AX1882" s="11" t="s">
        <v>77</v>
      </c>
      <c r="AY1882" s="192" t="s">
        <v>144</v>
      </c>
    </row>
    <row r="1883" spans="2:51" s="11" customFormat="1" ht="13.5">
      <c r="B1883" s="188"/>
      <c r="D1883" s="189" t="s">
        <v>153</v>
      </c>
      <c r="E1883" s="190" t="s">
        <v>5</v>
      </c>
      <c r="F1883" s="191" t="s">
        <v>1248</v>
      </c>
      <c r="H1883" s="192" t="s">
        <v>5</v>
      </c>
      <c r="I1883" s="193"/>
      <c r="L1883" s="188"/>
      <c r="M1883" s="194"/>
      <c r="N1883" s="195"/>
      <c r="O1883" s="195"/>
      <c r="P1883" s="195"/>
      <c r="Q1883" s="195"/>
      <c r="R1883" s="195"/>
      <c r="S1883" s="195"/>
      <c r="T1883" s="196"/>
      <c r="AT1883" s="192" t="s">
        <v>153</v>
      </c>
      <c r="AU1883" s="192" t="s">
        <v>86</v>
      </c>
      <c r="AV1883" s="11" t="s">
        <v>25</v>
      </c>
      <c r="AW1883" s="11" t="s">
        <v>40</v>
      </c>
      <c r="AX1883" s="11" t="s">
        <v>77</v>
      </c>
      <c r="AY1883" s="192" t="s">
        <v>144</v>
      </c>
    </row>
    <row r="1884" spans="2:51" s="12" customFormat="1" ht="13.5">
      <c r="B1884" s="197"/>
      <c r="D1884" s="189" t="s">
        <v>153</v>
      </c>
      <c r="E1884" s="198" t="s">
        <v>5</v>
      </c>
      <c r="F1884" s="199" t="s">
        <v>1249</v>
      </c>
      <c r="H1884" s="200">
        <v>-10.82</v>
      </c>
      <c r="I1884" s="201"/>
      <c r="L1884" s="197"/>
      <c r="M1884" s="202"/>
      <c r="N1884" s="203"/>
      <c r="O1884" s="203"/>
      <c r="P1884" s="203"/>
      <c r="Q1884" s="203"/>
      <c r="R1884" s="203"/>
      <c r="S1884" s="203"/>
      <c r="T1884" s="204"/>
      <c r="AT1884" s="198" t="s">
        <v>153</v>
      </c>
      <c r="AU1884" s="198" t="s">
        <v>86</v>
      </c>
      <c r="AV1884" s="12" t="s">
        <v>86</v>
      </c>
      <c r="AW1884" s="12" t="s">
        <v>40</v>
      </c>
      <c r="AX1884" s="12" t="s">
        <v>77</v>
      </c>
      <c r="AY1884" s="198" t="s">
        <v>144</v>
      </c>
    </row>
    <row r="1885" spans="2:51" s="11" customFormat="1" ht="13.5">
      <c r="B1885" s="188"/>
      <c r="D1885" s="189" t="s">
        <v>153</v>
      </c>
      <c r="E1885" s="190" t="s">
        <v>5</v>
      </c>
      <c r="F1885" s="191" t="s">
        <v>160</v>
      </c>
      <c r="H1885" s="192" t="s">
        <v>5</v>
      </c>
      <c r="I1885" s="193"/>
      <c r="L1885" s="188"/>
      <c r="M1885" s="194"/>
      <c r="N1885" s="195"/>
      <c r="O1885" s="195"/>
      <c r="P1885" s="195"/>
      <c r="Q1885" s="195"/>
      <c r="R1885" s="195"/>
      <c r="S1885" s="195"/>
      <c r="T1885" s="196"/>
      <c r="AT1885" s="192" t="s">
        <v>153</v>
      </c>
      <c r="AU1885" s="192" t="s">
        <v>86</v>
      </c>
      <c r="AV1885" s="11" t="s">
        <v>25</v>
      </c>
      <c r="AW1885" s="11" t="s">
        <v>40</v>
      </c>
      <c r="AX1885" s="11" t="s">
        <v>77</v>
      </c>
      <c r="AY1885" s="192" t="s">
        <v>144</v>
      </c>
    </row>
    <row r="1886" spans="2:51" s="11" customFormat="1" ht="13.5">
      <c r="B1886" s="188"/>
      <c r="D1886" s="189" t="s">
        <v>153</v>
      </c>
      <c r="E1886" s="190" t="s">
        <v>5</v>
      </c>
      <c r="F1886" s="191" t="s">
        <v>161</v>
      </c>
      <c r="H1886" s="192" t="s">
        <v>5</v>
      </c>
      <c r="I1886" s="193"/>
      <c r="L1886" s="188"/>
      <c r="M1886" s="194"/>
      <c r="N1886" s="195"/>
      <c r="O1886" s="195"/>
      <c r="P1886" s="195"/>
      <c r="Q1886" s="195"/>
      <c r="R1886" s="195"/>
      <c r="S1886" s="195"/>
      <c r="T1886" s="196"/>
      <c r="AT1886" s="192" t="s">
        <v>153</v>
      </c>
      <c r="AU1886" s="192" t="s">
        <v>86</v>
      </c>
      <c r="AV1886" s="11" t="s">
        <v>25</v>
      </c>
      <c r="AW1886" s="11" t="s">
        <v>40</v>
      </c>
      <c r="AX1886" s="11" t="s">
        <v>77</v>
      </c>
      <c r="AY1886" s="192" t="s">
        <v>144</v>
      </c>
    </row>
    <row r="1887" spans="2:51" s="12" customFormat="1" ht="13.5">
      <c r="B1887" s="197"/>
      <c r="D1887" s="189" t="s">
        <v>153</v>
      </c>
      <c r="E1887" s="198" t="s">
        <v>5</v>
      </c>
      <c r="F1887" s="199" t="s">
        <v>1836</v>
      </c>
      <c r="H1887" s="200">
        <v>119.38</v>
      </c>
      <c r="I1887" s="201"/>
      <c r="L1887" s="197"/>
      <c r="M1887" s="202"/>
      <c r="N1887" s="203"/>
      <c r="O1887" s="203"/>
      <c r="P1887" s="203"/>
      <c r="Q1887" s="203"/>
      <c r="R1887" s="203"/>
      <c r="S1887" s="203"/>
      <c r="T1887" s="204"/>
      <c r="AT1887" s="198" t="s">
        <v>153</v>
      </c>
      <c r="AU1887" s="198" t="s">
        <v>86</v>
      </c>
      <c r="AV1887" s="12" t="s">
        <v>86</v>
      </c>
      <c r="AW1887" s="12" t="s">
        <v>40</v>
      </c>
      <c r="AX1887" s="12" t="s">
        <v>77</v>
      </c>
      <c r="AY1887" s="198" t="s">
        <v>144</v>
      </c>
    </row>
    <row r="1888" spans="2:51" s="11" customFormat="1" ht="13.5">
      <c r="B1888" s="188"/>
      <c r="D1888" s="189" t="s">
        <v>153</v>
      </c>
      <c r="E1888" s="190" t="s">
        <v>5</v>
      </c>
      <c r="F1888" s="191" t="s">
        <v>330</v>
      </c>
      <c r="H1888" s="192" t="s">
        <v>5</v>
      </c>
      <c r="I1888" s="193"/>
      <c r="L1888" s="188"/>
      <c r="M1888" s="194"/>
      <c r="N1888" s="195"/>
      <c r="O1888" s="195"/>
      <c r="P1888" s="195"/>
      <c r="Q1888" s="195"/>
      <c r="R1888" s="195"/>
      <c r="S1888" s="195"/>
      <c r="T1888" s="196"/>
      <c r="AT1888" s="192" t="s">
        <v>153</v>
      </c>
      <c r="AU1888" s="192" t="s">
        <v>86</v>
      </c>
      <c r="AV1888" s="11" t="s">
        <v>25</v>
      </c>
      <c r="AW1888" s="11" t="s">
        <v>40</v>
      </c>
      <c r="AX1888" s="11" t="s">
        <v>77</v>
      </c>
      <c r="AY1888" s="192" t="s">
        <v>144</v>
      </c>
    </row>
    <row r="1889" spans="2:51" s="11" customFormat="1" ht="13.5">
      <c r="B1889" s="188"/>
      <c r="D1889" s="189" t="s">
        <v>153</v>
      </c>
      <c r="E1889" s="190" t="s">
        <v>5</v>
      </c>
      <c r="F1889" s="191" t="s">
        <v>331</v>
      </c>
      <c r="H1889" s="192" t="s">
        <v>5</v>
      </c>
      <c r="I1889" s="193"/>
      <c r="L1889" s="188"/>
      <c r="M1889" s="194"/>
      <c r="N1889" s="195"/>
      <c r="O1889" s="195"/>
      <c r="P1889" s="195"/>
      <c r="Q1889" s="195"/>
      <c r="R1889" s="195"/>
      <c r="S1889" s="195"/>
      <c r="T1889" s="196"/>
      <c r="AT1889" s="192" t="s">
        <v>153</v>
      </c>
      <c r="AU1889" s="192" t="s">
        <v>86</v>
      </c>
      <c r="AV1889" s="11" t="s">
        <v>25</v>
      </c>
      <c r="AW1889" s="11" t="s">
        <v>40</v>
      </c>
      <c r="AX1889" s="11" t="s">
        <v>77</v>
      </c>
      <c r="AY1889" s="192" t="s">
        <v>144</v>
      </c>
    </row>
    <row r="1890" spans="2:51" s="12" customFormat="1" ht="13.5">
      <c r="B1890" s="197"/>
      <c r="D1890" s="189" t="s">
        <v>153</v>
      </c>
      <c r="E1890" s="198" t="s">
        <v>5</v>
      </c>
      <c r="F1890" s="199" t="s">
        <v>370</v>
      </c>
      <c r="H1890" s="200">
        <v>52.28</v>
      </c>
      <c r="I1890" s="201"/>
      <c r="L1890" s="197"/>
      <c r="M1890" s="202"/>
      <c r="N1890" s="203"/>
      <c r="O1890" s="203"/>
      <c r="P1890" s="203"/>
      <c r="Q1890" s="203"/>
      <c r="R1890" s="203"/>
      <c r="S1890" s="203"/>
      <c r="T1890" s="204"/>
      <c r="AT1890" s="198" t="s">
        <v>153</v>
      </c>
      <c r="AU1890" s="198" t="s">
        <v>86</v>
      </c>
      <c r="AV1890" s="12" t="s">
        <v>86</v>
      </c>
      <c r="AW1890" s="12" t="s">
        <v>40</v>
      </c>
      <c r="AX1890" s="12" t="s">
        <v>77</v>
      </c>
      <c r="AY1890" s="198" t="s">
        <v>144</v>
      </c>
    </row>
    <row r="1891" spans="2:51" s="13" customFormat="1" ht="13.5">
      <c r="B1891" s="205"/>
      <c r="D1891" s="206" t="s">
        <v>153</v>
      </c>
      <c r="E1891" s="207" t="s">
        <v>5</v>
      </c>
      <c r="F1891" s="208" t="s">
        <v>174</v>
      </c>
      <c r="H1891" s="209">
        <v>401.61</v>
      </c>
      <c r="I1891" s="210"/>
      <c r="L1891" s="205"/>
      <c r="M1891" s="211"/>
      <c r="N1891" s="212"/>
      <c r="O1891" s="212"/>
      <c r="P1891" s="212"/>
      <c r="Q1891" s="212"/>
      <c r="R1891" s="212"/>
      <c r="S1891" s="212"/>
      <c r="T1891" s="213"/>
      <c r="AT1891" s="214" t="s">
        <v>153</v>
      </c>
      <c r="AU1891" s="214" t="s">
        <v>86</v>
      </c>
      <c r="AV1891" s="13" t="s">
        <v>151</v>
      </c>
      <c r="AW1891" s="13" t="s">
        <v>40</v>
      </c>
      <c r="AX1891" s="13" t="s">
        <v>25</v>
      </c>
      <c r="AY1891" s="214" t="s">
        <v>144</v>
      </c>
    </row>
    <row r="1892" spans="2:65" s="1" customFormat="1" ht="22.5" customHeight="1">
      <c r="B1892" s="175"/>
      <c r="C1892" s="223" t="s">
        <v>2102</v>
      </c>
      <c r="D1892" s="223" t="s">
        <v>782</v>
      </c>
      <c r="E1892" s="224" t="s">
        <v>2103</v>
      </c>
      <c r="F1892" s="225" t="s">
        <v>2104</v>
      </c>
      <c r="G1892" s="226" t="s">
        <v>205</v>
      </c>
      <c r="H1892" s="227">
        <v>470.415</v>
      </c>
      <c r="I1892" s="228"/>
      <c r="J1892" s="229">
        <f>ROUND(I1892*H1892,2)</f>
        <v>0</v>
      </c>
      <c r="K1892" s="178" t="s">
        <v>4753</v>
      </c>
      <c r="L1892" s="230"/>
      <c r="M1892" s="231" t="s">
        <v>5</v>
      </c>
      <c r="N1892" s="232" t="s">
        <v>48</v>
      </c>
      <c r="O1892" s="43"/>
      <c r="P1892" s="185">
        <f>O1892*H1892</f>
        <v>0</v>
      </c>
      <c r="Q1892" s="185">
        <v>0.00011</v>
      </c>
      <c r="R1892" s="185">
        <f>Q1892*H1892</f>
        <v>0.051745650000000004</v>
      </c>
      <c r="S1892" s="185">
        <v>0</v>
      </c>
      <c r="T1892" s="186">
        <f>S1892*H1892</f>
        <v>0</v>
      </c>
      <c r="AR1892" s="24" t="s">
        <v>497</v>
      </c>
      <c r="AT1892" s="24" t="s">
        <v>782</v>
      </c>
      <c r="AU1892" s="24" t="s">
        <v>86</v>
      </c>
      <c r="AY1892" s="24" t="s">
        <v>144</v>
      </c>
      <c r="BE1892" s="187">
        <f>IF(N1892="základní",J1892,0)</f>
        <v>0</v>
      </c>
      <c r="BF1892" s="187">
        <f>IF(N1892="snížená",J1892,0)</f>
        <v>0</v>
      </c>
      <c r="BG1892" s="187">
        <f>IF(N1892="zákl. přenesená",J1892,0)</f>
        <v>0</v>
      </c>
      <c r="BH1892" s="187">
        <f>IF(N1892="sníž. přenesená",J1892,0)</f>
        <v>0</v>
      </c>
      <c r="BI1892" s="187">
        <f>IF(N1892="nulová",J1892,0)</f>
        <v>0</v>
      </c>
      <c r="BJ1892" s="24" t="s">
        <v>25</v>
      </c>
      <c r="BK1892" s="187">
        <f>ROUND(I1892*H1892,2)</f>
        <v>0</v>
      </c>
      <c r="BL1892" s="24" t="s">
        <v>339</v>
      </c>
      <c r="BM1892" s="24" t="s">
        <v>2105</v>
      </c>
    </row>
    <row r="1893" spans="2:47" s="1" customFormat="1" ht="27">
      <c r="B1893" s="42"/>
      <c r="D1893" s="189" t="s">
        <v>852</v>
      </c>
      <c r="F1893" s="236" t="s">
        <v>2106</v>
      </c>
      <c r="I1893" s="237"/>
      <c r="L1893" s="42"/>
      <c r="M1893" s="238"/>
      <c r="N1893" s="43"/>
      <c r="O1893" s="43"/>
      <c r="P1893" s="43"/>
      <c r="Q1893" s="43"/>
      <c r="R1893" s="43"/>
      <c r="S1893" s="43"/>
      <c r="T1893" s="71"/>
      <c r="AT1893" s="24" t="s">
        <v>852</v>
      </c>
      <c r="AU1893" s="24" t="s">
        <v>86</v>
      </c>
    </row>
    <row r="1894" spans="2:51" s="11" customFormat="1" ht="13.5">
      <c r="B1894" s="188"/>
      <c r="D1894" s="189" t="s">
        <v>153</v>
      </c>
      <c r="E1894" s="190" t="s">
        <v>5</v>
      </c>
      <c r="F1894" s="191" t="s">
        <v>311</v>
      </c>
      <c r="H1894" s="192" t="s">
        <v>5</v>
      </c>
      <c r="I1894" s="193"/>
      <c r="L1894" s="188"/>
      <c r="M1894" s="194"/>
      <c r="N1894" s="195"/>
      <c r="O1894" s="195"/>
      <c r="P1894" s="195"/>
      <c r="Q1894" s="195"/>
      <c r="R1894" s="195"/>
      <c r="S1894" s="195"/>
      <c r="T1894" s="196"/>
      <c r="AT1894" s="192" t="s">
        <v>153</v>
      </c>
      <c r="AU1894" s="192" t="s">
        <v>86</v>
      </c>
      <c r="AV1894" s="11" t="s">
        <v>25</v>
      </c>
      <c r="AW1894" s="11" t="s">
        <v>40</v>
      </c>
      <c r="AX1894" s="11" t="s">
        <v>77</v>
      </c>
      <c r="AY1894" s="192" t="s">
        <v>144</v>
      </c>
    </row>
    <row r="1895" spans="2:51" s="11" customFormat="1" ht="13.5">
      <c r="B1895" s="188"/>
      <c r="D1895" s="189" t="s">
        <v>153</v>
      </c>
      <c r="E1895" s="190" t="s">
        <v>5</v>
      </c>
      <c r="F1895" s="191" t="s">
        <v>312</v>
      </c>
      <c r="H1895" s="192" t="s">
        <v>5</v>
      </c>
      <c r="I1895" s="193"/>
      <c r="L1895" s="188"/>
      <c r="M1895" s="194"/>
      <c r="N1895" s="195"/>
      <c r="O1895" s="195"/>
      <c r="P1895" s="195"/>
      <c r="Q1895" s="195"/>
      <c r="R1895" s="195"/>
      <c r="S1895" s="195"/>
      <c r="T1895" s="196"/>
      <c r="AT1895" s="192" t="s">
        <v>153</v>
      </c>
      <c r="AU1895" s="192" t="s">
        <v>86</v>
      </c>
      <c r="AV1895" s="11" t="s">
        <v>25</v>
      </c>
      <c r="AW1895" s="11" t="s">
        <v>40</v>
      </c>
      <c r="AX1895" s="11" t="s">
        <v>77</v>
      </c>
      <c r="AY1895" s="192" t="s">
        <v>144</v>
      </c>
    </row>
    <row r="1896" spans="2:51" s="12" customFormat="1" ht="13.5">
      <c r="B1896" s="197"/>
      <c r="D1896" s="189" t="s">
        <v>153</v>
      </c>
      <c r="E1896" s="198" t="s">
        <v>5</v>
      </c>
      <c r="F1896" s="199" t="s">
        <v>366</v>
      </c>
      <c r="H1896" s="200">
        <v>218.07</v>
      </c>
      <c r="I1896" s="201"/>
      <c r="L1896" s="197"/>
      <c r="M1896" s="202"/>
      <c r="N1896" s="203"/>
      <c r="O1896" s="203"/>
      <c r="P1896" s="203"/>
      <c r="Q1896" s="203"/>
      <c r="R1896" s="203"/>
      <c r="S1896" s="203"/>
      <c r="T1896" s="204"/>
      <c r="AT1896" s="198" t="s">
        <v>153</v>
      </c>
      <c r="AU1896" s="198" t="s">
        <v>86</v>
      </c>
      <c r="AV1896" s="12" t="s">
        <v>86</v>
      </c>
      <c r="AW1896" s="12" t="s">
        <v>40</v>
      </c>
      <c r="AX1896" s="12" t="s">
        <v>77</v>
      </c>
      <c r="AY1896" s="198" t="s">
        <v>144</v>
      </c>
    </row>
    <row r="1897" spans="2:51" s="11" customFormat="1" ht="13.5">
      <c r="B1897" s="188"/>
      <c r="D1897" s="189" t="s">
        <v>153</v>
      </c>
      <c r="E1897" s="190" t="s">
        <v>5</v>
      </c>
      <c r="F1897" s="191" t="s">
        <v>314</v>
      </c>
      <c r="H1897" s="192" t="s">
        <v>5</v>
      </c>
      <c r="I1897" s="193"/>
      <c r="L1897" s="188"/>
      <c r="M1897" s="194"/>
      <c r="N1897" s="195"/>
      <c r="O1897" s="195"/>
      <c r="P1897" s="195"/>
      <c r="Q1897" s="195"/>
      <c r="R1897" s="195"/>
      <c r="S1897" s="195"/>
      <c r="T1897" s="196"/>
      <c r="AT1897" s="192" t="s">
        <v>153</v>
      </c>
      <c r="AU1897" s="192" t="s">
        <v>86</v>
      </c>
      <c r="AV1897" s="11" t="s">
        <v>25</v>
      </c>
      <c r="AW1897" s="11" t="s">
        <v>40</v>
      </c>
      <c r="AX1897" s="11" t="s">
        <v>77</v>
      </c>
      <c r="AY1897" s="192" t="s">
        <v>144</v>
      </c>
    </row>
    <row r="1898" spans="2:51" s="12" customFormat="1" ht="13.5">
      <c r="B1898" s="197"/>
      <c r="D1898" s="189" t="s">
        <v>153</v>
      </c>
      <c r="E1898" s="198" t="s">
        <v>5</v>
      </c>
      <c r="F1898" s="199" t="s">
        <v>367</v>
      </c>
      <c r="H1898" s="200">
        <v>22.7</v>
      </c>
      <c r="I1898" s="201"/>
      <c r="L1898" s="197"/>
      <c r="M1898" s="202"/>
      <c r="N1898" s="203"/>
      <c r="O1898" s="203"/>
      <c r="P1898" s="203"/>
      <c r="Q1898" s="203"/>
      <c r="R1898" s="203"/>
      <c r="S1898" s="203"/>
      <c r="T1898" s="204"/>
      <c r="AT1898" s="198" t="s">
        <v>153</v>
      </c>
      <c r="AU1898" s="198" t="s">
        <v>86</v>
      </c>
      <c r="AV1898" s="12" t="s">
        <v>86</v>
      </c>
      <c r="AW1898" s="12" t="s">
        <v>40</v>
      </c>
      <c r="AX1898" s="12" t="s">
        <v>77</v>
      </c>
      <c r="AY1898" s="198" t="s">
        <v>144</v>
      </c>
    </row>
    <row r="1899" spans="2:51" s="11" customFormat="1" ht="13.5">
      <c r="B1899" s="188"/>
      <c r="D1899" s="189" t="s">
        <v>153</v>
      </c>
      <c r="E1899" s="190" t="s">
        <v>5</v>
      </c>
      <c r="F1899" s="191" t="s">
        <v>2107</v>
      </c>
      <c r="H1899" s="192" t="s">
        <v>5</v>
      </c>
      <c r="I1899" s="193"/>
      <c r="L1899" s="188"/>
      <c r="M1899" s="194"/>
      <c r="N1899" s="195"/>
      <c r="O1899" s="195"/>
      <c r="P1899" s="195"/>
      <c r="Q1899" s="195"/>
      <c r="R1899" s="195"/>
      <c r="S1899" s="195"/>
      <c r="T1899" s="196"/>
      <c r="AT1899" s="192" t="s">
        <v>153</v>
      </c>
      <c r="AU1899" s="192" t="s">
        <v>86</v>
      </c>
      <c r="AV1899" s="11" t="s">
        <v>25</v>
      </c>
      <c r="AW1899" s="11" t="s">
        <v>40</v>
      </c>
      <c r="AX1899" s="11" t="s">
        <v>77</v>
      </c>
      <c r="AY1899" s="192" t="s">
        <v>144</v>
      </c>
    </row>
    <row r="1900" spans="2:51" s="11" customFormat="1" ht="13.5">
      <c r="B1900" s="188"/>
      <c r="D1900" s="189" t="s">
        <v>153</v>
      </c>
      <c r="E1900" s="190" t="s">
        <v>5</v>
      </c>
      <c r="F1900" s="191" t="s">
        <v>1247</v>
      </c>
      <c r="H1900" s="192" t="s">
        <v>5</v>
      </c>
      <c r="I1900" s="193"/>
      <c r="L1900" s="188"/>
      <c r="M1900" s="194"/>
      <c r="N1900" s="195"/>
      <c r="O1900" s="195"/>
      <c r="P1900" s="195"/>
      <c r="Q1900" s="195"/>
      <c r="R1900" s="195"/>
      <c r="S1900" s="195"/>
      <c r="T1900" s="196"/>
      <c r="AT1900" s="192" t="s">
        <v>153</v>
      </c>
      <c r="AU1900" s="192" t="s">
        <v>86</v>
      </c>
      <c r="AV1900" s="11" t="s">
        <v>25</v>
      </c>
      <c r="AW1900" s="11" t="s">
        <v>40</v>
      </c>
      <c r="AX1900" s="11" t="s">
        <v>77</v>
      </c>
      <c r="AY1900" s="192" t="s">
        <v>144</v>
      </c>
    </row>
    <row r="1901" spans="2:51" s="11" customFormat="1" ht="13.5">
      <c r="B1901" s="188"/>
      <c r="D1901" s="189" t="s">
        <v>153</v>
      </c>
      <c r="E1901" s="190" t="s">
        <v>5</v>
      </c>
      <c r="F1901" s="191" t="s">
        <v>1248</v>
      </c>
      <c r="H1901" s="192" t="s">
        <v>5</v>
      </c>
      <c r="I1901" s="193"/>
      <c r="L1901" s="188"/>
      <c r="M1901" s="194"/>
      <c r="N1901" s="195"/>
      <c r="O1901" s="195"/>
      <c r="P1901" s="195"/>
      <c r="Q1901" s="195"/>
      <c r="R1901" s="195"/>
      <c r="S1901" s="195"/>
      <c r="T1901" s="196"/>
      <c r="AT1901" s="192" t="s">
        <v>153</v>
      </c>
      <c r="AU1901" s="192" t="s">
        <v>86</v>
      </c>
      <c r="AV1901" s="11" t="s">
        <v>25</v>
      </c>
      <c r="AW1901" s="11" t="s">
        <v>40</v>
      </c>
      <c r="AX1901" s="11" t="s">
        <v>77</v>
      </c>
      <c r="AY1901" s="192" t="s">
        <v>144</v>
      </c>
    </row>
    <row r="1902" spans="2:51" s="12" customFormat="1" ht="13.5">
      <c r="B1902" s="197"/>
      <c r="D1902" s="189" t="s">
        <v>153</v>
      </c>
      <c r="E1902" s="198" t="s">
        <v>5</v>
      </c>
      <c r="F1902" s="199" t="s">
        <v>1249</v>
      </c>
      <c r="H1902" s="200">
        <v>-10.82</v>
      </c>
      <c r="I1902" s="201"/>
      <c r="L1902" s="197"/>
      <c r="M1902" s="202"/>
      <c r="N1902" s="203"/>
      <c r="O1902" s="203"/>
      <c r="P1902" s="203"/>
      <c r="Q1902" s="203"/>
      <c r="R1902" s="203"/>
      <c r="S1902" s="203"/>
      <c r="T1902" s="204"/>
      <c r="AT1902" s="198" t="s">
        <v>153</v>
      </c>
      <c r="AU1902" s="198" t="s">
        <v>86</v>
      </c>
      <c r="AV1902" s="12" t="s">
        <v>86</v>
      </c>
      <c r="AW1902" s="12" t="s">
        <v>40</v>
      </c>
      <c r="AX1902" s="12" t="s">
        <v>77</v>
      </c>
      <c r="AY1902" s="198" t="s">
        <v>144</v>
      </c>
    </row>
    <row r="1903" spans="2:51" s="11" customFormat="1" ht="13.5">
      <c r="B1903" s="188"/>
      <c r="D1903" s="189" t="s">
        <v>153</v>
      </c>
      <c r="E1903" s="190" t="s">
        <v>5</v>
      </c>
      <c r="F1903" s="191" t="s">
        <v>160</v>
      </c>
      <c r="H1903" s="192" t="s">
        <v>5</v>
      </c>
      <c r="I1903" s="193"/>
      <c r="L1903" s="188"/>
      <c r="M1903" s="194"/>
      <c r="N1903" s="195"/>
      <c r="O1903" s="195"/>
      <c r="P1903" s="195"/>
      <c r="Q1903" s="195"/>
      <c r="R1903" s="195"/>
      <c r="S1903" s="195"/>
      <c r="T1903" s="196"/>
      <c r="AT1903" s="192" t="s">
        <v>153</v>
      </c>
      <c r="AU1903" s="192" t="s">
        <v>86</v>
      </c>
      <c r="AV1903" s="11" t="s">
        <v>25</v>
      </c>
      <c r="AW1903" s="11" t="s">
        <v>40</v>
      </c>
      <c r="AX1903" s="11" t="s">
        <v>77</v>
      </c>
      <c r="AY1903" s="192" t="s">
        <v>144</v>
      </c>
    </row>
    <row r="1904" spans="2:51" s="11" customFormat="1" ht="13.5">
      <c r="B1904" s="188"/>
      <c r="D1904" s="189" t="s">
        <v>153</v>
      </c>
      <c r="E1904" s="190" t="s">
        <v>5</v>
      </c>
      <c r="F1904" s="191" t="s">
        <v>161</v>
      </c>
      <c r="H1904" s="192" t="s">
        <v>5</v>
      </c>
      <c r="I1904" s="193"/>
      <c r="L1904" s="188"/>
      <c r="M1904" s="194"/>
      <c r="N1904" s="195"/>
      <c r="O1904" s="195"/>
      <c r="P1904" s="195"/>
      <c r="Q1904" s="195"/>
      <c r="R1904" s="195"/>
      <c r="S1904" s="195"/>
      <c r="T1904" s="196"/>
      <c r="AT1904" s="192" t="s">
        <v>153</v>
      </c>
      <c r="AU1904" s="192" t="s">
        <v>86</v>
      </c>
      <c r="AV1904" s="11" t="s">
        <v>25</v>
      </c>
      <c r="AW1904" s="11" t="s">
        <v>40</v>
      </c>
      <c r="AX1904" s="11" t="s">
        <v>77</v>
      </c>
      <c r="AY1904" s="192" t="s">
        <v>144</v>
      </c>
    </row>
    <row r="1905" spans="2:51" s="12" customFormat="1" ht="13.5">
      <c r="B1905" s="197"/>
      <c r="D1905" s="189" t="s">
        <v>153</v>
      </c>
      <c r="E1905" s="198" t="s">
        <v>5</v>
      </c>
      <c r="F1905" s="199" t="s">
        <v>1836</v>
      </c>
      <c r="H1905" s="200">
        <v>119.38</v>
      </c>
      <c r="I1905" s="201"/>
      <c r="L1905" s="197"/>
      <c r="M1905" s="202"/>
      <c r="N1905" s="203"/>
      <c r="O1905" s="203"/>
      <c r="P1905" s="203"/>
      <c r="Q1905" s="203"/>
      <c r="R1905" s="203"/>
      <c r="S1905" s="203"/>
      <c r="T1905" s="204"/>
      <c r="AT1905" s="198" t="s">
        <v>153</v>
      </c>
      <c r="AU1905" s="198" t="s">
        <v>86</v>
      </c>
      <c r="AV1905" s="12" t="s">
        <v>86</v>
      </c>
      <c r="AW1905" s="12" t="s">
        <v>40</v>
      </c>
      <c r="AX1905" s="12" t="s">
        <v>77</v>
      </c>
      <c r="AY1905" s="198" t="s">
        <v>144</v>
      </c>
    </row>
    <row r="1906" spans="2:51" s="11" customFormat="1" ht="13.5">
      <c r="B1906" s="188"/>
      <c r="D1906" s="189" t="s">
        <v>153</v>
      </c>
      <c r="E1906" s="190" t="s">
        <v>5</v>
      </c>
      <c r="F1906" s="191" t="s">
        <v>330</v>
      </c>
      <c r="H1906" s="192" t="s">
        <v>5</v>
      </c>
      <c r="I1906" s="193"/>
      <c r="L1906" s="188"/>
      <c r="M1906" s="194"/>
      <c r="N1906" s="195"/>
      <c r="O1906" s="195"/>
      <c r="P1906" s="195"/>
      <c r="Q1906" s="195"/>
      <c r="R1906" s="195"/>
      <c r="S1906" s="195"/>
      <c r="T1906" s="196"/>
      <c r="AT1906" s="192" t="s">
        <v>153</v>
      </c>
      <c r="AU1906" s="192" t="s">
        <v>86</v>
      </c>
      <c r="AV1906" s="11" t="s">
        <v>25</v>
      </c>
      <c r="AW1906" s="11" t="s">
        <v>40</v>
      </c>
      <c r="AX1906" s="11" t="s">
        <v>77</v>
      </c>
      <c r="AY1906" s="192" t="s">
        <v>144</v>
      </c>
    </row>
    <row r="1907" spans="2:51" s="11" customFormat="1" ht="13.5">
      <c r="B1907" s="188"/>
      <c r="D1907" s="189" t="s">
        <v>153</v>
      </c>
      <c r="E1907" s="190" t="s">
        <v>5</v>
      </c>
      <c r="F1907" s="191" t="s">
        <v>2108</v>
      </c>
      <c r="H1907" s="192" t="s">
        <v>5</v>
      </c>
      <c r="I1907" s="193"/>
      <c r="L1907" s="188"/>
      <c r="M1907" s="194"/>
      <c r="N1907" s="195"/>
      <c r="O1907" s="195"/>
      <c r="P1907" s="195"/>
      <c r="Q1907" s="195"/>
      <c r="R1907" s="195"/>
      <c r="S1907" s="195"/>
      <c r="T1907" s="196"/>
      <c r="AT1907" s="192" t="s">
        <v>153</v>
      </c>
      <c r="AU1907" s="192" t="s">
        <v>86</v>
      </c>
      <c r="AV1907" s="11" t="s">
        <v>25</v>
      </c>
      <c r="AW1907" s="11" t="s">
        <v>40</v>
      </c>
      <c r="AX1907" s="11" t="s">
        <v>77</v>
      </c>
      <c r="AY1907" s="192" t="s">
        <v>144</v>
      </c>
    </row>
    <row r="1908" spans="2:51" s="12" customFormat="1" ht="13.5">
      <c r="B1908" s="197"/>
      <c r="D1908" s="189" t="s">
        <v>153</v>
      </c>
      <c r="E1908" s="198" t="s">
        <v>5</v>
      </c>
      <c r="F1908" s="199" t="s">
        <v>2109</v>
      </c>
      <c r="H1908" s="200">
        <v>78.32</v>
      </c>
      <c r="I1908" s="201"/>
      <c r="L1908" s="197"/>
      <c r="M1908" s="202"/>
      <c r="N1908" s="203"/>
      <c r="O1908" s="203"/>
      <c r="P1908" s="203"/>
      <c r="Q1908" s="203"/>
      <c r="R1908" s="203"/>
      <c r="S1908" s="203"/>
      <c r="T1908" s="204"/>
      <c r="AT1908" s="198" t="s">
        <v>153</v>
      </c>
      <c r="AU1908" s="198" t="s">
        <v>86</v>
      </c>
      <c r="AV1908" s="12" t="s">
        <v>86</v>
      </c>
      <c r="AW1908" s="12" t="s">
        <v>40</v>
      </c>
      <c r="AX1908" s="12" t="s">
        <v>77</v>
      </c>
      <c r="AY1908" s="198" t="s">
        <v>144</v>
      </c>
    </row>
    <row r="1909" spans="2:51" s="13" customFormat="1" ht="13.5">
      <c r="B1909" s="205"/>
      <c r="D1909" s="189" t="s">
        <v>153</v>
      </c>
      <c r="E1909" s="215" t="s">
        <v>5</v>
      </c>
      <c r="F1909" s="216" t="s">
        <v>174</v>
      </c>
      <c r="H1909" s="217">
        <v>427.65</v>
      </c>
      <c r="I1909" s="210"/>
      <c r="L1909" s="205"/>
      <c r="M1909" s="211"/>
      <c r="N1909" s="212"/>
      <c r="O1909" s="212"/>
      <c r="P1909" s="212"/>
      <c r="Q1909" s="212"/>
      <c r="R1909" s="212"/>
      <c r="S1909" s="212"/>
      <c r="T1909" s="213"/>
      <c r="AT1909" s="214" t="s">
        <v>153</v>
      </c>
      <c r="AU1909" s="214" t="s">
        <v>86</v>
      </c>
      <c r="AV1909" s="13" t="s">
        <v>151</v>
      </c>
      <c r="AW1909" s="13" t="s">
        <v>40</v>
      </c>
      <c r="AX1909" s="13" t="s">
        <v>77</v>
      </c>
      <c r="AY1909" s="214" t="s">
        <v>144</v>
      </c>
    </row>
    <row r="1910" spans="2:51" s="12" customFormat="1" ht="13.5">
      <c r="B1910" s="197"/>
      <c r="D1910" s="189" t="s">
        <v>153</v>
      </c>
      <c r="E1910" s="198" t="s">
        <v>5</v>
      </c>
      <c r="F1910" s="199" t="s">
        <v>2110</v>
      </c>
      <c r="H1910" s="200">
        <v>470.415</v>
      </c>
      <c r="I1910" s="201"/>
      <c r="L1910" s="197"/>
      <c r="M1910" s="202"/>
      <c r="N1910" s="203"/>
      <c r="O1910" s="203"/>
      <c r="P1910" s="203"/>
      <c r="Q1910" s="203"/>
      <c r="R1910" s="203"/>
      <c r="S1910" s="203"/>
      <c r="T1910" s="204"/>
      <c r="AT1910" s="198" t="s">
        <v>153</v>
      </c>
      <c r="AU1910" s="198" t="s">
        <v>86</v>
      </c>
      <c r="AV1910" s="12" t="s">
        <v>86</v>
      </c>
      <c r="AW1910" s="12" t="s">
        <v>40</v>
      </c>
      <c r="AX1910" s="12" t="s">
        <v>77</v>
      </c>
      <c r="AY1910" s="198" t="s">
        <v>144</v>
      </c>
    </row>
    <row r="1911" spans="2:51" s="13" customFormat="1" ht="13.5">
      <c r="B1911" s="205"/>
      <c r="D1911" s="206" t="s">
        <v>153</v>
      </c>
      <c r="E1911" s="207" t="s">
        <v>5</v>
      </c>
      <c r="F1911" s="208" t="s">
        <v>174</v>
      </c>
      <c r="H1911" s="209">
        <v>470.415</v>
      </c>
      <c r="I1911" s="210"/>
      <c r="L1911" s="205"/>
      <c r="M1911" s="211"/>
      <c r="N1911" s="212"/>
      <c r="O1911" s="212"/>
      <c r="P1911" s="212"/>
      <c r="Q1911" s="212"/>
      <c r="R1911" s="212"/>
      <c r="S1911" s="212"/>
      <c r="T1911" s="213"/>
      <c r="AT1911" s="214" t="s">
        <v>153</v>
      </c>
      <c r="AU1911" s="214" t="s">
        <v>86</v>
      </c>
      <c r="AV1911" s="13" t="s">
        <v>151</v>
      </c>
      <c r="AW1911" s="13" t="s">
        <v>40</v>
      </c>
      <c r="AX1911" s="13" t="s">
        <v>25</v>
      </c>
      <c r="AY1911" s="214" t="s">
        <v>144</v>
      </c>
    </row>
    <row r="1912" spans="2:65" s="1" customFormat="1" ht="22.5" customHeight="1">
      <c r="B1912" s="175"/>
      <c r="C1912" s="176" t="s">
        <v>2111</v>
      </c>
      <c r="D1912" s="176" t="s">
        <v>146</v>
      </c>
      <c r="E1912" s="177" t="s">
        <v>2112</v>
      </c>
      <c r="F1912" s="178" t="s">
        <v>2113</v>
      </c>
      <c r="G1912" s="179" t="s">
        <v>205</v>
      </c>
      <c r="H1912" s="180">
        <v>916.18</v>
      </c>
      <c r="I1912" s="181"/>
      <c r="J1912" s="182">
        <f>ROUND(I1912*H1912,2)</f>
        <v>0</v>
      </c>
      <c r="K1912" s="178" t="s">
        <v>4753</v>
      </c>
      <c r="L1912" s="42"/>
      <c r="M1912" s="183" t="s">
        <v>5</v>
      </c>
      <c r="N1912" s="184" t="s">
        <v>48</v>
      </c>
      <c r="O1912" s="43"/>
      <c r="P1912" s="185">
        <f>O1912*H1912</f>
        <v>0</v>
      </c>
      <c r="Q1912" s="185">
        <v>1E-05</v>
      </c>
      <c r="R1912" s="185">
        <f>Q1912*H1912</f>
        <v>0.0091618</v>
      </c>
      <c r="S1912" s="185">
        <v>0</v>
      </c>
      <c r="T1912" s="186">
        <f>S1912*H1912</f>
        <v>0</v>
      </c>
      <c r="AR1912" s="24" t="s">
        <v>339</v>
      </c>
      <c r="AT1912" s="24" t="s">
        <v>146</v>
      </c>
      <c r="AU1912" s="24" t="s">
        <v>86</v>
      </c>
      <c r="AY1912" s="24" t="s">
        <v>144</v>
      </c>
      <c r="BE1912" s="187">
        <f>IF(N1912="základní",J1912,0)</f>
        <v>0</v>
      </c>
      <c r="BF1912" s="187">
        <f>IF(N1912="snížená",J1912,0)</f>
        <v>0</v>
      </c>
      <c r="BG1912" s="187">
        <f>IF(N1912="zákl. přenesená",J1912,0)</f>
        <v>0</v>
      </c>
      <c r="BH1912" s="187">
        <f>IF(N1912="sníž. přenesená",J1912,0)</f>
        <v>0</v>
      </c>
      <c r="BI1912" s="187">
        <f>IF(N1912="nulová",J1912,0)</f>
        <v>0</v>
      </c>
      <c r="BJ1912" s="24" t="s">
        <v>25</v>
      </c>
      <c r="BK1912" s="187">
        <f>ROUND(I1912*H1912,2)</f>
        <v>0</v>
      </c>
      <c r="BL1912" s="24" t="s">
        <v>339</v>
      </c>
      <c r="BM1912" s="24" t="s">
        <v>2114</v>
      </c>
    </row>
    <row r="1913" spans="2:51" s="11" customFormat="1" ht="13.5">
      <c r="B1913" s="188"/>
      <c r="D1913" s="189" t="s">
        <v>153</v>
      </c>
      <c r="E1913" s="190" t="s">
        <v>5</v>
      </c>
      <c r="F1913" s="191" t="s">
        <v>324</v>
      </c>
      <c r="H1913" s="192" t="s">
        <v>5</v>
      </c>
      <c r="I1913" s="193"/>
      <c r="L1913" s="188"/>
      <c r="M1913" s="194"/>
      <c r="N1913" s="195"/>
      <c r="O1913" s="195"/>
      <c r="P1913" s="195"/>
      <c r="Q1913" s="195"/>
      <c r="R1913" s="195"/>
      <c r="S1913" s="195"/>
      <c r="T1913" s="196"/>
      <c r="AT1913" s="192" t="s">
        <v>153</v>
      </c>
      <c r="AU1913" s="192" t="s">
        <v>86</v>
      </c>
      <c r="AV1913" s="11" t="s">
        <v>25</v>
      </c>
      <c r="AW1913" s="11" t="s">
        <v>40</v>
      </c>
      <c r="AX1913" s="11" t="s">
        <v>77</v>
      </c>
      <c r="AY1913" s="192" t="s">
        <v>144</v>
      </c>
    </row>
    <row r="1914" spans="2:51" s="11" customFormat="1" ht="13.5">
      <c r="B1914" s="188"/>
      <c r="D1914" s="189" t="s">
        <v>153</v>
      </c>
      <c r="E1914" s="190" t="s">
        <v>5</v>
      </c>
      <c r="F1914" s="191" t="s">
        <v>376</v>
      </c>
      <c r="H1914" s="192" t="s">
        <v>5</v>
      </c>
      <c r="I1914" s="193"/>
      <c r="L1914" s="188"/>
      <c r="M1914" s="194"/>
      <c r="N1914" s="195"/>
      <c r="O1914" s="195"/>
      <c r="P1914" s="195"/>
      <c r="Q1914" s="195"/>
      <c r="R1914" s="195"/>
      <c r="S1914" s="195"/>
      <c r="T1914" s="196"/>
      <c r="AT1914" s="192" t="s">
        <v>153</v>
      </c>
      <c r="AU1914" s="192" t="s">
        <v>86</v>
      </c>
      <c r="AV1914" s="11" t="s">
        <v>25</v>
      </c>
      <c r="AW1914" s="11" t="s">
        <v>40</v>
      </c>
      <c r="AX1914" s="11" t="s">
        <v>77</v>
      </c>
      <c r="AY1914" s="192" t="s">
        <v>144</v>
      </c>
    </row>
    <row r="1915" spans="2:51" s="12" customFormat="1" ht="13.5">
      <c r="B1915" s="197"/>
      <c r="D1915" s="189" t="s">
        <v>153</v>
      </c>
      <c r="E1915" s="198" t="s">
        <v>5</v>
      </c>
      <c r="F1915" s="199" t="s">
        <v>1890</v>
      </c>
      <c r="H1915" s="200">
        <v>166.94</v>
      </c>
      <c r="I1915" s="201"/>
      <c r="L1915" s="197"/>
      <c r="M1915" s="202"/>
      <c r="N1915" s="203"/>
      <c r="O1915" s="203"/>
      <c r="P1915" s="203"/>
      <c r="Q1915" s="203"/>
      <c r="R1915" s="203"/>
      <c r="S1915" s="203"/>
      <c r="T1915" s="204"/>
      <c r="AT1915" s="198" t="s">
        <v>153</v>
      </c>
      <c r="AU1915" s="198" t="s">
        <v>86</v>
      </c>
      <c r="AV1915" s="12" t="s">
        <v>86</v>
      </c>
      <c r="AW1915" s="12" t="s">
        <v>40</v>
      </c>
      <c r="AX1915" s="12" t="s">
        <v>77</v>
      </c>
      <c r="AY1915" s="198" t="s">
        <v>144</v>
      </c>
    </row>
    <row r="1916" spans="2:51" s="11" customFormat="1" ht="13.5">
      <c r="B1916" s="188"/>
      <c r="D1916" s="189" t="s">
        <v>153</v>
      </c>
      <c r="E1916" s="190" t="s">
        <v>5</v>
      </c>
      <c r="F1916" s="191" t="s">
        <v>652</v>
      </c>
      <c r="H1916" s="192" t="s">
        <v>5</v>
      </c>
      <c r="I1916" s="193"/>
      <c r="L1916" s="188"/>
      <c r="M1916" s="194"/>
      <c r="N1916" s="195"/>
      <c r="O1916" s="195"/>
      <c r="P1916" s="195"/>
      <c r="Q1916" s="195"/>
      <c r="R1916" s="195"/>
      <c r="S1916" s="195"/>
      <c r="T1916" s="196"/>
      <c r="AT1916" s="192" t="s">
        <v>153</v>
      </c>
      <c r="AU1916" s="192" t="s">
        <v>86</v>
      </c>
      <c r="AV1916" s="11" t="s">
        <v>25</v>
      </c>
      <c r="AW1916" s="11" t="s">
        <v>40</v>
      </c>
      <c r="AX1916" s="11" t="s">
        <v>77</v>
      </c>
      <c r="AY1916" s="192" t="s">
        <v>144</v>
      </c>
    </row>
    <row r="1917" spans="2:51" s="11" customFormat="1" ht="13.5">
      <c r="B1917" s="188"/>
      <c r="D1917" s="189" t="s">
        <v>153</v>
      </c>
      <c r="E1917" s="190" t="s">
        <v>5</v>
      </c>
      <c r="F1917" s="191" t="s">
        <v>653</v>
      </c>
      <c r="H1917" s="192" t="s">
        <v>5</v>
      </c>
      <c r="I1917" s="193"/>
      <c r="L1917" s="188"/>
      <c r="M1917" s="194"/>
      <c r="N1917" s="195"/>
      <c r="O1917" s="195"/>
      <c r="P1917" s="195"/>
      <c r="Q1917" s="195"/>
      <c r="R1917" s="195"/>
      <c r="S1917" s="195"/>
      <c r="T1917" s="196"/>
      <c r="AT1917" s="192" t="s">
        <v>153</v>
      </c>
      <c r="AU1917" s="192" t="s">
        <v>86</v>
      </c>
      <c r="AV1917" s="11" t="s">
        <v>25</v>
      </c>
      <c r="AW1917" s="11" t="s">
        <v>40</v>
      </c>
      <c r="AX1917" s="11" t="s">
        <v>77</v>
      </c>
      <c r="AY1917" s="192" t="s">
        <v>144</v>
      </c>
    </row>
    <row r="1918" spans="2:51" s="12" customFormat="1" ht="13.5">
      <c r="B1918" s="197"/>
      <c r="D1918" s="189" t="s">
        <v>153</v>
      </c>
      <c r="E1918" s="198" t="s">
        <v>5</v>
      </c>
      <c r="F1918" s="199" t="s">
        <v>654</v>
      </c>
      <c r="H1918" s="200">
        <v>368.18</v>
      </c>
      <c r="I1918" s="201"/>
      <c r="L1918" s="197"/>
      <c r="M1918" s="202"/>
      <c r="N1918" s="203"/>
      <c r="O1918" s="203"/>
      <c r="P1918" s="203"/>
      <c r="Q1918" s="203"/>
      <c r="R1918" s="203"/>
      <c r="S1918" s="203"/>
      <c r="T1918" s="204"/>
      <c r="AT1918" s="198" t="s">
        <v>153</v>
      </c>
      <c r="AU1918" s="198" t="s">
        <v>86</v>
      </c>
      <c r="AV1918" s="12" t="s">
        <v>86</v>
      </c>
      <c r="AW1918" s="12" t="s">
        <v>40</v>
      </c>
      <c r="AX1918" s="12" t="s">
        <v>77</v>
      </c>
      <c r="AY1918" s="198" t="s">
        <v>144</v>
      </c>
    </row>
    <row r="1919" spans="2:51" s="11" customFormat="1" ht="13.5">
      <c r="B1919" s="188"/>
      <c r="D1919" s="189" t="s">
        <v>153</v>
      </c>
      <c r="E1919" s="190" t="s">
        <v>5</v>
      </c>
      <c r="F1919" s="191" t="s">
        <v>662</v>
      </c>
      <c r="H1919" s="192" t="s">
        <v>5</v>
      </c>
      <c r="I1919" s="193"/>
      <c r="L1919" s="188"/>
      <c r="M1919" s="194"/>
      <c r="N1919" s="195"/>
      <c r="O1919" s="195"/>
      <c r="P1919" s="195"/>
      <c r="Q1919" s="195"/>
      <c r="R1919" s="195"/>
      <c r="S1919" s="195"/>
      <c r="T1919" s="196"/>
      <c r="AT1919" s="192" t="s">
        <v>153</v>
      </c>
      <c r="AU1919" s="192" t="s">
        <v>86</v>
      </c>
      <c r="AV1919" s="11" t="s">
        <v>25</v>
      </c>
      <c r="AW1919" s="11" t="s">
        <v>40</v>
      </c>
      <c r="AX1919" s="11" t="s">
        <v>77</v>
      </c>
      <c r="AY1919" s="192" t="s">
        <v>144</v>
      </c>
    </row>
    <row r="1920" spans="2:51" s="11" customFormat="1" ht="13.5">
      <c r="B1920" s="188"/>
      <c r="D1920" s="189" t="s">
        <v>153</v>
      </c>
      <c r="E1920" s="190" t="s">
        <v>5</v>
      </c>
      <c r="F1920" s="191" t="s">
        <v>663</v>
      </c>
      <c r="H1920" s="192" t="s">
        <v>5</v>
      </c>
      <c r="I1920" s="193"/>
      <c r="L1920" s="188"/>
      <c r="M1920" s="194"/>
      <c r="N1920" s="195"/>
      <c r="O1920" s="195"/>
      <c r="P1920" s="195"/>
      <c r="Q1920" s="195"/>
      <c r="R1920" s="195"/>
      <c r="S1920" s="195"/>
      <c r="T1920" s="196"/>
      <c r="AT1920" s="192" t="s">
        <v>153</v>
      </c>
      <c r="AU1920" s="192" t="s">
        <v>86</v>
      </c>
      <c r="AV1920" s="11" t="s">
        <v>25</v>
      </c>
      <c r="AW1920" s="11" t="s">
        <v>40</v>
      </c>
      <c r="AX1920" s="11" t="s">
        <v>77</v>
      </c>
      <c r="AY1920" s="192" t="s">
        <v>144</v>
      </c>
    </row>
    <row r="1921" spans="2:51" s="12" customFormat="1" ht="13.5">
      <c r="B1921" s="197"/>
      <c r="D1921" s="189" t="s">
        <v>153</v>
      </c>
      <c r="E1921" s="198" t="s">
        <v>5</v>
      </c>
      <c r="F1921" s="199" t="s">
        <v>664</v>
      </c>
      <c r="H1921" s="200">
        <v>61.98</v>
      </c>
      <c r="I1921" s="201"/>
      <c r="L1921" s="197"/>
      <c r="M1921" s="202"/>
      <c r="N1921" s="203"/>
      <c r="O1921" s="203"/>
      <c r="P1921" s="203"/>
      <c r="Q1921" s="203"/>
      <c r="R1921" s="203"/>
      <c r="S1921" s="203"/>
      <c r="T1921" s="204"/>
      <c r="AT1921" s="198" t="s">
        <v>153</v>
      </c>
      <c r="AU1921" s="198" t="s">
        <v>86</v>
      </c>
      <c r="AV1921" s="12" t="s">
        <v>86</v>
      </c>
      <c r="AW1921" s="12" t="s">
        <v>40</v>
      </c>
      <c r="AX1921" s="12" t="s">
        <v>77</v>
      </c>
      <c r="AY1921" s="198" t="s">
        <v>144</v>
      </c>
    </row>
    <row r="1922" spans="2:51" s="11" customFormat="1" ht="13.5">
      <c r="B1922" s="188"/>
      <c r="D1922" s="189" t="s">
        <v>153</v>
      </c>
      <c r="E1922" s="190" t="s">
        <v>5</v>
      </c>
      <c r="F1922" s="191" t="s">
        <v>655</v>
      </c>
      <c r="H1922" s="192" t="s">
        <v>5</v>
      </c>
      <c r="I1922" s="193"/>
      <c r="L1922" s="188"/>
      <c r="M1922" s="194"/>
      <c r="N1922" s="195"/>
      <c r="O1922" s="195"/>
      <c r="P1922" s="195"/>
      <c r="Q1922" s="195"/>
      <c r="R1922" s="195"/>
      <c r="S1922" s="195"/>
      <c r="T1922" s="196"/>
      <c r="AT1922" s="192" t="s">
        <v>153</v>
      </c>
      <c r="AU1922" s="192" t="s">
        <v>86</v>
      </c>
      <c r="AV1922" s="11" t="s">
        <v>25</v>
      </c>
      <c r="AW1922" s="11" t="s">
        <v>40</v>
      </c>
      <c r="AX1922" s="11" t="s">
        <v>77</v>
      </c>
      <c r="AY1922" s="192" t="s">
        <v>144</v>
      </c>
    </row>
    <row r="1923" spans="2:51" s="11" customFormat="1" ht="13.5">
      <c r="B1923" s="188"/>
      <c r="D1923" s="189" t="s">
        <v>153</v>
      </c>
      <c r="E1923" s="190" t="s">
        <v>5</v>
      </c>
      <c r="F1923" s="191" t="s">
        <v>656</v>
      </c>
      <c r="H1923" s="192" t="s">
        <v>5</v>
      </c>
      <c r="I1923" s="193"/>
      <c r="L1923" s="188"/>
      <c r="M1923" s="194"/>
      <c r="N1923" s="195"/>
      <c r="O1923" s="195"/>
      <c r="P1923" s="195"/>
      <c r="Q1923" s="195"/>
      <c r="R1923" s="195"/>
      <c r="S1923" s="195"/>
      <c r="T1923" s="196"/>
      <c r="AT1923" s="192" t="s">
        <v>153</v>
      </c>
      <c r="AU1923" s="192" t="s">
        <v>86</v>
      </c>
      <c r="AV1923" s="11" t="s">
        <v>25</v>
      </c>
      <c r="AW1923" s="11" t="s">
        <v>40</v>
      </c>
      <c r="AX1923" s="11" t="s">
        <v>77</v>
      </c>
      <c r="AY1923" s="192" t="s">
        <v>144</v>
      </c>
    </row>
    <row r="1924" spans="2:51" s="12" customFormat="1" ht="13.5">
      <c r="B1924" s="197"/>
      <c r="D1924" s="189" t="s">
        <v>153</v>
      </c>
      <c r="E1924" s="198" t="s">
        <v>5</v>
      </c>
      <c r="F1924" s="199" t="s">
        <v>657</v>
      </c>
      <c r="H1924" s="200">
        <v>142.67</v>
      </c>
      <c r="I1924" s="201"/>
      <c r="L1924" s="197"/>
      <c r="M1924" s="202"/>
      <c r="N1924" s="203"/>
      <c r="O1924" s="203"/>
      <c r="P1924" s="203"/>
      <c r="Q1924" s="203"/>
      <c r="R1924" s="203"/>
      <c r="S1924" s="203"/>
      <c r="T1924" s="204"/>
      <c r="AT1924" s="198" t="s">
        <v>153</v>
      </c>
      <c r="AU1924" s="198" t="s">
        <v>86</v>
      </c>
      <c r="AV1924" s="12" t="s">
        <v>86</v>
      </c>
      <c r="AW1924" s="12" t="s">
        <v>40</v>
      </c>
      <c r="AX1924" s="12" t="s">
        <v>77</v>
      </c>
      <c r="AY1924" s="198" t="s">
        <v>144</v>
      </c>
    </row>
    <row r="1925" spans="2:51" s="11" customFormat="1" ht="13.5">
      <c r="B1925" s="188"/>
      <c r="D1925" s="189" t="s">
        <v>153</v>
      </c>
      <c r="E1925" s="190" t="s">
        <v>5</v>
      </c>
      <c r="F1925" s="191" t="s">
        <v>669</v>
      </c>
      <c r="H1925" s="192" t="s">
        <v>5</v>
      </c>
      <c r="I1925" s="193"/>
      <c r="L1925" s="188"/>
      <c r="M1925" s="194"/>
      <c r="N1925" s="195"/>
      <c r="O1925" s="195"/>
      <c r="P1925" s="195"/>
      <c r="Q1925" s="195"/>
      <c r="R1925" s="195"/>
      <c r="S1925" s="195"/>
      <c r="T1925" s="196"/>
      <c r="AT1925" s="192" t="s">
        <v>153</v>
      </c>
      <c r="AU1925" s="192" t="s">
        <v>86</v>
      </c>
      <c r="AV1925" s="11" t="s">
        <v>25</v>
      </c>
      <c r="AW1925" s="11" t="s">
        <v>40</v>
      </c>
      <c r="AX1925" s="11" t="s">
        <v>77</v>
      </c>
      <c r="AY1925" s="192" t="s">
        <v>144</v>
      </c>
    </row>
    <row r="1926" spans="2:51" s="11" customFormat="1" ht="13.5">
      <c r="B1926" s="188"/>
      <c r="D1926" s="189" t="s">
        <v>153</v>
      </c>
      <c r="E1926" s="190" t="s">
        <v>5</v>
      </c>
      <c r="F1926" s="191" t="s">
        <v>670</v>
      </c>
      <c r="H1926" s="192" t="s">
        <v>5</v>
      </c>
      <c r="I1926" s="193"/>
      <c r="L1926" s="188"/>
      <c r="M1926" s="194"/>
      <c r="N1926" s="195"/>
      <c r="O1926" s="195"/>
      <c r="P1926" s="195"/>
      <c r="Q1926" s="195"/>
      <c r="R1926" s="195"/>
      <c r="S1926" s="195"/>
      <c r="T1926" s="196"/>
      <c r="AT1926" s="192" t="s">
        <v>153</v>
      </c>
      <c r="AU1926" s="192" t="s">
        <v>86</v>
      </c>
      <c r="AV1926" s="11" t="s">
        <v>25</v>
      </c>
      <c r="AW1926" s="11" t="s">
        <v>40</v>
      </c>
      <c r="AX1926" s="11" t="s">
        <v>77</v>
      </c>
      <c r="AY1926" s="192" t="s">
        <v>144</v>
      </c>
    </row>
    <row r="1927" spans="2:51" s="12" customFormat="1" ht="13.5">
      <c r="B1927" s="197"/>
      <c r="D1927" s="189" t="s">
        <v>153</v>
      </c>
      <c r="E1927" s="198" t="s">
        <v>5</v>
      </c>
      <c r="F1927" s="199" t="s">
        <v>671</v>
      </c>
      <c r="H1927" s="200">
        <v>176.41</v>
      </c>
      <c r="I1927" s="201"/>
      <c r="L1927" s="197"/>
      <c r="M1927" s="202"/>
      <c r="N1927" s="203"/>
      <c r="O1927" s="203"/>
      <c r="P1927" s="203"/>
      <c r="Q1927" s="203"/>
      <c r="R1927" s="203"/>
      <c r="S1927" s="203"/>
      <c r="T1927" s="204"/>
      <c r="AT1927" s="198" t="s">
        <v>153</v>
      </c>
      <c r="AU1927" s="198" t="s">
        <v>86</v>
      </c>
      <c r="AV1927" s="12" t="s">
        <v>86</v>
      </c>
      <c r="AW1927" s="12" t="s">
        <v>40</v>
      </c>
      <c r="AX1927" s="12" t="s">
        <v>77</v>
      </c>
      <c r="AY1927" s="198" t="s">
        <v>144</v>
      </c>
    </row>
    <row r="1928" spans="2:51" s="13" customFormat="1" ht="13.5">
      <c r="B1928" s="205"/>
      <c r="D1928" s="206" t="s">
        <v>153</v>
      </c>
      <c r="E1928" s="207" t="s">
        <v>5</v>
      </c>
      <c r="F1928" s="208" t="s">
        <v>174</v>
      </c>
      <c r="H1928" s="209">
        <v>916.18</v>
      </c>
      <c r="I1928" s="210"/>
      <c r="L1928" s="205"/>
      <c r="M1928" s="211"/>
      <c r="N1928" s="212"/>
      <c r="O1928" s="212"/>
      <c r="P1928" s="212"/>
      <c r="Q1928" s="212"/>
      <c r="R1928" s="212"/>
      <c r="S1928" s="212"/>
      <c r="T1928" s="213"/>
      <c r="AT1928" s="214" t="s">
        <v>153</v>
      </c>
      <c r="AU1928" s="214" t="s">
        <v>86</v>
      </c>
      <c r="AV1928" s="13" t="s">
        <v>151</v>
      </c>
      <c r="AW1928" s="13" t="s">
        <v>40</v>
      </c>
      <c r="AX1928" s="13" t="s">
        <v>25</v>
      </c>
      <c r="AY1928" s="214" t="s">
        <v>144</v>
      </c>
    </row>
    <row r="1929" spans="2:65" s="1" customFormat="1" ht="22.5" customHeight="1">
      <c r="B1929" s="175"/>
      <c r="C1929" s="223" t="s">
        <v>2115</v>
      </c>
      <c r="D1929" s="223" t="s">
        <v>782</v>
      </c>
      <c r="E1929" s="224" t="s">
        <v>2116</v>
      </c>
      <c r="F1929" s="225" t="s">
        <v>2117</v>
      </c>
      <c r="G1929" s="226" t="s">
        <v>205</v>
      </c>
      <c r="H1929" s="227">
        <v>1007.798</v>
      </c>
      <c r="I1929" s="228"/>
      <c r="J1929" s="229">
        <f>ROUND(I1929*H1929,2)</f>
        <v>0</v>
      </c>
      <c r="K1929" s="178" t="s">
        <v>4753</v>
      </c>
      <c r="L1929" s="230"/>
      <c r="M1929" s="231" t="s">
        <v>5</v>
      </c>
      <c r="N1929" s="232" t="s">
        <v>48</v>
      </c>
      <c r="O1929" s="43"/>
      <c r="P1929" s="185">
        <f>O1929*H1929</f>
        <v>0</v>
      </c>
      <c r="Q1929" s="185">
        <v>0.00035</v>
      </c>
      <c r="R1929" s="185">
        <f>Q1929*H1929</f>
        <v>0.3527293</v>
      </c>
      <c r="S1929" s="185">
        <v>0</v>
      </c>
      <c r="T1929" s="186">
        <f>S1929*H1929</f>
        <v>0</v>
      </c>
      <c r="AR1929" s="24" t="s">
        <v>497</v>
      </c>
      <c r="AT1929" s="24" t="s">
        <v>782</v>
      </c>
      <c r="AU1929" s="24" t="s">
        <v>86</v>
      </c>
      <c r="AY1929" s="24" t="s">
        <v>144</v>
      </c>
      <c r="BE1929" s="187">
        <f>IF(N1929="základní",J1929,0)</f>
        <v>0</v>
      </c>
      <c r="BF1929" s="187">
        <f>IF(N1929="snížená",J1929,0)</f>
        <v>0</v>
      </c>
      <c r="BG1929" s="187">
        <f>IF(N1929="zákl. přenesená",J1929,0)</f>
        <v>0</v>
      </c>
      <c r="BH1929" s="187">
        <f>IF(N1929="sníž. přenesená",J1929,0)</f>
        <v>0</v>
      </c>
      <c r="BI1929" s="187">
        <f>IF(N1929="nulová",J1929,0)</f>
        <v>0</v>
      </c>
      <c r="BJ1929" s="24" t="s">
        <v>25</v>
      </c>
      <c r="BK1929" s="187">
        <f>ROUND(I1929*H1929,2)</f>
        <v>0</v>
      </c>
      <c r="BL1929" s="24" t="s">
        <v>339</v>
      </c>
      <c r="BM1929" s="24" t="s">
        <v>2118</v>
      </c>
    </row>
    <row r="1930" spans="2:47" s="1" customFormat="1" ht="27">
      <c r="B1930" s="42"/>
      <c r="D1930" s="189" t="s">
        <v>852</v>
      </c>
      <c r="F1930" s="236" t="s">
        <v>2106</v>
      </c>
      <c r="I1930" s="237"/>
      <c r="L1930" s="42"/>
      <c r="M1930" s="238"/>
      <c r="N1930" s="43"/>
      <c r="O1930" s="43"/>
      <c r="P1930" s="43"/>
      <c r="Q1930" s="43"/>
      <c r="R1930" s="43"/>
      <c r="S1930" s="43"/>
      <c r="T1930" s="71"/>
      <c r="AT1930" s="24" t="s">
        <v>852</v>
      </c>
      <c r="AU1930" s="24" t="s">
        <v>86</v>
      </c>
    </row>
    <row r="1931" spans="2:51" s="11" customFormat="1" ht="13.5">
      <c r="B1931" s="188"/>
      <c r="D1931" s="189" t="s">
        <v>153</v>
      </c>
      <c r="E1931" s="190" t="s">
        <v>5</v>
      </c>
      <c r="F1931" s="191" t="s">
        <v>324</v>
      </c>
      <c r="H1931" s="192" t="s">
        <v>5</v>
      </c>
      <c r="I1931" s="193"/>
      <c r="L1931" s="188"/>
      <c r="M1931" s="194"/>
      <c r="N1931" s="195"/>
      <c r="O1931" s="195"/>
      <c r="P1931" s="195"/>
      <c r="Q1931" s="195"/>
      <c r="R1931" s="195"/>
      <c r="S1931" s="195"/>
      <c r="T1931" s="196"/>
      <c r="AT1931" s="192" t="s">
        <v>153</v>
      </c>
      <c r="AU1931" s="192" t="s">
        <v>86</v>
      </c>
      <c r="AV1931" s="11" t="s">
        <v>25</v>
      </c>
      <c r="AW1931" s="11" t="s">
        <v>40</v>
      </c>
      <c r="AX1931" s="11" t="s">
        <v>77</v>
      </c>
      <c r="AY1931" s="192" t="s">
        <v>144</v>
      </c>
    </row>
    <row r="1932" spans="2:51" s="11" customFormat="1" ht="13.5">
      <c r="B1932" s="188"/>
      <c r="D1932" s="189" t="s">
        <v>153</v>
      </c>
      <c r="E1932" s="190" t="s">
        <v>5</v>
      </c>
      <c r="F1932" s="191" t="s">
        <v>376</v>
      </c>
      <c r="H1932" s="192" t="s">
        <v>5</v>
      </c>
      <c r="I1932" s="193"/>
      <c r="L1932" s="188"/>
      <c r="M1932" s="194"/>
      <c r="N1932" s="195"/>
      <c r="O1932" s="195"/>
      <c r="P1932" s="195"/>
      <c r="Q1932" s="195"/>
      <c r="R1932" s="195"/>
      <c r="S1932" s="195"/>
      <c r="T1932" s="196"/>
      <c r="AT1932" s="192" t="s">
        <v>153</v>
      </c>
      <c r="AU1932" s="192" t="s">
        <v>86</v>
      </c>
      <c r="AV1932" s="11" t="s">
        <v>25</v>
      </c>
      <c r="AW1932" s="11" t="s">
        <v>40</v>
      </c>
      <c r="AX1932" s="11" t="s">
        <v>77</v>
      </c>
      <c r="AY1932" s="192" t="s">
        <v>144</v>
      </c>
    </row>
    <row r="1933" spans="2:51" s="12" customFormat="1" ht="13.5">
      <c r="B1933" s="197"/>
      <c r="D1933" s="189" t="s">
        <v>153</v>
      </c>
      <c r="E1933" s="198" t="s">
        <v>5</v>
      </c>
      <c r="F1933" s="199" t="s">
        <v>1890</v>
      </c>
      <c r="H1933" s="200">
        <v>166.94</v>
      </c>
      <c r="I1933" s="201"/>
      <c r="L1933" s="197"/>
      <c r="M1933" s="202"/>
      <c r="N1933" s="203"/>
      <c r="O1933" s="203"/>
      <c r="P1933" s="203"/>
      <c r="Q1933" s="203"/>
      <c r="R1933" s="203"/>
      <c r="S1933" s="203"/>
      <c r="T1933" s="204"/>
      <c r="AT1933" s="198" t="s">
        <v>153</v>
      </c>
      <c r="AU1933" s="198" t="s">
        <v>86</v>
      </c>
      <c r="AV1933" s="12" t="s">
        <v>86</v>
      </c>
      <c r="AW1933" s="12" t="s">
        <v>40</v>
      </c>
      <c r="AX1933" s="12" t="s">
        <v>77</v>
      </c>
      <c r="AY1933" s="198" t="s">
        <v>144</v>
      </c>
    </row>
    <row r="1934" spans="2:51" s="11" customFormat="1" ht="13.5">
      <c r="B1934" s="188"/>
      <c r="D1934" s="189" t="s">
        <v>153</v>
      </c>
      <c r="E1934" s="190" t="s">
        <v>5</v>
      </c>
      <c r="F1934" s="191" t="s">
        <v>652</v>
      </c>
      <c r="H1934" s="192" t="s">
        <v>5</v>
      </c>
      <c r="I1934" s="193"/>
      <c r="L1934" s="188"/>
      <c r="M1934" s="194"/>
      <c r="N1934" s="195"/>
      <c r="O1934" s="195"/>
      <c r="P1934" s="195"/>
      <c r="Q1934" s="195"/>
      <c r="R1934" s="195"/>
      <c r="S1934" s="195"/>
      <c r="T1934" s="196"/>
      <c r="AT1934" s="192" t="s">
        <v>153</v>
      </c>
      <c r="AU1934" s="192" t="s">
        <v>86</v>
      </c>
      <c r="AV1934" s="11" t="s">
        <v>25</v>
      </c>
      <c r="AW1934" s="11" t="s">
        <v>40</v>
      </c>
      <c r="AX1934" s="11" t="s">
        <v>77</v>
      </c>
      <c r="AY1934" s="192" t="s">
        <v>144</v>
      </c>
    </row>
    <row r="1935" spans="2:51" s="11" customFormat="1" ht="13.5">
      <c r="B1935" s="188"/>
      <c r="D1935" s="189" t="s">
        <v>153</v>
      </c>
      <c r="E1935" s="190" t="s">
        <v>5</v>
      </c>
      <c r="F1935" s="191" t="s">
        <v>653</v>
      </c>
      <c r="H1935" s="192" t="s">
        <v>5</v>
      </c>
      <c r="I1935" s="193"/>
      <c r="L1935" s="188"/>
      <c r="M1935" s="194"/>
      <c r="N1935" s="195"/>
      <c r="O1935" s="195"/>
      <c r="P1935" s="195"/>
      <c r="Q1935" s="195"/>
      <c r="R1935" s="195"/>
      <c r="S1935" s="195"/>
      <c r="T1935" s="196"/>
      <c r="AT1935" s="192" t="s">
        <v>153</v>
      </c>
      <c r="AU1935" s="192" t="s">
        <v>86</v>
      </c>
      <c r="AV1935" s="11" t="s">
        <v>25</v>
      </c>
      <c r="AW1935" s="11" t="s">
        <v>40</v>
      </c>
      <c r="AX1935" s="11" t="s">
        <v>77</v>
      </c>
      <c r="AY1935" s="192" t="s">
        <v>144</v>
      </c>
    </row>
    <row r="1936" spans="2:51" s="12" customFormat="1" ht="13.5">
      <c r="B1936" s="197"/>
      <c r="D1936" s="189" t="s">
        <v>153</v>
      </c>
      <c r="E1936" s="198" t="s">
        <v>5</v>
      </c>
      <c r="F1936" s="199" t="s">
        <v>654</v>
      </c>
      <c r="H1936" s="200">
        <v>368.18</v>
      </c>
      <c r="I1936" s="201"/>
      <c r="L1936" s="197"/>
      <c r="M1936" s="202"/>
      <c r="N1936" s="203"/>
      <c r="O1936" s="203"/>
      <c r="P1936" s="203"/>
      <c r="Q1936" s="203"/>
      <c r="R1936" s="203"/>
      <c r="S1936" s="203"/>
      <c r="T1936" s="204"/>
      <c r="AT1936" s="198" t="s">
        <v>153</v>
      </c>
      <c r="AU1936" s="198" t="s">
        <v>86</v>
      </c>
      <c r="AV1936" s="12" t="s">
        <v>86</v>
      </c>
      <c r="AW1936" s="12" t="s">
        <v>40</v>
      </c>
      <c r="AX1936" s="12" t="s">
        <v>77</v>
      </c>
      <c r="AY1936" s="198" t="s">
        <v>144</v>
      </c>
    </row>
    <row r="1937" spans="2:51" s="11" customFormat="1" ht="13.5">
      <c r="B1937" s="188"/>
      <c r="D1937" s="189" t="s">
        <v>153</v>
      </c>
      <c r="E1937" s="190" t="s">
        <v>5</v>
      </c>
      <c r="F1937" s="191" t="s">
        <v>662</v>
      </c>
      <c r="H1937" s="192" t="s">
        <v>5</v>
      </c>
      <c r="I1937" s="193"/>
      <c r="L1937" s="188"/>
      <c r="M1937" s="194"/>
      <c r="N1937" s="195"/>
      <c r="O1937" s="195"/>
      <c r="P1937" s="195"/>
      <c r="Q1937" s="195"/>
      <c r="R1937" s="195"/>
      <c r="S1937" s="195"/>
      <c r="T1937" s="196"/>
      <c r="AT1937" s="192" t="s">
        <v>153</v>
      </c>
      <c r="AU1937" s="192" t="s">
        <v>86</v>
      </c>
      <c r="AV1937" s="11" t="s">
        <v>25</v>
      </c>
      <c r="AW1937" s="11" t="s">
        <v>40</v>
      </c>
      <c r="AX1937" s="11" t="s">
        <v>77</v>
      </c>
      <c r="AY1937" s="192" t="s">
        <v>144</v>
      </c>
    </row>
    <row r="1938" spans="2:51" s="11" customFormat="1" ht="13.5">
      <c r="B1938" s="188"/>
      <c r="D1938" s="189" t="s">
        <v>153</v>
      </c>
      <c r="E1938" s="190" t="s">
        <v>5</v>
      </c>
      <c r="F1938" s="191" t="s">
        <v>663</v>
      </c>
      <c r="H1938" s="192" t="s">
        <v>5</v>
      </c>
      <c r="I1938" s="193"/>
      <c r="L1938" s="188"/>
      <c r="M1938" s="194"/>
      <c r="N1938" s="195"/>
      <c r="O1938" s="195"/>
      <c r="P1938" s="195"/>
      <c r="Q1938" s="195"/>
      <c r="R1938" s="195"/>
      <c r="S1938" s="195"/>
      <c r="T1938" s="196"/>
      <c r="AT1938" s="192" t="s">
        <v>153</v>
      </c>
      <c r="AU1938" s="192" t="s">
        <v>86</v>
      </c>
      <c r="AV1938" s="11" t="s">
        <v>25</v>
      </c>
      <c r="AW1938" s="11" t="s">
        <v>40</v>
      </c>
      <c r="AX1938" s="11" t="s">
        <v>77</v>
      </c>
      <c r="AY1938" s="192" t="s">
        <v>144</v>
      </c>
    </row>
    <row r="1939" spans="2:51" s="12" customFormat="1" ht="13.5">
      <c r="B1939" s="197"/>
      <c r="D1939" s="189" t="s">
        <v>153</v>
      </c>
      <c r="E1939" s="198" t="s">
        <v>5</v>
      </c>
      <c r="F1939" s="199" t="s">
        <v>664</v>
      </c>
      <c r="H1939" s="200">
        <v>61.98</v>
      </c>
      <c r="I1939" s="201"/>
      <c r="L1939" s="197"/>
      <c r="M1939" s="202"/>
      <c r="N1939" s="203"/>
      <c r="O1939" s="203"/>
      <c r="P1939" s="203"/>
      <c r="Q1939" s="203"/>
      <c r="R1939" s="203"/>
      <c r="S1939" s="203"/>
      <c r="T1939" s="204"/>
      <c r="AT1939" s="198" t="s">
        <v>153</v>
      </c>
      <c r="AU1939" s="198" t="s">
        <v>86</v>
      </c>
      <c r="AV1939" s="12" t="s">
        <v>86</v>
      </c>
      <c r="AW1939" s="12" t="s">
        <v>40</v>
      </c>
      <c r="AX1939" s="12" t="s">
        <v>77</v>
      </c>
      <c r="AY1939" s="198" t="s">
        <v>144</v>
      </c>
    </row>
    <row r="1940" spans="2:51" s="11" customFormat="1" ht="13.5">
      <c r="B1940" s="188"/>
      <c r="D1940" s="189" t="s">
        <v>153</v>
      </c>
      <c r="E1940" s="190" t="s">
        <v>5</v>
      </c>
      <c r="F1940" s="191" t="s">
        <v>655</v>
      </c>
      <c r="H1940" s="192" t="s">
        <v>5</v>
      </c>
      <c r="I1940" s="193"/>
      <c r="L1940" s="188"/>
      <c r="M1940" s="194"/>
      <c r="N1940" s="195"/>
      <c r="O1940" s="195"/>
      <c r="P1940" s="195"/>
      <c r="Q1940" s="195"/>
      <c r="R1940" s="195"/>
      <c r="S1940" s="195"/>
      <c r="T1940" s="196"/>
      <c r="AT1940" s="192" t="s">
        <v>153</v>
      </c>
      <c r="AU1940" s="192" t="s">
        <v>86</v>
      </c>
      <c r="AV1940" s="11" t="s">
        <v>25</v>
      </c>
      <c r="AW1940" s="11" t="s">
        <v>40</v>
      </c>
      <c r="AX1940" s="11" t="s">
        <v>77</v>
      </c>
      <c r="AY1940" s="192" t="s">
        <v>144</v>
      </c>
    </row>
    <row r="1941" spans="2:51" s="11" customFormat="1" ht="13.5">
      <c r="B1941" s="188"/>
      <c r="D1941" s="189" t="s">
        <v>153</v>
      </c>
      <c r="E1941" s="190" t="s">
        <v>5</v>
      </c>
      <c r="F1941" s="191" t="s">
        <v>656</v>
      </c>
      <c r="H1941" s="192" t="s">
        <v>5</v>
      </c>
      <c r="I1941" s="193"/>
      <c r="L1941" s="188"/>
      <c r="M1941" s="194"/>
      <c r="N1941" s="195"/>
      <c r="O1941" s="195"/>
      <c r="P1941" s="195"/>
      <c r="Q1941" s="195"/>
      <c r="R1941" s="195"/>
      <c r="S1941" s="195"/>
      <c r="T1941" s="196"/>
      <c r="AT1941" s="192" t="s">
        <v>153</v>
      </c>
      <c r="AU1941" s="192" t="s">
        <v>86</v>
      </c>
      <c r="AV1941" s="11" t="s">
        <v>25</v>
      </c>
      <c r="AW1941" s="11" t="s">
        <v>40</v>
      </c>
      <c r="AX1941" s="11" t="s">
        <v>77</v>
      </c>
      <c r="AY1941" s="192" t="s">
        <v>144</v>
      </c>
    </row>
    <row r="1942" spans="2:51" s="12" customFormat="1" ht="13.5">
      <c r="B1942" s="197"/>
      <c r="D1942" s="189" t="s">
        <v>153</v>
      </c>
      <c r="E1942" s="198" t="s">
        <v>5</v>
      </c>
      <c r="F1942" s="199" t="s">
        <v>657</v>
      </c>
      <c r="H1942" s="200">
        <v>142.67</v>
      </c>
      <c r="I1942" s="201"/>
      <c r="L1942" s="197"/>
      <c r="M1942" s="202"/>
      <c r="N1942" s="203"/>
      <c r="O1942" s="203"/>
      <c r="P1942" s="203"/>
      <c r="Q1942" s="203"/>
      <c r="R1942" s="203"/>
      <c r="S1942" s="203"/>
      <c r="T1942" s="204"/>
      <c r="AT1942" s="198" t="s">
        <v>153</v>
      </c>
      <c r="AU1942" s="198" t="s">
        <v>86</v>
      </c>
      <c r="AV1942" s="12" t="s">
        <v>86</v>
      </c>
      <c r="AW1942" s="12" t="s">
        <v>40</v>
      </c>
      <c r="AX1942" s="12" t="s">
        <v>77</v>
      </c>
      <c r="AY1942" s="198" t="s">
        <v>144</v>
      </c>
    </row>
    <row r="1943" spans="2:51" s="11" customFormat="1" ht="13.5">
      <c r="B1943" s="188"/>
      <c r="D1943" s="189" t="s">
        <v>153</v>
      </c>
      <c r="E1943" s="190" t="s">
        <v>5</v>
      </c>
      <c r="F1943" s="191" t="s">
        <v>669</v>
      </c>
      <c r="H1943" s="192" t="s">
        <v>5</v>
      </c>
      <c r="I1943" s="193"/>
      <c r="L1943" s="188"/>
      <c r="M1943" s="194"/>
      <c r="N1943" s="195"/>
      <c r="O1943" s="195"/>
      <c r="P1943" s="195"/>
      <c r="Q1943" s="195"/>
      <c r="R1943" s="195"/>
      <c r="S1943" s="195"/>
      <c r="T1943" s="196"/>
      <c r="AT1943" s="192" t="s">
        <v>153</v>
      </c>
      <c r="AU1943" s="192" t="s">
        <v>86</v>
      </c>
      <c r="AV1943" s="11" t="s">
        <v>25</v>
      </c>
      <c r="AW1943" s="11" t="s">
        <v>40</v>
      </c>
      <c r="AX1943" s="11" t="s">
        <v>77</v>
      </c>
      <c r="AY1943" s="192" t="s">
        <v>144</v>
      </c>
    </row>
    <row r="1944" spans="2:51" s="11" customFormat="1" ht="13.5">
      <c r="B1944" s="188"/>
      <c r="D1944" s="189" t="s">
        <v>153</v>
      </c>
      <c r="E1944" s="190" t="s">
        <v>5</v>
      </c>
      <c r="F1944" s="191" t="s">
        <v>670</v>
      </c>
      <c r="H1944" s="192" t="s">
        <v>5</v>
      </c>
      <c r="I1944" s="193"/>
      <c r="L1944" s="188"/>
      <c r="M1944" s="194"/>
      <c r="N1944" s="195"/>
      <c r="O1944" s="195"/>
      <c r="P1944" s="195"/>
      <c r="Q1944" s="195"/>
      <c r="R1944" s="195"/>
      <c r="S1944" s="195"/>
      <c r="T1944" s="196"/>
      <c r="AT1944" s="192" t="s">
        <v>153</v>
      </c>
      <c r="AU1944" s="192" t="s">
        <v>86</v>
      </c>
      <c r="AV1944" s="11" t="s">
        <v>25</v>
      </c>
      <c r="AW1944" s="11" t="s">
        <v>40</v>
      </c>
      <c r="AX1944" s="11" t="s">
        <v>77</v>
      </c>
      <c r="AY1944" s="192" t="s">
        <v>144</v>
      </c>
    </row>
    <row r="1945" spans="2:51" s="12" customFormat="1" ht="13.5">
      <c r="B1945" s="197"/>
      <c r="D1945" s="189" t="s">
        <v>153</v>
      </c>
      <c r="E1945" s="198" t="s">
        <v>5</v>
      </c>
      <c r="F1945" s="199" t="s">
        <v>671</v>
      </c>
      <c r="H1945" s="200">
        <v>176.41</v>
      </c>
      <c r="I1945" s="201"/>
      <c r="L1945" s="197"/>
      <c r="M1945" s="202"/>
      <c r="N1945" s="203"/>
      <c r="O1945" s="203"/>
      <c r="P1945" s="203"/>
      <c r="Q1945" s="203"/>
      <c r="R1945" s="203"/>
      <c r="S1945" s="203"/>
      <c r="T1945" s="204"/>
      <c r="AT1945" s="198" t="s">
        <v>153</v>
      </c>
      <c r="AU1945" s="198" t="s">
        <v>86</v>
      </c>
      <c r="AV1945" s="12" t="s">
        <v>86</v>
      </c>
      <c r="AW1945" s="12" t="s">
        <v>40</v>
      </c>
      <c r="AX1945" s="12" t="s">
        <v>77</v>
      </c>
      <c r="AY1945" s="198" t="s">
        <v>144</v>
      </c>
    </row>
    <row r="1946" spans="2:51" s="13" customFormat="1" ht="13.5">
      <c r="B1946" s="205"/>
      <c r="D1946" s="189" t="s">
        <v>153</v>
      </c>
      <c r="E1946" s="215" t="s">
        <v>5</v>
      </c>
      <c r="F1946" s="216" t="s">
        <v>174</v>
      </c>
      <c r="H1946" s="217">
        <v>916.18</v>
      </c>
      <c r="I1946" s="210"/>
      <c r="L1946" s="205"/>
      <c r="M1946" s="211"/>
      <c r="N1946" s="212"/>
      <c r="O1946" s="212"/>
      <c r="P1946" s="212"/>
      <c r="Q1946" s="212"/>
      <c r="R1946" s="212"/>
      <c r="S1946" s="212"/>
      <c r="T1946" s="213"/>
      <c r="AT1946" s="214" t="s">
        <v>153</v>
      </c>
      <c r="AU1946" s="214" t="s">
        <v>86</v>
      </c>
      <c r="AV1946" s="13" t="s">
        <v>151</v>
      </c>
      <c r="AW1946" s="13" t="s">
        <v>40</v>
      </c>
      <c r="AX1946" s="13" t="s">
        <v>77</v>
      </c>
      <c r="AY1946" s="214" t="s">
        <v>144</v>
      </c>
    </row>
    <row r="1947" spans="2:51" s="12" customFormat="1" ht="13.5">
      <c r="B1947" s="197"/>
      <c r="D1947" s="189" t="s">
        <v>153</v>
      </c>
      <c r="E1947" s="198" t="s">
        <v>5</v>
      </c>
      <c r="F1947" s="199" t="s">
        <v>2119</v>
      </c>
      <c r="H1947" s="200">
        <v>1007.798</v>
      </c>
      <c r="I1947" s="201"/>
      <c r="L1947" s="197"/>
      <c r="M1947" s="202"/>
      <c r="N1947" s="203"/>
      <c r="O1947" s="203"/>
      <c r="P1947" s="203"/>
      <c r="Q1947" s="203"/>
      <c r="R1947" s="203"/>
      <c r="S1947" s="203"/>
      <c r="T1947" s="204"/>
      <c r="AT1947" s="198" t="s">
        <v>153</v>
      </c>
      <c r="AU1947" s="198" t="s">
        <v>86</v>
      </c>
      <c r="AV1947" s="12" t="s">
        <v>86</v>
      </c>
      <c r="AW1947" s="12" t="s">
        <v>40</v>
      </c>
      <c r="AX1947" s="12" t="s">
        <v>77</v>
      </c>
      <c r="AY1947" s="198" t="s">
        <v>144</v>
      </c>
    </row>
    <row r="1948" spans="2:51" s="13" customFormat="1" ht="13.5">
      <c r="B1948" s="205"/>
      <c r="D1948" s="206" t="s">
        <v>153</v>
      </c>
      <c r="E1948" s="207" t="s">
        <v>5</v>
      </c>
      <c r="F1948" s="208" t="s">
        <v>174</v>
      </c>
      <c r="H1948" s="209">
        <v>1007.798</v>
      </c>
      <c r="I1948" s="210"/>
      <c r="L1948" s="205"/>
      <c r="M1948" s="211"/>
      <c r="N1948" s="212"/>
      <c r="O1948" s="212"/>
      <c r="P1948" s="212"/>
      <c r="Q1948" s="212"/>
      <c r="R1948" s="212"/>
      <c r="S1948" s="212"/>
      <c r="T1948" s="213"/>
      <c r="AT1948" s="214" t="s">
        <v>153</v>
      </c>
      <c r="AU1948" s="214" t="s">
        <v>86</v>
      </c>
      <c r="AV1948" s="13" t="s">
        <v>151</v>
      </c>
      <c r="AW1948" s="13" t="s">
        <v>40</v>
      </c>
      <c r="AX1948" s="13" t="s">
        <v>25</v>
      </c>
      <c r="AY1948" s="214" t="s">
        <v>144</v>
      </c>
    </row>
    <row r="1949" spans="2:65" s="1" customFormat="1" ht="31.5" customHeight="1">
      <c r="B1949" s="175"/>
      <c r="C1949" s="176" t="s">
        <v>2120</v>
      </c>
      <c r="D1949" s="176" t="s">
        <v>146</v>
      </c>
      <c r="E1949" s="177" t="s">
        <v>2121</v>
      </c>
      <c r="F1949" s="178" t="s">
        <v>2122</v>
      </c>
      <c r="G1949" s="179" t="s">
        <v>1208</v>
      </c>
      <c r="H1949" s="239"/>
      <c r="I1949" s="181"/>
      <c r="J1949" s="182">
        <f>ROUND(I1949*H1949,2)</f>
        <v>0</v>
      </c>
      <c r="K1949" s="178" t="s">
        <v>4753</v>
      </c>
      <c r="L1949" s="42"/>
      <c r="M1949" s="183" t="s">
        <v>5</v>
      </c>
      <c r="N1949" s="184" t="s">
        <v>48</v>
      </c>
      <c r="O1949" s="43"/>
      <c r="P1949" s="185">
        <f>O1949*H1949</f>
        <v>0</v>
      </c>
      <c r="Q1949" s="185">
        <v>0</v>
      </c>
      <c r="R1949" s="185">
        <f>Q1949*H1949</f>
        <v>0</v>
      </c>
      <c r="S1949" s="185">
        <v>0</v>
      </c>
      <c r="T1949" s="186">
        <f>S1949*H1949</f>
        <v>0</v>
      </c>
      <c r="AR1949" s="24" t="s">
        <v>339</v>
      </c>
      <c r="AT1949" s="24" t="s">
        <v>146</v>
      </c>
      <c r="AU1949" s="24" t="s">
        <v>86</v>
      </c>
      <c r="AY1949" s="24" t="s">
        <v>144</v>
      </c>
      <c r="BE1949" s="187">
        <f>IF(N1949="základní",J1949,0)</f>
        <v>0</v>
      </c>
      <c r="BF1949" s="187">
        <f>IF(N1949="snížená",J1949,0)</f>
        <v>0</v>
      </c>
      <c r="BG1949" s="187">
        <f>IF(N1949="zákl. přenesená",J1949,0)</f>
        <v>0</v>
      </c>
      <c r="BH1949" s="187">
        <f>IF(N1949="sníž. přenesená",J1949,0)</f>
        <v>0</v>
      </c>
      <c r="BI1949" s="187">
        <f>IF(N1949="nulová",J1949,0)</f>
        <v>0</v>
      </c>
      <c r="BJ1949" s="24" t="s">
        <v>25</v>
      </c>
      <c r="BK1949" s="187">
        <f>ROUND(I1949*H1949,2)</f>
        <v>0</v>
      </c>
      <c r="BL1949" s="24" t="s">
        <v>339</v>
      </c>
      <c r="BM1949" s="24" t="s">
        <v>2123</v>
      </c>
    </row>
    <row r="1950" spans="2:63" s="10" customFormat="1" ht="29.85" customHeight="1">
      <c r="B1950" s="161"/>
      <c r="D1950" s="172" t="s">
        <v>76</v>
      </c>
      <c r="E1950" s="173" t="s">
        <v>2124</v>
      </c>
      <c r="F1950" s="173" t="s">
        <v>2125</v>
      </c>
      <c r="I1950" s="164"/>
      <c r="J1950" s="174">
        <f>BK1950</f>
        <v>0</v>
      </c>
      <c r="L1950" s="161"/>
      <c r="M1950" s="166"/>
      <c r="N1950" s="167"/>
      <c r="O1950" s="167"/>
      <c r="P1950" s="168">
        <f>SUM(P1951:P2020)</f>
        <v>0</v>
      </c>
      <c r="Q1950" s="167"/>
      <c r="R1950" s="168">
        <f>SUM(R1951:R2020)</f>
        <v>19.8522545</v>
      </c>
      <c r="S1950" s="167"/>
      <c r="T1950" s="169">
        <f>SUM(T1951:T2020)</f>
        <v>0</v>
      </c>
      <c r="AR1950" s="162" t="s">
        <v>86</v>
      </c>
      <c r="AT1950" s="170" t="s">
        <v>76</v>
      </c>
      <c r="AU1950" s="170" t="s">
        <v>25</v>
      </c>
      <c r="AY1950" s="162" t="s">
        <v>144</v>
      </c>
      <c r="BK1950" s="171">
        <f>SUM(BK1951:BK2020)</f>
        <v>0</v>
      </c>
    </row>
    <row r="1951" spans="2:65" s="1" customFormat="1" ht="31.5" customHeight="1">
      <c r="B1951" s="175"/>
      <c r="C1951" s="176" t="s">
        <v>2126</v>
      </c>
      <c r="D1951" s="176" t="s">
        <v>146</v>
      </c>
      <c r="E1951" s="177" t="s">
        <v>2127</v>
      </c>
      <c r="F1951" s="178" t="s">
        <v>2128</v>
      </c>
      <c r="G1951" s="179" t="s">
        <v>205</v>
      </c>
      <c r="H1951" s="180">
        <v>575.75</v>
      </c>
      <c r="I1951" s="181"/>
      <c r="J1951" s="182">
        <f>ROUND(I1951*H1951,2)</f>
        <v>0</v>
      </c>
      <c r="K1951" s="178" t="s">
        <v>4753</v>
      </c>
      <c r="L1951" s="42"/>
      <c r="M1951" s="183" t="s">
        <v>5</v>
      </c>
      <c r="N1951" s="184" t="s">
        <v>48</v>
      </c>
      <c r="O1951" s="43"/>
      <c r="P1951" s="185">
        <f>O1951*H1951</f>
        <v>0</v>
      </c>
      <c r="Q1951" s="185">
        <v>0</v>
      </c>
      <c r="R1951" s="185">
        <f>Q1951*H1951</f>
        <v>0</v>
      </c>
      <c r="S1951" s="185">
        <v>0</v>
      </c>
      <c r="T1951" s="186">
        <f>S1951*H1951</f>
        <v>0</v>
      </c>
      <c r="AR1951" s="24" t="s">
        <v>339</v>
      </c>
      <c r="AT1951" s="24" t="s">
        <v>146</v>
      </c>
      <c r="AU1951" s="24" t="s">
        <v>86</v>
      </c>
      <c r="AY1951" s="24" t="s">
        <v>144</v>
      </c>
      <c r="BE1951" s="187">
        <f>IF(N1951="základní",J1951,0)</f>
        <v>0</v>
      </c>
      <c r="BF1951" s="187">
        <f>IF(N1951="snížená",J1951,0)</f>
        <v>0</v>
      </c>
      <c r="BG1951" s="187">
        <f>IF(N1951="zákl. přenesená",J1951,0)</f>
        <v>0</v>
      </c>
      <c r="BH1951" s="187">
        <f>IF(N1951="sníž. přenesená",J1951,0)</f>
        <v>0</v>
      </c>
      <c r="BI1951" s="187">
        <f>IF(N1951="nulová",J1951,0)</f>
        <v>0</v>
      </c>
      <c r="BJ1951" s="24" t="s">
        <v>25</v>
      </c>
      <c r="BK1951" s="187">
        <f>ROUND(I1951*H1951,2)</f>
        <v>0</v>
      </c>
      <c r="BL1951" s="24" t="s">
        <v>339</v>
      </c>
      <c r="BM1951" s="24" t="s">
        <v>2129</v>
      </c>
    </row>
    <row r="1952" spans="2:51" s="11" customFormat="1" ht="13.5">
      <c r="B1952" s="188"/>
      <c r="D1952" s="189" t="s">
        <v>153</v>
      </c>
      <c r="E1952" s="190" t="s">
        <v>5</v>
      </c>
      <c r="F1952" s="191" t="s">
        <v>669</v>
      </c>
      <c r="H1952" s="192" t="s">
        <v>5</v>
      </c>
      <c r="I1952" s="193"/>
      <c r="L1952" s="188"/>
      <c r="M1952" s="194"/>
      <c r="N1952" s="195"/>
      <c r="O1952" s="195"/>
      <c r="P1952" s="195"/>
      <c r="Q1952" s="195"/>
      <c r="R1952" s="195"/>
      <c r="S1952" s="195"/>
      <c r="T1952" s="196"/>
      <c r="AT1952" s="192" t="s">
        <v>153</v>
      </c>
      <c r="AU1952" s="192" t="s">
        <v>86</v>
      </c>
      <c r="AV1952" s="11" t="s">
        <v>25</v>
      </c>
      <c r="AW1952" s="11" t="s">
        <v>40</v>
      </c>
      <c r="AX1952" s="11" t="s">
        <v>77</v>
      </c>
      <c r="AY1952" s="192" t="s">
        <v>144</v>
      </c>
    </row>
    <row r="1953" spans="2:51" s="11" customFormat="1" ht="13.5">
      <c r="B1953" s="188"/>
      <c r="D1953" s="189" t="s">
        <v>153</v>
      </c>
      <c r="E1953" s="190" t="s">
        <v>5</v>
      </c>
      <c r="F1953" s="191" t="s">
        <v>670</v>
      </c>
      <c r="H1953" s="192" t="s">
        <v>5</v>
      </c>
      <c r="I1953" s="193"/>
      <c r="L1953" s="188"/>
      <c r="M1953" s="194"/>
      <c r="N1953" s="195"/>
      <c r="O1953" s="195"/>
      <c r="P1953" s="195"/>
      <c r="Q1953" s="195"/>
      <c r="R1953" s="195"/>
      <c r="S1953" s="195"/>
      <c r="T1953" s="196"/>
      <c r="AT1953" s="192" t="s">
        <v>153</v>
      </c>
      <c r="AU1953" s="192" t="s">
        <v>86</v>
      </c>
      <c r="AV1953" s="11" t="s">
        <v>25</v>
      </c>
      <c r="AW1953" s="11" t="s">
        <v>40</v>
      </c>
      <c r="AX1953" s="11" t="s">
        <v>77</v>
      </c>
      <c r="AY1953" s="192" t="s">
        <v>144</v>
      </c>
    </row>
    <row r="1954" spans="2:51" s="12" customFormat="1" ht="13.5">
      <c r="B1954" s="197"/>
      <c r="D1954" s="189" t="s">
        <v>153</v>
      </c>
      <c r="E1954" s="198" t="s">
        <v>5</v>
      </c>
      <c r="F1954" s="199" t="s">
        <v>671</v>
      </c>
      <c r="H1954" s="200">
        <v>176.41</v>
      </c>
      <c r="I1954" s="201"/>
      <c r="L1954" s="197"/>
      <c r="M1954" s="202"/>
      <c r="N1954" s="203"/>
      <c r="O1954" s="203"/>
      <c r="P1954" s="203"/>
      <c r="Q1954" s="203"/>
      <c r="R1954" s="203"/>
      <c r="S1954" s="203"/>
      <c r="T1954" s="204"/>
      <c r="AT1954" s="198" t="s">
        <v>153</v>
      </c>
      <c r="AU1954" s="198" t="s">
        <v>86</v>
      </c>
      <c r="AV1954" s="12" t="s">
        <v>86</v>
      </c>
      <c r="AW1954" s="12" t="s">
        <v>40</v>
      </c>
      <c r="AX1954" s="12" t="s">
        <v>77</v>
      </c>
      <c r="AY1954" s="198" t="s">
        <v>144</v>
      </c>
    </row>
    <row r="1955" spans="2:51" s="11" customFormat="1" ht="13.5">
      <c r="B1955" s="188"/>
      <c r="D1955" s="189" t="s">
        <v>153</v>
      </c>
      <c r="E1955" s="190" t="s">
        <v>5</v>
      </c>
      <c r="F1955" s="191" t="s">
        <v>672</v>
      </c>
      <c r="H1955" s="192" t="s">
        <v>5</v>
      </c>
      <c r="I1955" s="193"/>
      <c r="L1955" s="188"/>
      <c r="M1955" s="194"/>
      <c r="N1955" s="195"/>
      <c r="O1955" s="195"/>
      <c r="P1955" s="195"/>
      <c r="Q1955" s="195"/>
      <c r="R1955" s="195"/>
      <c r="S1955" s="195"/>
      <c r="T1955" s="196"/>
      <c r="AT1955" s="192" t="s">
        <v>153</v>
      </c>
      <c r="AU1955" s="192" t="s">
        <v>86</v>
      </c>
      <c r="AV1955" s="11" t="s">
        <v>25</v>
      </c>
      <c r="AW1955" s="11" t="s">
        <v>40</v>
      </c>
      <c r="AX1955" s="11" t="s">
        <v>77</v>
      </c>
      <c r="AY1955" s="192" t="s">
        <v>144</v>
      </c>
    </row>
    <row r="1956" spans="2:51" s="11" customFormat="1" ht="13.5">
      <c r="B1956" s="188"/>
      <c r="D1956" s="189" t="s">
        <v>153</v>
      </c>
      <c r="E1956" s="190" t="s">
        <v>5</v>
      </c>
      <c r="F1956" s="191" t="s">
        <v>673</v>
      </c>
      <c r="H1956" s="192" t="s">
        <v>5</v>
      </c>
      <c r="I1956" s="193"/>
      <c r="L1956" s="188"/>
      <c r="M1956" s="194"/>
      <c r="N1956" s="195"/>
      <c r="O1956" s="195"/>
      <c r="P1956" s="195"/>
      <c r="Q1956" s="195"/>
      <c r="R1956" s="195"/>
      <c r="S1956" s="195"/>
      <c r="T1956" s="196"/>
      <c r="AT1956" s="192" t="s">
        <v>153</v>
      </c>
      <c r="AU1956" s="192" t="s">
        <v>86</v>
      </c>
      <c r="AV1956" s="11" t="s">
        <v>25</v>
      </c>
      <c r="AW1956" s="11" t="s">
        <v>40</v>
      </c>
      <c r="AX1956" s="11" t="s">
        <v>77</v>
      </c>
      <c r="AY1956" s="192" t="s">
        <v>144</v>
      </c>
    </row>
    <row r="1957" spans="2:51" s="12" customFormat="1" ht="13.5">
      <c r="B1957" s="197"/>
      <c r="D1957" s="189" t="s">
        <v>153</v>
      </c>
      <c r="E1957" s="198" t="s">
        <v>5</v>
      </c>
      <c r="F1957" s="199" t="s">
        <v>674</v>
      </c>
      <c r="H1957" s="200">
        <v>316.42</v>
      </c>
      <c r="I1957" s="201"/>
      <c r="L1957" s="197"/>
      <c r="M1957" s="202"/>
      <c r="N1957" s="203"/>
      <c r="O1957" s="203"/>
      <c r="P1957" s="203"/>
      <c r="Q1957" s="203"/>
      <c r="R1957" s="203"/>
      <c r="S1957" s="203"/>
      <c r="T1957" s="204"/>
      <c r="AT1957" s="198" t="s">
        <v>153</v>
      </c>
      <c r="AU1957" s="198" t="s">
        <v>86</v>
      </c>
      <c r="AV1957" s="12" t="s">
        <v>86</v>
      </c>
      <c r="AW1957" s="12" t="s">
        <v>40</v>
      </c>
      <c r="AX1957" s="12" t="s">
        <v>77</v>
      </c>
      <c r="AY1957" s="198" t="s">
        <v>144</v>
      </c>
    </row>
    <row r="1958" spans="2:51" s="11" customFormat="1" ht="13.5">
      <c r="B1958" s="188"/>
      <c r="D1958" s="189" t="s">
        <v>153</v>
      </c>
      <c r="E1958" s="190" t="s">
        <v>5</v>
      </c>
      <c r="F1958" s="191" t="s">
        <v>675</v>
      </c>
      <c r="H1958" s="192" t="s">
        <v>5</v>
      </c>
      <c r="I1958" s="193"/>
      <c r="L1958" s="188"/>
      <c r="M1958" s="194"/>
      <c r="N1958" s="195"/>
      <c r="O1958" s="195"/>
      <c r="P1958" s="195"/>
      <c r="Q1958" s="195"/>
      <c r="R1958" s="195"/>
      <c r="S1958" s="195"/>
      <c r="T1958" s="196"/>
      <c r="AT1958" s="192" t="s">
        <v>153</v>
      </c>
      <c r="AU1958" s="192" t="s">
        <v>86</v>
      </c>
      <c r="AV1958" s="11" t="s">
        <v>25</v>
      </c>
      <c r="AW1958" s="11" t="s">
        <v>40</v>
      </c>
      <c r="AX1958" s="11" t="s">
        <v>77</v>
      </c>
      <c r="AY1958" s="192" t="s">
        <v>144</v>
      </c>
    </row>
    <row r="1959" spans="2:51" s="11" customFormat="1" ht="13.5">
      <c r="B1959" s="188"/>
      <c r="D1959" s="189" t="s">
        <v>153</v>
      </c>
      <c r="E1959" s="190" t="s">
        <v>5</v>
      </c>
      <c r="F1959" s="191" t="s">
        <v>676</v>
      </c>
      <c r="H1959" s="192" t="s">
        <v>5</v>
      </c>
      <c r="I1959" s="193"/>
      <c r="L1959" s="188"/>
      <c r="M1959" s="194"/>
      <c r="N1959" s="195"/>
      <c r="O1959" s="195"/>
      <c r="P1959" s="195"/>
      <c r="Q1959" s="195"/>
      <c r="R1959" s="195"/>
      <c r="S1959" s="195"/>
      <c r="T1959" s="196"/>
      <c r="AT1959" s="192" t="s">
        <v>153</v>
      </c>
      <c r="AU1959" s="192" t="s">
        <v>86</v>
      </c>
      <c r="AV1959" s="11" t="s">
        <v>25</v>
      </c>
      <c r="AW1959" s="11" t="s">
        <v>40</v>
      </c>
      <c r="AX1959" s="11" t="s">
        <v>77</v>
      </c>
      <c r="AY1959" s="192" t="s">
        <v>144</v>
      </c>
    </row>
    <row r="1960" spans="2:51" s="12" customFormat="1" ht="13.5">
      <c r="B1960" s="197"/>
      <c r="D1960" s="189" t="s">
        <v>153</v>
      </c>
      <c r="E1960" s="198" t="s">
        <v>5</v>
      </c>
      <c r="F1960" s="199" t="s">
        <v>677</v>
      </c>
      <c r="H1960" s="200">
        <v>82.92</v>
      </c>
      <c r="I1960" s="201"/>
      <c r="L1960" s="197"/>
      <c r="M1960" s="202"/>
      <c r="N1960" s="203"/>
      <c r="O1960" s="203"/>
      <c r="P1960" s="203"/>
      <c r="Q1960" s="203"/>
      <c r="R1960" s="203"/>
      <c r="S1960" s="203"/>
      <c r="T1960" s="204"/>
      <c r="AT1960" s="198" t="s">
        <v>153</v>
      </c>
      <c r="AU1960" s="198" t="s">
        <v>86</v>
      </c>
      <c r="AV1960" s="12" t="s">
        <v>86</v>
      </c>
      <c r="AW1960" s="12" t="s">
        <v>40</v>
      </c>
      <c r="AX1960" s="12" t="s">
        <v>77</v>
      </c>
      <c r="AY1960" s="198" t="s">
        <v>144</v>
      </c>
    </row>
    <row r="1961" spans="2:51" s="13" customFormat="1" ht="13.5">
      <c r="B1961" s="205"/>
      <c r="D1961" s="206" t="s">
        <v>153</v>
      </c>
      <c r="E1961" s="207" t="s">
        <v>5</v>
      </c>
      <c r="F1961" s="208" t="s">
        <v>174</v>
      </c>
      <c r="H1961" s="209">
        <v>575.75</v>
      </c>
      <c r="I1961" s="210"/>
      <c r="L1961" s="205"/>
      <c r="M1961" s="211"/>
      <c r="N1961" s="212"/>
      <c r="O1961" s="212"/>
      <c r="P1961" s="212"/>
      <c r="Q1961" s="212"/>
      <c r="R1961" s="212"/>
      <c r="S1961" s="212"/>
      <c r="T1961" s="213"/>
      <c r="AT1961" s="214" t="s">
        <v>153</v>
      </c>
      <c r="AU1961" s="214" t="s">
        <v>86</v>
      </c>
      <c r="AV1961" s="13" t="s">
        <v>151</v>
      </c>
      <c r="AW1961" s="13" t="s">
        <v>40</v>
      </c>
      <c r="AX1961" s="13" t="s">
        <v>25</v>
      </c>
      <c r="AY1961" s="214" t="s">
        <v>144</v>
      </c>
    </row>
    <row r="1962" spans="2:65" s="1" customFormat="1" ht="22.5" customHeight="1">
      <c r="B1962" s="175"/>
      <c r="C1962" s="223" t="s">
        <v>2130</v>
      </c>
      <c r="D1962" s="223" t="s">
        <v>782</v>
      </c>
      <c r="E1962" s="224" t="s">
        <v>2131</v>
      </c>
      <c r="F1962" s="225" t="s">
        <v>2132</v>
      </c>
      <c r="G1962" s="226" t="s">
        <v>205</v>
      </c>
      <c r="H1962" s="227">
        <v>322.748</v>
      </c>
      <c r="I1962" s="228"/>
      <c r="J1962" s="229">
        <f>ROUND(I1962*H1962,2)</f>
        <v>0</v>
      </c>
      <c r="K1962" s="178" t="s">
        <v>4753</v>
      </c>
      <c r="L1962" s="230"/>
      <c r="M1962" s="231" t="s">
        <v>5</v>
      </c>
      <c r="N1962" s="232" t="s">
        <v>48</v>
      </c>
      <c r="O1962" s="43"/>
      <c r="P1962" s="185">
        <f>O1962*H1962</f>
        <v>0</v>
      </c>
      <c r="Q1962" s="185">
        <v>0.0028</v>
      </c>
      <c r="R1962" s="185">
        <f>Q1962*H1962</f>
        <v>0.9036944</v>
      </c>
      <c r="S1962" s="185">
        <v>0</v>
      </c>
      <c r="T1962" s="186">
        <f>S1962*H1962</f>
        <v>0</v>
      </c>
      <c r="AR1962" s="24" t="s">
        <v>497</v>
      </c>
      <c r="AT1962" s="24" t="s">
        <v>782</v>
      </c>
      <c r="AU1962" s="24" t="s">
        <v>86</v>
      </c>
      <c r="AY1962" s="24" t="s">
        <v>144</v>
      </c>
      <c r="BE1962" s="187">
        <f>IF(N1962="základní",J1962,0)</f>
        <v>0</v>
      </c>
      <c r="BF1962" s="187">
        <f>IF(N1962="snížená",J1962,0)</f>
        <v>0</v>
      </c>
      <c r="BG1962" s="187">
        <f>IF(N1962="zákl. přenesená",J1962,0)</f>
        <v>0</v>
      </c>
      <c r="BH1962" s="187">
        <f>IF(N1962="sníž. přenesená",J1962,0)</f>
        <v>0</v>
      </c>
      <c r="BI1962" s="187">
        <f>IF(N1962="nulová",J1962,0)</f>
        <v>0</v>
      </c>
      <c r="BJ1962" s="24" t="s">
        <v>25</v>
      </c>
      <c r="BK1962" s="187">
        <f>ROUND(I1962*H1962,2)</f>
        <v>0</v>
      </c>
      <c r="BL1962" s="24" t="s">
        <v>339</v>
      </c>
      <c r="BM1962" s="24" t="s">
        <v>2133</v>
      </c>
    </row>
    <row r="1963" spans="2:51" s="11" customFormat="1" ht="13.5">
      <c r="B1963" s="188"/>
      <c r="D1963" s="189" t="s">
        <v>153</v>
      </c>
      <c r="E1963" s="190" t="s">
        <v>5</v>
      </c>
      <c r="F1963" s="191" t="s">
        <v>2134</v>
      </c>
      <c r="H1963" s="192" t="s">
        <v>5</v>
      </c>
      <c r="I1963" s="193"/>
      <c r="L1963" s="188"/>
      <c r="M1963" s="194"/>
      <c r="N1963" s="195"/>
      <c r="O1963" s="195"/>
      <c r="P1963" s="195"/>
      <c r="Q1963" s="195"/>
      <c r="R1963" s="195"/>
      <c r="S1963" s="195"/>
      <c r="T1963" s="196"/>
      <c r="AT1963" s="192" t="s">
        <v>153</v>
      </c>
      <c r="AU1963" s="192" t="s">
        <v>86</v>
      </c>
      <c r="AV1963" s="11" t="s">
        <v>25</v>
      </c>
      <c r="AW1963" s="11" t="s">
        <v>40</v>
      </c>
      <c r="AX1963" s="11" t="s">
        <v>77</v>
      </c>
      <c r="AY1963" s="192" t="s">
        <v>144</v>
      </c>
    </row>
    <row r="1964" spans="2:51" s="11" customFormat="1" ht="13.5">
      <c r="B1964" s="188"/>
      <c r="D1964" s="189" t="s">
        <v>153</v>
      </c>
      <c r="E1964" s="190" t="s">
        <v>5</v>
      </c>
      <c r="F1964" s="191" t="s">
        <v>672</v>
      </c>
      <c r="H1964" s="192" t="s">
        <v>5</v>
      </c>
      <c r="I1964" s="193"/>
      <c r="L1964" s="188"/>
      <c r="M1964" s="194"/>
      <c r="N1964" s="195"/>
      <c r="O1964" s="195"/>
      <c r="P1964" s="195"/>
      <c r="Q1964" s="195"/>
      <c r="R1964" s="195"/>
      <c r="S1964" s="195"/>
      <c r="T1964" s="196"/>
      <c r="AT1964" s="192" t="s">
        <v>153</v>
      </c>
      <c r="AU1964" s="192" t="s">
        <v>86</v>
      </c>
      <c r="AV1964" s="11" t="s">
        <v>25</v>
      </c>
      <c r="AW1964" s="11" t="s">
        <v>40</v>
      </c>
      <c r="AX1964" s="11" t="s">
        <v>77</v>
      </c>
      <c r="AY1964" s="192" t="s">
        <v>144</v>
      </c>
    </row>
    <row r="1965" spans="2:51" s="11" customFormat="1" ht="13.5">
      <c r="B1965" s="188"/>
      <c r="D1965" s="189" t="s">
        <v>153</v>
      </c>
      <c r="E1965" s="190" t="s">
        <v>5</v>
      </c>
      <c r="F1965" s="191" t="s">
        <v>673</v>
      </c>
      <c r="H1965" s="192" t="s">
        <v>5</v>
      </c>
      <c r="I1965" s="193"/>
      <c r="L1965" s="188"/>
      <c r="M1965" s="194"/>
      <c r="N1965" s="195"/>
      <c r="O1965" s="195"/>
      <c r="P1965" s="195"/>
      <c r="Q1965" s="195"/>
      <c r="R1965" s="195"/>
      <c r="S1965" s="195"/>
      <c r="T1965" s="196"/>
      <c r="AT1965" s="192" t="s">
        <v>153</v>
      </c>
      <c r="AU1965" s="192" t="s">
        <v>86</v>
      </c>
      <c r="AV1965" s="11" t="s">
        <v>25</v>
      </c>
      <c r="AW1965" s="11" t="s">
        <v>40</v>
      </c>
      <c r="AX1965" s="11" t="s">
        <v>77</v>
      </c>
      <c r="AY1965" s="192" t="s">
        <v>144</v>
      </c>
    </row>
    <row r="1966" spans="2:51" s="12" customFormat="1" ht="13.5">
      <c r="B1966" s="197"/>
      <c r="D1966" s="189" t="s">
        <v>153</v>
      </c>
      <c r="E1966" s="198" t="s">
        <v>5</v>
      </c>
      <c r="F1966" s="199" t="s">
        <v>674</v>
      </c>
      <c r="H1966" s="200">
        <v>316.42</v>
      </c>
      <c r="I1966" s="201"/>
      <c r="L1966" s="197"/>
      <c r="M1966" s="202"/>
      <c r="N1966" s="203"/>
      <c r="O1966" s="203"/>
      <c r="P1966" s="203"/>
      <c r="Q1966" s="203"/>
      <c r="R1966" s="203"/>
      <c r="S1966" s="203"/>
      <c r="T1966" s="204"/>
      <c r="AT1966" s="198" t="s">
        <v>153</v>
      </c>
      <c r="AU1966" s="198" t="s">
        <v>86</v>
      </c>
      <c r="AV1966" s="12" t="s">
        <v>86</v>
      </c>
      <c r="AW1966" s="12" t="s">
        <v>40</v>
      </c>
      <c r="AX1966" s="12" t="s">
        <v>77</v>
      </c>
      <c r="AY1966" s="198" t="s">
        <v>144</v>
      </c>
    </row>
    <row r="1967" spans="2:51" s="13" customFormat="1" ht="13.5">
      <c r="B1967" s="205"/>
      <c r="D1967" s="189" t="s">
        <v>153</v>
      </c>
      <c r="E1967" s="215" t="s">
        <v>5</v>
      </c>
      <c r="F1967" s="216" t="s">
        <v>174</v>
      </c>
      <c r="H1967" s="217">
        <v>316.42</v>
      </c>
      <c r="I1967" s="210"/>
      <c r="L1967" s="205"/>
      <c r="M1967" s="211"/>
      <c r="N1967" s="212"/>
      <c r="O1967" s="212"/>
      <c r="P1967" s="212"/>
      <c r="Q1967" s="212"/>
      <c r="R1967" s="212"/>
      <c r="S1967" s="212"/>
      <c r="T1967" s="213"/>
      <c r="AT1967" s="214" t="s">
        <v>153</v>
      </c>
      <c r="AU1967" s="214" t="s">
        <v>86</v>
      </c>
      <c r="AV1967" s="13" t="s">
        <v>151</v>
      </c>
      <c r="AW1967" s="13" t="s">
        <v>40</v>
      </c>
      <c r="AX1967" s="13" t="s">
        <v>77</v>
      </c>
      <c r="AY1967" s="214" t="s">
        <v>144</v>
      </c>
    </row>
    <row r="1968" spans="2:51" s="12" customFormat="1" ht="13.5">
      <c r="B1968" s="197"/>
      <c r="D1968" s="189" t="s">
        <v>153</v>
      </c>
      <c r="E1968" s="198" t="s">
        <v>5</v>
      </c>
      <c r="F1968" s="199" t="s">
        <v>2135</v>
      </c>
      <c r="H1968" s="200">
        <v>322.748</v>
      </c>
      <c r="I1968" s="201"/>
      <c r="L1968" s="197"/>
      <c r="M1968" s="202"/>
      <c r="N1968" s="203"/>
      <c r="O1968" s="203"/>
      <c r="P1968" s="203"/>
      <c r="Q1968" s="203"/>
      <c r="R1968" s="203"/>
      <c r="S1968" s="203"/>
      <c r="T1968" s="204"/>
      <c r="AT1968" s="198" t="s">
        <v>153</v>
      </c>
      <c r="AU1968" s="198" t="s">
        <v>86</v>
      </c>
      <c r="AV1968" s="12" t="s">
        <v>86</v>
      </c>
      <c r="AW1968" s="12" t="s">
        <v>40</v>
      </c>
      <c r="AX1968" s="12" t="s">
        <v>77</v>
      </c>
      <c r="AY1968" s="198" t="s">
        <v>144</v>
      </c>
    </row>
    <row r="1969" spans="2:51" s="13" customFormat="1" ht="13.5">
      <c r="B1969" s="205"/>
      <c r="D1969" s="206" t="s">
        <v>153</v>
      </c>
      <c r="E1969" s="207" t="s">
        <v>5</v>
      </c>
      <c r="F1969" s="208" t="s">
        <v>174</v>
      </c>
      <c r="H1969" s="209">
        <v>322.748</v>
      </c>
      <c r="I1969" s="210"/>
      <c r="L1969" s="205"/>
      <c r="M1969" s="211"/>
      <c r="N1969" s="212"/>
      <c r="O1969" s="212"/>
      <c r="P1969" s="212"/>
      <c r="Q1969" s="212"/>
      <c r="R1969" s="212"/>
      <c r="S1969" s="212"/>
      <c r="T1969" s="213"/>
      <c r="AT1969" s="214" t="s">
        <v>153</v>
      </c>
      <c r="AU1969" s="214" t="s">
        <v>86</v>
      </c>
      <c r="AV1969" s="13" t="s">
        <v>151</v>
      </c>
      <c r="AW1969" s="13" t="s">
        <v>40</v>
      </c>
      <c r="AX1969" s="13" t="s">
        <v>25</v>
      </c>
      <c r="AY1969" s="214" t="s">
        <v>144</v>
      </c>
    </row>
    <row r="1970" spans="2:65" s="1" customFormat="1" ht="22.5" customHeight="1">
      <c r="B1970" s="175"/>
      <c r="C1970" s="223" t="s">
        <v>2136</v>
      </c>
      <c r="D1970" s="223" t="s">
        <v>782</v>
      </c>
      <c r="E1970" s="224" t="s">
        <v>2137</v>
      </c>
      <c r="F1970" s="225" t="s">
        <v>2138</v>
      </c>
      <c r="G1970" s="226" t="s">
        <v>205</v>
      </c>
      <c r="H1970" s="227">
        <v>264.517</v>
      </c>
      <c r="I1970" s="228"/>
      <c r="J1970" s="229">
        <f>ROUND(I1970*H1970,2)</f>
        <v>0</v>
      </c>
      <c r="K1970" s="178" t="s">
        <v>4753</v>
      </c>
      <c r="L1970" s="230"/>
      <c r="M1970" s="231" t="s">
        <v>5</v>
      </c>
      <c r="N1970" s="232" t="s">
        <v>48</v>
      </c>
      <c r="O1970" s="43"/>
      <c r="P1970" s="185">
        <f>O1970*H1970</f>
        <v>0</v>
      </c>
      <c r="Q1970" s="185">
        <v>0.0035</v>
      </c>
      <c r="R1970" s="185">
        <f>Q1970*H1970</f>
        <v>0.9258095</v>
      </c>
      <c r="S1970" s="185">
        <v>0</v>
      </c>
      <c r="T1970" s="186">
        <f>S1970*H1970</f>
        <v>0</v>
      </c>
      <c r="AR1970" s="24" t="s">
        <v>497</v>
      </c>
      <c r="AT1970" s="24" t="s">
        <v>782</v>
      </c>
      <c r="AU1970" s="24" t="s">
        <v>86</v>
      </c>
      <c r="AY1970" s="24" t="s">
        <v>144</v>
      </c>
      <c r="BE1970" s="187">
        <f>IF(N1970="základní",J1970,0)</f>
        <v>0</v>
      </c>
      <c r="BF1970" s="187">
        <f>IF(N1970="snížená",J1970,0)</f>
        <v>0</v>
      </c>
      <c r="BG1970" s="187">
        <f>IF(N1970="zákl. přenesená",J1970,0)</f>
        <v>0</v>
      </c>
      <c r="BH1970" s="187">
        <f>IF(N1970="sníž. přenesená",J1970,0)</f>
        <v>0</v>
      </c>
      <c r="BI1970" s="187">
        <f>IF(N1970="nulová",J1970,0)</f>
        <v>0</v>
      </c>
      <c r="BJ1970" s="24" t="s">
        <v>25</v>
      </c>
      <c r="BK1970" s="187">
        <f>ROUND(I1970*H1970,2)</f>
        <v>0</v>
      </c>
      <c r="BL1970" s="24" t="s">
        <v>339</v>
      </c>
      <c r="BM1970" s="24" t="s">
        <v>2139</v>
      </c>
    </row>
    <row r="1971" spans="2:51" s="11" customFormat="1" ht="13.5">
      <c r="B1971" s="188"/>
      <c r="D1971" s="189" t="s">
        <v>153</v>
      </c>
      <c r="E1971" s="190" t="s">
        <v>5</v>
      </c>
      <c r="F1971" s="191" t="s">
        <v>2140</v>
      </c>
      <c r="H1971" s="192" t="s">
        <v>5</v>
      </c>
      <c r="I1971" s="193"/>
      <c r="L1971" s="188"/>
      <c r="M1971" s="194"/>
      <c r="N1971" s="195"/>
      <c r="O1971" s="195"/>
      <c r="P1971" s="195"/>
      <c r="Q1971" s="195"/>
      <c r="R1971" s="195"/>
      <c r="S1971" s="195"/>
      <c r="T1971" s="196"/>
      <c r="AT1971" s="192" t="s">
        <v>153</v>
      </c>
      <c r="AU1971" s="192" t="s">
        <v>86</v>
      </c>
      <c r="AV1971" s="11" t="s">
        <v>25</v>
      </c>
      <c r="AW1971" s="11" t="s">
        <v>40</v>
      </c>
      <c r="AX1971" s="11" t="s">
        <v>77</v>
      </c>
      <c r="AY1971" s="192" t="s">
        <v>144</v>
      </c>
    </row>
    <row r="1972" spans="2:51" s="11" customFormat="1" ht="13.5">
      <c r="B1972" s="188"/>
      <c r="D1972" s="189" t="s">
        <v>153</v>
      </c>
      <c r="E1972" s="190" t="s">
        <v>5</v>
      </c>
      <c r="F1972" s="191" t="s">
        <v>669</v>
      </c>
      <c r="H1972" s="192" t="s">
        <v>5</v>
      </c>
      <c r="I1972" s="193"/>
      <c r="L1972" s="188"/>
      <c r="M1972" s="194"/>
      <c r="N1972" s="195"/>
      <c r="O1972" s="195"/>
      <c r="P1972" s="195"/>
      <c r="Q1972" s="195"/>
      <c r="R1972" s="195"/>
      <c r="S1972" s="195"/>
      <c r="T1972" s="196"/>
      <c r="AT1972" s="192" t="s">
        <v>153</v>
      </c>
      <c r="AU1972" s="192" t="s">
        <v>86</v>
      </c>
      <c r="AV1972" s="11" t="s">
        <v>25</v>
      </c>
      <c r="AW1972" s="11" t="s">
        <v>40</v>
      </c>
      <c r="AX1972" s="11" t="s">
        <v>77</v>
      </c>
      <c r="AY1972" s="192" t="s">
        <v>144</v>
      </c>
    </row>
    <row r="1973" spans="2:51" s="11" customFormat="1" ht="13.5">
      <c r="B1973" s="188"/>
      <c r="D1973" s="189" t="s">
        <v>153</v>
      </c>
      <c r="E1973" s="190" t="s">
        <v>5</v>
      </c>
      <c r="F1973" s="191" t="s">
        <v>670</v>
      </c>
      <c r="H1973" s="192" t="s">
        <v>5</v>
      </c>
      <c r="I1973" s="193"/>
      <c r="L1973" s="188"/>
      <c r="M1973" s="194"/>
      <c r="N1973" s="195"/>
      <c r="O1973" s="195"/>
      <c r="P1973" s="195"/>
      <c r="Q1973" s="195"/>
      <c r="R1973" s="195"/>
      <c r="S1973" s="195"/>
      <c r="T1973" s="196"/>
      <c r="AT1973" s="192" t="s">
        <v>153</v>
      </c>
      <c r="AU1973" s="192" t="s">
        <v>86</v>
      </c>
      <c r="AV1973" s="11" t="s">
        <v>25</v>
      </c>
      <c r="AW1973" s="11" t="s">
        <v>40</v>
      </c>
      <c r="AX1973" s="11" t="s">
        <v>77</v>
      </c>
      <c r="AY1973" s="192" t="s">
        <v>144</v>
      </c>
    </row>
    <row r="1974" spans="2:51" s="12" customFormat="1" ht="13.5">
      <c r="B1974" s="197"/>
      <c r="D1974" s="189" t="s">
        <v>153</v>
      </c>
      <c r="E1974" s="198" t="s">
        <v>5</v>
      </c>
      <c r="F1974" s="199" t="s">
        <v>671</v>
      </c>
      <c r="H1974" s="200">
        <v>176.41</v>
      </c>
      <c r="I1974" s="201"/>
      <c r="L1974" s="197"/>
      <c r="M1974" s="202"/>
      <c r="N1974" s="203"/>
      <c r="O1974" s="203"/>
      <c r="P1974" s="203"/>
      <c r="Q1974" s="203"/>
      <c r="R1974" s="203"/>
      <c r="S1974" s="203"/>
      <c r="T1974" s="204"/>
      <c r="AT1974" s="198" t="s">
        <v>153</v>
      </c>
      <c r="AU1974" s="198" t="s">
        <v>86</v>
      </c>
      <c r="AV1974" s="12" t="s">
        <v>86</v>
      </c>
      <c r="AW1974" s="12" t="s">
        <v>40</v>
      </c>
      <c r="AX1974" s="12" t="s">
        <v>77</v>
      </c>
      <c r="AY1974" s="198" t="s">
        <v>144</v>
      </c>
    </row>
    <row r="1975" spans="2:51" s="11" customFormat="1" ht="13.5">
      <c r="B1975" s="188"/>
      <c r="D1975" s="189" t="s">
        <v>153</v>
      </c>
      <c r="E1975" s="190" t="s">
        <v>5</v>
      </c>
      <c r="F1975" s="191" t="s">
        <v>675</v>
      </c>
      <c r="H1975" s="192" t="s">
        <v>5</v>
      </c>
      <c r="I1975" s="193"/>
      <c r="L1975" s="188"/>
      <c r="M1975" s="194"/>
      <c r="N1975" s="195"/>
      <c r="O1975" s="195"/>
      <c r="P1975" s="195"/>
      <c r="Q1975" s="195"/>
      <c r="R1975" s="195"/>
      <c r="S1975" s="195"/>
      <c r="T1975" s="196"/>
      <c r="AT1975" s="192" t="s">
        <v>153</v>
      </c>
      <c r="AU1975" s="192" t="s">
        <v>86</v>
      </c>
      <c r="AV1975" s="11" t="s">
        <v>25</v>
      </c>
      <c r="AW1975" s="11" t="s">
        <v>40</v>
      </c>
      <c r="AX1975" s="11" t="s">
        <v>77</v>
      </c>
      <c r="AY1975" s="192" t="s">
        <v>144</v>
      </c>
    </row>
    <row r="1976" spans="2:51" s="11" customFormat="1" ht="13.5">
      <c r="B1976" s="188"/>
      <c r="D1976" s="189" t="s">
        <v>153</v>
      </c>
      <c r="E1976" s="190" t="s">
        <v>5</v>
      </c>
      <c r="F1976" s="191" t="s">
        <v>676</v>
      </c>
      <c r="H1976" s="192" t="s">
        <v>5</v>
      </c>
      <c r="I1976" s="193"/>
      <c r="L1976" s="188"/>
      <c r="M1976" s="194"/>
      <c r="N1976" s="195"/>
      <c r="O1976" s="195"/>
      <c r="P1976" s="195"/>
      <c r="Q1976" s="195"/>
      <c r="R1976" s="195"/>
      <c r="S1976" s="195"/>
      <c r="T1976" s="196"/>
      <c r="AT1976" s="192" t="s">
        <v>153</v>
      </c>
      <c r="AU1976" s="192" t="s">
        <v>86</v>
      </c>
      <c r="AV1976" s="11" t="s">
        <v>25</v>
      </c>
      <c r="AW1976" s="11" t="s">
        <v>40</v>
      </c>
      <c r="AX1976" s="11" t="s">
        <v>77</v>
      </c>
      <c r="AY1976" s="192" t="s">
        <v>144</v>
      </c>
    </row>
    <row r="1977" spans="2:51" s="12" customFormat="1" ht="13.5">
      <c r="B1977" s="197"/>
      <c r="D1977" s="189" t="s">
        <v>153</v>
      </c>
      <c r="E1977" s="198" t="s">
        <v>5</v>
      </c>
      <c r="F1977" s="199" t="s">
        <v>677</v>
      </c>
      <c r="H1977" s="200">
        <v>82.92</v>
      </c>
      <c r="I1977" s="201"/>
      <c r="L1977" s="197"/>
      <c r="M1977" s="202"/>
      <c r="N1977" s="203"/>
      <c r="O1977" s="203"/>
      <c r="P1977" s="203"/>
      <c r="Q1977" s="203"/>
      <c r="R1977" s="203"/>
      <c r="S1977" s="203"/>
      <c r="T1977" s="204"/>
      <c r="AT1977" s="198" t="s">
        <v>153</v>
      </c>
      <c r="AU1977" s="198" t="s">
        <v>86</v>
      </c>
      <c r="AV1977" s="12" t="s">
        <v>86</v>
      </c>
      <c r="AW1977" s="12" t="s">
        <v>40</v>
      </c>
      <c r="AX1977" s="12" t="s">
        <v>77</v>
      </c>
      <c r="AY1977" s="198" t="s">
        <v>144</v>
      </c>
    </row>
    <row r="1978" spans="2:51" s="13" customFormat="1" ht="13.5">
      <c r="B1978" s="205"/>
      <c r="D1978" s="189" t="s">
        <v>153</v>
      </c>
      <c r="E1978" s="215" t="s">
        <v>5</v>
      </c>
      <c r="F1978" s="216" t="s">
        <v>174</v>
      </c>
      <c r="H1978" s="217">
        <v>259.33</v>
      </c>
      <c r="I1978" s="210"/>
      <c r="L1978" s="205"/>
      <c r="M1978" s="211"/>
      <c r="N1978" s="212"/>
      <c r="O1978" s="212"/>
      <c r="P1978" s="212"/>
      <c r="Q1978" s="212"/>
      <c r="R1978" s="212"/>
      <c r="S1978" s="212"/>
      <c r="T1978" s="213"/>
      <c r="AT1978" s="214" t="s">
        <v>153</v>
      </c>
      <c r="AU1978" s="214" t="s">
        <v>86</v>
      </c>
      <c r="AV1978" s="13" t="s">
        <v>151</v>
      </c>
      <c r="AW1978" s="13" t="s">
        <v>40</v>
      </c>
      <c r="AX1978" s="13" t="s">
        <v>77</v>
      </c>
      <c r="AY1978" s="214" t="s">
        <v>144</v>
      </c>
    </row>
    <row r="1979" spans="2:51" s="12" customFormat="1" ht="13.5">
      <c r="B1979" s="197"/>
      <c r="D1979" s="189" t="s">
        <v>153</v>
      </c>
      <c r="E1979" s="198" t="s">
        <v>5</v>
      </c>
      <c r="F1979" s="199" t="s">
        <v>2141</v>
      </c>
      <c r="H1979" s="200">
        <v>264.517</v>
      </c>
      <c r="I1979" s="201"/>
      <c r="L1979" s="197"/>
      <c r="M1979" s="202"/>
      <c r="N1979" s="203"/>
      <c r="O1979" s="203"/>
      <c r="P1979" s="203"/>
      <c r="Q1979" s="203"/>
      <c r="R1979" s="203"/>
      <c r="S1979" s="203"/>
      <c r="T1979" s="204"/>
      <c r="AT1979" s="198" t="s">
        <v>153</v>
      </c>
      <c r="AU1979" s="198" t="s">
        <v>86</v>
      </c>
      <c r="AV1979" s="12" t="s">
        <v>86</v>
      </c>
      <c r="AW1979" s="12" t="s">
        <v>40</v>
      </c>
      <c r="AX1979" s="12" t="s">
        <v>77</v>
      </c>
      <c r="AY1979" s="198" t="s">
        <v>144</v>
      </c>
    </row>
    <row r="1980" spans="2:51" s="13" customFormat="1" ht="13.5">
      <c r="B1980" s="205"/>
      <c r="D1980" s="206" t="s">
        <v>153</v>
      </c>
      <c r="E1980" s="207" t="s">
        <v>5</v>
      </c>
      <c r="F1980" s="208" t="s">
        <v>174</v>
      </c>
      <c r="H1980" s="209">
        <v>264.517</v>
      </c>
      <c r="I1980" s="210"/>
      <c r="L1980" s="205"/>
      <c r="M1980" s="211"/>
      <c r="N1980" s="212"/>
      <c r="O1980" s="212"/>
      <c r="P1980" s="212"/>
      <c r="Q1980" s="212"/>
      <c r="R1980" s="212"/>
      <c r="S1980" s="212"/>
      <c r="T1980" s="213"/>
      <c r="AT1980" s="214" t="s">
        <v>153</v>
      </c>
      <c r="AU1980" s="214" t="s">
        <v>86</v>
      </c>
      <c r="AV1980" s="13" t="s">
        <v>151</v>
      </c>
      <c r="AW1980" s="13" t="s">
        <v>40</v>
      </c>
      <c r="AX1980" s="13" t="s">
        <v>25</v>
      </c>
      <c r="AY1980" s="214" t="s">
        <v>144</v>
      </c>
    </row>
    <row r="1981" spans="2:65" s="1" customFormat="1" ht="31.5" customHeight="1">
      <c r="B1981" s="175"/>
      <c r="C1981" s="176" t="s">
        <v>2142</v>
      </c>
      <c r="D1981" s="176" t="s">
        <v>146</v>
      </c>
      <c r="E1981" s="177" t="s">
        <v>2143</v>
      </c>
      <c r="F1981" s="178" t="s">
        <v>2144</v>
      </c>
      <c r="G1981" s="179" t="s">
        <v>205</v>
      </c>
      <c r="H1981" s="180">
        <v>176.41</v>
      </c>
      <c r="I1981" s="181"/>
      <c r="J1981" s="182">
        <f>ROUND(I1981*H1981,2)</f>
        <v>0</v>
      </c>
      <c r="K1981" s="178" t="s">
        <v>4753</v>
      </c>
      <c r="L1981" s="42"/>
      <c r="M1981" s="183" t="s">
        <v>5</v>
      </c>
      <c r="N1981" s="184" t="s">
        <v>48</v>
      </c>
      <c r="O1981" s="43"/>
      <c r="P1981" s="185">
        <f>O1981*H1981</f>
        <v>0</v>
      </c>
      <c r="Q1981" s="185">
        <v>0</v>
      </c>
      <c r="R1981" s="185">
        <f>Q1981*H1981</f>
        <v>0</v>
      </c>
      <c r="S1981" s="185">
        <v>0</v>
      </c>
      <c r="T1981" s="186">
        <f>S1981*H1981</f>
        <v>0</v>
      </c>
      <c r="AR1981" s="24" t="s">
        <v>339</v>
      </c>
      <c r="AT1981" s="24" t="s">
        <v>146</v>
      </c>
      <c r="AU1981" s="24" t="s">
        <v>86</v>
      </c>
      <c r="AY1981" s="24" t="s">
        <v>144</v>
      </c>
      <c r="BE1981" s="187">
        <f>IF(N1981="základní",J1981,0)</f>
        <v>0</v>
      </c>
      <c r="BF1981" s="187">
        <f>IF(N1981="snížená",J1981,0)</f>
        <v>0</v>
      </c>
      <c r="BG1981" s="187">
        <f>IF(N1981="zákl. přenesená",J1981,0)</f>
        <v>0</v>
      </c>
      <c r="BH1981" s="187">
        <f>IF(N1981="sníž. přenesená",J1981,0)</f>
        <v>0</v>
      </c>
      <c r="BI1981" s="187">
        <f>IF(N1981="nulová",J1981,0)</f>
        <v>0</v>
      </c>
      <c r="BJ1981" s="24" t="s">
        <v>25</v>
      </c>
      <c r="BK1981" s="187">
        <f>ROUND(I1981*H1981,2)</f>
        <v>0</v>
      </c>
      <c r="BL1981" s="24" t="s">
        <v>339</v>
      </c>
      <c r="BM1981" s="24" t="s">
        <v>2145</v>
      </c>
    </row>
    <row r="1982" spans="2:51" s="11" customFormat="1" ht="13.5">
      <c r="B1982" s="188"/>
      <c r="D1982" s="189" t="s">
        <v>153</v>
      </c>
      <c r="E1982" s="190" t="s">
        <v>5</v>
      </c>
      <c r="F1982" s="191" t="s">
        <v>669</v>
      </c>
      <c r="H1982" s="192" t="s">
        <v>5</v>
      </c>
      <c r="I1982" s="193"/>
      <c r="L1982" s="188"/>
      <c r="M1982" s="194"/>
      <c r="N1982" s="195"/>
      <c r="O1982" s="195"/>
      <c r="P1982" s="195"/>
      <c r="Q1982" s="195"/>
      <c r="R1982" s="195"/>
      <c r="S1982" s="195"/>
      <c r="T1982" s="196"/>
      <c r="AT1982" s="192" t="s">
        <v>153</v>
      </c>
      <c r="AU1982" s="192" t="s">
        <v>86</v>
      </c>
      <c r="AV1982" s="11" t="s">
        <v>25</v>
      </c>
      <c r="AW1982" s="11" t="s">
        <v>40</v>
      </c>
      <c r="AX1982" s="11" t="s">
        <v>77</v>
      </c>
      <c r="AY1982" s="192" t="s">
        <v>144</v>
      </c>
    </row>
    <row r="1983" spans="2:51" s="11" customFormat="1" ht="13.5">
      <c r="B1983" s="188"/>
      <c r="D1983" s="189" t="s">
        <v>153</v>
      </c>
      <c r="E1983" s="190" t="s">
        <v>5</v>
      </c>
      <c r="F1983" s="191" t="s">
        <v>670</v>
      </c>
      <c r="H1983" s="192" t="s">
        <v>5</v>
      </c>
      <c r="I1983" s="193"/>
      <c r="L1983" s="188"/>
      <c r="M1983" s="194"/>
      <c r="N1983" s="195"/>
      <c r="O1983" s="195"/>
      <c r="P1983" s="195"/>
      <c r="Q1983" s="195"/>
      <c r="R1983" s="195"/>
      <c r="S1983" s="195"/>
      <c r="T1983" s="196"/>
      <c r="AT1983" s="192" t="s">
        <v>153</v>
      </c>
      <c r="AU1983" s="192" t="s">
        <v>86</v>
      </c>
      <c r="AV1983" s="11" t="s">
        <v>25</v>
      </c>
      <c r="AW1983" s="11" t="s">
        <v>40</v>
      </c>
      <c r="AX1983" s="11" t="s">
        <v>77</v>
      </c>
      <c r="AY1983" s="192" t="s">
        <v>144</v>
      </c>
    </row>
    <row r="1984" spans="2:51" s="12" customFormat="1" ht="13.5">
      <c r="B1984" s="197"/>
      <c r="D1984" s="189" t="s">
        <v>153</v>
      </c>
      <c r="E1984" s="198" t="s">
        <v>5</v>
      </c>
      <c r="F1984" s="199" t="s">
        <v>671</v>
      </c>
      <c r="H1984" s="200">
        <v>176.41</v>
      </c>
      <c r="I1984" s="201"/>
      <c r="L1984" s="197"/>
      <c r="M1984" s="202"/>
      <c r="N1984" s="203"/>
      <c r="O1984" s="203"/>
      <c r="P1984" s="203"/>
      <c r="Q1984" s="203"/>
      <c r="R1984" s="203"/>
      <c r="S1984" s="203"/>
      <c r="T1984" s="204"/>
      <c r="AT1984" s="198" t="s">
        <v>153</v>
      </c>
      <c r="AU1984" s="198" t="s">
        <v>86</v>
      </c>
      <c r="AV1984" s="12" t="s">
        <v>86</v>
      </c>
      <c r="AW1984" s="12" t="s">
        <v>40</v>
      </c>
      <c r="AX1984" s="12" t="s">
        <v>77</v>
      </c>
      <c r="AY1984" s="198" t="s">
        <v>144</v>
      </c>
    </row>
    <row r="1985" spans="2:51" s="13" customFormat="1" ht="13.5">
      <c r="B1985" s="205"/>
      <c r="D1985" s="206" t="s">
        <v>153</v>
      </c>
      <c r="E1985" s="207" t="s">
        <v>5</v>
      </c>
      <c r="F1985" s="208" t="s">
        <v>174</v>
      </c>
      <c r="H1985" s="209">
        <v>176.41</v>
      </c>
      <c r="I1985" s="210"/>
      <c r="L1985" s="205"/>
      <c r="M1985" s="211"/>
      <c r="N1985" s="212"/>
      <c r="O1985" s="212"/>
      <c r="P1985" s="212"/>
      <c r="Q1985" s="212"/>
      <c r="R1985" s="212"/>
      <c r="S1985" s="212"/>
      <c r="T1985" s="213"/>
      <c r="AT1985" s="214" t="s">
        <v>153</v>
      </c>
      <c r="AU1985" s="214" t="s">
        <v>86</v>
      </c>
      <c r="AV1985" s="13" t="s">
        <v>151</v>
      </c>
      <c r="AW1985" s="13" t="s">
        <v>40</v>
      </c>
      <c r="AX1985" s="13" t="s">
        <v>25</v>
      </c>
      <c r="AY1985" s="214" t="s">
        <v>144</v>
      </c>
    </row>
    <row r="1986" spans="2:65" s="1" customFormat="1" ht="22.5" customHeight="1">
      <c r="B1986" s="175"/>
      <c r="C1986" s="223" t="s">
        <v>2146</v>
      </c>
      <c r="D1986" s="223" t="s">
        <v>782</v>
      </c>
      <c r="E1986" s="224" t="s">
        <v>2147</v>
      </c>
      <c r="F1986" s="225" t="s">
        <v>2148</v>
      </c>
      <c r="G1986" s="226" t="s">
        <v>205</v>
      </c>
      <c r="H1986" s="227">
        <v>179.938</v>
      </c>
      <c r="I1986" s="228"/>
      <c r="J1986" s="229">
        <f>ROUND(I1986*H1986,2)</f>
        <v>0</v>
      </c>
      <c r="K1986" s="178" t="s">
        <v>4753</v>
      </c>
      <c r="L1986" s="230"/>
      <c r="M1986" s="231" t="s">
        <v>5</v>
      </c>
      <c r="N1986" s="232" t="s">
        <v>48</v>
      </c>
      <c r="O1986" s="43"/>
      <c r="P1986" s="185">
        <f>O1986*H1986</f>
        <v>0</v>
      </c>
      <c r="Q1986" s="185">
        <v>0.0032</v>
      </c>
      <c r="R1986" s="185">
        <f>Q1986*H1986</f>
        <v>0.5758016</v>
      </c>
      <c r="S1986" s="185">
        <v>0</v>
      </c>
      <c r="T1986" s="186">
        <f>S1986*H1986</f>
        <v>0</v>
      </c>
      <c r="AR1986" s="24" t="s">
        <v>497</v>
      </c>
      <c r="AT1986" s="24" t="s">
        <v>782</v>
      </c>
      <c r="AU1986" s="24" t="s">
        <v>86</v>
      </c>
      <c r="AY1986" s="24" t="s">
        <v>144</v>
      </c>
      <c r="BE1986" s="187">
        <f>IF(N1986="základní",J1986,0)</f>
        <v>0</v>
      </c>
      <c r="BF1986" s="187">
        <f>IF(N1986="snížená",J1986,0)</f>
        <v>0</v>
      </c>
      <c r="BG1986" s="187">
        <f>IF(N1986="zákl. přenesená",J1986,0)</f>
        <v>0</v>
      </c>
      <c r="BH1986" s="187">
        <f>IF(N1986="sníž. přenesená",J1986,0)</f>
        <v>0</v>
      </c>
      <c r="BI1986" s="187">
        <f>IF(N1986="nulová",J1986,0)</f>
        <v>0</v>
      </c>
      <c r="BJ1986" s="24" t="s">
        <v>25</v>
      </c>
      <c r="BK1986" s="187">
        <f>ROUND(I1986*H1986,2)</f>
        <v>0</v>
      </c>
      <c r="BL1986" s="24" t="s">
        <v>339</v>
      </c>
      <c r="BM1986" s="24" t="s">
        <v>2149</v>
      </c>
    </row>
    <row r="1987" spans="2:47" s="1" customFormat="1" ht="27">
      <c r="B1987" s="42"/>
      <c r="D1987" s="189" t="s">
        <v>852</v>
      </c>
      <c r="F1987" s="236" t="s">
        <v>2150</v>
      </c>
      <c r="I1987" s="237"/>
      <c r="L1987" s="42"/>
      <c r="M1987" s="238"/>
      <c r="N1987" s="43"/>
      <c r="O1987" s="43"/>
      <c r="P1987" s="43"/>
      <c r="Q1987" s="43"/>
      <c r="R1987" s="43"/>
      <c r="S1987" s="43"/>
      <c r="T1987" s="71"/>
      <c r="AT1987" s="24" t="s">
        <v>852</v>
      </c>
      <c r="AU1987" s="24" t="s">
        <v>86</v>
      </c>
    </row>
    <row r="1988" spans="2:51" s="11" customFormat="1" ht="13.5">
      <c r="B1988" s="188"/>
      <c r="D1988" s="189" t="s">
        <v>153</v>
      </c>
      <c r="E1988" s="190" t="s">
        <v>5</v>
      </c>
      <c r="F1988" s="191" t="s">
        <v>669</v>
      </c>
      <c r="H1988" s="192" t="s">
        <v>5</v>
      </c>
      <c r="I1988" s="193"/>
      <c r="L1988" s="188"/>
      <c r="M1988" s="194"/>
      <c r="N1988" s="195"/>
      <c r="O1988" s="195"/>
      <c r="P1988" s="195"/>
      <c r="Q1988" s="195"/>
      <c r="R1988" s="195"/>
      <c r="S1988" s="195"/>
      <c r="T1988" s="196"/>
      <c r="AT1988" s="192" t="s">
        <v>153</v>
      </c>
      <c r="AU1988" s="192" t="s">
        <v>86</v>
      </c>
      <c r="AV1988" s="11" t="s">
        <v>25</v>
      </c>
      <c r="AW1988" s="11" t="s">
        <v>40</v>
      </c>
      <c r="AX1988" s="11" t="s">
        <v>77</v>
      </c>
      <c r="AY1988" s="192" t="s">
        <v>144</v>
      </c>
    </row>
    <row r="1989" spans="2:51" s="11" customFormat="1" ht="13.5">
      <c r="B1989" s="188"/>
      <c r="D1989" s="189" t="s">
        <v>153</v>
      </c>
      <c r="E1989" s="190" t="s">
        <v>5</v>
      </c>
      <c r="F1989" s="191" t="s">
        <v>670</v>
      </c>
      <c r="H1989" s="192" t="s">
        <v>5</v>
      </c>
      <c r="I1989" s="193"/>
      <c r="L1989" s="188"/>
      <c r="M1989" s="194"/>
      <c r="N1989" s="195"/>
      <c r="O1989" s="195"/>
      <c r="P1989" s="195"/>
      <c r="Q1989" s="195"/>
      <c r="R1989" s="195"/>
      <c r="S1989" s="195"/>
      <c r="T1989" s="196"/>
      <c r="AT1989" s="192" t="s">
        <v>153</v>
      </c>
      <c r="AU1989" s="192" t="s">
        <v>86</v>
      </c>
      <c r="AV1989" s="11" t="s">
        <v>25</v>
      </c>
      <c r="AW1989" s="11" t="s">
        <v>40</v>
      </c>
      <c r="AX1989" s="11" t="s">
        <v>77</v>
      </c>
      <c r="AY1989" s="192" t="s">
        <v>144</v>
      </c>
    </row>
    <row r="1990" spans="2:51" s="12" customFormat="1" ht="13.5">
      <c r="B1990" s="197"/>
      <c r="D1990" s="189" t="s">
        <v>153</v>
      </c>
      <c r="E1990" s="198" t="s">
        <v>5</v>
      </c>
      <c r="F1990" s="199" t="s">
        <v>671</v>
      </c>
      <c r="H1990" s="200">
        <v>176.41</v>
      </c>
      <c r="I1990" s="201"/>
      <c r="L1990" s="197"/>
      <c r="M1990" s="202"/>
      <c r="N1990" s="203"/>
      <c r="O1990" s="203"/>
      <c r="P1990" s="203"/>
      <c r="Q1990" s="203"/>
      <c r="R1990" s="203"/>
      <c r="S1990" s="203"/>
      <c r="T1990" s="204"/>
      <c r="AT1990" s="198" t="s">
        <v>153</v>
      </c>
      <c r="AU1990" s="198" t="s">
        <v>86</v>
      </c>
      <c r="AV1990" s="12" t="s">
        <v>86</v>
      </c>
      <c r="AW1990" s="12" t="s">
        <v>40</v>
      </c>
      <c r="AX1990" s="12" t="s">
        <v>77</v>
      </c>
      <c r="AY1990" s="198" t="s">
        <v>144</v>
      </c>
    </row>
    <row r="1991" spans="2:51" s="13" customFormat="1" ht="13.5">
      <c r="B1991" s="205"/>
      <c r="D1991" s="189" t="s">
        <v>153</v>
      </c>
      <c r="E1991" s="215" t="s">
        <v>5</v>
      </c>
      <c r="F1991" s="216" t="s">
        <v>174</v>
      </c>
      <c r="H1991" s="217">
        <v>176.41</v>
      </c>
      <c r="I1991" s="210"/>
      <c r="L1991" s="205"/>
      <c r="M1991" s="211"/>
      <c r="N1991" s="212"/>
      <c r="O1991" s="212"/>
      <c r="P1991" s="212"/>
      <c r="Q1991" s="212"/>
      <c r="R1991" s="212"/>
      <c r="S1991" s="212"/>
      <c r="T1991" s="213"/>
      <c r="AT1991" s="214" t="s">
        <v>153</v>
      </c>
      <c r="AU1991" s="214" t="s">
        <v>86</v>
      </c>
      <c r="AV1991" s="13" t="s">
        <v>151</v>
      </c>
      <c r="AW1991" s="13" t="s">
        <v>40</v>
      </c>
      <c r="AX1991" s="13" t="s">
        <v>77</v>
      </c>
      <c r="AY1991" s="214" t="s">
        <v>144</v>
      </c>
    </row>
    <row r="1992" spans="2:51" s="12" customFormat="1" ht="13.5">
      <c r="B1992" s="197"/>
      <c r="D1992" s="189" t="s">
        <v>153</v>
      </c>
      <c r="E1992" s="198" t="s">
        <v>5</v>
      </c>
      <c r="F1992" s="199" t="s">
        <v>2151</v>
      </c>
      <c r="H1992" s="200">
        <v>179.938</v>
      </c>
      <c r="I1992" s="201"/>
      <c r="L1992" s="197"/>
      <c r="M1992" s="202"/>
      <c r="N1992" s="203"/>
      <c r="O1992" s="203"/>
      <c r="P1992" s="203"/>
      <c r="Q1992" s="203"/>
      <c r="R1992" s="203"/>
      <c r="S1992" s="203"/>
      <c r="T1992" s="204"/>
      <c r="AT1992" s="198" t="s">
        <v>153</v>
      </c>
      <c r="AU1992" s="198" t="s">
        <v>86</v>
      </c>
      <c r="AV1992" s="12" t="s">
        <v>86</v>
      </c>
      <c r="AW1992" s="12" t="s">
        <v>40</v>
      </c>
      <c r="AX1992" s="12" t="s">
        <v>77</v>
      </c>
      <c r="AY1992" s="198" t="s">
        <v>144</v>
      </c>
    </row>
    <row r="1993" spans="2:51" s="13" customFormat="1" ht="13.5">
      <c r="B1993" s="205"/>
      <c r="D1993" s="206" t="s">
        <v>153</v>
      </c>
      <c r="E1993" s="207" t="s">
        <v>5</v>
      </c>
      <c r="F1993" s="208" t="s">
        <v>174</v>
      </c>
      <c r="H1993" s="209">
        <v>179.938</v>
      </c>
      <c r="I1993" s="210"/>
      <c r="L1993" s="205"/>
      <c r="M1993" s="211"/>
      <c r="N1993" s="212"/>
      <c r="O1993" s="212"/>
      <c r="P1993" s="212"/>
      <c r="Q1993" s="212"/>
      <c r="R1993" s="212"/>
      <c r="S1993" s="212"/>
      <c r="T1993" s="213"/>
      <c r="AT1993" s="214" t="s">
        <v>153</v>
      </c>
      <c r="AU1993" s="214" t="s">
        <v>86</v>
      </c>
      <c r="AV1993" s="13" t="s">
        <v>151</v>
      </c>
      <c r="AW1993" s="13" t="s">
        <v>40</v>
      </c>
      <c r="AX1993" s="13" t="s">
        <v>25</v>
      </c>
      <c r="AY1993" s="214" t="s">
        <v>144</v>
      </c>
    </row>
    <row r="1994" spans="2:65" s="1" customFormat="1" ht="31.5" customHeight="1">
      <c r="B1994" s="175"/>
      <c r="C1994" s="176" t="s">
        <v>2152</v>
      </c>
      <c r="D1994" s="176" t="s">
        <v>146</v>
      </c>
      <c r="E1994" s="177" t="s">
        <v>2153</v>
      </c>
      <c r="F1994" s="178" t="s">
        <v>2154</v>
      </c>
      <c r="G1994" s="179" t="s">
        <v>205</v>
      </c>
      <c r="H1994" s="180">
        <v>510.85</v>
      </c>
      <c r="I1994" s="181"/>
      <c r="J1994" s="182">
        <f>ROUND(I1994*H1994,2)</f>
        <v>0</v>
      </c>
      <c r="K1994" s="178" t="s">
        <v>4753</v>
      </c>
      <c r="L1994" s="42"/>
      <c r="M1994" s="183" t="s">
        <v>5</v>
      </c>
      <c r="N1994" s="184" t="s">
        <v>48</v>
      </c>
      <c r="O1994" s="43"/>
      <c r="P1994" s="185">
        <f>O1994*H1994</f>
        <v>0</v>
      </c>
      <c r="Q1994" s="185">
        <v>0</v>
      </c>
      <c r="R1994" s="185">
        <f>Q1994*H1994</f>
        <v>0</v>
      </c>
      <c r="S1994" s="185">
        <v>0</v>
      </c>
      <c r="T1994" s="186">
        <f>S1994*H1994</f>
        <v>0</v>
      </c>
      <c r="AR1994" s="24" t="s">
        <v>339</v>
      </c>
      <c r="AT1994" s="24" t="s">
        <v>146</v>
      </c>
      <c r="AU1994" s="24" t="s">
        <v>86</v>
      </c>
      <c r="AY1994" s="24" t="s">
        <v>144</v>
      </c>
      <c r="BE1994" s="187">
        <f>IF(N1994="základní",J1994,0)</f>
        <v>0</v>
      </c>
      <c r="BF1994" s="187">
        <f>IF(N1994="snížená",J1994,0)</f>
        <v>0</v>
      </c>
      <c r="BG1994" s="187">
        <f>IF(N1994="zákl. přenesená",J1994,0)</f>
        <v>0</v>
      </c>
      <c r="BH1994" s="187">
        <f>IF(N1994="sníž. přenesená",J1994,0)</f>
        <v>0</v>
      </c>
      <c r="BI1994" s="187">
        <f>IF(N1994="nulová",J1994,0)</f>
        <v>0</v>
      </c>
      <c r="BJ1994" s="24" t="s">
        <v>25</v>
      </c>
      <c r="BK1994" s="187">
        <f>ROUND(I1994*H1994,2)</f>
        <v>0</v>
      </c>
      <c r="BL1994" s="24" t="s">
        <v>339</v>
      </c>
      <c r="BM1994" s="24" t="s">
        <v>2155</v>
      </c>
    </row>
    <row r="1995" spans="2:51" s="11" customFormat="1" ht="13.5">
      <c r="B1995" s="188"/>
      <c r="D1995" s="189" t="s">
        <v>153</v>
      </c>
      <c r="E1995" s="190" t="s">
        <v>5</v>
      </c>
      <c r="F1995" s="191" t="s">
        <v>652</v>
      </c>
      <c r="H1995" s="192" t="s">
        <v>5</v>
      </c>
      <c r="I1995" s="193"/>
      <c r="L1995" s="188"/>
      <c r="M1995" s="194"/>
      <c r="N1995" s="195"/>
      <c r="O1995" s="195"/>
      <c r="P1995" s="195"/>
      <c r="Q1995" s="195"/>
      <c r="R1995" s="195"/>
      <c r="S1995" s="195"/>
      <c r="T1995" s="196"/>
      <c r="AT1995" s="192" t="s">
        <v>153</v>
      </c>
      <c r="AU1995" s="192" t="s">
        <v>86</v>
      </c>
      <c r="AV1995" s="11" t="s">
        <v>25</v>
      </c>
      <c r="AW1995" s="11" t="s">
        <v>40</v>
      </c>
      <c r="AX1995" s="11" t="s">
        <v>77</v>
      </c>
      <c r="AY1995" s="192" t="s">
        <v>144</v>
      </c>
    </row>
    <row r="1996" spans="2:51" s="11" customFormat="1" ht="13.5">
      <c r="B1996" s="188"/>
      <c r="D1996" s="189" t="s">
        <v>153</v>
      </c>
      <c r="E1996" s="190" t="s">
        <v>5</v>
      </c>
      <c r="F1996" s="191" t="s">
        <v>653</v>
      </c>
      <c r="H1996" s="192" t="s">
        <v>5</v>
      </c>
      <c r="I1996" s="193"/>
      <c r="L1996" s="188"/>
      <c r="M1996" s="194"/>
      <c r="N1996" s="195"/>
      <c r="O1996" s="195"/>
      <c r="P1996" s="195"/>
      <c r="Q1996" s="195"/>
      <c r="R1996" s="195"/>
      <c r="S1996" s="195"/>
      <c r="T1996" s="196"/>
      <c r="AT1996" s="192" t="s">
        <v>153</v>
      </c>
      <c r="AU1996" s="192" t="s">
        <v>86</v>
      </c>
      <c r="AV1996" s="11" t="s">
        <v>25</v>
      </c>
      <c r="AW1996" s="11" t="s">
        <v>40</v>
      </c>
      <c r="AX1996" s="11" t="s">
        <v>77</v>
      </c>
      <c r="AY1996" s="192" t="s">
        <v>144</v>
      </c>
    </row>
    <row r="1997" spans="2:51" s="12" customFormat="1" ht="13.5">
      <c r="B1997" s="197"/>
      <c r="D1997" s="189" t="s">
        <v>153</v>
      </c>
      <c r="E1997" s="198" t="s">
        <v>5</v>
      </c>
      <c r="F1997" s="199" t="s">
        <v>654</v>
      </c>
      <c r="H1997" s="200">
        <v>368.18</v>
      </c>
      <c r="I1997" s="201"/>
      <c r="L1997" s="197"/>
      <c r="M1997" s="202"/>
      <c r="N1997" s="203"/>
      <c r="O1997" s="203"/>
      <c r="P1997" s="203"/>
      <c r="Q1997" s="203"/>
      <c r="R1997" s="203"/>
      <c r="S1997" s="203"/>
      <c r="T1997" s="204"/>
      <c r="AT1997" s="198" t="s">
        <v>153</v>
      </c>
      <c r="AU1997" s="198" t="s">
        <v>86</v>
      </c>
      <c r="AV1997" s="12" t="s">
        <v>86</v>
      </c>
      <c r="AW1997" s="12" t="s">
        <v>40</v>
      </c>
      <c r="AX1997" s="12" t="s">
        <v>77</v>
      </c>
      <c r="AY1997" s="198" t="s">
        <v>144</v>
      </c>
    </row>
    <row r="1998" spans="2:51" s="11" customFormat="1" ht="13.5">
      <c r="B1998" s="188"/>
      <c r="D1998" s="189" t="s">
        <v>153</v>
      </c>
      <c r="E1998" s="190" t="s">
        <v>5</v>
      </c>
      <c r="F1998" s="191" t="s">
        <v>655</v>
      </c>
      <c r="H1998" s="192" t="s">
        <v>5</v>
      </c>
      <c r="I1998" s="193"/>
      <c r="L1998" s="188"/>
      <c r="M1998" s="194"/>
      <c r="N1998" s="195"/>
      <c r="O1998" s="195"/>
      <c r="P1998" s="195"/>
      <c r="Q1998" s="195"/>
      <c r="R1998" s="195"/>
      <c r="S1998" s="195"/>
      <c r="T1998" s="196"/>
      <c r="AT1998" s="192" t="s">
        <v>153</v>
      </c>
      <c r="AU1998" s="192" t="s">
        <v>86</v>
      </c>
      <c r="AV1998" s="11" t="s">
        <v>25</v>
      </c>
      <c r="AW1998" s="11" t="s">
        <v>40</v>
      </c>
      <c r="AX1998" s="11" t="s">
        <v>77</v>
      </c>
      <c r="AY1998" s="192" t="s">
        <v>144</v>
      </c>
    </row>
    <row r="1999" spans="2:51" s="11" customFormat="1" ht="13.5">
      <c r="B1999" s="188"/>
      <c r="D1999" s="189" t="s">
        <v>153</v>
      </c>
      <c r="E1999" s="190" t="s">
        <v>5</v>
      </c>
      <c r="F1999" s="191" t="s">
        <v>656</v>
      </c>
      <c r="H1999" s="192" t="s">
        <v>5</v>
      </c>
      <c r="I1999" s="193"/>
      <c r="L1999" s="188"/>
      <c r="M1999" s="194"/>
      <c r="N1999" s="195"/>
      <c r="O1999" s="195"/>
      <c r="P1999" s="195"/>
      <c r="Q1999" s="195"/>
      <c r="R1999" s="195"/>
      <c r="S1999" s="195"/>
      <c r="T1999" s="196"/>
      <c r="AT1999" s="192" t="s">
        <v>153</v>
      </c>
      <c r="AU1999" s="192" t="s">
        <v>86</v>
      </c>
      <c r="AV1999" s="11" t="s">
        <v>25</v>
      </c>
      <c r="AW1999" s="11" t="s">
        <v>40</v>
      </c>
      <c r="AX1999" s="11" t="s">
        <v>77</v>
      </c>
      <c r="AY1999" s="192" t="s">
        <v>144</v>
      </c>
    </row>
    <row r="2000" spans="2:51" s="12" customFormat="1" ht="13.5">
      <c r="B2000" s="197"/>
      <c r="D2000" s="189" t="s">
        <v>153</v>
      </c>
      <c r="E2000" s="198" t="s">
        <v>5</v>
      </c>
      <c r="F2000" s="199" t="s">
        <v>657</v>
      </c>
      <c r="H2000" s="200">
        <v>142.67</v>
      </c>
      <c r="I2000" s="201"/>
      <c r="L2000" s="197"/>
      <c r="M2000" s="202"/>
      <c r="N2000" s="203"/>
      <c r="O2000" s="203"/>
      <c r="P2000" s="203"/>
      <c r="Q2000" s="203"/>
      <c r="R2000" s="203"/>
      <c r="S2000" s="203"/>
      <c r="T2000" s="204"/>
      <c r="AT2000" s="198" t="s">
        <v>153</v>
      </c>
      <c r="AU2000" s="198" t="s">
        <v>86</v>
      </c>
      <c r="AV2000" s="12" t="s">
        <v>86</v>
      </c>
      <c r="AW2000" s="12" t="s">
        <v>40</v>
      </c>
      <c r="AX2000" s="12" t="s">
        <v>77</v>
      </c>
      <c r="AY2000" s="198" t="s">
        <v>144</v>
      </c>
    </row>
    <row r="2001" spans="2:51" s="13" customFormat="1" ht="13.5">
      <c r="B2001" s="205"/>
      <c r="D2001" s="206" t="s">
        <v>153</v>
      </c>
      <c r="E2001" s="207" t="s">
        <v>5</v>
      </c>
      <c r="F2001" s="208" t="s">
        <v>174</v>
      </c>
      <c r="H2001" s="209">
        <v>510.85</v>
      </c>
      <c r="I2001" s="210"/>
      <c r="L2001" s="205"/>
      <c r="M2001" s="211"/>
      <c r="N2001" s="212"/>
      <c r="O2001" s="212"/>
      <c r="P2001" s="212"/>
      <c r="Q2001" s="212"/>
      <c r="R2001" s="212"/>
      <c r="S2001" s="212"/>
      <c r="T2001" s="213"/>
      <c r="AT2001" s="214" t="s">
        <v>153</v>
      </c>
      <c r="AU2001" s="214" t="s">
        <v>86</v>
      </c>
      <c r="AV2001" s="13" t="s">
        <v>151</v>
      </c>
      <c r="AW2001" s="13" t="s">
        <v>40</v>
      </c>
      <c r="AX2001" s="13" t="s">
        <v>25</v>
      </c>
      <c r="AY2001" s="214" t="s">
        <v>144</v>
      </c>
    </row>
    <row r="2002" spans="2:65" s="1" customFormat="1" ht="31.5" customHeight="1">
      <c r="B2002" s="175"/>
      <c r="C2002" s="176" t="s">
        <v>2156</v>
      </c>
      <c r="D2002" s="176" t="s">
        <v>146</v>
      </c>
      <c r="E2002" s="177" t="s">
        <v>2157</v>
      </c>
      <c r="F2002" s="178" t="s">
        <v>2158</v>
      </c>
      <c r="G2002" s="179" t="s">
        <v>205</v>
      </c>
      <c r="H2002" s="180">
        <v>518.66</v>
      </c>
      <c r="I2002" s="181"/>
      <c r="J2002" s="182">
        <f>ROUND(I2002*H2002,2)</f>
        <v>0</v>
      </c>
      <c r="K2002" s="178" t="s">
        <v>4753</v>
      </c>
      <c r="L2002" s="42"/>
      <c r="M2002" s="183" t="s">
        <v>5</v>
      </c>
      <c r="N2002" s="184" t="s">
        <v>48</v>
      </c>
      <c r="O2002" s="43"/>
      <c r="P2002" s="185">
        <f>O2002*H2002</f>
        <v>0</v>
      </c>
      <c r="Q2002" s="185">
        <v>0</v>
      </c>
      <c r="R2002" s="185">
        <f>Q2002*H2002</f>
        <v>0</v>
      </c>
      <c r="S2002" s="185">
        <v>0</v>
      </c>
      <c r="T2002" s="186">
        <f>S2002*H2002</f>
        <v>0</v>
      </c>
      <c r="AR2002" s="24" t="s">
        <v>339</v>
      </c>
      <c r="AT2002" s="24" t="s">
        <v>146</v>
      </c>
      <c r="AU2002" s="24" t="s">
        <v>86</v>
      </c>
      <c r="AY2002" s="24" t="s">
        <v>144</v>
      </c>
      <c r="BE2002" s="187">
        <f>IF(N2002="základní",J2002,0)</f>
        <v>0</v>
      </c>
      <c r="BF2002" s="187">
        <f>IF(N2002="snížená",J2002,0)</f>
        <v>0</v>
      </c>
      <c r="BG2002" s="187">
        <f>IF(N2002="zákl. přenesená",J2002,0)</f>
        <v>0</v>
      </c>
      <c r="BH2002" s="187">
        <f>IF(N2002="sníž. přenesená",J2002,0)</f>
        <v>0</v>
      </c>
      <c r="BI2002" s="187">
        <f>IF(N2002="nulová",J2002,0)</f>
        <v>0</v>
      </c>
      <c r="BJ2002" s="24" t="s">
        <v>25</v>
      </c>
      <c r="BK2002" s="187">
        <f>ROUND(I2002*H2002,2)</f>
        <v>0</v>
      </c>
      <c r="BL2002" s="24" t="s">
        <v>339</v>
      </c>
      <c r="BM2002" s="24" t="s">
        <v>2159</v>
      </c>
    </row>
    <row r="2003" spans="2:51" s="11" customFormat="1" ht="13.5">
      <c r="B2003" s="188"/>
      <c r="D2003" s="189" t="s">
        <v>153</v>
      </c>
      <c r="E2003" s="190" t="s">
        <v>5</v>
      </c>
      <c r="F2003" s="191" t="s">
        <v>2160</v>
      </c>
      <c r="H2003" s="192" t="s">
        <v>5</v>
      </c>
      <c r="I2003" s="193"/>
      <c r="L2003" s="188"/>
      <c r="M2003" s="194"/>
      <c r="N2003" s="195"/>
      <c r="O2003" s="195"/>
      <c r="P2003" s="195"/>
      <c r="Q2003" s="195"/>
      <c r="R2003" s="195"/>
      <c r="S2003" s="195"/>
      <c r="T2003" s="196"/>
      <c r="AT2003" s="192" t="s">
        <v>153</v>
      </c>
      <c r="AU2003" s="192" t="s">
        <v>86</v>
      </c>
      <c r="AV2003" s="11" t="s">
        <v>25</v>
      </c>
      <c r="AW2003" s="11" t="s">
        <v>40</v>
      </c>
      <c r="AX2003" s="11" t="s">
        <v>77</v>
      </c>
      <c r="AY2003" s="192" t="s">
        <v>144</v>
      </c>
    </row>
    <row r="2004" spans="2:51" s="11" customFormat="1" ht="13.5">
      <c r="B2004" s="188"/>
      <c r="D2004" s="189" t="s">
        <v>153</v>
      </c>
      <c r="E2004" s="190" t="s">
        <v>5</v>
      </c>
      <c r="F2004" s="191" t="s">
        <v>670</v>
      </c>
      <c r="H2004" s="192" t="s">
        <v>5</v>
      </c>
      <c r="I2004" s="193"/>
      <c r="L2004" s="188"/>
      <c r="M2004" s="194"/>
      <c r="N2004" s="195"/>
      <c r="O2004" s="195"/>
      <c r="P2004" s="195"/>
      <c r="Q2004" s="195"/>
      <c r="R2004" s="195"/>
      <c r="S2004" s="195"/>
      <c r="T2004" s="196"/>
      <c r="AT2004" s="192" t="s">
        <v>153</v>
      </c>
      <c r="AU2004" s="192" t="s">
        <v>86</v>
      </c>
      <c r="AV2004" s="11" t="s">
        <v>25</v>
      </c>
      <c r="AW2004" s="11" t="s">
        <v>40</v>
      </c>
      <c r="AX2004" s="11" t="s">
        <v>77</v>
      </c>
      <c r="AY2004" s="192" t="s">
        <v>144</v>
      </c>
    </row>
    <row r="2005" spans="2:51" s="12" customFormat="1" ht="13.5">
      <c r="B2005" s="197"/>
      <c r="D2005" s="189" t="s">
        <v>153</v>
      </c>
      <c r="E2005" s="198" t="s">
        <v>5</v>
      </c>
      <c r="F2005" s="199" t="s">
        <v>2161</v>
      </c>
      <c r="H2005" s="200">
        <v>352.82</v>
      </c>
      <c r="I2005" s="201"/>
      <c r="L2005" s="197"/>
      <c r="M2005" s="202"/>
      <c r="N2005" s="203"/>
      <c r="O2005" s="203"/>
      <c r="P2005" s="203"/>
      <c r="Q2005" s="203"/>
      <c r="R2005" s="203"/>
      <c r="S2005" s="203"/>
      <c r="T2005" s="204"/>
      <c r="AT2005" s="198" t="s">
        <v>153</v>
      </c>
      <c r="AU2005" s="198" t="s">
        <v>86</v>
      </c>
      <c r="AV2005" s="12" t="s">
        <v>86</v>
      </c>
      <c r="AW2005" s="12" t="s">
        <v>40</v>
      </c>
      <c r="AX2005" s="12" t="s">
        <v>77</v>
      </c>
      <c r="AY2005" s="198" t="s">
        <v>144</v>
      </c>
    </row>
    <row r="2006" spans="2:51" s="11" customFormat="1" ht="13.5">
      <c r="B2006" s="188"/>
      <c r="D2006" s="189" t="s">
        <v>153</v>
      </c>
      <c r="E2006" s="190" t="s">
        <v>5</v>
      </c>
      <c r="F2006" s="191" t="s">
        <v>2162</v>
      </c>
      <c r="H2006" s="192" t="s">
        <v>5</v>
      </c>
      <c r="I2006" s="193"/>
      <c r="L2006" s="188"/>
      <c r="M2006" s="194"/>
      <c r="N2006" s="195"/>
      <c r="O2006" s="195"/>
      <c r="P2006" s="195"/>
      <c r="Q2006" s="195"/>
      <c r="R2006" s="195"/>
      <c r="S2006" s="195"/>
      <c r="T2006" s="196"/>
      <c r="AT2006" s="192" t="s">
        <v>153</v>
      </c>
      <c r="AU2006" s="192" t="s">
        <v>86</v>
      </c>
      <c r="AV2006" s="11" t="s">
        <v>25</v>
      </c>
      <c r="AW2006" s="11" t="s">
        <v>40</v>
      </c>
      <c r="AX2006" s="11" t="s">
        <v>77</v>
      </c>
      <c r="AY2006" s="192" t="s">
        <v>144</v>
      </c>
    </row>
    <row r="2007" spans="2:51" s="11" customFormat="1" ht="13.5">
      <c r="B2007" s="188"/>
      <c r="D2007" s="189" t="s">
        <v>153</v>
      </c>
      <c r="E2007" s="190" t="s">
        <v>5</v>
      </c>
      <c r="F2007" s="191" t="s">
        <v>676</v>
      </c>
      <c r="H2007" s="192" t="s">
        <v>5</v>
      </c>
      <c r="I2007" s="193"/>
      <c r="L2007" s="188"/>
      <c r="M2007" s="194"/>
      <c r="N2007" s="195"/>
      <c r="O2007" s="195"/>
      <c r="P2007" s="195"/>
      <c r="Q2007" s="195"/>
      <c r="R2007" s="195"/>
      <c r="S2007" s="195"/>
      <c r="T2007" s="196"/>
      <c r="AT2007" s="192" t="s">
        <v>153</v>
      </c>
      <c r="AU2007" s="192" t="s">
        <v>86</v>
      </c>
      <c r="AV2007" s="11" t="s">
        <v>25</v>
      </c>
      <c r="AW2007" s="11" t="s">
        <v>40</v>
      </c>
      <c r="AX2007" s="11" t="s">
        <v>77</v>
      </c>
      <c r="AY2007" s="192" t="s">
        <v>144</v>
      </c>
    </row>
    <row r="2008" spans="2:51" s="12" customFormat="1" ht="13.5">
      <c r="B2008" s="197"/>
      <c r="D2008" s="189" t="s">
        <v>153</v>
      </c>
      <c r="E2008" s="198" t="s">
        <v>5</v>
      </c>
      <c r="F2008" s="199" t="s">
        <v>2163</v>
      </c>
      <c r="H2008" s="200">
        <v>165.84</v>
      </c>
      <c r="I2008" s="201"/>
      <c r="L2008" s="197"/>
      <c r="M2008" s="202"/>
      <c r="N2008" s="203"/>
      <c r="O2008" s="203"/>
      <c r="P2008" s="203"/>
      <c r="Q2008" s="203"/>
      <c r="R2008" s="203"/>
      <c r="S2008" s="203"/>
      <c r="T2008" s="204"/>
      <c r="AT2008" s="198" t="s">
        <v>153</v>
      </c>
      <c r="AU2008" s="198" t="s">
        <v>86</v>
      </c>
      <c r="AV2008" s="12" t="s">
        <v>86</v>
      </c>
      <c r="AW2008" s="12" t="s">
        <v>40</v>
      </c>
      <c r="AX2008" s="12" t="s">
        <v>77</v>
      </c>
      <c r="AY2008" s="198" t="s">
        <v>144</v>
      </c>
    </row>
    <row r="2009" spans="2:51" s="13" customFormat="1" ht="13.5">
      <c r="B2009" s="205"/>
      <c r="D2009" s="206" t="s">
        <v>153</v>
      </c>
      <c r="E2009" s="207" t="s">
        <v>5</v>
      </c>
      <c r="F2009" s="208" t="s">
        <v>174</v>
      </c>
      <c r="H2009" s="209">
        <v>518.66</v>
      </c>
      <c r="I2009" s="210"/>
      <c r="L2009" s="205"/>
      <c r="M2009" s="211"/>
      <c r="N2009" s="212"/>
      <c r="O2009" s="212"/>
      <c r="P2009" s="212"/>
      <c r="Q2009" s="212"/>
      <c r="R2009" s="212"/>
      <c r="S2009" s="212"/>
      <c r="T2009" s="213"/>
      <c r="AT2009" s="214" t="s">
        <v>153</v>
      </c>
      <c r="AU2009" s="214" t="s">
        <v>86</v>
      </c>
      <c r="AV2009" s="13" t="s">
        <v>151</v>
      </c>
      <c r="AW2009" s="13" t="s">
        <v>40</v>
      </c>
      <c r="AX2009" s="13" t="s">
        <v>25</v>
      </c>
      <c r="AY2009" s="214" t="s">
        <v>144</v>
      </c>
    </row>
    <row r="2010" spans="2:65" s="1" customFormat="1" ht="22.5" customHeight="1">
      <c r="B2010" s="175"/>
      <c r="C2010" s="176" t="s">
        <v>2164</v>
      </c>
      <c r="D2010" s="176" t="s">
        <v>146</v>
      </c>
      <c r="E2010" s="177" t="s">
        <v>2165</v>
      </c>
      <c r="F2010" s="178" t="s">
        <v>2166</v>
      </c>
      <c r="G2010" s="179" t="s">
        <v>205</v>
      </c>
      <c r="H2010" s="180">
        <v>176.41</v>
      </c>
      <c r="I2010" s="181"/>
      <c r="J2010" s="182">
        <f>ROUND(I2010*H2010,2)</f>
        <v>0</v>
      </c>
      <c r="K2010" s="178" t="s">
        <v>4753</v>
      </c>
      <c r="L2010" s="42"/>
      <c r="M2010" s="183" t="s">
        <v>5</v>
      </c>
      <c r="N2010" s="184" t="s">
        <v>48</v>
      </c>
      <c r="O2010" s="43"/>
      <c r="P2010" s="185">
        <f>O2010*H2010</f>
        <v>0</v>
      </c>
      <c r="Q2010" s="185">
        <v>0.04945</v>
      </c>
      <c r="R2010" s="185">
        <f>Q2010*H2010</f>
        <v>8.7234745</v>
      </c>
      <c r="S2010" s="185">
        <v>0</v>
      </c>
      <c r="T2010" s="186">
        <f>S2010*H2010</f>
        <v>0</v>
      </c>
      <c r="AR2010" s="24" t="s">
        <v>151</v>
      </c>
      <c r="AT2010" s="24" t="s">
        <v>146</v>
      </c>
      <c r="AU2010" s="24" t="s">
        <v>86</v>
      </c>
      <c r="AY2010" s="24" t="s">
        <v>144</v>
      </c>
      <c r="BE2010" s="187">
        <f>IF(N2010="základní",J2010,0)</f>
        <v>0</v>
      </c>
      <c r="BF2010" s="187">
        <f>IF(N2010="snížená",J2010,0)</f>
        <v>0</v>
      </c>
      <c r="BG2010" s="187">
        <f>IF(N2010="zákl. přenesená",J2010,0)</f>
        <v>0</v>
      </c>
      <c r="BH2010" s="187">
        <f>IF(N2010="sníž. přenesená",J2010,0)</f>
        <v>0</v>
      </c>
      <c r="BI2010" s="187">
        <f>IF(N2010="nulová",J2010,0)</f>
        <v>0</v>
      </c>
      <c r="BJ2010" s="24" t="s">
        <v>25</v>
      </c>
      <c r="BK2010" s="187">
        <f>ROUND(I2010*H2010,2)</f>
        <v>0</v>
      </c>
      <c r="BL2010" s="24" t="s">
        <v>151</v>
      </c>
      <c r="BM2010" s="24" t="s">
        <v>2167</v>
      </c>
    </row>
    <row r="2011" spans="2:51" s="11" customFormat="1" ht="13.5">
      <c r="B2011" s="188"/>
      <c r="D2011" s="189" t="s">
        <v>153</v>
      </c>
      <c r="E2011" s="190" t="s">
        <v>5</v>
      </c>
      <c r="F2011" s="191" t="s">
        <v>669</v>
      </c>
      <c r="H2011" s="192" t="s">
        <v>5</v>
      </c>
      <c r="I2011" s="193"/>
      <c r="L2011" s="188"/>
      <c r="M2011" s="194"/>
      <c r="N2011" s="195"/>
      <c r="O2011" s="195"/>
      <c r="P2011" s="195"/>
      <c r="Q2011" s="195"/>
      <c r="R2011" s="195"/>
      <c r="S2011" s="195"/>
      <c r="T2011" s="196"/>
      <c r="AT2011" s="192" t="s">
        <v>153</v>
      </c>
      <c r="AU2011" s="192" t="s">
        <v>86</v>
      </c>
      <c r="AV2011" s="11" t="s">
        <v>25</v>
      </c>
      <c r="AW2011" s="11" t="s">
        <v>40</v>
      </c>
      <c r="AX2011" s="11" t="s">
        <v>77</v>
      </c>
      <c r="AY2011" s="192" t="s">
        <v>144</v>
      </c>
    </row>
    <row r="2012" spans="2:51" s="11" customFormat="1" ht="13.5">
      <c r="B2012" s="188"/>
      <c r="D2012" s="189" t="s">
        <v>153</v>
      </c>
      <c r="E2012" s="190" t="s">
        <v>5</v>
      </c>
      <c r="F2012" s="191" t="s">
        <v>670</v>
      </c>
      <c r="H2012" s="192" t="s">
        <v>5</v>
      </c>
      <c r="I2012" s="193"/>
      <c r="L2012" s="188"/>
      <c r="M2012" s="194"/>
      <c r="N2012" s="195"/>
      <c r="O2012" s="195"/>
      <c r="P2012" s="195"/>
      <c r="Q2012" s="195"/>
      <c r="R2012" s="195"/>
      <c r="S2012" s="195"/>
      <c r="T2012" s="196"/>
      <c r="AT2012" s="192" t="s">
        <v>153</v>
      </c>
      <c r="AU2012" s="192" t="s">
        <v>86</v>
      </c>
      <c r="AV2012" s="11" t="s">
        <v>25</v>
      </c>
      <c r="AW2012" s="11" t="s">
        <v>40</v>
      </c>
      <c r="AX2012" s="11" t="s">
        <v>77</v>
      </c>
      <c r="AY2012" s="192" t="s">
        <v>144</v>
      </c>
    </row>
    <row r="2013" spans="2:51" s="12" customFormat="1" ht="13.5">
      <c r="B2013" s="197"/>
      <c r="D2013" s="189" t="s">
        <v>153</v>
      </c>
      <c r="E2013" s="198" t="s">
        <v>5</v>
      </c>
      <c r="F2013" s="199" t="s">
        <v>671</v>
      </c>
      <c r="H2013" s="200">
        <v>176.41</v>
      </c>
      <c r="I2013" s="201"/>
      <c r="L2013" s="197"/>
      <c r="M2013" s="202"/>
      <c r="N2013" s="203"/>
      <c r="O2013" s="203"/>
      <c r="P2013" s="203"/>
      <c r="Q2013" s="203"/>
      <c r="R2013" s="203"/>
      <c r="S2013" s="203"/>
      <c r="T2013" s="204"/>
      <c r="AT2013" s="198" t="s">
        <v>153</v>
      </c>
      <c r="AU2013" s="198" t="s">
        <v>86</v>
      </c>
      <c r="AV2013" s="12" t="s">
        <v>86</v>
      </c>
      <c r="AW2013" s="12" t="s">
        <v>40</v>
      </c>
      <c r="AX2013" s="12" t="s">
        <v>77</v>
      </c>
      <c r="AY2013" s="198" t="s">
        <v>144</v>
      </c>
    </row>
    <row r="2014" spans="2:51" s="13" customFormat="1" ht="13.5">
      <c r="B2014" s="205"/>
      <c r="D2014" s="206" t="s">
        <v>153</v>
      </c>
      <c r="E2014" s="207" t="s">
        <v>5</v>
      </c>
      <c r="F2014" s="208" t="s">
        <v>174</v>
      </c>
      <c r="H2014" s="209">
        <v>176.41</v>
      </c>
      <c r="I2014" s="210"/>
      <c r="L2014" s="205"/>
      <c r="M2014" s="211"/>
      <c r="N2014" s="212"/>
      <c r="O2014" s="212"/>
      <c r="P2014" s="212"/>
      <c r="Q2014" s="212"/>
      <c r="R2014" s="212"/>
      <c r="S2014" s="212"/>
      <c r="T2014" s="213"/>
      <c r="AT2014" s="214" t="s">
        <v>153</v>
      </c>
      <c r="AU2014" s="214" t="s">
        <v>86</v>
      </c>
      <c r="AV2014" s="13" t="s">
        <v>151</v>
      </c>
      <c r="AW2014" s="13" t="s">
        <v>40</v>
      </c>
      <c r="AX2014" s="13" t="s">
        <v>25</v>
      </c>
      <c r="AY2014" s="214" t="s">
        <v>144</v>
      </c>
    </row>
    <row r="2015" spans="2:65" s="1" customFormat="1" ht="22.5" customHeight="1">
      <c r="B2015" s="175"/>
      <c r="C2015" s="176" t="s">
        <v>2168</v>
      </c>
      <c r="D2015" s="176" t="s">
        <v>146</v>
      </c>
      <c r="E2015" s="177" t="s">
        <v>2169</v>
      </c>
      <c r="F2015" s="178" t="s">
        <v>2170</v>
      </c>
      <c r="G2015" s="179" t="s">
        <v>205</v>
      </c>
      <c r="H2015" s="180">
        <v>176.41</v>
      </c>
      <c r="I2015" s="181"/>
      <c r="J2015" s="182">
        <f>ROUND(I2015*H2015,2)</f>
        <v>0</v>
      </c>
      <c r="K2015" s="178" t="s">
        <v>4753</v>
      </c>
      <c r="L2015" s="42"/>
      <c r="M2015" s="183" t="s">
        <v>5</v>
      </c>
      <c r="N2015" s="184" t="s">
        <v>48</v>
      </c>
      <c r="O2015" s="43"/>
      <c r="P2015" s="185">
        <f>O2015*H2015</f>
        <v>0</v>
      </c>
      <c r="Q2015" s="185">
        <v>0.04945</v>
      </c>
      <c r="R2015" s="185">
        <f>Q2015*H2015</f>
        <v>8.7234745</v>
      </c>
      <c r="S2015" s="185">
        <v>0</v>
      </c>
      <c r="T2015" s="186">
        <f>S2015*H2015</f>
        <v>0</v>
      </c>
      <c r="AR2015" s="24" t="s">
        <v>151</v>
      </c>
      <c r="AT2015" s="24" t="s">
        <v>146</v>
      </c>
      <c r="AU2015" s="24" t="s">
        <v>86</v>
      </c>
      <c r="AY2015" s="24" t="s">
        <v>144</v>
      </c>
      <c r="BE2015" s="187">
        <f>IF(N2015="základní",J2015,0)</f>
        <v>0</v>
      </c>
      <c r="BF2015" s="187">
        <f>IF(N2015="snížená",J2015,0)</f>
        <v>0</v>
      </c>
      <c r="BG2015" s="187">
        <f>IF(N2015="zákl. přenesená",J2015,0)</f>
        <v>0</v>
      </c>
      <c r="BH2015" s="187">
        <f>IF(N2015="sníž. přenesená",J2015,0)</f>
        <v>0</v>
      </c>
      <c r="BI2015" s="187">
        <f>IF(N2015="nulová",J2015,0)</f>
        <v>0</v>
      </c>
      <c r="BJ2015" s="24" t="s">
        <v>25</v>
      </c>
      <c r="BK2015" s="187">
        <f>ROUND(I2015*H2015,2)</f>
        <v>0</v>
      </c>
      <c r="BL2015" s="24" t="s">
        <v>151</v>
      </c>
      <c r="BM2015" s="24" t="s">
        <v>2171</v>
      </c>
    </row>
    <row r="2016" spans="2:51" s="11" customFormat="1" ht="13.5">
      <c r="B2016" s="188"/>
      <c r="D2016" s="189" t="s">
        <v>153</v>
      </c>
      <c r="E2016" s="190" t="s">
        <v>5</v>
      </c>
      <c r="F2016" s="191" t="s">
        <v>669</v>
      </c>
      <c r="H2016" s="192" t="s">
        <v>5</v>
      </c>
      <c r="I2016" s="193"/>
      <c r="L2016" s="188"/>
      <c r="M2016" s="194"/>
      <c r="N2016" s="195"/>
      <c r="O2016" s="195"/>
      <c r="P2016" s="195"/>
      <c r="Q2016" s="195"/>
      <c r="R2016" s="195"/>
      <c r="S2016" s="195"/>
      <c r="T2016" s="196"/>
      <c r="AT2016" s="192" t="s">
        <v>153</v>
      </c>
      <c r="AU2016" s="192" t="s">
        <v>86</v>
      </c>
      <c r="AV2016" s="11" t="s">
        <v>25</v>
      </c>
      <c r="AW2016" s="11" t="s">
        <v>40</v>
      </c>
      <c r="AX2016" s="11" t="s">
        <v>77</v>
      </c>
      <c r="AY2016" s="192" t="s">
        <v>144</v>
      </c>
    </row>
    <row r="2017" spans="2:51" s="11" customFormat="1" ht="13.5">
      <c r="B2017" s="188"/>
      <c r="D2017" s="189" t="s">
        <v>153</v>
      </c>
      <c r="E2017" s="190" t="s">
        <v>5</v>
      </c>
      <c r="F2017" s="191" t="s">
        <v>670</v>
      </c>
      <c r="H2017" s="192" t="s">
        <v>5</v>
      </c>
      <c r="I2017" s="193"/>
      <c r="L2017" s="188"/>
      <c r="M2017" s="194"/>
      <c r="N2017" s="195"/>
      <c r="O2017" s="195"/>
      <c r="P2017" s="195"/>
      <c r="Q2017" s="195"/>
      <c r="R2017" s="195"/>
      <c r="S2017" s="195"/>
      <c r="T2017" s="196"/>
      <c r="AT2017" s="192" t="s">
        <v>153</v>
      </c>
      <c r="AU2017" s="192" t="s">
        <v>86</v>
      </c>
      <c r="AV2017" s="11" t="s">
        <v>25</v>
      </c>
      <c r="AW2017" s="11" t="s">
        <v>40</v>
      </c>
      <c r="AX2017" s="11" t="s">
        <v>77</v>
      </c>
      <c r="AY2017" s="192" t="s">
        <v>144</v>
      </c>
    </row>
    <row r="2018" spans="2:51" s="12" customFormat="1" ht="13.5">
      <c r="B2018" s="197"/>
      <c r="D2018" s="189" t="s">
        <v>153</v>
      </c>
      <c r="E2018" s="198" t="s">
        <v>5</v>
      </c>
      <c r="F2018" s="199" t="s">
        <v>671</v>
      </c>
      <c r="H2018" s="200">
        <v>176.41</v>
      </c>
      <c r="I2018" s="201"/>
      <c r="L2018" s="197"/>
      <c r="M2018" s="202"/>
      <c r="N2018" s="203"/>
      <c r="O2018" s="203"/>
      <c r="P2018" s="203"/>
      <c r="Q2018" s="203"/>
      <c r="R2018" s="203"/>
      <c r="S2018" s="203"/>
      <c r="T2018" s="204"/>
      <c r="AT2018" s="198" t="s">
        <v>153</v>
      </c>
      <c r="AU2018" s="198" t="s">
        <v>86</v>
      </c>
      <c r="AV2018" s="12" t="s">
        <v>86</v>
      </c>
      <c r="AW2018" s="12" t="s">
        <v>40</v>
      </c>
      <c r="AX2018" s="12" t="s">
        <v>77</v>
      </c>
      <c r="AY2018" s="198" t="s">
        <v>144</v>
      </c>
    </row>
    <row r="2019" spans="2:51" s="13" customFormat="1" ht="13.5">
      <c r="B2019" s="205"/>
      <c r="D2019" s="206" t="s">
        <v>153</v>
      </c>
      <c r="E2019" s="207" t="s">
        <v>5</v>
      </c>
      <c r="F2019" s="208" t="s">
        <v>174</v>
      </c>
      <c r="H2019" s="209">
        <v>176.41</v>
      </c>
      <c r="I2019" s="210"/>
      <c r="L2019" s="205"/>
      <c r="M2019" s="211"/>
      <c r="N2019" s="212"/>
      <c r="O2019" s="212"/>
      <c r="P2019" s="212"/>
      <c r="Q2019" s="212"/>
      <c r="R2019" s="212"/>
      <c r="S2019" s="212"/>
      <c r="T2019" s="213"/>
      <c r="AT2019" s="214" t="s">
        <v>153</v>
      </c>
      <c r="AU2019" s="214" t="s">
        <v>86</v>
      </c>
      <c r="AV2019" s="13" t="s">
        <v>151</v>
      </c>
      <c r="AW2019" s="13" t="s">
        <v>40</v>
      </c>
      <c r="AX2019" s="13" t="s">
        <v>25</v>
      </c>
      <c r="AY2019" s="214" t="s">
        <v>144</v>
      </c>
    </row>
    <row r="2020" spans="2:65" s="1" customFormat="1" ht="31.5" customHeight="1">
      <c r="B2020" s="175"/>
      <c r="C2020" s="176" t="s">
        <v>2172</v>
      </c>
      <c r="D2020" s="176" t="s">
        <v>146</v>
      </c>
      <c r="E2020" s="177" t="s">
        <v>2173</v>
      </c>
      <c r="F2020" s="178" t="s">
        <v>2174</v>
      </c>
      <c r="G2020" s="179" t="s">
        <v>1208</v>
      </c>
      <c r="H2020" s="239"/>
      <c r="I2020" s="181"/>
      <c r="J2020" s="182">
        <f>ROUND(I2020*H2020,2)</f>
        <v>0</v>
      </c>
      <c r="K2020" s="178" t="s">
        <v>4753</v>
      </c>
      <c r="L2020" s="42"/>
      <c r="M2020" s="183" t="s">
        <v>5</v>
      </c>
      <c r="N2020" s="184" t="s">
        <v>48</v>
      </c>
      <c r="O2020" s="43"/>
      <c r="P2020" s="185">
        <f>O2020*H2020</f>
        <v>0</v>
      </c>
      <c r="Q2020" s="185">
        <v>0</v>
      </c>
      <c r="R2020" s="185">
        <f>Q2020*H2020</f>
        <v>0</v>
      </c>
      <c r="S2020" s="185">
        <v>0</v>
      </c>
      <c r="T2020" s="186">
        <f>S2020*H2020</f>
        <v>0</v>
      </c>
      <c r="AR2020" s="24" t="s">
        <v>339</v>
      </c>
      <c r="AT2020" s="24" t="s">
        <v>146</v>
      </c>
      <c r="AU2020" s="24" t="s">
        <v>86</v>
      </c>
      <c r="AY2020" s="24" t="s">
        <v>144</v>
      </c>
      <c r="BE2020" s="187">
        <f>IF(N2020="základní",J2020,0)</f>
        <v>0</v>
      </c>
      <c r="BF2020" s="187">
        <f>IF(N2020="snížená",J2020,0)</f>
        <v>0</v>
      </c>
      <c r="BG2020" s="187">
        <f>IF(N2020="zákl. přenesená",J2020,0)</f>
        <v>0</v>
      </c>
      <c r="BH2020" s="187">
        <f>IF(N2020="sníž. přenesená",J2020,0)</f>
        <v>0</v>
      </c>
      <c r="BI2020" s="187">
        <f>IF(N2020="nulová",J2020,0)</f>
        <v>0</v>
      </c>
      <c r="BJ2020" s="24" t="s">
        <v>25</v>
      </c>
      <c r="BK2020" s="187">
        <f>ROUND(I2020*H2020,2)</f>
        <v>0</v>
      </c>
      <c r="BL2020" s="24" t="s">
        <v>339</v>
      </c>
      <c r="BM2020" s="24" t="s">
        <v>2175</v>
      </c>
    </row>
    <row r="2021" spans="2:63" s="10" customFormat="1" ht="29.85" customHeight="1">
      <c r="B2021" s="161"/>
      <c r="D2021" s="172" t="s">
        <v>76</v>
      </c>
      <c r="E2021" s="173" t="s">
        <v>2176</v>
      </c>
      <c r="F2021" s="173" t="s">
        <v>2177</v>
      </c>
      <c r="I2021" s="164"/>
      <c r="J2021" s="174">
        <f>BK2021</f>
        <v>0</v>
      </c>
      <c r="L2021" s="161"/>
      <c r="M2021" s="166"/>
      <c r="N2021" s="167"/>
      <c r="O2021" s="167"/>
      <c r="P2021" s="168">
        <f>SUM(P2022:P2023)</f>
        <v>0</v>
      </c>
      <c r="Q2021" s="167"/>
      <c r="R2021" s="168">
        <f>SUM(R2022:R2023)</f>
        <v>0</v>
      </c>
      <c r="S2021" s="167"/>
      <c r="T2021" s="169">
        <f>SUM(T2022:T2023)</f>
        <v>0</v>
      </c>
      <c r="AR2021" s="162" t="s">
        <v>86</v>
      </c>
      <c r="AT2021" s="170" t="s">
        <v>76</v>
      </c>
      <c r="AU2021" s="170" t="s">
        <v>25</v>
      </c>
      <c r="AY2021" s="162" t="s">
        <v>144</v>
      </c>
      <c r="BK2021" s="171">
        <f>SUM(BK2022:BK2023)</f>
        <v>0</v>
      </c>
    </row>
    <row r="2022" spans="2:65" s="1" customFormat="1" ht="22.5" customHeight="1">
      <c r="B2022" s="175"/>
      <c r="C2022" s="176" t="s">
        <v>2178</v>
      </c>
      <c r="D2022" s="176" t="s">
        <v>146</v>
      </c>
      <c r="E2022" s="177" t="s">
        <v>2179</v>
      </c>
      <c r="F2022" s="178" t="s">
        <v>2180</v>
      </c>
      <c r="G2022" s="179" t="s">
        <v>4759</v>
      </c>
      <c r="H2022" s="180">
        <v>1</v>
      </c>
      <c r="I2022" s="181"/>
      <c r="J2022" s="182">
        <f>ROUND(I2022*H2022,2)</f>
        <v>0</v>
      </c>
      <c r="K2022" s="178" t="s">
        <v>4753</v>
      </c>
      <c r="L2022" s="42"/>
      <c r="M2022" s="183" t="s">
        <v>5</v>
      </c>
      <c r="N2022" s="184" t="s">
        <v>48</v>
      </c>
      <c r="O2022" s="43"/>
      <c r="P2022" s="185">
        <f>O2022*H2022</f>
        <v>0</v>
      </c>
      <c r="Q2022" s="185">
        <v>0</v>
      </c>
      <c r="R2022" s="185">
        <f>Q2022*H2022</f>
        <v>0</v>
      </c>
      <c r="S2022" s="185">
        <v>0</v>
      </c>
      <c r="T2022" s="186">
        <f>S2022*H2022</f>
        <v>0</v>
      </c>
      <c r="AR2022" s="24" t="s">
        <v>339</v>
      </c>
      <c r="AT2022" s="24" t="s">
        <v>146</v>
      </c>
      <c r="AU2022" s="24" t="s">
        <v>86</v>
      </c>
      <c r="AY2022" s="24" t="s">
        <v>144</v>
      </c>
      <c r="BE2022" s="187">
        <f>IF(N2022="základní",J2022,0)</f>
        <v>0</v>
      </c>
      <c r="BF2022" s="187">
        <f>IF(N2022="snížená",J2022,0)</f>
        <v>0</v>
      </c>
      <c r="BG2022" s="187">
        <f>IF(N2022="zákl. přenesená",J2022,0)</f>
        <v>0</v>
      </c>
      <c r="BH2022" s="187">
        <f>IF(N2022="sníž. přenesená",J2022,0)</f>
        <v>0</v>
      </c>
      <c r="BI2022" s="187">
        <f>IF(N2022="nulová",J2022,0)</f>
        <v>0</v>
      </c>
      <c r="BJ2022" s="24" t="s">
        <v>25</v>
      </c>
      <c r="BK2022" s="187">
        <f>ROUND(I2022*H2022,2)</f>
        <v>0</v>
      </c>
      <c r="BL2022" s="24" t="s">
        <v>339</v>
      </c>
      <c r="BM2022" s="24" t="s">
        <v>2181</v>
      </c>
    </row>
    <row r="2023" spans="2:51" s="12" customFormat="1" ht="13.5">
      <c r="B2023" s="197"/>
      <c r="D2023" s="189" t="s">
        <v>153</v>
      </c>
      <c r="E2023" s="198" t="s">
        <v>5</v>
      </c>
      <c r="F2023" s="199" t="s">
        <v>25</v>
      </c>
      <c r="H2023" s="200">
        <v>1</v>
      </c>
      <c r="I2023" s="201"/>
      <c r="L2023" s="197"/>
      <c r="M2023" s="202"/>
      <c r="N2023" s="203"/>
      <c r="O2023" s="203"/>
      <c r="P2023" s="203"/>
      <c r="Q2023" s="203"/>
      <c r="R2023" s="203"/>
      <c r="S2023" s="203"/>
      <c r="T2023" s="204"/>
      <c r="AT2023" s="198" t="s">
        <v>153</v>
      </c>
      <c r="AU2023" s="198" t="s">
        <v>86</v>
      </c>
      <c r="AV2023" s="12" t="s">
        <v>86</v>
      </c>
      <c r="AW2023" s="12" t="s">
        <v>40</v>
      </c>
      <c r="AX2023" s="12" t="s">
        <v>25</v>
      </c>
      <c r="AY2023" s="198" t="s">
        <v>144</v>
      </c>
    </row>
    <row r="2024" spans="2:63" s="10" customFormat="1" ht="29.85" customHeight="1">
      <c r="B2024" s="161"/>
      <c r="D2024" s="172" t="s">
        <v>76</v>
      </c>
      <c r="E2024" s="173" t="s">
        <v>2182</v>
      </c>
      <c r="F2024" s="173" t="s">
        <v>2183</v>
      </c>
      <c r="I2024" s="164"/>
      <c r="J2024" s="174">
        <f>BK2024</f>
        <v>0</v>
      </c>
      <c r="L2024" s="161"/>
      <c r="M2024" s="166"/>
      <c r="N2024" s="167"/>
      <c r="O2024" s="167"/>
      <c r="P2024" s="168">
        <f>SUM(P2025:P2026)</f>
        <v>0</v>
      </c>
      <c r="Q2024" s="167"/>
      <c r="R2024" s="168">
        <f>SUM(R2025:R2026)</f>
        <v>0</v>
      </c>
      <c r="S2024" s="167"/>
      <c r="T2024" s="169">
        <f>SUM(T2025:T2026)</f>
        <v>0</v>
      </c>
      <c r="AR2024" s="162" t="s">
        <v>86</v>
      </c>
      <c r="AT2024" s="170" t="s">
        <v>76</v>
      </c>
      <c r="AU2024" s="170" t="s">
        <v>25</v>
      </c>
      <c r="AY2024" s="162" t="s">
        <v>144</v>
      </c>
      <c r="BK2024" s="171">
        <f>SUM(BK2025:BK2026)</f>
        <v>0</v>
      </c>
    </row>
    <row r="2025" spans="2:65" s="1" customFormat="1" ht="22.5" customHeight="1">
      <c r="B2025" s="175"/>
      <c r="C2025" s="176" t="s">
        <v>2184</v>
      </c>
      <c r="D2025" s="176" t="s">
        <v>146</v>
      </c>
      <c r="E2025" s="177" t="s">
        <v>2185</v>
      </c>
      <c r="F2025" s="178" t="s">
        <v>2186</v>
      </c>
      <c r="G2025" s="179" t="s">
        <v>4759</v>
      </c>
      <c r="H2025" s="180">
        <v>1</v>
      </c>
      <c r="I2025" s="181"/>
      <c r="J2025" s="182">
        <f>ROUND(I2025*H2025,2)</f>
        <v>0</v>
      </c>
      <c r="K2025" s="178" t="s">
        <v>4753</v>
      </c>
      <c r="L2025" s="42"/>
      <c r="M2025" s="183" t="s">
        <v>5</v>
      </c>
      <c r="N2025" s="184" t="s">
        <v>48</v>
      </c>
      <c r="O2025" s="43"/>
      <c r="P2025" s="185">
        <f>O2025*H2025</f>
        <v>0</v>
      </c>
      <c r="Q2025" s="185">
        <v>0</v>
      </c>
      <c r="R2025" s="185">
        <f>Q2025*H2025</f>
        <v>0</v>
      </c>
      <c r="S2025" s="185">
        <v>0</v>
      </c>
      <c r="T2025" s="186">
        <f>S2025*H2025</f>
        <v>0</v>
      </c>
      <c r="AR2025" s="24" t="s">
        <v>339</v>
      </c>
      <c r="AT2025" s="24" t="s">
        <v>146</v>
      </c>
      <c r="AU2025" s="24" t="s">
        <v>86</v>
      </c>
      <c r="AY2025" s="24" t="s">
        <v>144</v>
      </c>
      <c r="BE2025" s="187">
        <f>IF(N2025="základní",J2025,0)</f>
        <v>0</v>
      </c>
      <c r="BF2025" s="187">
        <f>IF(N2025="snížená",J2025,0)</f>
        <v>0</v>
      </c>
      <c r="BG2025" s="187">
        <f>IF(N2025="zákl. přenesená",J2025,0)</f>
        <v>0</v>
      </c>
      <c r="BH2025" s="187">
        <f>IF(N2025="sníž. přenesená",J2025,0)</f>
        <v>0</v>
      </c>
      <c r="BI2025" s="187">
        <f>IF(N2025="nulová",J2025,0)</f>
        <v>0</v>
      </c>
      <c r="BJ2025" s="24" t="s">
        <v>25</v>
      </c>
      <c r="BK2025" s="187">
        <f>ROUND(I2025*H2025,2)</f>
        <v>0</v>
      </c>
      <c r="BL2025" s="24" t="s">
        <v>339</v>
      </c>
      <c r="BM2025" s="24" t="s">
        <v>2187</v>
      </c>
    </row>
    <row r="2026" spans="2:51" s="12" customFormat="1" ht="13.5">
      <c r="B2026" s="197"/>
      <c r="D2026" s="189" t="s">
        <v>153</v>
      </c>
      <c r="E2026" s="198" t="s">
        <v>5</v>
      </c>
      <c r="F2026" s="199" t="s">
        <v>25</v>
      </c>
      <c r="H2026" s="200">
        <v>1</v>
      </c>
      <c r="I2026" s="201"/>
      <c r="L2026" s="197"/>
      <c r="M2026" s="202"/>
      <c r="N2026" s="203"/>
      <c r="O2026" s="203"/>
      <c r="P2026" s="203"/>
      <c r="Q2026" s="203"/>
      <c r="R2026" s="203"/>
      <c r="S2026" s="203"/>
      <c r="T2026" s="204"/>
      <c r="AT2026" s="198" t="s">
        <v>153</v>
      </c>
      <c r="AU2026" s="198" t="s">
        <v>86</v>
      </c>
      <c r="AV2026" s="12" t="s">
        <v>86</v>
      </c>
      <c r="AW2026" s="12" t="s">
        <v>40</v>
      </c>
      <c r="AX2026" s="12" t="s">
        <v>25</v>
      </c>
      <c r="AY2026" s="198" t="s">
        <v>144</v>
      </c>
    </row>
    <row r="2027" spans="2:63" s="10" customFormat="1" ht="29.85" customHeight="1">
      <c r="B2027" s="161"/>
      <c r="D2027" s="172" t="s">
        <v>76</v>
      </c>
      <c r="E2027" s="173" t="s">
        <v>616</v>
      </c>
      <c r="F2027" s="173" t="s">
        <v>617</v>
      </c>
      <c r="I2027" s="164"/>
      <c r="J2027" s="174">
        <f>BK2027</f>
        <v>0</v>
      </c>
      <c r="L2027" s="161"/>
      <c r="M2027" s="166"/>
      <c r="N2027" s="167"/>
      <c r="O2027" s="167"/>
      <c r="P2027" s="168">
        <f>SUM(P2028:P2217)</f>
        <v>0</v>
      </c>
      <c r="Q2027" s="167"/>
      <c r="R2027" s="168">
        <f>SUM(R2028:R2217)</f>
        <v>25.19231209</v>
      </c>
      <c r="S2027" s="167"/>
      <c r="T2027" s="169">
        <f>SUM(T2028:T2217)</f>
        <v>7.063524999999999</v>
      </c>
      <c r="AR2027" s="162" t="s">
        <v>86</v>
      </c>
      <c r="AT2027" s="170" t="s">
        <v>76</v>
      </c>
      <c r="AU2027" s="170" t="s">
        <v>25</v>
      </c>
      <c r="AY2027" s="162" t="s">
        <v>144</v>
      </c>
      <c r="BK2027" s="171">
        <f>SUM(BK2028:BK2217)</f>
        <v>0</v>
      </c>
    </row>
    <row r="2028" spans="2:65" s="1" customFormat="1" ht="22.5" customHeight="1">
      <c r="B2028" s="175"/>
      <c r="C2028" s="176" t="s">
        <v>2188</v>
      </c>
      <c r="D2028" s="176" t="s">
        <v>146</v>
      </c>
      <c r="E2028" s="177" t="s">
        <v>2189</v>
      </c>
      <c r="F2028" s="178" t="s">
        <v>2190</v>
      </c>
      <c r="G2028" s="179" t="s">
        <v>205</v>
      </c>
      <c r="H2028" s="180">
        <v>351.702</v>
      </c>
      <c r="I2028" s="181"/>
      <c r="J2028" s="182">
        <f>ROUND(I2028*H2028,2)</f>
        <v>0</v>
      </c>
      <c r="K2028" s="178" t="s">
        <v>4753</v>
      </c>
      <c r="L2028" s="42"/>
      <c r="M2028" s="183" t="s">
        <v>5</v>
      </c>
      <c r="N2028" s="184" t="s">
        <v>48</v>
      </c>
      <c r="O2028" s="43"/>
      <c r="P2028" s="185">
        <f>O2028*H2028</f>
        <v>0</v>
      </c>
      <c r="Q2028" s="185">
        <v>0</v>
      </c>
      <c r="R2028" s="185">
        <f>Q2028*H2028</f>
        <v>0</v>
      </c>
      <c r="S2028" s="185">
        <v>0</v>
      </c>
      <c r="T2028" s="186">
        <f>S2028*H2028</f>
        <v>0</v>
      </c>
      <c r="AR2028" s="24" t="s">
        <v>339</v>
      </c>
      <c r="AT2028" s="24" t="s">
        <v>146</v>
      </c>
      <c r="AU2028" s="24" t="s">
        <v>86</v>
      </c>
      <c r="AY2028" s="24" t="s">
        <v>144</v>
      </c>
      <c r="BE2028" s="187">
        <f>IF(N2028="základní",J2028,0)</f>
        <v>0</v>
      </c>
      <c r="BF2028" s="187">
        <f>IF(N2028="snížená",J2028,0)</f>
        <v>0</v>
      </c>
      <c r="BG2028" s="187">
        <f>IF(N2028="zákl. přenesená",J2028,0)</f>
        <v>0</v>
      </c>
      <c r="BH2028" s="187">
        <f>IF(N2028="sníž. přenesená",J2028,0)</f>
        <v>0</v>
      </c>
      <c r="BI2028" s="187">
        <f>IF(N2028="nulová",J2028,0)</f>
        <v>0</v>
      </c>
      <c r="BJ2028" s="24" t="s">
        <v>25</v>
      </c>
      <c r="BK2028" s="187">
        <f>ROUND(I2028*H2028,2)</f>
        <v>0</v>
      </c>
      <c r="BL2028" s="24" t="s">
        <v>339</v>
      </c>
      <c r="BM2028" s="24" t="s">
        <v>2191</v>
      </c>
    </row>
    <row r="2029" spans="2:51" s="11" customFormat="1" ht="13.5">
      <c r="B2029" s="188"/>
      <c r="D2029" s="189" t="s">
        <v>153</v>
      </c>
      <c r="E2029" s="190" t="s">
        <v>5</v>
      </c>
      <c r="F2029" s="191" t="s">
        <v>669</v>
      </c>
      <c r="H2029" s="192" t="s">
        <v>5</v>
      </c>
      <c r="I2029" s="193"/>
      <c r="L2029" s="188"/>
      <c r="M2029" s="194"/>
      <c r="N2029" s="195"/>
      <c r="O2029" s="195"/>
      <c r="P2029" s="195"/>
      <c r="Q2029" s="195"/>
      <c r="R2029" s="195"/>
      <c r="S2029" s="195"/>
      <c r="T2029" s="196"/>
      <c r="AT2029" s="192" t="s">
        <v>153</v>
      </c>
      <c r="AU2029" s="192" t="s">
        <v>86</v>
      </c>
      <c r="AV2029" s="11" t="s">
        <v>25</v>
      </c>
      <c r="AW2029" s="11" t="s">
        <v>40</v>
      </c>
      <c r="AX2029" s="11" t="s">
        <v>77</v>
      </c>
      <c r="AY2029" s="192" t="s">
        <v>144</v>
      </c>
    </row>
    <row r="2030" spans="2:51" s="11" customFormat="1" ht="13.5">
      <c r="B2030" s="188"/>
      <c r="D2030" s="189" t="s">
        <v>153</v>
      </c>
      <c r="E2030" s="190" t="s">
        <v>5</v>
      </c>
      <c r="F2030" s="191" t="s">
        <v>670</v>
      </c>
      <c r="H2030" s="192" t="s">
        <v>5</v>
      </c>
      <c r="I2030" s="193"/>
      <c r="L2030" s="188"/>
      <c r="M2030" s="194"/>
      <c r="N2030" s="195"/>
      <c r="O2030" s="195"/>
      <c r="P2030" s="195"/>
      <c r="Q2030" s="195"/>
      <c r="R2030" s="195"/>
      <c r="S2030" s="195"/>
      <c r="T2030" s="196"/>
      <c r="AT2030" s="192" t="s">
        <v>153</v>
      </c>
      <c r="AU2030" s="192" t="s">
        <v>86</v>
      </c>
      <c r="AV2030" s="11" t="s">
        <v>25</v>
      </c>
      <c r="AW2030" s="11" t="s">
        <v>40</v>
      </c>
      <c r="AX2030" s="11" t="s">
        <v>77</v>
      </c>
      <c r="AY2030" s="192" t="s">
        <v>144</v>
      </c>
    </row>
    <row r="2031" spans="2:51" s="12" customFormat="1" ht="13.5">
      <c r="B2031" s="197"/>
      <c r="D2031" s="189" t="s">
        <v>153</v>
      </c>
      <c r="E2031" s="198" t="s">
        <v>5</v>
      </c>
      <c r="F2031" s="199" t="s">
        <v>2192</v>
      </c>
      <c r="H2031" s="200">
        <v>35.282</v>
      </c>
      <c r="I2031" s="201"/>
      <c r="L2031" s="197"/>
      <c r="M2031" s="202"/>
      <c r="N2031" s="203"/>
      <c r="O2031" s="203"/>
      <c r="P2031" s="203"/>
      <c r="Q2031" s="203"/>
      <c r="R2031" s="203"/>
      <c r="S2031" s="203"/>
      <c r="T2031" s="204"/>
      <c r="AT2031" s="198" t="s">
        <v>153</v>
      </c>
      <c r="AU2031" s="198" t="s">
        <v>86</v>
      </c>
      <c r="AV2031" s="12" t="s">
        <v>86</v>
      </c>
      <c r="AW2031" s="12" t="s">
        <v>40</v>
      </c>
      <c r="AX2031" s="12" t="s">
        <v>77</v>
      </c>
      <c r="AY2031" s="198" t="s">
        <v>144</v>
      </c>
    </row>
    <row r="2032" spans="2:51" s="11" customFormat="1" ht="13.5">
      <c r="B2032" s="188"/>
      <c r="D2032" s="189" t="s">
        <v>153</v>
      </c>
      <c r="E2032" s="190" t="s">
        <v>5</v>
      </c>
      <c r="F2032" s="191" t="s">
        <v>672</v>
      </c>
      <c r="H2032" s="192" t="s">
        <v>5</v>
      </c>
      <c r="I2032" s="193"/>
      <c r="L2032" s="188"/>
      <c r="M2032" s="194"/>
      <c r="N2032" s="195"/>
      <c r="O2032" s="195"/>
      <c r="P2032" s="195"/>
      <c r="Q2032" s="195"/>
      <c r="R2032" s="195"/>
      <c r="S2032" s="195"/>
      <c r="T2032" s="196"/>
      <c r="AT2032" s="192" t="s">
        <v>153</v>
      </c>
      <c r="AU2032" s="192" t="s">
        <v>86</v>
      </c>
      <c r="AV2032" s="11" t="s">
        <v>25</v>
      </c>
      <c r="AW2032" s="11" t="s">
        <v>40</v>
      </c>
      <c r="AX2032" s="11" t="s">
        <v>77</v>
      </c>
      <c r="AY2032" s="192" t="s">
        <v>144</v>
      </c>
    </row>
    <row r="2033" spans="2:51" s="11" customFormat="1" ht="13.5">
      <c r="B2033" s="188"/>
      <c r="D2033" s="189" t="s">
        <v>153</v>
      </c>
      <c r="E2033" s="190" t="s">
        <v>5</v>
      </c>
      <c r="F2033" s="191" t="s">
        <v>673</v>
      </c>
      <c r="H2033" s="192" t="s">
        <v>5</v>
      </c>
      <c r="I2033" s="193"/>
      <c r="L2033" s="188"/>
      <c r="M2033" s="194"/>
      <c r="N2033" s="195"/>
      <c r="O2033" s="195"/>
      <c r="P2033" s="195"/>
      <c r="Q2033" s="195"/>
      <c r="R2033" s="195"/>
      <c r="S2033" s="195"/>
      <c r="T2033" s="196"/>
      <c r="AT2033" s="192" t="s">
        <v>153</v>
      </c>
      <c r="AU2033" s="192" t="s">
        <v>86</v>
      </c>
      <c r="AV2033" s="11" t="s">
        <v>25</v>
      </c>
      <c r="AW2033" s="11" t="s">
        <v>40</v>
      </c>
      <c r="AX2033" s="11" t="s">
        <v>77</v>
      </c>
      <c r="AY2033" s="192" t="s">
        <v>144</v>
      </c>
    </row>
    <row r="2034" spans="2:51" s="12" customFormat="1" ht="13.5">
      <c r="B2034" s="197"/>
      <c r="D2034" s="189" t="s">
        <v>153</v>
      </c>
      <c r="E2034" s="198" t="s">
        <v>5</v>
      </c>
      <c r="F2034" s="199" t="s">
        <v>674</v>
      </c>
      <c r="H2034" s="200">
        <v>316.42</v>
      </c>
      <c r="I2034" s="201"/>
      <c r="L2034" s="197"/>
      <c r="M2034" s="202"/>
      <c r="N2034" s="203"/>
      <c r="O2034" s="203"/>
      <c r="P2034" s="203"/>
      <c r="Q2034" s="203"/>
      <c r="R2034" s="203"/>
      <c r="S2034" s="203"/>
      <c r="T2034" s="204"/>
      <c r="AT2034" s="198" t="s">
        <v>153</v>
      </c>
      <c r="AU2034" s="198" t="s">
        <v>86</v>
      </c>
      <c r="AV2034" s="12" t="s">
        <v>86</v>
      </c>
      <c r="AW2034" s="12" t="s">
        <v>40</v>
      </c>
      <c r="AX2034" s="12" t="s">
        <v>77</v>
      </c>
      <c r="AY2034" s="198" t="s">
        <v>144</v>
      </c>
    </row>
    <row r="2035" spans="2:51" s="13" customFormat="1" ht="13.5">
      <c r="B2035" s="205"/>
      <c r="D2035" s="206" t="s">
        <v>153</v>
      </c>
      <c r="E2035" s="207" t="s">
        <v>5</v>
      </c>
      <c r="F2035" s="208" t="s">
        <v>174</v>
      </c>
      <c r="H2035" s="209">
        <v>351.702</v>
      </c>
      <c r="I2035" s="210"/>
      <c r="L2035" s="205"/>
      <c r="M2035" s="211"/>
      <c r="N2035" s="212"/>
      <c r="O2035" s="212"/>
      <c r="P2035" s="212"/>
      <c r="Q2035" s="212"/>
      <c r="R2035" s="212"/>
      <c r="S2035" s="212"/>
      <c r="T2035" s="213"/>
      <c r="AT2035" s="214" t="s">
        <v>153</v>
      </c>
      <c r="AU2035" s="214" t="s">
        <v>86</v>
      </c>
      <c r="AV2035" s="13" t="s">
        <v>151</v>
      </c>
      <c r="AW2035" s="13" t="s">
        <v>40</v>
      </c>
      <c r="AX2035" s="13" t="s">
        <v>25</v>
      </c>
      <c r="AY2035" s="214" t="s">
        <v>144</v>
      </c>
    </row>
    <row r="2036" spans="2:65" s="1" customFormat="1" ht="31.5" customHeight="1">
      <c r="B2036" s="175"/>
      <c r="C2036" s="176" t="s">
        <v>2193</v>
      </c>
      <c r="D2036" s="176" t="s">
        <v>146</v>
      </c>
      <c r="E2036" s="177" t="s">
        <v>2194</v>
      </c>
      <c r="F2036" s="178" t="s">
        <v>2195</v>
      </c>
      <c r="G2036" s="179" t="s">
        <v>149</v>
      </c>
      <c r="H2036" s="180">
        <v>38.723</v>
      </c>
      <c r="I2036" s="181"/>
      <c r="J2036" s="182">
        <f>ROUND(I2036*H2036,2)</f>
        <v>0</v>
      </c>
      <c r="K2036" s="178" t="s">
        <v>4753</v>
      </c>
      <c r="L2036" s="42"/>
      <c r="M2036" s="183" t="s">
        <v>5</v>
      </c>
      <c r="N2036" s="184" t="s">
        <v>48</v>
      </c>
      <c r="O2036" s="43"/>
      <c r="P2036" s="185">
        <f>O2036*H2036</f>
        <v>0</v>
      </c>
      <c r="Q2036" s="185">
        <v>0.00108</v>
      </c>
      <c r="R2036" s="185">
        <f>Q2036*H2036</f>
        <v>0.04182084</v>
      </c>
      <c r="S2036" s="185">
        <v>0</v>
      </c>
      <c r="T2036" s="186">
        <f>S2036*H2036</f>
        <v>0</v>
      </c>
      <c r="AR2036" s="24" t="s">
        <v>339</v>
      </c>
      <c r="AT2036" s="24" t="s">
        <v>146</v>
      </c>
      <c r="AU2036" s="24" t="s">
        <v>86</v>
      </c>
      <c r="AY2036" s="24" t="s">
        <v>144</v>
      </c>
      <c r="BE2036" s="187">
        <f>IF(N2036="základní",J2036,0)</f>
        <v>0</v>
      </c>
      <c r="BF2036" s="187">
        <f>IF(N2036="snížená",J2036,0)</f>
        <v>0</v>
      </c>
      <c r="BG2036" s="187">
        <f>IF(N2036="zákl. přenesená",J2036,0)</f>
        <v>0</v>
      </c>
      <c r="BH2036" s="187">
        <f>IF(N2036="sníž. přenesená",J2036,0)</f>
        <v>0</v>
      </c>
      <c r="BI2036" s="187">
        <f>IF(N2036="nulová",J2036,0)</f>
        <v>0</v>
      </c>
      <c r="BJ2036" s="24" t="s">
        <v>25</v>
      </c>
      <c r="BK2036" s="187">
        <f>ROUND(I2036*H2036,2)</f>
        <v>0</v>
      </c>
      <c r="BL2036" s="24" t="s">
        <v>339</v>
      </c>
      <c r="BM2036" s="24" t="s">
        <v>2196</v>
      </c>
    </row>
    <row r="2037" spans="2:51" s="11" customFormat="1" ht="13.5">
      <c r="B2037" s="188"/>
      <c r="D2037" s="189" t="s">
        <v>153</v>
      </c>
      <c r="E2037" s="190" t="s">
        <v>5</v>
      </c>
      <c r="F2037" s="191" t="s">
        <v>324</v>
      </c>
      <c r="H2037" s="192" t="s">
        <v>5</v>
      </c>
      <c r="I2037" s="193"/>
      <c r="L2037" s="188"/>
      <c r="M2037" s="194"/>
      <c r="N2037" s="195"/>
      <c r="O2037" s="195"/>
      <c r="P2037" s="195"/>
      <c r="Q2037" s="195"/>
      <c r="R2037" s="195"/>
      <c r="S2037" s="195"/>
      <c r="T2037" s="196"/>
      <c r="AT2037" s="192" t="s">
        <v>153</v>
      </c>
      <c r="AU2037" s="192" t="s">
        <v>86</v>
      </c>
      <c r="AV2037" s="11" t="s">
        <v>25</v>
      </c>
      <c r="AW2037" s="11" t="s">
        <v>40</v>
      </c>
      <c r="AX2037" s="11" t="s">
        <v>77</v>
      </c>
      <c r="AY2037" s="192" t="s">
        <v>144</v>
      </c>
    </row>
    <row r="2038" spans="2:51" s="11" customFormat="1" ht="13.5">
      <c r="B2038" s="188"/>
      <c r="D2038" s="189" t="s">
        <v>153</v>
      </c>
      <c r="E2038" s="190" t="s">
        <v>5</v>
      </c>
      <c r="F2038" s="191" t="s">
        <v>1876</v>
      </c>
      <c r="H2038" s="192" t="s">
        <v>5</v>
      </c>
      <c r="I2038" s="193"/>
      <c r="L2038" s="188"/>
      <c r="M2038" s="194"/>
      <c r="N2038" s="195"/>
      <c r="O2038" s="195"/>
      <c r="P2038" s="195"/>
      <c r="Q2038" s="195"/>
      <c r="R2038" s="195"/>
      <c r="S2038" s="195"/>
      <c r="T2038" s="196"/>
      <c r="AT2038" s="192" t="s">
        <v>153</v>
      </c>
      <c r="AU2038" s="192" t="s">
        <v>86</v>
      </c>
      <c r="AV2038" s="11" t="s">
        <v>25</v>
      </c>
      <c r="AW2038" s="11" t="s">
        <v>40</v>
      </c>
      <c r="AX2038" s="11" t="s">
        <v>77</v>
      </c>
      <c r="AY2038" s="192" t="s">
        <v>144</v>
      </c>
    </row>
    <row r="2039" spans="2:51" s="12" customFormat="1" ht="13.5">
      <c r="B2039" s="197"/>
      <c r="D2039" s="189" t="s">
        <v>153</v>
      </c>
      <c r="E2039" s="198" t="s">
        <v>5</v>
      </c>
      <c r="F2039" s="199" t="s">
        <v>1890</v>
      </c>
      <c r="H2039" s="200">
        <v>166.94</v>
      </c>
      <c r="I2039" s="201"/>
      <c r="L2039" s="197"/>
      <c r="M2039" s="202"/>
      <c r="N2039" s="203"/>
      <c r="O2039" s="203"/>
      <c r="P2039" s="203"/>
      <c r="Q2039" s="203"/>
      <c r="R2039" s="203"/>
      <c r="S2039" s="203"/>
      <c r="T2039" s="204"/>
      <c r="AT2039" s="198" t="s">
        <v>153</v>
      </c>
      <c r="AU2039" s="198" t="s">
        <v>86</v>
      </c>
      <c r="AV2039" s="12" t="s">
        <v>86</v>
      </c>
      <c r="AW2039" s="12" t="s">
        <v>40</v>
      </c>
      <c r="AX2039" s="12" t="s">
        <v>77</v>
      </c>
      <c r="AY2039" s="198" t="s">
        <v>144</v>
      </c>
    </row>
    <row r="2040" spans="2:51" s="11" customFormat="1" ht="13.5">
      <c r="B2040" s="188"/>
      <c r="D2040" s="189" t="s">
        <v>153</v>
      </c>
      <c r="E2040" s="190" t="s">
        <v>5</v>
      </c>
      <c r="F2040" s="191" t="s">
        <v>163</v>
      </c>
      <c r="H2040" s="192" t="s">
        <v>5</v>
      </c>
      <c r="I2040" s="193"/>
      <c r="L2040" s="188"/>
      <c r="M2040" s="194"/>
      <c r="N2040" s="195"/>
      <c r="O2040" s="195"/>
      <c r="P2040" s="195"/>
      <c r="Q2040" s="195"/>
      <c r="R2040" s="195"/>
      <c r="S2040" s="195"/>
      <c r="T2040" s="196"/>
      <c r="AT2040" s="192" t="s">
        <v>153</v>
      </c>
      <c r="AU2040" s="192" t="s">
        <v>86</v>
      </c>
      <c r="AV2040" s="11" t="s">
        <v>25</v>
      </c>
      <c r="AW2040" s="11" t="s">
        <v>40</v>
      </c>
      <c r="AX2040" s="11" t="s">
        <v>77</v>
      </c>
      <c r="AY2040" s="192" t="s">
        <v>144</v>
      </c>
    </row>
    <row r="2041" spans="2:51" s="11" customFormat="1" ht="13.5">
      <c r="B2041" s="188"/>
      <c r="D2041" s="189" t="s">
        <v>153</v>
      </c>
      <c r="E2041" s="190" t="s">
        <v>5</v>
      </c>
      <c r="F2041" s="191" t="s">
        <v>164</v>
      </c>
      <c r="H2041" s="192" t="s">
        <v>5</v>
      </c>
      <c r="I2041" s="193"/>
      <c r="L2041" s="188"/>
      <c r="M2041" s="194"/>
      <c r="N2041" s="195"/>
      <c r="O2041" s="195"/>
      <c r="P2041" s="195"/>
      <c r="Q2041" s="195"/>
      <c r="R2041" s="195"/>
      <c r="S2041" s="195"/>
      <c r="T2041" s="196"/>
      <c r="AT2041" s="192" t="s">
        <v>153</v>
      </c>
      <c r="AU2041" s="192" t="s">
        <v>86</v>
      </c>
      <c r="AV2041" s="11" t="s">
        <v>25</v>
      </c>
      <c r="AW2041" s="11" t="s">
        <v>40</v>
      </c>
      <c r="AX2041" s="11" t="s">
        <v>77</v>
      </c>
      <c r="AY2041" s="192" t="s">
        <v>144</v>
      </c>
    </row>
    <row r="2042" spans="2:51" s="12" customFormat="1" ht="13.5">
      <c r="B2042" s="197"/>
      <c r="D2042" s="189" t="s">
        <v>153</v>
      </c>
      <c r="E2042" s="198" t="s">
        <v>5</v>
      </c>
      <c r="F2042" s="199" t="s">
        <v>585</v>
      </c>
      <c r="H2042" s="200">
        <v>349.3</v>
      </c>
      <c r="I2042" s="201"/>
      <c r="L2042" s="197"/>
      <c r="M2042" s="202"/>
      <c r="N2042" s="203"/>
      <c r="O2042" s="203"/>
      <c r="P2042" s="203"/>
      <c r="Q2042" s="203"/>
      <c r="R2042" s="203"/>
      <c r="S2042" s="203"/>
      <c r="T2042" s="204"/>
      <c r="AT2042" s="198" t="s">
        <v>153</v>
      </c>
      <c r="AU2042" s="198" t="s">
        <v>86</v>
      </c>
      <c r="AV2042" s="12" t="s">
        <v>86</v>
      </c>
      <c r="AW2042" s="12" t="s">
        <v>40</v>
      </c>
      <c r="AX2042" s="12" t="s">
        <v>77</v>
      </c>
      <c r="AY2042" s="198" t="s">
        <v>144</v>
      </c>
    </row>
    <row r="2043" spans="2:51" s="11" customFormat="1" ht="13.5">
      <c r="B2043" s="188"/>
      <c r="D2043" s="189" t="s">
        <v>153</v>
      </c>
      <c r="E2043" s="190" t="s">
        <v>5</v>
      </c>
      <c r="F2043" s="191" t="s">
        <v>634</v>
      </c>
      <c r="H2043" s="192" t="s">
        <v>5</v>
      </c>
      <c r="I2043" s="193"/>
      <c r="L2043" s="188"/>
      <c r="M2043" s="194"/>
      <c r="N2043" s="195"/>
      <c r="O2043" s="195"/>
      <c r="P2043" s="195"/>
      <c r="Q2043" s="195"/>
      <c r="R2043" s="195"/>
      <c r="S2043" s="195"/>
      <c r="T2043" s="196"/>
      <c r="AT2043" s="192" t="s">
        <v>153</v>
      </c>
      <c r="AU2043" s="192" t="s">
        <v>86</v>
      </c>
      <c r="AV2043" s="11" t="s">
        <v>25</v>
      </c>
      <c r="AW2043" s="11" t="s">
        <v>40</v>
      </c>
      <c r="AX2043" s="11" t="s">
        <v>77</v>
      </c>
      <c r="AY2043" s="192" t="s">
        <v>144</v>
      </c>
    </row>
    <row r="2044" spans="2:51" s="11" customFormat="1" ht="13.5">
      <c r="B2044" s="188"/>
      <c r="D2044" s="189" t="s">
        <v>153</v>
      </c>
      <c r="E2044" s="190" t="s">
        <v>5</v>
      </c>
      <c r="F2044" s="191" t="s">
        <v>635</v>
      </c>
      <c r="H2044" s="192" t="s">
        <v>5</v>
      </c>
      <c r="I2044" s="193"/>
      <c r="L2044" s="188"/>
      <c r="M2044" s="194"/>
      <c r="N2044" s="195"/>
      <c r="O2044" s="195"/>
      <c r="P2044" s="195"/>
      <c r="Q2044" s="195"/>
      <c r="R2044" s="195"/>
      <c r="S2044" s="195"/>
      <c r="T2044" s="196"/>
      <c r="AT2044" s="192" t="s">
        <v>153</v>
      </c>
      <c r="AU2044" s="192" t="s">
        <v>86</v>
      </c>
      <c r="AV2044" s="11" t="s">
        <v>25</v>
      </c>
      <c r="AW2044" s="11" t="s">
        <v>40</v>
      </c>
      <c r="AX2044" s="11" t="s">
        <v>77</v>
      </c>
      <c r="AY2044" s="192" t="s">
        <v>144</v>
      </c>
    </row>
    <row r="2045" spans="2:51" s="12" customFormat="1" ht="13.5">
      <c r="B2045" s="197"/>
      <c r="D2045" s="189" t="s">
        <v>153</v>
      </c>
      <c r="E2045" s="198" t="s">
        <v>5</v>
      </c>
      <c r="F2045" s="199" t="s">
        <v>2197</v>
      </c>
      <c r="H2045" s="200">
        <v>111.986</v>
      </c>
      <c r="I2045" s="201"/>
      <c r="L2045" s="197"/>
      <c r="M2045" s="202"/>
      <c r="N2045" s="203"/>
      <c r="O2045" s="203"/>
      <c r="P2045" s="203"/>
      <c r="Q2045" s="203"/>
      <c r="R2045" s="203"/>
      <c r="S2045" s="203"/>
      <c r="T2045" s="204"/>
      <c r="AT2045" s="198" t="s">
        <v>153</v>
      </c>
      <c r="AU2045" s="198" t="s">
        <v>86</v>
      </c>
      <c r="AV2045" s="12" t="s">
        <v>86</v>
      </c>
      <c r="AW2045" s="12" t="s">
        <v>40</v>
      </c>
      <c r="AX2045" s="12" t="s">
        <v>77</v>
      </c>
      <c r="AY2045" s="198" t="s">
        <v>144</v>
      </c>
    </row>
    <row r="2046" spans="2:51" s="11" customFormat="1" ht="13.5">
      <c r="B2046" s="188"/>
      <c r="D2046" s="189" t="s">
        <v>153</v>
      </c>
      <c r="E2046" s="190" t="s">
        <v>5</v>
      </c>
      <c r="F2046" s="191" t="s">
        <v>637</v>
      </c>
      <c r="H2046" s="192" t="s">
        <v>5</v>
      </c>
      <c r="I2046" s="193"/>
      <c r="L2046" s="188"/>
      <c r="M2046" s="194"/>
      <c r="N2046" s="195"/>
      <c r="O2046" s="195"/>
      <c r="P2046" s="195"/>
      <c r="Q2046" s="195"/>
      <c r="R2046" s="195"/>
      <c r="S2046" s="195"/>
      <c r="T2046" s="196"/>
      <c r="AT2046" s="192" t="s">
        <v>153</v>
      </c>
      <c r="AU2046" s="192" t="s">
        <v>86</v>
      </c>
      <c r="AV2046" s="11" t="s">
        <v>25</v>
      </c>
      <c r="AW2046" s="11" t="s">
        <v>40</v>
      </c>
      <c r="AX2046" s="11" t="s">
        <v>77</v>
      </c>
      <c r="AY2046" s="192" t="s">
        <v>144</v>
      </c>
    </row>
    <row r="2047" spans="2:51" s="11" customFormat="1" ht="13.5">
      <c r="B2047" s="188"/>
      <c r="D2047" s="189" t="s">
        <v>153</v>
      </c>
      <c r="E2047" s="190" t="s">
        <v>5</v>
      </c>
      <c r="F2047" s="191" t="s">
        <v>638</v>
      </c>
      <c r="H2047" s="192" t="s">
        <v>5</v>
      </c>
      <c r="I2047" s="193"/>
      <c r="L2047" s="188"/>
      <c r="M2047" s="194"/>
      <c r="N2047" s="195"/>
      <c r="O2047" s="195"/>
      <c r="P2047" s="195"/>
      <c r="Q2047" s="195"/>
      <c r="R2047" s="195"/>
      <c r="S2047" s="195"/>
      <c r="T2047" s="196"/>
      <c r="AT2047" s="192" t="s">
        <v>153</v>
      </c>
      <c r="AU2047" s="192" t="s">
        <v>86</v>
      </c>
      <c r="AV2047" s="11" t="s">
        <v>25</v>
      </c>
      <c r="AW2047" s="11" t="s">
        <v>40</v>
      </c>
      <c r="AX2047" s="11" t="s">
        <v>77</v>
      </c>
      <c r="AY2047" s="192" t="s">
        <v>144</v>
      </c>
    </row>
    <row r="2048" spans="2:51" s="12" customFormat="1" ht="13.5">
      <c r="B2048" s="197"/>
      <c r="D2048" s="189" t="s">
        <v>153</v>
      </c>
      <c r="E2048" s="198" t="s">
        <v>5</v>
      </c>
      <c r="F2048" s="199" t="s">
        <v>2198</v>
      </c>
      <c r="H2048" s="200">
        <v>76.284</v>
      </c>
      <c r="I2048" s="201"/>
      <c r="L2048" s="197"/>
      <c r="M2048" s="202"/>
      <c r="N2048" s="203"/>
      <c r="O2048" s="203"/>
      <c r="P2048" s="203"/>
      <c r="Q2048" s="203"/>
      <c r="R2048" s="203"/>
      <c r="S2048" s="203"/>
      <c r="T2048" s="204"/>
      <c r="AT2048" s="198" t="s">
        <v>153</v>
      </c>
      <c r="AU2048" s="198" t="s">
        <v>86</v>
      </c>
      <c r="AV2048" s="12" t="s">
        <v>86</v>
      </c>
      <c r="AW2048" s="12" t="s">
        <v>40</v>
      </c>
      <c r="AX2048" s="12" t="s">
        <v>77</v>
      </c>
      <c r="AY2048" s="198" t="s">
        <v>144</v>
      </c>
    </row>
    <row r="2049" spans="2:51" s="13" customFormat="1" ht="13.5">
      <c r="B2049" s="205"/>
      <c r="D2049" s="189" t="s">
        <v>153</v>
      </c>
      <c r="E2049" s="215" t="s">
        <v>5</v>
      </c>
      <c r="F2049" s="216" t="s">
        <v>174</v>
      </c>
      <c r="H2049" s="217">
        <v>704.51</v>
      </c>
      <c r="I2049" s="210"/>
      <c r="L2049" s="205"/>
      <c r="M2049" s="211"/>
      <c r="N2049" s="212"/>
      <c r="O2049" s="212"/>
      <c r="P2049" s="212"/>
      <c r="Q2049" s="212"/>
      <c r="R2049" s="212"/>
      <c r="S2049" s="212"/>
      <c r="T2049" s="213"/>
      <c r="AT2049" s="214" t="s">
        <v>153</v>
      </c>
      <c r="AU2049" s="214" t="s">
        <v>86</v>
      </c>
      <c r="AV2049" s="13" t="s">
        <v>151</v>
      </c>
      <c r="AW2049" s="13" t="s">
        <v>40</v>
      </c>
      <c r="AX2049" s="13" t="s">
        <v>77</v>
      </c>
      <c r="AY2049" s="214" t="s">
        <v>144</v>
      </c>
    </row>
    <row r="2050" spans="2:51" s="12" customFormat="1" ht="13.5">
      <c r="B2050" s="197"/>
      <c r="D2050" s="189" t="s">
        <v>153</v>
      </c>
      <c r="E2050" s="198" t="s">
        <v>5</v>
      </c>
      <c r="F2050" s="199" t="s">
        <v>2199</v>
      </c>
      <c r="H2050" s="200">
        <v>23.249</v>
      </c>
      <c r="I2050" s="201"/>
      <c r="L2050" s="197"/>
      <c r="M2050" s="202"/>
      <c r="N2050" s="203"/>
      <c r="O2050" s="203"/>
      <c r="P2050" s="203"/>
      <c r="Q2050" s="203"/>
      <c r="R2050" s="203"/>
      <c r="S2050" s="203"/>
      <c r="T2050" s="204"/>
      <c r="AT2050" s="198" t="s">
        <v>153</v>
      </c>
      <c r="AU2050" s="198" t="s">
        <v>86</v>
      </c>
      <c r="AV2050" s="12" t="s">
        <v>86</v>
      </c>
      <c r="AW2050" s="12" t="s">
        <v>40</v>
      </c>
      <c r="AX2050" s="12" t="s">
        <v>77</v>
      </c>
      <c r="AY2050" s="198" t="s">
        <v>144</v>
      </c>
    </row>
    <row r="2051" spans="2:51" s="13" customFormat="1" ht="13.5">
      <c r="B2051" s="205"/>
      <c r="D2051" s="189" t="s">
        <v>153</v>
      </c>
      <c r="E2051" s="215" t="s">
        <v>5</v>
      </c>
      <c r="F2051" s="216" t="s">
        <v>1263</v>
      </c>
      <c r="H2051" s="217">
        <v>23.249</v>
      </c>
      <c r="I2051" s="210"/>
      <c r="L2051" s="205"/>
      <c r="M2051" s="211"/>
      <c r="N2051" s="212"/>
      <c r="O2051" s="212"/>
      <c r="P2051" s="212"/>
      <c r="Q2051" s="212"/>
      <c r="R2051" s="212"/>
      <c r="S2051" s="212"/>
      <c r="T2051" s="213"/>
      <c r="AT2051" s="214" t="s">
        <v>153</v>
      </c>
      <c r="AU2051" s="214" t="s">
        <v>86</v>
      </c>
      <c r="AV2051" s="13" t="s">
        <v>151</v>
      </c>
      <c r="AW2051" s="13" t="s">
        <v>40</v>
      </c>
      <c r="AX2051" s="13" t="s">
        <v>77</v>
      </c>
      <c r="AY2051" s="214" t="s">
        <v>144</v>
      </c>
    </row>
    <row r="2052" spans="2:51" s="11" customFormat="1" ht="13.5">
      <c r="B2052" s="188"/>
      <c r="D2052" s="189" t="s">
        <v>153</v>
      </c>
      <c r="E2052" s="190" t="s">
        <v>5</v>
      </c>
      <c r="F2052" s="191" t="s">
        <v>669</v>
      </c>
      <c r="H2052" s="192" t="s">
        <v>5</v>
      </c>
      <c r="I2052" s="193"/>
      <c r="L2052" s="188"/>
      <c r="M2052" s="194"/>
      <c r="N2052" s="195"/>
      <c r="O2052" s="195"/>
      <c r="P2052" s="195"/>
      <c r="Q2052" s="195"/>
      <c r="R2052" s="195"/>
      <c r="S2052" s="195"/>
      <c r="T2052" s="196"/>
      <c r="AT2052" s="192" t="s">
        <v>153</v>
      </c>
      <c r="AU2052" s="192" t="s">
        <v>86</v>
      </c>
      <c r="AV2052" s="11" t="s">
        <v>25</v>
      </c>
      <c r="AW2052" s="11" t="s">
        <v>40</v>
      </c>
      <c r="AX2052" s="11" t="s">
        <v>77</v>
      </c>
      <c r="AY2052" s="192" t="s">
        <v>144</v>
      </c>
    </row>
    <row r="2053" spans="2:51" s="11" customFormat="1" ht="13.5">
      <c r="B2053" s="188"/>
      <c r="D2053" s="189" t="s">
        <v>153</v>
      </c>
      <c r="E2053" s="190" t="s">
        <v>5</v>
      </c>
      <c r="F2053" s="191" t="s">
        <v>670</v>
      </c>
      <c r="H2053" s="192" t="s">
        <v>5</v>
      </c>
      <c r="I2053" s="193"/>
      <c r="L2053" s="188"/>
      <c r="M2053" s="194"/>
      <c r="N2053" s="195"/>
      <c r="O2053" s="195"/>
      <c r="P2053" s="195"/>
      <c r="Q2053" s="195"/>
      <c r="R2053" s="195"/>
      <c r="S2053" s="195"/>
      <c r="T2053" s="196"/>
      <c r="AT2053" s="192" t="s">
        <v>153</v>
      </c>
      <c r="AU2053" s="192" t="s">
        <v>86</v>
      </c>
      <c r="AV2053" s="11" t="s">
        <v>25</v>
      </c>
      <c r="AW2053" s="11" t="s">
        <v>40</v>
      </c>
      <c r="AX2053" s="11" t="s">
        <v>77</v>
      </c>
      <c r="AY2053" s="192" t="s">
        <v>144</v>
      </c>
    </row>
    <row r="2054" spans="2:51" s="12" customFormat="1" ht="13.5">
      <c r="B2054" s="197"/>
      <c r="D2054" s="189" t="s">
        <v>153</v>
      </c>
      <c r="E2054" s="198" t="s">
        <v>5</v>
      </c>
      <c r="F2054" s="199" t="s">
        <v>2200</v>
      </c>
      <c r="H2054" s="200">
        <v>1.552</v>
      </c>
      <c r="I2054" s="201"/>
      <c r="L2054" s="197"/>
      <c r="M2054" s="202"/>
      <c r="N2054" s="203"/>
      <c r="O2054" s="203"/>
      <c r="P2054" s="203"/>
      <c r="Q2054" s="203"/>
      <c r="R2054" s="203"/>
      <c r="S2054" s="203"/>
      <c r="T2054" s="204"/>
      <c r="AT2054" s="198" t="s">
        <v>153</v>
      </c>
      <c r="AU2054" s="198" t="s">
        <v>86</v>
      </c>
      <c r="AV2054" s="12" t="s">
        <v>86</v>
      </c>
      <c r="AW2054" s="12" t="s">
        <v>40</v>
      </c>
      <c r="AX2054" s="12" t="s">
        <v>77</v>
      </c>
      <c r="AY2054" s="198" t="s">
        <v>144</v>
      </c>
    </row>
    <row r="2055" spans="2:51" s="11" customFormat="1" ht="13.5">
      <c r="B2055" s="188"/>
      <c r="D2055" s="189" t="s">
        <v>153</v>
      </c>
      <c r="E2055" s="190" t="s">
        <v>5</v>
      </c>
      <c r="F2055" s="191" t="s">
        <v>672</v>
      </c>
      <c r="H2055" s="192" t="s">
        <v>5</v>
      </c>
      <c r="I2055" s="193"/>
      <c r="L2055" s="188"/>
      <c r="M2055" s="194"/>
      <c r="N2055" s="195"/>
      <c r="O2055" s="195"/>
      <c r="P2055" s="195"/>
      <c r="Q2055" s="195"/>
      <c r="R2055" s="195"/>
      <c r="S2055" s="195"/>
      <c r="T2055" s="196"/>
      <c r="AT2055" s="192" t="s">
        <v>153</v>
      </c>
      <c r="AU2055" s="192" t="s">
        <v>86</v>
      </c>
      <c r="AV2055" s="11" t="s">
        <v>25</v>
      </c>
      <c r="AW2055" s="11" t="s">
        <v>40</v>
      </c>
      <c r="AX2055" s="11" t="s">
        <v>77</v>
      </c>
      <c r="AY2055" s="192" t="s">
        <v>144</v>
      </c>
    </row>
    <row r="2056" spans="2:51" s="11" customFormat="1" ht="13.5">
      <c r="B2056" s="188"/>
      <c r="D2056" s="189" t="s">
        <v>153</v>
      </c>
      <c r="E2056" s="190" t="s">
        <v>5</v>
      </c>
      <c r="F2056" s="191" t="s">
        <v>673</v>
      </c>
      <c r="H2056" s="192" t="s">
        <v>5</v>
      </c>
      <c r="I2056" s="193"/>
      <c r="L2056" s="188"/>
      <c r="M2056" s="194"/>
      <c r="N2056" s="195"/>
      <c r="O2056" s="195"/>
      <c r="P2056" s="195"/>
      <c r="Q2056" s="195"/>
      <c r="R2056" s="195"/>
      <c r="S2056" s="195"/>
      <c r="T2056" s="196"/>
      <c r="AT2056" s="192" t="s">
        <v>153</v>
      </c>
      <c r="AU2056" s="192" t="s">
        <v>86</v>
      </c>
      <c r="AV2056" s="11" t="s">
        <v>25</v>
      </c>
      <c r="AW2056" s="11" t="s">
        <v>40</v>
      </c>
      <c r="AX2056" s="11" t="s">
        <v>77</v>
      </c>
      <c r="AY2056" s="192" t="s">
        <v>144</v>
      </c>
    </row>
    <row r="2057" spans="2:51" s="12" customFormat="1" ht="13.5">
      <c r="B2057" s="197"/>
      <c r="D2057" s="189" t="s">
        <v>153</v>
      </c>
      <c r="E2057" s="198" t="s">
        <v>5</v>
      </c>
      <c r="F2057" s="199" t="s">
        <v>2201</v>
      </c>
      <c r="H2057" s="200">
        <v>13.922</v>
      </c>
      <c r="I2057" s="201"/>
      <c r="L2057" s="197"/>
      <c r="M2057" s="202"/>
      <c r="N2057" s="203"/>
      <c r="O2057" s="203"/>
      <c r="P2057" s="203"/>
      <c r="Q2057" s="203"/>
      <c r="R2057" s="203"/>
      <c r="S2057" s="203"/>
      <c r="T2057" s="204"/>
      <c r="AT2057" s="198" t="s">
        <v>153</v>
      </c>
      <c r="AU2057" s="198" t="s">
        <v>86</v>
      </c>
      <c r="AV2057" s="12" t="s">
        <v>86</v>
      </c>
      <c r="AW2057" s="12" t="s">
        <v>40</v>
      </c>
      <c r="AX2057" s="12" t="s">
        <v>77</v>
      </c>
      <c r="AY2057" s="198" t="s">
        <v>144</v>
      </c>
    </row>
    <row r="2058" spans="2:51" s="13" customFormat="1" ht="13.5">
      <c r="B2058" s="205"/>
      <c r="D2058" s="189" t="s">
        <v>153</v>
      </c>
      <c r="E2058" s="215" t="s">
        <v>5</v>
      </c>
      <c r="F2058" s="216" t="s">
        <v>1263</v>
      </c>
      <c r="H2058" s="217">
        <v>15.474</v>
      </c>
      <c r="I2058" s="210"/>
      <c r="L2058" s="205"/>
      <c r="M2058" s="211"/>
      <c r="N2058" s="212"/>
      <c r="O2058" s="212"/>
      <c r="P2058" s="212"/>
      <c r="Q2058" s="212"/>
      <c r="R2058" s="212"/>
      <c r="S2058" s="212"/>
      <c r="T2058" s="213"/>
      <c r="AT2058" s="214" t="s">
        <v>153</v>
      </c>
      <c r="AU2058" s="214" t="s">
        <v>86</v>
      </c>
      <c r="AV2058" s="13" t="s">
        <v>151</v>
      </c>
      <c r="AW2058" s="13" t="s">
        <v>40</v>
      </c>
      <c r="AX2058" s="13" t="s">
        <v>77</v>
      </c>
      <c r="AY2058" s="214" t="s">
        <v>144</v>
      </c>
    </row>
    <row r="2059" spans="2:51" s="12" customFormat="1" ht="13.5">
      <c r="B2059" s="197"/>
      <c r="D2059" s="189" t="s">
        <v>153</v>
      </c>
      <c r="E2059" s="198" t="s">
        <v>5</v>
      </c>
      <c r="F2059" s="199" t="s">
        <v>2202</v>
      </c>
      <c r="H2059" s="200">
        <v>38.723</v>
      </c>
      <c r="I2059" s="201"/>
      <c r="L2059" s="197"/>
      <c r="M2059" s="202"/>
      <c r="N2059" s="203"/>
      <c r="O2059" s="203"/>
      <c r="P2059" s="203"/>
      <c r="Q2059" s="203"/>
      <c r="R2059" s="203"/>
      <c r="S2059" s="203"/>
      <c r="T2059" s="204"/>
      <c r="AT2059" s="198" t="s">
        <v>153</v>
      </c>
      <c r="AU2059" s="198" t="s">
        <v>86</v>
      </c>
      <c r="AV2059" s="12" t="s">
        <v>86</v>
      </c>
      <c r="AW2059" s="12" t="s">
        <v>40</v>
      </c>
      <c r="AX2059" s="12" t="s">
        <v>77</v>
      </c>
      <c r="AY2059" s="198" t="s">
        <v>144</v>
      </c>
    </row>
    <row r="2060" spans="2:51" s="13" customFormat="1" ht="13.5">
      <c r="B2060" s="205"/>
      <c r="D2060" s="206" t="s">
        <v>153</v>
      </c>
      <c r="E2060" s="207" t="s">
        <v>5</v>
      </c>
      <c r="F2060" s="208" t="s">
        <v>174</v>
      </c>
      <c r="H2060" s="209">
        <v>38.723</v>
      </c>
      <c r="I2060" s="210"/>
      <c r="L2060" s="205"/>
      <c r="M2060" s="211"/>
      <c r="N2060" s="212"/>
      <c r="O2060" s="212"/>
      <c r="P2060" s="212"/>
      <c r="Q2060" s="212"/>
      <c r="R2060" s="212"/>
      <c r="S2060" s="212"/>
      <c r="T2060" s="213"/>
      <c r="AT2060" s="214" t="s">
        <v>153</v>
      </c>
      <c r="AU2060" s="214" t="s">
        <v>86</v>
      </c>
      <c r="AV2060" s="13" t="s">
        <v>151</v>
      </c>
      <c r="AW2060" s="13" t="s">
        <v>40</v>
      </c>
      <c r="AX2060" s="13" t="s">
        <v>25</v>
      </c>
      <c r="AY2060" s="214" t="s">
        <v>144</v>
      </c>
    </row>
    <row r="2061" spans="2:65" s="1" customFormat="1" ht="31.5" customHeight="1">
      <c r="B2061" s="175"/>
      <c r="C2061" s="176" t="s">
        <v>2203</v>
      </c>
      <c r="D2061" s="176" t="s">
        <v>146</v>
      </c>
      <c r="E2061" s="177" t="s">
        <v>2204</v>
      </c>
      <c r="F2061" s="178" t="s">
        <v>2205</v>
      </c>
      <c r="G2061" s="179" t="s">
        <v>205</v>
      </c>
      <c r="H2061" s="180">
        <v>158.575</v>
      </c>
      <c r="I2061" s="181"/>
      <c r="J2061" s="182">
        <f>ROUND(I2061*H2061,2)</f>
        <v>0</v>
      </c>
      <c r="K2061" s="178" t="s">
        <v>4753</v>
      </c>
      <c r="L2061" s="42"/>
      <c r="M2061" s="183" t="s">
        <v>5</v>
      </c>
      <c r="N2061" s="184" t="s">
        <v>48</v>
      </c>
      <c r="O2061" s="43"/>
      <c r="P2061" s="185">
        <f>O2061*H2061</f>
        <v>0</v>
      </c>
      <c r="Q2061" s="185">
        <v>0</v>
      </c>
      <c r="R2061" s="185">
        <f>Q2061*H2061</f>
        <v>0</v>
      </c>
      <c r="S2061" s="185">
        <v>0.007</v>
      </c>
      <c r="T2061" s="186">
        <f>S2061*H2061</f>
        <v>1.110025</v>
      </c>
      <c r="AR2061" s="24" t="s">
        <v>339</v>
      </c>
      <c r="AT2061" s="24" t="s">
        <v>146</v>
      </c>
      <c r="AU2061" s="24" t="s">
        <v>86</v>
      </c>
      <c r="AY2061" s="24" t="s">
        <v>144</v>
      </c>
      <c r="BE2061" s="187">
        <f>IF(N2061="základní",J2061,0)</f>
        <v>0</v>
      </c>
      <c r="BF2061" s="187">
        <f>IF(N2061="snížená",J2061,0)</f>
        <v>0</v>
      </c>
      <c r="BG2061" s="187">
        <f>IF(N2061="zákl. přenesená",J2061,0)</f>
        <v>0</v>
      </c>
      <c r="BH2061" s="187">
        <f>IF(N2061="sníž. přenesená",J2061,0)</f>
        <v>0</v>
      </c>
      <c r="BI2061" s="187">
        <f>IF(N2061="nulová",J2061,0)</f>
        <v>0</v>
      </c>
      <c r="BJ2061" s="24" t="s">
        <v>25</v>
      </c>
      <c r="BK2061" s="187">
        <f>ROUND(I2061*H2061,2)</f>
        <v>0</v>
      </c>
      <c r="BL2061" s="24" t="s">
        <v>339</v>
      </c>
      <c r="BM2061" s="24" t="s">
        <v>2206</v>
      </c>
    </row>
    <row r="2062" spans="2:51" s="11" customFormat="1" ht="13.5">
      <c r="B2062" s="188"/>
      <c r="D2062" s="189" t="s">
        <v>153</v>
      </c>
      <c r="E2062" s="190" t="s">
        <v>5</v>
      </c>
      <c r="F2062" s="191" t="s">
        <v>2207</v>
      </c>
      <c r="H2062" s="192" t="s">
        <v>5</v>
      </c>
      <c r="I2062" s="193"/>
      <c r="L2062" s="188"/>
      <c r="M2062" s="194"/>
      <c r="N2062" s="195"/>
      <c r="O2062" s="195"/>
      <c r="P2062" s="195"/>
      <c r="Q2062" s="195"/>
      <c r="R2062" s="195"/>
      <c r="S2062" s="195"/>
      <c r="T2062" s="196"/>
      <c r="AT2062" s="192" t="s">
        <v>153</v>
      </c>
      <c r="AU2062" s="192" t="s">
        <v>86</v>
      </c>
      <c r="AV2062" s="11" t="s">
        <v>25</v>
      </c>
      <c r="AW2062" s="11" t="s">
        <v>40</v>
      </c>
      <c r="AX2062" s="11" t="s">
        <v>77</v>
      </c>
      <c r="AY2062" s="192" t="s">
        <v>144</v>
      </c>
    </row>
    <row r="2063" spans="2:51" s="11" customFormat="1" ht="13.5">
      <c r="B2063" s="188"/>
      <c r="D2063" s="189" t="s">
        <v>153</v>
      </c>
      <c r="E2063" s="190" t="s">
        <v>5</v>
      </c>
      <c r="F2063" s="191" t="s">
        <v>289</v>
      </c>
      <c r="H2063" s="192" t="s">
        <v>5</v>
      </c>
      <c r="I2063" s="193"/>
      <c r="L2063" s="188"/>
      <c r="M2063" s="194"/>
      <c r="N2063" s="195"/>
      <c r="O2063" s="195"/>
      <c r="P2063" s="195"/>
      <c r="Q2063" s="195"/>
      <c r="R2063" s="195"/>
      <c r="S2063" s="195"/>
      <c r="T2063" s="196"/>
      <c r="AT2063" s="192" t="s">
        <v>153</v>
      </c>
      <c r="AU2063" s="192" t="s">
        <v>86</v>
      </c>
      <c r="AV2063" s="11" t="s">
        <v>25</v>
      </c>
      <c r="AW2063" s="11" t="s">
        <v>40</v>
      </c>
      <c r="AX2063" s="11" t="s">
        <v>77</v>
      </c>
      <c r="AY2063" s="192" t="s">
        <v>144</v>
      </c>
    </row>
    <row r="2064" spans="2:51" s="12" customFormat="1" ht="13.5">
      <c r="B2064" s="197"/>
      <c r="D2064" s="189" t="s">
        <v>153</v>
      </c>
      <c r="E2064" s="198" t="s">
        <v>5</v>
      </c>
      <c r="F2064" s="199" t="s">
        <v>2208</v>
      </c>
      <c r="H2064" s="200">
        <v>1585.747</v>
      </c>
      <c r="I2064" s="201"/>
      <c r="L2064" s="197"/>
      <c r="M2064" s="202"/>
      <c r="N2064" s="203"/>
      <c r="O2064" s="203"/>
      <c r="P2064" s="203"/>
      <c r="Q2064" s="203"/>
      <c r="R2064" s="203"/>
      <c r="S2064" s="203"/>
      <c r="T2064" s="204"/>
      <c r="AT2064" s="198" t="s">
        <v>153</v>
      </c>
      <c r="AU2064" s="198" t="s">
        <v>86</v>
      </c>
      <c r="AV2064" s="12" t="s">
        <v>86</v>
      </c>
      <c r="AW2064" s="12" t="s">
        <v>40</v>
      </c>
      <c r="AX2064" s="12" t="s">
        <v>77</v>
      </c>
      <c r="AY2064" s="198" t="s">
        <v>144</v>
      </c>
    </row>
    <row r="2065" spans="2:51" s="13" customFormat="1" ht="13.5">
      <c r="B2065" s="205"/>
      <c r="D2065" s="189" t="s">
        <v>153</v>
      </c>
      <c r="E2065" s="215" t="s">
        <v>5</v>
      </c>
      <c r="F2065" s="216" t="s">
        <v>174</v>
      </c>
      <c r="H2065" s="217">
        <v>1585.747</v>
      </c>
      <c r="I2065" s="210"/>
      <c r="L2065" s="205"/>
      <c r="M2065" s="211"/>
      <c r="N2065" s="212"/>
      <c r="O2065" s="212"/>
      <c r="P2065" s="212"/>
      <c r="Q2065" s="212"/>
      <c r="R2065" s="212"/>
      <c r="S2065" s="212"/>
      <c r="T2065" s="213"/>
      <c r="AT2065" s="214" t="s">
        <v>153</v>
      </c>
      <c r="AU2065" s="214" t="s">
        <v>86</v>
      </c>
      <c r="AV2065" s="13" t="s">
        <v>151</v>
      </c>
      <c r="AW2065" s="13" t="s">
        <v>40</v>
      </c>
      <c r="AX2065" s="13" t="s">
        <v>77</v>
      </c>
      <c r="AY2065" s="214" t="s">
        <v>144</v>
      </c>
    </row>
    <row r="2066" spans="2:51" s="12" customFormat="1" ht="13.5">
      <c r="B2066" s="197"/>
      <c r="D2066" s="189" t="s">
        <v>153</v>
      </c>
      <c r="E2066" s="198" t="s">
        <v>5</v>
      </c>
      <c r="F2066" s="199" t="s">
        <v>2209</v>
      </c>
      <c r="H2066" s="200">
        <v>158.575</v>
      </c>
      <c r="I2066" s="201"/>
      <c r="L2066" s="197"/>
      <c r="M2066" s="202"/>
      <c r="N2066" s="203"/>
      <c r="O2066" s="203"/>
      <c r="P2066" s="203"/>
      <c r="Q2066" s="203"/>
      <c r="R2066" s="203"/>
      <c r="S2066" s="203"/>
      <c r="T2066" s="204"/>
      <c r="AT2066" s="198" t="s">
        <v>153</v>
      </c>
      <c r="AU2066" s="198" t="s">
        <v>86</v>
      </c>
      <c r="AV2066" s="12" t="s">
        <v>86</v>
      </c>
      <c r="AW2066" s="12" t="s">
        <v>40</v>
      </c>
      <c r="AX2066" s="12" t="s">
        <v>77</v>
      </c>
      <c r="AY2066" s="198" t="s">
        <v>144</v>
      </c>
    </row>
    <row r="2067" spans="2:51" s="13" customFormat="1" ht="13.5">
      <c r="B2067" s="205"/>
      <c r="D2067" s="206" t="s">
        <v>153</v>
      </c>
      <c r="E2067" s="207" t="s">
        <v>5</v>
      </c>
      <c r="F2067" s="208" t="s">
        <v>174</v>
      </c>
      <c r="H2067" s="209">
        <v>158.575</v>
      </c>
      <c r="I2067" s="210"/>
      <c r="L2067" s="205"/>
      <c r="M2067" s="211"/>
      <c r="N2067" s="212"/>
      <c r="O2067" s="212"/>
      <c r="P2067" s="212"/>
      <c r="Q2067" s="212"/>
      <c r="R2067" s="212"/>
      <c r="S2067" s="212"/>
      <c r="T2067" s="213"/>
      <c r="AT2067" s="214" t="s">
        <v>153</v>
      </c>
      <c r="AU2067" s="214" t="s">
        <v>86</v>
      </c>
      <c r="AV2067" s="13" t="s">
        <v>151</v>
      </c>
      <c r="AW2067" s="13" t="s">
        <v>40</v>
      </c>
      <c r="AX2067" s="13" t="s">
        <v>25</v>
      </c>
      <c r="AY2067" s="214" t="s">
        <v>144</v>
      </c>
    </row>
    <row r="2068" spans="2:65" s="1" customFormat="1" ht="31.5" customHeight="1">
      <c r="B2068" s="175"/>
      <c r="C2068" s="176" t="s">
        <v>2210</v>
      </c>
      <c r="D2068" s="176" t="s">
        <v>146</v>
      </c>
      <c r="E2068" s="177" t="s">
        <v>2211</v>
      </c>
      <c r="F2068" s="178" t="s">
        <v>2212</v>
      </c>
      <c r="G2068" s="179" t="s">
        <v>205</v>
      </c>
      <c r="H2068" s="180">
        <v>158.575</v>
      </c>
      <c r="I2068" s="181"/>
      <c r="J2068" s="182">
        <f>ROUND(I2068*H2068,2)</f>
        <v>0</v>
      </c>
      <c r="K2068" s="178" t="s">
        <v>4753</v>
      </c>
      <c r="L2068" s="42"/>
      <c r="M2068" s="183" t="s">
        <v>5</v>
      </c>
      <c r="N2068" s="184" t="s">
        <v>48</v>
      </c>
      <c r="O2068" s="43"/>
      <c r="P2068" s="185">
        <f>O2068*H2068</f>
        <v>0</v>
      </c>
      <c r="Q2068" s="185">
        <v>3E-05</v>
      </c>
      <c r="R2068" s="185">
        <f>Q2068*H2068</f>
        <v>0.00475725</v>
      </c>
      <c r="S2068" s="185">
        <v>0</v>
      </c>
      <c r="T2068" s="186">
        <f>S2068*H2068</f>
        <v>0</v>
      </c>
      <c r="AR2068" s="24" t="s">
        <v>339</v>
      </c>
      <c r="AT2068" s="24" t="s">
        <v>146</v>
      </c>
      <c r="AU2068" s="24" t="s">
        <v>86</v>
      </c>
      <c r="AY2068" s="24" t="s">
        <v>144</v>
      </c>
      <c r="BE2068" s="187">
        <f>IF(N2068="základní",J2068,0)</f>
        <v>0</v>
      </c>
      <c r="BF2068" s="187">
        <f>IF(N2068="snížená",J2068,0)</f>
        <v>0</v>
      </c>
      <c r="BG2068" s="187">
        <f>IF(N2068="zákl. přenesená",J2068,0)</f>
        <v>0</v>
      </c>
      <c r="BH2068" s="187">
        <f>IF(N2068="sníž. přenesená",J2068,0)</f>
        <v>0</v>
      </c>
      <c r="BI2068" s="187">
        <f>IF(N2068="nulová",J2068,0)</f>
        <v>0</v>
      </c>
      <c r="BJ2068" s="24" t="s">
        <v>25</v>
      </c>
      <c r="BK2068" s="187">
        <f>ROUND(I2068*H2068,2)</f>
        <v>0</v>
      </c>
      <c r="BL2068" s="24" t="s">
        <v>339</v>
      </c>
      <c r="BM2068" s="24" t="s">
        <v>2213</v>
      </c>
    </row>
    <row r="2069" spans="2:51" s="11" customFormat="1" ht="13.5">
      <c r="B2069" s="188"/>
      <c r="D2069" s="189" t="s">
        <v>153</v>
      </c>
      <c r="E2069" s="190" t="s">
        <v>5</v>
      </c>
      <c r="F2069" s="191" t="s">
        <v>2207</v>
      </c>
      <c r="H2069" s="192" t="s">
        <v>5</v>
      </c>
      <c r="I2069" s="193"/>
      <c r="L2069" s="188"/>
      <c r="M2069" s="194"/>
      <c r="N2069" s="195"/>
      <c r="O2069" s="195"/>
      <c r="P2069" s="195"/>
      <c r="Q2069" s="195"/>
      <c r="R2069" s="195"/>
      <c r="S2069" s="195"/>
      <c r="T2069" s="196"/>
      <c r="AT2069" s="192" t="s">
        <v>153</v>
      </c>
      <c r="AU2069" s="192" t="s">
        <v>86</v>
      </c>
      <c r="AV2069" s="11" t="s">
        <v>25</v>
      </c>
      <c r="AW2069" s="11" t="s">
        <v>40</v>
      </c>
      <c r="AX2069" s="11" t="s">
        <v>77</v>
      </c>
      <c r="AY2069" s="192" t="s">
        <v>144</v>
      </c>
    </row>
    <row r="2070" spans="2:51" s="11" customFormat="1" ht="13.5">
      <c r="B2070" s="188"/>
      <c r="D2070" s="189" t="s">
        <v>153</v>
      </c>
      <c r="E2070" s="190" t="s">
        <v>5</v>
      </c>
      <c r="F2070" s="191" t="s">
        <v>289</v>
      </c>
      <c r="H2070" s="192" t="s">
        <v>5</v>
      </c>
      <c r="I2070" s="193"/>
      <c r="L2070" s="188"/>
      <c r="M2070" s="194"/>
      <c r="N2070" s="195"/>
      <c r="O2070" s="195"/>
      <c r="P2070" s="195"/>
      <c r="Q2070" s="195"/>
      <c r="R2070" s="195"/>
      <c r="S2070" s="195"/>
      <c r="T2070" s="196"/>
      <c r="AT2070" s="192" t="s">
        <v>153</v>
      </c>
      <c r="AU2070" s="192" t="s">
        <v>86</v>
      </c>
      <c r="AV2070" s="11" t="s">
        <v>25</v>
      </c>
      <c r="AW2070" s="11" t="s">
        <v>40</v>
      </c>
      <c r="AX2070" s="11" t="s">
        <v>77</v>
      </c>
      <c r="AY2070" s="192" t="s">
        <v>144</v>
      </c>
    </row>
    <row r="2071" spans="2:51" s="12" customFormat="1" ht="13.5">
      <c r="B2071" s="197"/>
      <c r="D2071" s="189" t="s">
        <v>153</v>
      </c>
      <c r="E2071" s="198" t="s">
        <v>5</v>
      </c>
      <c r="F2071" s="199" t="s">
        <v>2208</v>
      </c>
      <c r="H2071" s="200">
        <v>1585.747</v>
      </c>
      <c r="I2071" s="201"/>
      <c r="L2071" s="197"/>
      <c r="M2071" s="202"/>
      <c r="N2071" s="203"/>
      <c r="O2071" s="203"/>
      <c r="P2071" s="203"/>
      <c r="Q2071" s="203"/>
      <c r="R2071" s="203"/>
      <c r="S2071" s="203"/>
      <c r="T2071" s="204"/>
      <c r="AT2071" s="198" t="s">
        <v>153</v>
      </c>
      <c r="AU2071" s="198" t="s">
        <v>86</v>
      </c>
      <c r="AV2071" s="12" t="s">
        <v>86</v>
      </c>
      <c r="AW2071" s="12" t="s">
        <v>40</v>
      </c>
      <c r="AX2071" s="12" t="s">
        <v>77</v>
      </c>
      <c r="AY2071" s="198" t="s">
        <v>144</v>
      </c>
    </row>
    <row r="2072" spans="2:51" s="13" customFormat="1" ht="13.5">
      <c r="B2072" s="205"/>
      <c r="D2072" s="189" t="s">
        <v>153</v>
      </c>
      <c r="E2072" s="215" t="s">
        <v>5</v>
      </c>
      <c r="F2072" s="216" t="s">
        <v>174</v>
      </c>
      <c r="H2072" s="217">
        <v>1585.747</v>
      </c>
      <c r="I2072" s="210"/>
      <c r="L2072" s="205"/>
      <c r="M2072" s="211"/>
      <c r="N2072" s="212"/>
      <c r="O2072" s="212"/>
      <c r="P2072" s="212"/>
      <c r="Q2072" s="212"/>
      <c r="R2072" s="212"/>
      <c r="S2072" s="212"/>
      <c r="T2072" s="213"/>
      <c r="AT2072" s="214" t="s">
        <v>153</v>
      </c>
      <c r="AU2072" s="214" t="s">
        <v>86</v>
      </c>
      <c r="AV2072" s="13" t="s">
        <v>151</v>
      </c>
      <c r="AW2072" s="13" t="s">
        <v>40</v>
      </c>
      <c r="AX2072" s="13" t="s">
        <v>77</v>
      </c>
      <c r="AY2072" s="214" t="s">
        <v>144</v>
      </c>
    </row>
    <row r="2073" spans="2:51" s="12" customFormat="1" ht="13.5">
      <c r="B2073" s="197"/>
      <c r="D2073" s="189" t="s">
        <v>153</v>
      </c>
      <c r="E2073" s="198" t="s">
        <v>5</v>
      </c>
      <c r="F2073" s="199" t="s">
        <v>2209</v>
      </c>
      <c r="H2073" s="200">
        <v>158.575</v>
      </c>
      <c r="I2073" s="201"/>
      <c r="L2073" s="197"/>
      <c r="M2073" s="202"/>
      <c r="N2073" s="203"/>
      <c r="O2073" s="203"/>
      <c r="P2073" s="203"/>
      <c r="Q2073" s="203"/>
      <c r="R2073" s="203"/>
      <c r="S2073" s="203"/>
      <c r="T2073" s="204"/>
      <c r="AT2073" s="198" t="s">
        <v>153</v>
      </c>
      <c r="AU2073" s="198" t="s">
        <v>86</v>
      </c>
      <c r="AV2073" s="12" t="s">
        <v>86</v>
      </c>
      <c r="AW2073" s="12" t="s">
        <v>40</v>
      </c>
      <c r="AX2073" s="12" t="s">
        <v>77</v>
      </c>
      <c r="AY2073" s="198" t="s">
        <v>144</v>
      </c>
    </row>
    <row r="2074" spans="2:51" s="13" customFormat="1" ht="13.5">
      <c r="B2074" s="205"/>
      <c r="D2074" s="206" t="s">
        <v>153</v>
      </c>
      <c r="E2074" s="207" t="s">
        <v>5</v>
      </c>
      <c r="F2074" s="208" t="s">
        <v>174</v>
      </c>
      <c r="H2074" s="209">
        <v>158.575</v>
      </c>
      <c r="I2074" s="210"/>
      <c r="L2074" s="205"/>
      <c r="M2074" s="211"/>
      <c r="N2074" s="212"/>
      <c r="O2074" s="212"/>
      <c r="P2074" s="212"/>
      <c r="Q2074" s="212"/>
      <c r="R2074" s="212"/>
      <c r="S2074" s="212"/>
      <c r="T2074" s="213"/>
      <c r="AT2074" s="214" t="s">
        <v>153</v>
      </c>
      <c r="AU2074" s="214" t="s">
        <v>86</v>
      </c>
      <c r="AV2074" s="13" t="s">
        <v>151</v>
      </c>
      <c r="AW2074" s="13" t="s">
        <v>40</v>
      </c>
      <c r="AX2074" s="13" t="s">
        <v>25</v>
      </c>
      <c r="AY2074" s="214" t="s">
        <v>144</v>
      </c>
    </row>
    <row r="2075" spans="2:65" s="1" customFormat="1" ht="31.5" customHeight="1">
      <c r="B2075" s="175"/>
      <c r="C2075" s="223" t="s">
        <v>2214</v>
      </c>
      <c r="D2075" s="223" t="s">
        <v>782</v>
      </c>
      <c r="E2075" s="224" t="s">
        <v>2215</v>
      </c>
      <c r="F2075" s="225" t="s">
        <v>2216</v>
      </c>
      <c r="G2075" s="226" t="s">
        <v>149</v>
      </c>
      <c r="H2075" s="227">
        <v>0.419</v>
      </c>
      <c r="I2075" s="228"/>
      <c r="J2075" s="229">
        <f>ROUND(I2075*H2075,2)</f>
        <v>0</v>
      </c>
      <c r="K2075" s="178" t="s">
        <v>4753</v>
      </c>
      <c r="L2075" s="230"/>
      <c r="M2075" s="231" t="s">
        <v>5</v>
      </c>
      <c r="N2075" s="232" t="s">
        <v>48</v>
      </c>
      <c r="O2075" s="43"/>
      <c r="P2075" s="185">
        <f>O2075*H2075</f>
        <v>0</v>
      </c>
      <c r="Q2075" s="185">
        <v>0.55</v>
      </c>
      <c r="R2075" s="185">
        <f>Q2075*H2075</f>
        <v>0.23045000000000002</v>
      </c>
      <c r="S2075" s="185">
        <v>0</v>
      </c>
      <c r="T2075" s="186">
        <f>S2075*H2075</f>
        <v>0</v>
      </c>
      <c r="AR2075" s="24" t="s">
        <v>497</v>
      </c>
      <c r="AT2075" s="24" t="s">
        <v>782</v>
      </c>
      <c r="AU2075" s="24" t="s">
        <v>86</v>
      </c>
      <c r="AY2075" s="24" t="s">
        <v>144</v>
      </c>
      <c r="BE2075" s="187">
        <f>IF(N2075="základní",J2075,0)</f>
        <v>0</v>
      </c>
      <c r="BF2075" s="187">
        <f>IF(N2075="snížená",J2075,0)</f>
        <v>0</v>
      </c>
      <c r="BG2075" s="187">
        <f>IF(N2075="zákl. přenesená",J2075,0)</f>
        <v>0</v>
      </c>
      <c r="BH2075" s="187">
        <f>IF(N2075="sníž. přenesená",J2075,0)</f>
        <v>0</v>
      </c>
      <c r="BI2075" s="187">
        <f>IF(N2075="nulová",J2075,0)</f>
        <v>0</v>
      </c>
      <c r="BJ2075" s="24" t="s">
        <v>25</v>
      </c>
      <c r="BK2075" s="187">
        <f>ROUND(I2075*H2075,2)</f>
        <v>0</v>
      </c>
      <c r="BL2075" s="24" t="s">
        <v>339</v>
      </c>
      <c r="BM2075" s="24" t="s">
        <v>2217</v>
      </c>
    </row>
    <row r="2076" spans="2:51" s="11" customFormat="1" ht="13.5">
      <c r="B2076" s="188"/>
      <c r="D2076" s="189" t="s">
        <v>153</v>
      </c>
      <c r="E2076" s="190" t="s">
        <v>5</v>
      </c>
      <c r="F2076" s="191" t="s">
        <v>2207</v>
      </c>
      <c r="H2076" s="192" t="s">
        <v>5</v>
      </c>
      <c r="I2076" s="193"/>
      <c r="L2076" s="188"/>
      <c r="M2076" s="194"/>
      <c r="N2076" s="195"/>
      <c r="O2076" s="195"/>
      <c r="P2076" s="195"/>
      <c r="Q2076" s="195"/>
      <c r="R2076" s="195"/>
      <c r="S2076" s="195"/>
      <c r="T2076" s="196"/>
      <c r="AT2076" s="192" t="s">
        <v>153</v>
      </c>
      <c r="AU2076" s="192" t="s">
        <v>86</v>
      </c>
      <c r="AV2076" s="11" t="s">
        <v>25</v>
      </c>
      <c r="AW2076" s="11" t="s">
        <v>40</v>
      </c>
      <c r="AX2076" s="11" t="s">
        <v>77</v>
      </c>
      <c r="AY2076" s="192" t="s">
        <v>144</v>
      </c>
    </row>
    <row r="2077" spans="2:51" s="11" customFormat="1" ht="13.5">
      <c r="B2077" s="188"/>
      <c r="D2077" s="189" t="s">
        <v>153</v>
      </c>
      <c r="E2077" s="190" t="s">
        <v>5</v>
      </c>
      <c r="F2077" s="191" t="s">
        <v>289</v>
      </c>
      <c r="H2077" s="192" t="s">
        <v>5</v>
      </c>
      <c r="I2077" s="193"/>
      <c r="L2077" s="188"/>
      <c r="M2077" s="194"/>
      <c r="N2077" s="195"/>
      <c r="O2077" s="195"/>
      <c r="P2077" s="195"/>
      <c r="Q2077" s="195"/>
      <c r="R2077" s="195"/>
      <c r="S2077" s="195"/>
      <c r="T2077" s="196"/>
      <c r="AT2077" s="192" t="s">
        <v>153</v>
      </c>
      <c r="AU2077" s="192" t="s">
        <v>86</v>
      </c>
      <c r="AV2077" s="11" t="s">
        <v>25</v>
      </c>
      <c r="AW2077" s="11" t="s">
        <v>40</v>
      </c>
      <c r="AX2077" s="11" t="s">
        <v>77</v>
      </c>
      <c r="AY2077" s="192" t="s">
        <v>144</v>
      </c>
    </row>
    <row r="2078" spans="2:51" s="12" customFormat="1" ht="13.5">
      <c r="B2078" s="197"/>
      <c r="D2078" s="189" t="s">
        <v>153</v>
      </c>
      <c r="E2078" s="198" t="s">
        <v>5</v>
      </c>
      <c r="F2078" s="199" t="s">
        <v>2208</v>
      </c>
      <c r="H2078" s="200">
        <v>1585.747</v>
      </c>
      <c r="I2078" s="201"/>
      <c r="L2078" s="197"/>
      <c r="M2078" s="202"/>
      <c r="N2078" s="203"/>
      <c r="O2078" s="203"/>
      <c r="P2078" s="203"/>
      <c r="Q2078" s="203"/>
      <c r="R2078" s="203"/>
      <c r="S2078" s="203"/>
      <c r="T2078" s="204"/>
      <c r="AT2078" s="198" t="s">
        <v>153</v>
      </c>
      <c r="AU2078" s="198" t="s">
        <v>86</v>
      </c>
      <c r="AV2078" s="12" t="s">
        <v>86</v>
      </c>
      <c r="AW2078" s="12" t="s">
        <v>40</v>
      </c>
      <c r="AX2078" s="12" t="s">
        <v>77</v>
      </c>
      <c r="AY2078" s="198" t="s">
        <v>144</v>
      </c>
    </row>
    <row r="2079" spans="2:51" s="13" customFormat="1" ht="13.5">
      <c r="B2079" s="205"/>
      <c r="D2079" s="189" t="s">
        <v>153</v>
      </c>
      <c r="E2079" s="215" t="s">
        <v>5</v>
      </c>
      <c r="F2079" s="216" t="s">
        <v>174</v>
      </c>
      <c r="H2079" s="217">
        <v>1585.747</v>
      </c>
      <c r="I2079" s="210"/>
      <c r="L2079" s="205"/>
      <c r="M2079" s="211"/>
      <c r="N2079" s="212"/>
      <c r="O2079" s="212"/>
      <c r="P2079" s="212"/>
      <c r="Q2079" s="212"/>
      <c r="R2079" s="212"/>
      <c r="S2079" s="212"/>
      <c r="T2079" s="213"/>
      <c r="AT2079" s="214" t="s">
        <v>153</v>
      </c>
      <c r="AU2079" s="214" t="s">
        <v>86</v>
      </c>
      <c r="AV2079" s="13" t="s">
        <v>151</v>
      </c>
      <c r="AW2079" s="13" t="s">
        <v>40</v>
      </c>
      <c r="AX2079" s="13" t="s">
        <v>77</v>
      </c>
      <c r="AY2079" s="214" t="s">
        <v>144</v>
      </c>
    </row>
    <row r="2080" spans="2:51" s="12" customFormat="1" ht="13.5">
      <c r="B2080" s="197"/>
      <c r="D2080" s="189" t="s">
        <v>153</v>
      </c>
      <c r="E2080" s="198" t="s">
        <v>5</v>
      </c>
      <c r="F2080" s="199" t="s">
        <v>2209</v>
      </c>
      <c r="H2080" s="200">
        <v>158.575</v>
      </c>
      <c r="I2080" s="201"/>
      <c r="L2080" s="197"/>
      <c r="M2080" s="202"/>
      <c r="N2080" s="203"/>
      <c r="O2080" s="203"/>
      <c r="P2080" s="203"/>
      <c r="Q2080" s="203"/>
      <c r="R2080" s="203"/>
      <c r="S2080" s="203"/>
      <c r="T2080" s="204"/>
      <c r="AT2080" s="198" t="s">
        <v>153</v>
      </c>
      <c r="AU2080" s="198" t="s">
        <v>86</v>
      </c>
      <c r="AV2080" s="12" t="s">
        <v>86</v>
      </c>
      <c r="AW2080" s="12" t="s">
        <v>40</v>
      </c>
      <c r="AX2080" s="12" t="s">
        <v>77</v>
      </c>
      <c r="AY2080" s="198" t="s">
        <v>144</v>
      </c>
    </row>
    <row r="2081" spans="2:51" s="13" customFormat="1" ht="13.5">
      <c r="B2081" s="205"/>
      <c r="D2081" s="189" t="s">
        <v>153</v>
      </c>
      <c r="E2081" s="215" t="s">
        <v>5</v>
      </c>
      <c r="F2081" s="216" t="s">
        <v>174</v>
      </c>
      <c r="H2081" s="217">
        <v>158.575</v>
      </c>
      <c r="I2081" s="210"/>
      <c r="L2081" s="205"/>
      <c r="M2081" s="211"/>
      <c r="N2081" s="212"/>
      <c r="O2081" s="212"/>
      <c r="P2081" s="212"/>
      <c r="Q2081" s="212"/>
      <c r="R2081" s="212"/>
      <c r="S2081" s="212"/>
      <c r="T2081" s="213"/>
      <c r="AT2081" s="214" t="s">
        <v>153</v>
      </c>
      <c r="AU2081" s="214" t="s">
        <v>86</v>
      </c>
      <c r="AV2081" s="13" t="s">
        <v>151</v>
      </c>
      <c r="AW2081" s="13" t="s">
        <v>40</v>
      </c>
      <c r="AX2081" s="13" t="s">
        <v>77</v>
      </c>
      <c r="AY2081" s="214" t="s">
        <v>144</v>
      </c>
    </row>
    <row r="2082" spans="2:51" s="12" customFormat="1" ht="13.5">
      <c r="B2082" s="197"/>
      <c r="D2082" s="189" t="s">
        <v>153</v>
      </c>
      <c r="E2082" s="198" t="s">
        <v>5</v>
      </c>
      <c r="F2082" s="199" t="s">
        <v>2218</v>
      </c>
      <c r="H2082" s="200">
        <v>0.419</v>
      </c>
      <c r="I2082" s="201"/>
      <c r="L2082" s="197"/>
      <c r="M2082" s="202"/>
      <c r="N2082" s="203"/>
      <c r="O2082" s="203"/>
      <c r="P2082" s="203"/>
      <c r="Q2082" s="203"/>
      <c r="R2082" s="203"/>
      <c r="S2082" s="203"/>
      <c r="T2082" s="204"/>
      <c r="AT2082" s="198" t="s">
        <v>153</v>
      </c>
      <c r="AU2082" s="198" t="s">
        <v>86</v>
      </c>
      <c r="AV2082" s="12" t="s">
        <v>86</v>
      </c>
      <c r="AW2082" s="12" t="s">
        <v>40</v>
      </c>
      <c r="AX2082" s="12" t="s">
        <v>77</v>
      </c>
      <c r="AY2082" s="198" t="s">
        <v>144</v>
      </c>
    </row>
    <row r="2083" spans="2:51" s="13" customFormat="1" ht="13.5">
      <c r="B2083" s="205"/>
      <c r="D2083" s="206" t="s">
        <v>153</v>
      </c>
      <c r="E2083" s="207" t="s">
        <v>5</v>
      </c>
      <c r="F2083" s="208" t="s">
        <v>174</v>
      </c>
      <c r="H2083" s="209">
        <v>0.419</v>
      </c>
      <c r="I2083" s="210"/>
      <c r="L2083" s="205"/>
      <c r="M2083" s="211"/>
      <c r="N2083" s="212"/>
      <c r="O2083" s="212"/>
      <c r="P2083" s="212"/>
      <c r="Q2083" s="212"/>
      <c r="R2083" s="212"/>
      <c r="S2083" s="212"/>
      <c r="T2083" s="213"/>
      <c r="AT2083" s="214" t="s">
        <v>153</v>
      </c>
      <c r="AU2083" s="214" t="s">
        <v>86</v>
      </c>
      <c r="AV2083" s="13" t="s">
        <v>151</v>
      </c>
      <c r="AW2083" s="13" t="s">
        <v>40</v>
      </c>
      <c r="AX2083" s="13" t="s">
        <v>25</v>
      </c>
      <c r="AY2083" s="214" t="s">
        <v>144</v>
      </c>
    </row>
    <row r="2084" spans="2:65" s="1" customFormat="1" ht="22.5" customHeight="1">
      <c r="B2084" s="175"/>
      <c r="C2084" s="176" t="s">
        <v>2219</v>
      </c>
      <c r="D2084" s="176" t="s">
        <v>146</v>
      </c>
      <c r="E2084" s="177" t="s">
        <v>2220</v>
      </c>
      <c r="F2084" s="178" t="s">
        <v>2221</v>
      </c>
      <c r="G2084" s="179" t="s">
        <v>468</v>
      </c>
      <c r="H2084" s="180">
        <v>3.09</v>
      </c>
      <c r="I2084" s="181"/>
      <c r="J2084" s="182">
        <f>ROUND(I2084*H2084,2)</f>
        <v>0</v>
      </c>
      <c r="K2084" s="178" t="s">
        <v>4753</v>
      </c>
      <c r="L2084" s="42"/>
      <c r="M2084" s="183" t="s">
        <v>5</v>
      </c>
      <c r="N2084" s="184" t="s">
        <v>48</v>
      </c>
      <c r="O2084" s="43"/>
      <c r="P2084" s="185">
        <f>O2084*H2084</f>
        <v>0</v>
      </c>
      <c r="Q2084" s="185">
        <v>0</v>
      </c>
      <c r="R2084" s="185">
        <f>Q2084*H2084</f>
        <v>0</v>
      </c>
      <c r="S2084" s="185">
        <v>0</v>
      </c>
      <c r="T2084" s="186">
        <f>S2084*H2084</f>
        <v>0</v>
      </c>
      <c r="AR2084" s="24" t="s">
        <v>339</v>
      </c>
      <c r="AT2084" s="24" t="s">
        <v>146</v>
      </c>
      <c r="AU2084" s="24" t="s">
        <v>86</v>
      </c>
      <c r="AY2084" s="24" t="s">
        <v>144</v>
      </c>
      <c r="BE2084" s="187">
        <f>IF(N2084="základní",J2084,0)</f>
        <v>0</v>
      </c>
      <c r="BF2084" s="187">
        <f>IF(N2084="snížená",J2084,0)</f>
        <v>0</v>
      </c>
      <c r="BG2084" s="187">
        <f>IF(N2084="zákl. přenesená",J2084,0)</f>
        <v>0</v>
      </c>
      <c r="BH2084" s="187">
        <f>IF(N2084="sníž. přenesená",J2084,0)</f>
        <v>0</v>
      </c>
      <c r="BI2084" s="187">
        <f>IF(N2084="nulová",J2084,0)</f>
        <v>0</v>
      </c>
      <c r="BJ2084" s="24" t="s">
        <v>25</v>
      </c>
      <c r="BK2084" s="187">
        <f>ROUND(I2084*H2084,2)</f>
        <v>0</v>
      </c>
      <c r="BL2084" s="24" t="s">
        <v>339</v>
      </c>
      <c r="BM2084" s="24" t="s">
        <v>2222</v>
      </c>
    </row>
    <row r="2085" spans="2:51" s="11" customFormat="1" ht="13.5">
      <c r="B2085" s="188"/>
      <c r="D2085" s="189" t="s">
        <v>153</v>
      </c>
      <c r="E2085" s="190" t="s">
        <v>5</v>
      </c>
      <c r="F2085" s="191" t="s">
        <v>2223</v>
      </c>
      <c r="H2085" s="192" t="s">
        <v>5</v>
      </c>
      <c r="I2085" s="193"/>
      <c r="L2085" s="188"/>
      <c r="M2085" s="194"/>
      <c r="N2085" s="195"/>
      <c r="O2085" s="195"/>
      <c r="P2085" s="195"/>
      <c r="Q2085" s="195"/>
      <c r="R2085" s="195"/>
      <c r="S2085" s="195"/>
      <c r="T2085" s="196"/>
      <c r="AT2085" s="192" t="s">
        <v>153</v>
      </c>
      <c r="AU2085" s="192" t="s">
        <v>86</v>
      </c>
      <c r="AV2085" s="11" t="s">
        <v>25</v>
      </c>
      <c r="AW2085" s="11" t="s">
        <v>40</v>
      </c>
      <c r="AX2085" s="11" t="s">
        <v>77</v>
      </c>
      <c r="AY2085" s="192" t="s">
        <v>144</v>
      </c>
    </row>
    <row r="2086" spans="2:51" s="11" customFormat="1" ht="13.5">
      <c r="B2086" s="188"/>
      <c r="D2086" s="189" t="s">
        <v>153</v>
      </c>
      <c r="E2086" s="190" t="s">
        <v>5</v>
      </c>
      <c r="F2086" s="191" t="s">
        <v>2224</v>
      </c>
      <c r="H2086" s="192" t="s">
        <v>5</v>
      </c>
      <c r="I2086" s="193"/>
      <c r="L2086" s="188"/>
      <c r="M2086" s="194"/>
      <c r="N2086" s="195"/>
      <c r="O2086" s="195"/>
      <c r="P2086" s="195"/>
      <c r="Q2086" s="195"/>
      <c r="R2086" s="195"/>
      <c r="S2086" s="195"/>
      <c r="T2086" s="196"/>
      <c r="AT2086" s="192" t="s">
        <v>153</v>
      </c>
      <c r="AU2086" s="192" t="s">
        <v>86</v>
      </c>
      <c r="AV2086" s="11" t="s">
        <v>25</v>
      </c>
      <c r="AW2086" s="11" t="s">
        <v>40</v>
      </c>
      <c r="AX2086" s="11" t="s">
        <v>77</v>
      </c>
      <c r="AY2086" s="192" t="s">
        <v>144</v>
      </c>
    </row>
    <row r="2087" spans="2:51" s="12" customFormat="1" ht="13.5">
      <c r="B2087" s="197"/>
      <c r="D2087" s="189" t="s">
        <v>153</v>
      </c>
      <c r="E2087" s="198" t="s">
        <v>5</v>
      </c>
      <c r="F2087" s="199" t="s">
        <v>2225</v>
      </c>
      <c r="H2087" s="200">
        <v>3.09</v>
      </c>
      <c r="I2087" s="201"/>
      <c r="L2087" s="197"/>
      <c r="M2087" s="202"/>
      <c r="N2087" s="203"/>
      <c r="O2087" s="203"/>
      <c r="P2087" s="203"/>
      <c r="Q2087" s="203"/>
      <c r="R2087" s="203"/>
      <c r="S2087" s="203"/>
      <c r="T2087" s="204"/>
      <c r="AT2087" s="198" t="s">
        <v>153</v>
      </c>
      <c r="AU2087" s="198" t="s">
        <v>86</v>
      </c>
      <c r="AV2087" s="12" t="s">
        <v>86</v>
      </c>
      <c r="AW2087" s="12" t="s">
        <v>40</v>
      </c>
      <c r="AX2087" s="12" t="s">
        <v>77</v>
      </c>
      <c r="AY2087" s="198" t="s">
        <v>144</v>
      </c>
    </row>
    <row r="2088" spans="2:51" s="13" customFormat="1" ht="13.5">
      <c r="B2088" s="205"/>
      <c r="D2088" s="206" t="s">
        <v>153</v>
      </c>
      <c r="E2088" s="207" t="s">
        <v>5</v>
      </c>
      <c r="F2088" s="208" t="s">
        <v>174</v>
      </c>
      <c r="H2088" s="209">
        <v>3.09</v>
      </c>
      <c r="I2088" s="210"/>
      <c r="L2088" s="205"/>
      <c r="M2088" s="211"/>
      <c r="N2088" s="212"/>
      <c r="O2088" s="212"/>
      <c r="P2088" s="212"/>
      <c r="Q2088" s="212"/>
      <c r="R2088" s="212"/>
      <c r="S2088" s="212"/>
      <c r="T2088" s="213"/>
      <c r="AT2088" s="214" t="s">
        <v>153</v>
      </c>
      <c r="AU2088" s="214" t="s">
        <v>86</v>
      </c>
      <c r="AV2088" s="13" t="s">
        <v>151</v>
      </c>
      <c r="AW2088" s="13" t="s">
        <v>40</v>
      </c>
      <c r="AX2088" s="13" t="s">
        <v>25</v>
      </c>
      <c r="AY2088" s="214" t="s">
        <v>144</v>
      </c>
    </row>
    <row r="2089" spans="2:65" s="1" customFormat="1" ht="22.5" customHeight="1">
      <c r="B2089" s="175"/>
      <c r="C2089" s="176" t="s">
        <v>2226</v>
      </c>
      <c r="D2089" s="176" t="s">
        <v>146</v>
      </c>
      <c r="E2089" s="177" t="s">
        <v>2227</v>
      </c>
      <c r="F2089" s="178" t="s">
        <v>2228</v>
      </c>
      <c r="G2089" s="179" t="s">
        <v>205</v>
      </c>
      <c r="H2089" s="180">
        <v>492.83</v>
      </c>
      <c r="I2089" s="181"/>
      <c r="J2089" s="182">
        <f>ROUND(I2089*H2089,2)</f>
        <v>0</v>
      </c>
      <c r="K2089" s="178" t="s">
        <v>4753</v>
      </c>
      <c r="L2089" s="42"/>
      <c r="M2089" s="183" t="s">
        <v>5</v>
      </c>
      <c r="N2089" s="184" t="s">
        <v>48</v>
      </c>
      <c r="O2089" s="43"/>
      <c r="P2089" s="185">
        <f>O2089*H2089</f>
        <v>0</v>
      </c>
      <c r="Q2089" s="185">
        <v>2E-05</v>
      </c>
      <c r="R2089" s="185">
        <f>Q2089*H2089</f>
        <v>0.0098566</v>
      </c>
      <c r="S2089" s="185">
        <v>0</v>
      </c>
      <c r="T2089" s="186">
        <f>S2089*H2089</f>
        <v>0</v>
      </c>
      <c r="AR2089" s="24" t="s">
        <v>339</v>
      </c>
      <c r="AT2089" s="24" t="s">
        <v>146</v>
      </c>
      <c r="AU2089" s="24" t="s">
        <v>86</v>
      </c>
      <c r="AY2089" s="24" t="s">
        <v>144</v>
      </c>
      <c r="BE2089" s="187">
        <f>IF(N2089="základní",J2089,0)</f>
        <v>0</v>
      </c>
      <c r="BF2089" s="187">
        <f>IF(N2089="snížená",J2089,0)</f>
        <v>0</v>
      </c>
      <c r="BG2089" s="187">
        <f>IF(N2089="zákl. přenesená",J2089,0)</f>
        <v>0</v>
      </c>
      <c r="BH2089" s="187">
        <f>IF(N2089="sníž. přenesená",J2089,0)</f>
        <v>0</v>
      </c>
      <c r="BI2089" s="187">
        <f>IF(N2089="nulová",J2089,0)</f>
        <v>0</v>
      </c>
      <c r="BJ2089" s="24" t="s">
        <v>25</v>
      </c>
      <c r="BK2089" s="187">
        <f>ROUND(I2089*H2089,2)</f>
        <v>0</v>
      </c>
      <c r="BL2089" s="24" t="s">
        <v>339</v>
      </c>
      <c r="BM2089" s="24" t="s">
        <v>2229</v>
      </c>
    </row>
    <row r="2090" spans="2:51" s="11" customFormat="1" ht="13.5">
      <c r="B2090" s="188"/>
      <c r="D2090" s="189" t="s">
        <v>153</v>
      </c>
      <c r="E2090" s="190" t="s">
        <v>5</v>
      </c>
      <c r="F2090" s="191" t="s">
        <v>2230</v>
      </c>
      <c r="H2090" s="192" t="s">
        <v>5</v>
      </c>
      <c r="I2090" s="193"/>
      <c r="L2090" s="188"/>
      <c r="M2090" s="194"/>
      <c r="N2090" s="195"/>
      <c r="O2090" s="195"/>
      <c r="P2090" s="195"/>
      <c r="Q2090" s="195"/>
      <c r="R2090" s="195"/>
      <c r="S2090" s="195"/>
      <c r="T2090" s="196"/>
      <c r="AT2090" s="192" t="s">
        <v>153</v>
      </c>
      <c r="AU2090" s="192" t="s">
        <v>86</v>
      </c>
      <c r="AV2090" s="11" t="s">
        <v>25</v>
      </c>
      <c r="AW2090" s="11" t="s">
        <v>40</v>
      </c>
      <c r="AX2090" s="11" t="s">
        <v>77</v>
      </c>
      <c r="AY2090" s="192" t="s">
        <v>144</v>
      </c>
    </row>
    <row r="2091" spans="2:51" s="11" customFormat="1" ht="13.5">
      <c r="B2091" s="188"/>
      <c r="D2091" s="189" t="s">
        <v>153</v>
      </c>
      <c r="E2091" s="190" t="s">
        <v>5</v>
      </c>
      <c r="F2091" s="191" t="s">
        <v>669</v>
      </c>
      <c r="H2091" s="192" t="s">
        <v>5</v>
      </c>
      <c r="I2091" s="193"/>
      <c r="L2091" s="188"/>
      <c r="M2091" s="194"/>
      <c r="N2091" s="195"/>
      <c r="O2091" s="195"/>
      <c r="P2091" s="195"/>
      <c r="Q2091" s="195"/>
      <c r="R2091" s="195"/>
      <c r="S2091" s="195"/>
      <c r="T2091" s="196"/>
      <c r="AT2091" s="192" t="s">
        <v>153</v>
      </c>
      <c r="AU2091" s="192" t="s">
        <v>86</v>
      </c>
      <c r="AV2091" s="11" t="s">
        <v>25</v>
      </c>
      <c r="AW2091" s="11" t="s">
        <v>40</v>
      </c>
      <c r="AX2091" s="11" t="s">
        <v>77</v>
      </c>
      <c r="AY2091" s="192" t="s">
        <v>144</v>
      </c>
    </row>
    <row r="2092" spans="2:51" s="11" customFormat="1" ht="13.5">
      <c r="B2092" s="188"/>
      <c r="D2092" s="189" t="s">
        <v>153</v>
      </c>
      <c r="E2092" s="190" t="s">
        <v>5</v>
      </c>
      <c r="F2092" s="191" t="s">
        <v>670</v>
      </c>
      <c r="H2092" s="192" t="s">
        <v>5</v>
      </c>
      <c r="I2092" s="193"/>
      <c r="L2092" s="188"/>
      <c r="M2092" s="194"/>
      <c r="N2092" s="195"/>
      <c r="O2092" s="195"/>
      <c r="P2092" s="195"/>
      <c r="Q2092" s="195"/>
      <c r="R2092" s="195"/>
      <c r="S2092" s="195"/>
      <c r="T2092" s="196"/>
      <c r="AT2092" s="192" t="s">
        <v>153</v>
      </c>
      <c r="AU2092" s="192" t="s">
        <v>86</v>
      </c>
      <c r="AV2092" s="11" t="s">
        <v>25</v>
      </c>
      <c r="AW2092" s="11" t="s">
        <v>40</v>
      </c>
      <c r="AX2092" s="11" t="s">
        <v>77</v>
      </c>
      <c r="AY2092" s="192" t="s">
        <v>144</v>
      </c>
    </row>
    <row r="2093" spans="2:51" s="12" customFormat="1" ht="13.5">
      <c r="B2093" s="197"/>
      <c r="D2093" s="189" t="s">
        <v>153</v>
      </c>
      <c r="E2093" s="198" t="s">
        <v>5</v>
      </c>
      <c r="F2093" s="199" t="s">
        <v>671</v>
      </c>
      <c r="H2093" s="200">
        <v>176.41</v>
      </c>
      <c r="I2093" s="201"/>
      <c r="L2093" s="197"/>
      <c r="M2093" s="202"/>
      <c r="N2093" s="203"/>
      <c r="O2093" s="203"/>
      <c r="P2093" s="203"/>
      <c r="Q2093" s="203"/>
      <c r="R2093" s="203"/>
      <c r="S2093" s="203"/>
      <c r="T2093" s="204"/>
      <c r="AT2093" s="198" t="s">
        <v>153</v>
      </c>
      <c r="AU2093" s="198" t="s">
        <v>86</v>
      </c>
      <c r="AV2093" s="12" t="s">
        <v>86</v>
      </c>
      <c r="AW2093" s="12" t="s">
        <v>40</v>
      </c>
      <c r="AX2093" s="12" t="s">
        <v>77</v>
      </c>
      <c r="AY2093" s="198" t="s">
        <v>144</v>
      </c>
    </row>
    <row r="2094" spans="2:51" s="11" customFormat="1" ht="13.5">
      <c r="B2094" s="188"/>
      <c r="D2094" s="189" t="s">
        <v>153</v>
      </c>
      <c r="E2094" s="190" t="s">
        <v>5</v>
      </c>
      <c r="F2094" s="191" t="s">
        <v>672</v>
      </c>
      <c r="H2094" s="192" t="s">
        <v>5</v>
      </c>
      <c r="I2094" s="193"/>
      <c r="L2094" s="188"/>
      <c r="M2094" s="194"/>
      <c r="N2094" s="195"/>
      <c r="O2094" s="195"/>
      <c r="P2094" s="195"/>
      <c r="Q2094" s="195"/>
      <c r="R2094" s="195"/>
      <c r="S2094" s="195"/>
      <c r="T2094" s="196"/>
      <c r="AT2094" s="192" t="s">
        <v>153</v>
      </c>
      <c r="AU2094" s="192" t="s">
        <v>86</v>
      </c>
      <c r="AV2094" s="11" t="s">
        <v>25</v>
      </c>
      <c r="AW2094" s="11" t="s">
        <v>40</v>
      </c>
      <c r="AX2094" s="11" t="s">
        <v>77</v>
      </c>
      <c r="AY2094" s="192" t="s">
        <v>144</v>
      </c>
    </row>
    <row r="2095" spans="2:51" s="11" customFormat="1" ht="13.5">
      <c r="B2095" s="188"/>
      <c r="D2095" s="189" t="s">
        <v>153</v>
      </c>
      <c r="E2095" s="190" t="s">
        <v>5</v>
      </c>
      <c r="F2095" s="191" t="s">
        <v>673</v>
      </c>
      <c r="H2095" s="192" t="s">
        <v>5</v>
      </c>
      <c r="I2095" s="193"/>
      <c r="L2095" s="188"/>
      <c r="M2095" s="194"/>
      <c r="N2095" s="195"/>
      <c r="O2095" s="195"/>
      <c r="P2095" s="195"/>
      <c r="Q2095" s="195"/>
      <c r="R2095" s="195"/>
      <c r="S2095" s="195"/>
      <c r="T2095" s="196"/>
      <c r="AT2095" s="192" t="s">
        <v>153</v>
      </c>
      <c r="AU2095" s="192" t="s">
        <v>86</v>
      </c>
      <c r="AV2095" s="11" t="s">
        <v>25</v>
      </c>
      <c r="AW2095" s="11" t="s">
        <v>40</v>
      </c>
      <c r="AX2095" s="11" t="s">
        <v>77</v>
      </c>
      <c r="AY2095" s="192" t="s">
        <v>144</v>
      </c>
    </row>
    <row r="2096" spans="2:51" s="12" customFormat="1" ht="13.5">
      <c r="B2096" s="197"/>
      <c r="D2096" s="189" t="s">
        <v>153</v>
      </c>
      <c r="E2096" s="198" t="s">
        <v>5</v>
      </c>
      <c r="F2096" s="199" t="s">
        <v>674</v>
      </c>
      <c r="H2096" s="200">
        <v>316.42</v>
      </c>
      <c r="I2096" s="201"/>
      <c r="L2096" s="197"/>
      <c r="M2096" s="202"/>
      <c r="N2096" s="203"/>
      <c r="O2096" s="203"/>
      <c r="P2096" s="203"/>
      <c r="Q2096" s="203"/>
      <c r="R2096" s="203"/>
      <c r="S2096" s="203"/>
      <c r="T2096" s="204"/>
      <c r="AT2096" s="198" t="s">
        <v>153</v>
      </c>
      <c r="AU2096" s="198" t="s">
        <v>86</v>
      </c>
      <c r="AV2096" s="12" t="s">
        <v>86</v>
      </c>
      <c r="AW2096" s="12" t="s">
        <v>40</v>
      </c>
      <c r="AX2096" s="12" t="s">
        <v>77</v>
      </c>
      <c r="AY2096" s="198" t="s">
        <v>144</v>
      </c>
    </row>
    <row r="2097" spans="2:51" s="13" customFormat="1" ht="13.5">
      <c r="B2097" s="205"/>
      <c r="D2097" s="206" t="s">
        <v>153</v>
      </c>
      <c r="E2097" s="207" t="s">
        <v>5</v>
      </c>
      <c r="F2097" s="208" t="s">
        <v>174</v>
      </c>
      <c r="H2097" s="209">
        <v>492.83</v>
      </c>
      <c r="I2097" s="210"/>
      <c r="L2097" s="205"/>
      <c r="M2097" s="211"/>
      <c r="N2097" s="212"/>
      <c r="O2097" s="212"/>
      <c r="P2097" s="212"/>
      <c r="Q2097" s="212"/>
      <c r="R2097" s="212"/>
      <c r="S2097" s="212"/>
      <c r="T2097" s="213"/>
      <c r="AT2097" s="214" t="s">
        <v>153</v>
      </c>
      <c r="AU2097" s="214" t="s">
        <v>86</v>
      </c>
      <c r="AV2097" s="13" t="s">
        <v>151</v>
      </c>
      <c r="AW2097" s="13" t="s">
        <v>40</v>
      </c>
      <c r="AX2097" s="13" t="s">
        <v>25</v>
      </c>
      <c r="AY2097" s="214" t="s">
        <v>144</v>
      </c>
    </row>
    <row r="2098" spans="2:65" s="1" customFormat="1" ht="22.5" customHeight="1">
      <c r="B2098" s="175"/>
      <c r="C2098" s="176" t="s">
        <v>2231</v>
      </c>
      <c r="D2098" s="176" t="s">
        <v>146</v>
      </c>
      <c r="E2098" s="177" t="s">
        <v>2232</v>
      </c>
      <c r="F2098" s="178" t="s">
        <v>2233</v>
      </c>
      <c r="G2098" s="179" t="s">
        <v>205</v>
      </c>
      <c r="H2098" s="180">
        <v>639.58</v>
      </c>
      <c r="I2098" s="181"/>
      <c r="J2098" s="182">
        <f>ROUND(I2098*H2098,2)</f>
        <v>0</v>
      </c>
      <c r="K2098" s="178" t="s">
        <v>4753</v>
      </c>
      <c r="L2098" s="42"/>
      <c r="M2098" s="183" t="s">
        <v>5</v>
      </c>
      <c r="N2098" s="184" t="s">
        <v>48</v>
      </c>
      <c r="O2098" s="43"/>
      <c r="P2098" s="185">
        <f>O2098*H2098</f>
        <v>0</v>
      </c>
      <c r="Q2098" s="185">
        <v>2E-05</v>
      </c>
      <c r="R2098" s="185">
        <f>Q2098*H2098</f>
        <v>0.012791600000000002</v>
      </c>
      <c r="S2098" s="185">
        <v>0</v>
      </c>
      <c r="T2098" s="186">
        <f>S2098*H2098</f>
        <v>0</v>
      </c>
      <c r="AR2098" s="24" t="s">
        <v>339</v>
      </c>
      <c r="AT2098" s="24" t="s">
        <v>146</v>
      </c>
      <c r="AU2098" s="24" t="s">
        <v>86</v>
      </c>
      <c r="AY2098" s="24" t="s">
        <v>144</v>
      </c>
      <c r="BE2098" s="187">
        <f>IF(N2098="základní",J2098,0)</f>
        <v>0</v>
      </c>
      <c r="BF2098" s="187">
        <f>IF(N2098="snížená",J2098,0)</f>
        <v>0</v>
      </c>
      <c r="BG2098" s="187">
        <f>IF(N2098="zákl. přenesená",J2098,0)</f>
        <v>0</v>
      </c>
      <c r="BH2098" s="187">
        <f>IF(N2098="sníž. přenesená",J2098,0)</f>
        <v>0</v>
      </c>
      <c r="BI2098" s="187">
        <f>IF(N2098="nulová",J2098,0)</f>
        <v>0</v>
      </c>
      <c r="BJ2098" s="24" t="s">
        <v>25</v>
      </c>
      <c r="BK2098" s="187">
        <f>ROUND(I2098*H2098,2)</f>
        <v>0</v>
      </c>
      <c r="BL2098" s="24" t="s">
        <v>339</v>
      </c>
      <c r="BM2098" s="24" t="s">
        <v>2234</v>
      </c>
    </row>
    <row r="2099" spans="2:51" s="11" customFormat="1" ht="13.5">
      <c r="B2099" s="188"/>
      <c r="D2099" s="189" t="s">
        <v>153</v>
      </c>
      <c r="E2099" s="190" t="s">
        <v>5</v>
      </c>
      <c r="F2099" s="191" t="s">
        <v>2230</v>
      </c>
      <c r="H2099" s="192" t="s">
        <v>5</v>
      </c>
      <c r="I2099" s="193"/>
      <c r="L2099" s="188"/>
      <c r="M2099" s="194"/>
      <c r="N2099" s="195"/>
      <c r="O2099" s="195"/>
      <c r="P2099" s="195"/>
      <c r="Q2099" s="195"/>
      <c r="R2099" s="195"/>
      <c r="S2099" s="195"/>
      <c r="T2099" s="196"/>
      <c r="AT2099" s="192" t="s">
        <v>153</v>
      </c>
      <c r="AU2099" s="192" t="s">
        <v>86</v>
      </c>
      <c r="AV2099" s="11" t="s">
        <v>25</v>
      </c>
      <c r="AW2099" s="11" t="s">
        <v>40</v>
      </c>
      <c r="AX2099" s="11" t="s">
        <v>77</v>
      </c>
      <c r="AY2099" s="192" t="s">
        <v>144</v>
      </c>
    </row>
    <row r="2100" spans="2:51" s="11" customFormat="1" ht="13.5">
      <c r="B2100" s="188"/>
      <c r="D2100" s="189" t="s">
        <v>153</v>
      </c>
      <c r="E2100" s="190" t="s">
        <v>5</v>
      </c>
      <c r="F2100" s="191" t="s">
        <v>324</v>
      </c>
      <c r="H2100" s="192" t="s">
        <v>5</v>
      </c>
      <c r="I2100" s="193"/>
      <c r="L2100" s="188"/>
      <c r="M2100" s="194"/>
      <c r="N2100" s="195"/>
      <c r="O2100" s="195"/>
      <c r="P2100" s="195"/>
      <c r="Q2100" s="195"/>
      <c r="R2100" s="195"/>
      <c r="S2100" s="195"/>
      <c r="T2100" s="196"/>
      <c r="AT2100" s="192" t="s">
        <v>153</v>
      </c>
      <c r="AU2100" s="192" t="s">
        <v>86</v>
      </c>
      <c r="AV2100" s="11" t="s">
        <v>25</v>
      </c>
      <c r="AW2100" s="11" t="s">
        <v>40</v>
      </c>
      <c r="AX2100" s="11" t="s">
        <v>77</v>
      </c>
      <c r="AY2100" s="192" t="s">
        <v>144</v>
      </c>
    </row>
    <row r="2101" spans="2:51" s="11" customFormat="1" ht="13.5">
      <c r="B2101" s="188"/>
      <c r="D2101" s="189" t="s">
        <v>153</v>
      </c>
      <c r="E2101" s="190" t="s">
        <v>5</v>
      </c>
      <c r="F2101" s="191" t="s">
        <v>1876</v>
      </c>
      <c r="H2101" s="192" t="s">
        <v>5</v>
      </c>
      <c r="I2101" s="193"/>
      <c r="L2101" s="188"/>
      <c r="M2101" s="194"/>
      <c r="N2101" s="195"/>
      <c r="O2101" s="195"/>
      <c r="P2101" s="195"/>
      <c r="Q2101" s="195"/>
      <c r="R2101" s="195"/>
      <c r="S2101" s="195"/>
      <c r="T2101" s="196"/>
      <c r="AT2101" s="192" t="s">
        <v>153</v>
      </c>
      <c r="AU2101" s="192" t="s">
        <v>86</v>
      </c>
      <c r="AV2101" s="11" t="s">
        <v>25</v>
      </c>
      <c r="AW2101" s="11" t="s">
        <v>40</v>
      </c>
      <c r="AX2101" s="11" t="s">
        <v>77</v>
      </c>
      <c r="AY2101" s="192" t="s">
        <v>144</v>
      </c>
    </row>
    <row r="2102" spans="2:51" s="12" customFormat="1" ht="13.5">
      <c r="B2102" s="197"/>
      <c r="D2102" s="189" t="s">
        <v>153</v>
      </c>
      <c r="E2102" s="198" t="s">
        <v>5</v>
      </c>
      <c r="F2102" s="199" t="s">
        <v>1890</v>
      </c>
      <c r="H2102" s="200">
        <v>166.94</v>
      </c>
      <c r="I2102" s="201"/>
      <c r="L2102" s="197"/>
      <c r="M2102" s="202"/>
      <c r="N2102" s="203"/>
      <c r="O2102" s="203"/>
      <c r="P2102" s="203"/>
      <c r="Q2102" s="203"/>
      <c r="R2102" s="203"/>
      <c r="S2102" s="203"/>
      <c r="T2102" s="204"/>
      <c r="AT2102" s="198" t="s">
        <v>153</v>
      </c>
      <c r="AU2102" s="198" t="s">
        <v>86</v>
      </c>
      <c r="AV2102" s="12" t="s">
        <v>86</v>
      </c>
      <c r="AW2102" s="12" t="s">
        <v>40</v>
      </c>
      <c r="AX2102" s="12" t="s">
        <v>77</v>
      </c>
      <c r="AY2102" s="198" t="s">
        <v>144</v>
      </c>
    </row>
    <row r="2103" spans="2:51" s="11" customFormat="1" ht="13.5">
      <c r="B2103" s="188"/>
      <c r="D2103" s="189" t="s">
        <v>153</v>
      </c>
      <c r="E2103" s="190" t="s">
        <v>5</v>
      </c>
      <c r="F2103" s="191" t="s">
        <v>634</v>
      </c>
      <c r="H2103" s="192" t="s">
        <v>5</v>
      </c>
      <c r="I2103" s="193"/>
      <c r="L2103" s="188"/>
      <c r="M2103" s="194"/>
      <c r="N2103" s="195"/>
      <c r="O2103" s="195"/>
      <c r="P2103" s="195"/>
      <c r="Q2103" s="195"/>
      <c r="R2103" s="195"/>
      <c r="S2103" s="195"/>
      <c r="T2103" s="196"/>
      <c r="AT2103" s="192" t="s">
        <v>153</v>
      </c>
      <c r="AU2103" s="192" t="s">
        <v>86</v>
      </c>
      <c r="AV2103" s="11" t="s">
        <v>25</v>
      </c>
      <c r="AW2103" s="11" t="s">
        <v>40</v>
      </c>
      <c r="AX2103" s="11" t="s">
        <v>77</v>
      </c>
      <c r="AY2103" s="192" t="s">
        <v>144</v>
      </c>
    </row>
    <row r="2104" spans="2:51" s="11" customFormat="1" ht="13.5">
      <c r="B2104" s="188"/>
      <c r="D2104" s="189" t="s">
        <v>153</v>
      </c>
      <c r="E2104" s="190" t="s">
        <v>5</v>
      </c>
      <c r="F2104" s="191" t="s">
        <v>635</v>
      </c>
      <c r="H2104" s="192" t="s">
        <v>5</v>
      </c>
      <c r="I2104" s="193"/>
      <c r="L2104" s="188"/>
      <c r="M2104" s="194"/>
      <c r="N2104" s="195"/>
      <c r="O2104" s="195"/>
      <c r="P2104" s="195"/>
      <c r="Q2104" s="195"/>
      <c r="R2104" s="195"/>
      <c r="S2104" s="195"/>
      <c r="T2104" s="196"/>
      <c r="AT2104" s="192" t="s">
        <v>153</v>
      </c>
      <c r="AU2104" s="192" t="s">
        <v>86</v>
      </c>
      <c r="AV2104" s="11" t="s">
        <v>25</v>
      </c>
      <c r="AW2104" s="11" t="s">
        <v>40</v>
      </c>
      <c r="AX2104" s="11" t="s">
        <v>77</v>
      </c>
      <c r="AY2104" s="192" t="s">
        <v>144</v>
      </c>
    </row>
    <row r="2105" spans="2:51" s="12" customFormat="1" ht="13.5">
      <c r="B2105" s="197"/>
      <c r="D2105" s="189" t="s">
        <v>153</v>
      </c>
      <c r="E2105" s="198" t="s">
        <v>5</v>
      </c>
      <c r="F2105" s="199" t="s">
        <v>636</v>
      </c>
      <c r="H2105" s="200">
        <v>203.61</v>
      </c>
      <c r="I2105" s="201"/>
      <c r="L2105" s="197"/>
      <c r="M2105" s="202"/>
      <c r="N2105" s="203"/>
      <c r="O2105" s="203"/>
      <c r="P2105" s="203"/>
      <c r="Q2105" s="203"/>
      <c r="R2105" s="203"/>
      <c r="S2105" s="203"/>
      <c r="T2105" s="204"/>
      <c r="AT2105" s="198" t="s">
        <v>153</v>
      </c>
      <c r="AU2105" s="198" t="s">
        <v>86</v>
      </c>
      <c r="AV2105" s="12" t="s">
        <v>86</v>
      </c>
      <c r="AW2105" s="12" t="s">
        <v>40</v>
      </c>
      <c r="AX2105" s="12" t="s">
        <v>77</v>
      </c>
      <c r="AY2105" s="198" t="s">
        <v>144</v>
      </c>
    </row>
    <row r="2106" spans="2:51" s="11" customFormat="1" ht="13.5">
      <c r="B2106" s="188"/>
      <c r="D2106" s="189" t="s">
        <v>153</v>
      </c>
      <c r="E2106" s="190" t="s">
        <v>5</v>
      </c>
      <c r="F2106" s="191" t="s">
        <v>637</v>
      </c>
      <c r="H2106" s="192" t="s">
        <v>5</v>
      </c>
      <c r="I2106" s="193"/>
      <c r="L2106" s="188"/>
      <c r="M2106" s="194"/>
      <c r="N2106" s="195"/>
      <c r="O2106" s="195"/>
      <c r="P2106" s="195"/>
      <c r="Q2106" s="195"/>
      <c r="R2106" s="195"/>
      <c r="S2106" s="195"/>
      <c r="T2106" s="196"/>
      <c r="AT2106" s="192" t="s">
        <v>153</v>
      </c>
      <c r="AU2106" s="192" t="s">
        <v>86</v>
      </c>
      <c r="AV2106" s="11" t="s">
        <v>25</v>
      </c>
      <c r="AW2106" s="11" t="s">
        <v>40</v>
      </c>
      <c r="AX2106" s="11" t="s">
        <v>77</v>
      </c>
      <c r="AY2106" s="192" t="s">
        <v>144</v>
      </c>
    </row>
    <row r="2107" spans="2:51" s="11" customFormat="1" ht="13.5">
      <c r="B2107" s="188"/>
      <c r="D2107" s="189" t="s">
        <v>153</v>
      </c>
      <c r="E2107" s="190" t="s">
        <v>5</v>
      </c>
      <c r="F2107" s="191" t="s">
        <v>638</v>
      </c>
      <c r="H2107" s="192" t="s">
        <v>5</v>
      </c>
      <c r="I2107" s="193"/>
      <c r="L2107" s="188"/>
      <c r="M2107" s="194"/>
      <c r="N2107" s="195"/>
      <c r="O2107" s="195"/>
      <c r="P2107" s="195"/>
      <c r="Q2107" s="195"/>
      <c r="R2107" s="195"/>
      <c r="S2107" s="195"/>
      <c r="T2107" s="196"/>
      <c r="AT2107" s="192" t="s">
        <v>153</v>
      </c>
      <c r="AU2107" s="192" t="s">
        <v>86</v>
      </c>
      <c r="AV2107" s="11" t="s">
        <v>25</v>
      </c>
      <c r="AW2107" s="11" t="s">
        <v>40</v>
      </c>
      <c r="AX2107" s="11" t="s">
        <v>77</v>
      </c>
      <c r="AY2107" s="192" t="s">
        <v>144</v>
      </c>
    </row>
    <row r="2108" spans="2:51" s="12" customFormat="1" ht="13.5">
      <c r="B2108" s="197"/>
      <c r="D2108" s="189" t="s">
        <v>153</v>
      </c>
      <c r="E2108" s="198" t="s">
        <v>5</v>
      </c>
      <c r="F2108" s="199" t="s">
        <v>639</v>
      </c>
      <c r="H2108" s="200">
        <v>127.14</v>
      </c>
      <c r="I2108" s="201"/>
      <c r="L2108" s="197"/>
      <c r="M2108" s="202"/>
      <c r="N2108" s="203"/>
      <c r="O2108" s="203"/>
      <c r="P2108" s="203"/>
      <c r="Q2108" s="203"/>
      <c r="R2108" s="203"/>
      <c r="S2108" s="203"/>
      <c r="T2108" s="204"/>
      <c r="AT2108" s="198" t="s">
        <v>153</v>
      </c>
      <c r="AU2108" s="198" t="s">
        <v>86</v>
      </c>
      <c r="AV2108" s="12" t="s">
        <v>86</v>
      </c>
      <c r="AW2108" s="12" t="s">
        <v>40</v>
      </c>
      <c r="AX2108" s="12" t="s">
        <v>77</v>
      </c>
      <c r="AY2108" s="198" t="s">
        <v>144</v>
      </c>
    </row>
    <row r="2109" spans="2:51" s="11" customFormat="1" ht="13.5">
      <c r="B2109" s="188"/>
      <c r="D2109" s="189" t="s">
        <v>153</v>
      </c>
      <c r="E2109" s="190" t="s">
        <v>5</v>
      </c>
      <c r="F2109" s="191" t="s">
        <v>1879</v>
      </c>
      <c r="H2109" s="192" t="s">
        <v>5</v>
      </c>
      <c r="I2109" s="193"/>
      <c r="L2109" s="188"/>
      <c r="M2109" s="194"/>
      <c r="N2109" s="195"/>
      <c r="O2109" s="195"/>
      <c r="P2109" s="195"/>
      <c r="Q2109" s="195"/>
      <c r="R2109" s="195"/>
      <c r="S2109" s="195"/>
      <c r="T2109" s="196"/>
      <c r="AT2109" s="192" t="s">
        <v>153</v>
      </c>
      <c r="AU2109" s="192" t="s">
        <v>86</v>
      </c>
      <c r="AV2109" s="11" t="s">
        <v>25</v>
      </c>
      <c r="AW2109" s="11" t="s">
        <v>40</v>
      </c>
      <c r="AX2109" s="11" t="s">
        <v>77</v>
      </c>
      <c r="AY2109" s="192" t="s">
        <v>144</v>
      </c>
    </row>
    <row r="2110" spans="2:51" s="11" customFormat="1" ht="13.5">
      <c r="B2110" s="188"/>
      <c r="D2110" s="189" t="s">
        <v>153</v>
      </c>
      <c r="E2110" s="190" t="s">
        <v>5</v>
      </c>
      <c r="F2110" s="191" t="s">
        <v>1880</v>
      </c>
      <c r="H2110" s="192" t="s">
        <v>5</v>
      </c>
      <c r="I2110" s="193"/>
      <c r="L2110" s="188"/>
      <c r="M2110" s="194"/>
      <c r="N2110" s="195"/>
      <c r="O2110" s="195"/>
      <c r="P2110" s="195"/>
      <c r="Q2110" s="195"/>
      <c r="R2110" s="195"/>
      <c r="S2110" s="195"/>
      <c r="T2110" s="196"/>
      <c r="AT2110" s="192" t="s">
        <v>153</v>
      </c>
      <c r="AU2110" s="192" t="s">
        <v>86</v>
      </c>
      <c r="AV2110" s="11" t="s">
        <v>25</v>
      </c>
      <c r="AW2110" s="11" t="s">
        <v>40</v>
      </c>
      <c r="AX2110" s="11" t="s">
        <v>77</v>
      </c>
      <c r="AY2110" s="192" t="s">
        <v>144</v>
      </c>
    </row>
    <row r="2111" spans="2:51" s="12" customFormat="1" ht="13.5">
      <c r="B2111" s="197"/>
      <c r="D2111" s="189" t="s">
        <v>153</v>
      </c>
      <c r="E2111" s="198" t="s">
        <v>5</v>
      </c>
      <c r="F2111" s="199" t="s">
        <v>2073</v>
      </c>
      <c r="H2111" s="200">
        <v>141.89</v>
      </c>
      <c r="I2111" s="201"/>
      <c r="L2111" s="197"/>
      <c r="M2111" s="202"/>
      <c r="N2111" s="203"/>
      <c r="O2111" s="203"/>
      <c r="P2111" s="203"/>
      <c r="Q2111" s="203"/>
      <c r="R2111" s="203"/>
      <c r="S2111" s="203"/>
      <c r="T2111" s="204"/>
      <c r="AT2111" s="198" t="s">
        <v>153</v>
      </c>
      <c r="AU2111" s="198" t="s">
        <v>86</v>
      </c>
      <c r="AV2111" s="12" t="s">
        <v>86</v>
      </c>
      <c r="AW2111" s="12" t="s">
        <v>40</v>
      </c>
      <c r="AX2111" s="12" t="s">
        <v>77</v>
      </c>
      <c r="AY2111" s="198" t="s">
        <v>144</v>
      </c>
    </row>
    <row r="2112" spans="2:51" s="13" customFormat="1" ht="13.5">
      <c r="B2112" s="205"/>
      <c r="D2112" s="206" t="s">
        <v>153</v>
      </c>
      <c r="E2112" s="207" t="s">
        <v>5</v>
      </c>
      <c r="F2112" s="208" t="s">
        <v>174</v>
      </c>
      <c r="H2112" s="209">
        <v>639.58</v>
      </c>
      <c r="I2112" s="210"/>
      <c r="L2112" s="205"/>
      <c r="M2112" s="211"/>
      <c r="N2112" s="212"/>
      <c r="O2112" s="212"/>
      <c r="P2112" s="212"/>
      <c r="Q2112" s="212"/>
      <c r="R2112" s="212"/>
      <c r="S2112" s="212"/>
      <c r="T2112" s="213"/>
      <c r="AT2112" s="214" t="s">
        <v>153</v>
      </c>
      <c r="AU2112" s="214" t="s">
        <v>86</v>
      </c>
      <c r="AV2112" s="13" t="s">
        <v>151</v>
      </c>
      <c r="AW2112" s="13" t="s">
        <v>40</v>
      </c>
      <c r="AX2112" s="13" t="s">
        <v>25</v>
      </c>
      <c r="AY2112" s="214" t="s">
        <v>144</v>
      </c>
    </row>
    <row r="2113" spans="2:65" s="1" customFormat="1" ht="22.5" customHeight="1">
      <c r="B2113" s="175"/>
      <c r="C2113" s="176" t="s">
        <v>2235</v>
      </c>
      <c r="D2113" s="176" t="s">
        <v>146</v>
      </c>
      <c r="E2113" s="177" t="s">
        <v>2236</v>
      </c>
      <c r="F2113" s="178" t="s">
        <v>2237</v>
      </c>
      <c r="G2113" s="179" t="s">
        <v>205</v>
      </c>
      <c r="H2113" s="180">
        <v>349.3</v>
      </c>
      <c r="I2113" s="181"/>
      <c r="J2113" s="182">
        <f>ROUND(I2113*H2113,2)</f>
        <v>0</v>
      </c>
      <c r="K2113" s="178" t="s">
        <v>4753</v>
      </c>
      <c r="L2113" s="42"/>
      <c r="M2113" s="183" t="s">
        <v>5</v>
      </c>
      <c r="N2113" s="184" t="s">
        <v>48</v>
      </c>
      <c r="O2113" s="43"/>
      <c r="P2113" s="185">
        <f>O2113*H2113</f>
        <v>0</v>
      </c>
      <c r="Q2113" s="185">
        <v>2E-05</v>
      </c>
      <c r="R2113" s="185">
        <f>Q2113*H2113</f>
        <v>0.006986000000000001</v>
      </c>
      <c r="S2113" s="185">
        <v>0</v>
      </c>
      <c r="T2113" s="186">
        <f>S2113*H2113</f>
        <v>0</v>
      </c>
      <c r="AR2113" s="24" t="s">
        <v>339</v>
      </c>
      <c r="AT2113" s="24" t="s">
        <v>146</v>
      </c>
      <c r="AU2113" s="24" t="s">
        <v>86</v>
      </c>
      <c r="AY2113" s="24" t="s">
        <v>144</v>
      </c>
      <c r="BE2113" s="187">
        <f>IF(N2113="základní",J2113,0)</f>
        <v>0</v>
      </c>
      <c r="BF2113" s="187">
        <f>IF(N2113="snížená",J2113,0)</f>
        <v>0</v>
      </c>
      <c r="BG2113" s="187">
        <f>IF(N2113="zákl. přenesená",J2113,0)</f>
        <v>0</v>
      </c>
      <c r="BH2113" s="187">
        <f>IF(N2113="sníž. přenesená",J2113,0)</f>
        <v>0</v>
      </c>
      <c r="BI2113" s="187">
        <f>IF(N2113="nulová",J2113,0)</f>
        <v>0</v>
      </c>
      <c r="BJ2113" s="24" t="s">
        <v>25</v>
      </c>
      <c r="BK2113" s="187">
        <f>ROUND(I2113*H2113,2)</f>
        <v>0</v>
      </c>
      <c r="BL2113" s="24" t="s">
        <v>339</v>
      </c>
      <c r="BM2113" s="24" t="s">
        <v>2238</v>
      </c>
    </row>
    <row r="2114" spans="2:51" s="11" customFormat="1" ht="13.5">
      <c r="B2114" s="188"/>
      <c r="D2114" s="189" t="s">
        <v>153</v>
      </c>
      <c r="E2114" s="190" t="s">
        <v>5</v>
      </c>
      <c r="F2114" s="191" t="s">
        <v>2230</v>
      </c>
      <c r="H2114" s="192" t="s">
        <v>5</v>
      </c>
      <c r="I2114" s="193"/>
      <c r="L2114" s="188"/>
      <c r="M2114" s="194"/>
      <c r="N2114" s="195"/>
      <c r="O2114" s="195"/>
      <c r="P2114" s="195"/>
      <c r="Q2114" s="195"/>
      <c r="R2114" s="195"/>
      <c r="S2114" s="195"/>
      <c r="T2114" s="196"/>
      <c r="AT2114" s="192" t="s">
        <v>153</v>
      </c>
      <c r="AU2114" s="192" t="s">
        <v>86</v>
      </c>
      <c r="AV2114" s="11" t="s">
        <v>25</v>
      </c>
      <c r="AW2114" s="11" t="s">
        <v>40</v>
      </c>
      <c r="AX2114" s="11" t="s">
        <v>77</v>
      </c>
      <c r="AY2114" s="192" t="s">
        <v>144</v>
      </c>
    </row>
    <row r="2115" spans="2:51" s="11" customFormat="1" ht="13.5">
      <c r="B2115" s="188"/>
      <c r="D2115" s="189" t="s">
        <v>153</v>
      </c>
      <c r="E2115" s="190" t="s">
        <v>5</v>
      </c>
      <c r="F2115" s="191" t="s">
        <v>163</v>
      </c>
      <c r="H2115" s="192" t="s">
        <v>5</v>
      </c>
      <c r="I2115" s="193"/>
      <c r="L2115" s="188"/>
      <c r="M2115" s="194"/>
      <c r="N2115" s="195"/>
      <c r="O2115" s="195"/>
      <c r="P2115" s="195"/>
      <c r="Q2115" s="195"/>
      <c r="R2115" s="195"/>
      <c r="S2115" s="195"/>
      <c r="T2115" s="196"/>
      <c r="AT2115" s="192" t="s">
        <v>153</v>
      </c>
      <c r="AU2115" s="192" t="s">
        <v>86</v>
      </c>
      <c r="AV2115" s="11" t="s">
        <v>25</v>
      </c>
      <c r="AW2115" s="11" t="s">
        <v>40</v>
      </c>
      <c r="AX2115" s="11" t="s">
        <v>77</v>
      </c>
      <c r="AY2115" s="192" t="s">
        <v>144</v>
      </c>
    </row>
    <row r="2116" spans="2:51" s="11" customFormat="1" ht="13.5">
      <c r="B2116" s="188"/>
      <c r="D2116" s="189" t="s">
        <v>153</v>
      </c>
      <c r="E2116" s="190" t="s">
        <v>5</v>
      </c>
      <c r="F2116" s="191" t="s">
        <v>164</v>
      </c>
      <c r="H2116" s="192" t="s">
        <v>5</v>
      </c>
      <c r="I2116" s="193"/>
      <c r="L2116" s="188"/>
      <c r="M2116" s="194"/>
      <c r="N2116" s="195"/>
      <c r="O2116" s="195"/>
      <c r="P2116" s="195"/>
      <c r="Q2116" s="195"/>
      <c r="R2116" s="195"/>
      <c r="S2116" s="195"/>
      <c r="T2116" s="196"/>
      <c r="AT2116" s="192" t="s">
        <v>153</v>
      </c>
      <c r="AU2116" s="192" t="s">
        <v>86</v>
      </c>
      <c r="AV2116" s="11" t="s">
        <v>25</v>
      </c>
      <c r="AW2116" s="11" t="s">
        <v>40</v>
      </c>
      <c r="AX2116" s="11" t="s">
        <v>77</v>
      </c>
      <c r="AY2116" s="192" t="s">
        <v>144</v>
      </c>
    </row>
    <row r="2117" spans="2:51" s="12" customFormat="1" ht="13.5">
      <c r="B2117" s="197"/>
      <c r="D2117" s="189" t="s">
        <v>153</v>
      </c>
      <c r="E2117" s="198" t="s">
        <v>5</v>
      </c>
      <c r="F2117" s="199" t="s">
        <v>585</v>
      </c>
      <c r="H2117" s="200">
        <v>349.3</v>
      </c>
      <c r="I2117" s="201"/>
      <c r="L2117" s="197"/>
      <c r="M2117" s="202"/>
      <c r="N2117" s="203"/>
      <c r="O2117" s="203"/>
      <c r="P2117" s="203"/>
      <c r="Q2117" s="203"/>
      <c r="R2117" s="203"/>
      <c r="S2117" s="203"/>
      <c r="T2117" s="204"/>
      <c r="AT2117" s="198" t="s">
        <v>153</v>
      </c>
      <c r="AU2117" s="198" t="s">
        <v>86</v>
      </c>
      <c r="AV2117" s="12" t="s">
        <v>86</v>
      </c>
      <c r="AW2117" s="12" t="s">
        <v>40</v>
      </c>
      <c r="AX2117" s="12" t="s">
        <v>77</v>
      </c>
      <c r="AY2117" s="198" t="s">
        <v>144</v>
      </c>
    </row>
    <row r="2118" spans="2:51" s="13" customFormat="1" ht="13.5">
      <c r="B2118" s="205"/>
      <c r="D2118" s="206" t="s">
        <v>153</v>
      </c>
      <c r="E2118" s="207" t="s">
        <v>5</v>
      </c>
      <c r="F2118" s="208" t="s">
        <v>174</v>
      </c>
      <c r="H2118" s="209">
        <v>349.3</v>
      </c>
      <c r="I2118" s="210"/>
      <c r="L2118" s="205"/>
      <c r="M2118" s="211"/>
      <c r="N2118" s="212"/>
      <c r="O2118" s="212"/>
      <c r="P2118" s="212"/>
      <c r="Q2118" s="212"/>
      <c r="R2118" s="212"/>
      <c r="S2118" s="212"/>
      <c r="T2118" s="213"/>
      <c r="AT2118" s="214" t="s">
        <v>153</v>
      </c>
      <c r="AU2118" s="214" t="s">
        <v>86</v>
      </c>
      <c r="AV2118" s="13" t="s">
        <v>151</v>
      </c>
      <c r="AW2118" s="13" t="s">
        <v>40</v>
      </c>
      <c r="AX2118" s="13" t="s">
        <v>25</v>
      </c>
      <c r="AY2118" s="214" t="s">
        <v>144</v>
      </c>
    </row>
    <row r="2119" spans="2:65" s="1" customFormat="1" ht="31.5" customHeight="1">
      <c r="B2119" s="175"/>
      <c r="C2119" s="176" t="s">
        <v>2239</v>
      </c>
      <c r="D2119" s="176" t="s">
        <v>146</v>
      </c>
      <c r="E2119" s="177" t="s">
        <v>2240</v>
      </c>
      <c r="F2119" s="178" t="s">
        <v>2241</v>
      </c>
      <c r="G2119" s="179" t="s">
        <v>205</v>
      </c>
      <c r="H2119" s="180">
        <v>141.89</v>
      </c>
      <c r="I2119" s="181"/>
      <c r="J2119" s="182">
        <f>ROUND(I2119*H2119,2)</f>
        <v>0</v>
      </c>
      <c r="K2119" s="178" t="s">
        <v>4753</v>
      </c>
      <c r="L2119" s="42"/>
      <c r="M2119" s="183" t="s">
        <v>5</v>
      </c>
      <c r="N2119" s="184" t="s">
        <v>48</v>
      </c>
      <c r="O2119" s="43"/>
      <c r="P2119" s="185">
        <f>O2119*H2119</f>
        <v>0</v>
      </c>
      <c r="Q2119" s="185">
        <v>0.00978</v>
      </c>
      <c r="R2119" s="185">
        <f>Q2119*H2119</f>
        <v>1.3876842</v>
      </c>
      <c r="S2119" s="185">
        <v>0</v>
      </c>
      <c r="T2119" s="186">
        <f>S2119*H2119</f>
        <v>0</v>
      </c>
      <c r="AR2119" s="24" t="s">
        <v>339</v>
      </c>
      <c r="AT2119" s="24" t="s">
        <v>146</v>
      </c>
      <c r="AU2119" s="24" t="s">
        <v>86</v>
      </c>
      <c r="AY2119" s="24" t="s">
        <v>144</v>
      </c>
      <c r="BE2119" s="187">
        <f>IF(N2119="základní",J2119,0)</f>
        <v>0</v>
      </c>
      <c r="BF2119" s="187">
        <f>IF(N2119="snížená",J2119,0)</f>
        <v>0</v>
      </c>
      <c r="BG2119" s="187">
        <f>IF(N2119="zákl. přenesená",J2119,0)</f>
        <v>0</v>
      </c>
      <c r="BH2119" s="187">
        <f>IF(N2119="sníž. přenesená",J2119,0)</f>
        <v>0</v>
      </c>
      <c r="BI2119" s="187">
        <f>IF(N2119="nulová",J2119,0)</f>
        <v>0</v>
      </c>
      <c r="BJ2119" s="24" t="s">
        <v>25</v>
      </c>
      <c r="BK2119" s="187">
        <f>ROUND(I2119*H2119,2)</f>
        <v>0</v>
      </c>
      <c r="BL2119" s="24" t="s">
        <v>339</v>
      </c>
      <c r="BM2119" s="24" t="s">
        <v>2242</v>
      </c>
    </row>
    <row r="2120" spans="2:51" s="11" customFormat="1" ht="13.5">
      <c r="B2120" s="188"/>
      <c r="D2120" s="189" t="s">
        <v>153</v>
      </c>
      <c r="E2120" s="190" t="s">
        <v>5</v>
      </c>
      <c r="F2120" s="191" t="s">
        <v>1879</v>
      </c>
      <c r="H2120" s="192" t="s">
        <v>5</v>
      </c>
      <c r="I2120" s="193"/>
      <c r="L2120" s="188"/>
      <c r="M2120" s="194"/>
      <c r="N2120" s="195"/>
      <c r="O2120" s="195"/>
      <c r="P2120" s="195"/>
      <c r="Q2120" s="195"/>
      <c r="R2120" s="195"/>
      <c r="S2120" s="195"/>
      <c r="T2120" s="196"/>
      <c r="AT2120" s="192" t="s">
        <v>153</v>
      </c>
      <c r="AU2120" s="192" t="s">
        <v>86</v>
      </c>
      <c r="AV2120" s="11" t="s">
        <v>25</v>
      </c>
      <c r="AW2120" s="11" t="s">
        <v>40</v>
      </c>
      <c r="AX2120" s="11" t="s">
        <v>77</v>
      </c>
      <c r="AY2120" s="192" t="s">
        <v>144</v>
      </c>
    </row>
    <row r="2121" spans="2:51" s="11" customFormat="1" ht="13.5">
      <c r="B2121" s="188"/>
      <c r="D2121" s="189" t="s">
        <v>153</v>
      </c>
      <c r="E2121" s="190" t="s">
        <v>5</v>
      </c>
      <c r="F2121" s="191" t="s">
        <v>1880</v>
      </c>
      <c r="H2121" s="192" t="s">
        <v>5</v>
      </c>
      <c r="I2121" s="193"/>
      <c r="L2121" s="188"/>
      <c r="M2121" s="194"/>
      <c r="N2121" s="195"/>
      <c r="O2121" s="195"/>
      <c r="P2121" s="195"/>
      <c r="Q2121" s="195"/>
      <c r="R2121" s="195"/>
      <c r="S2121" s="195"/>
      <c r="T2121" s="196"/>
      <c r="AT2121" s="192" t="s">
        <v>153</v>
      </c>
      <c r="AU2121" s="192" t="s">
        <v>86</v>
      </c>
      <c r="AV2121" s="11" t="s">
        <v>25</v>
      </c>
      <c r="AW2121" s="11" t="s">
        <v>40</v>
      </c>
      <c r="AX2121" s="11" t="s">
        <v>77</v>
      </c>
      <c r="AY2121" s="192" t="s">
        <v>144</v>
      </c>
    </row>
    <row r="2122" spans="2:51" s="12" customFormat="1" ht="13.5">
      <c r="B2122" s="197"/>
      <c r="D2122" s="189" t="s">
        <v>153</v>
      </c>
      <c r="E2122" s="198" t="s">
        <v>5</v>
      </c>
      <c r="F2122" s="199" t="s">
        <v>2073</v>
      </c>
      <c r="H2122" s="200">
        <v>141.89</v>
      </c>
      <c r="I2122" s="201"/>
      <c r="L2122" s="197"/>
      <c r="M2122" s="202"/>
      <c r="N2122" s="203"/>
      <c r="O2122" s="203"/>
      <c r="P2122" s="203"/>
      <c r="Q2122" s="203"/>
      <c r="R2122" s="203"/>
      <c r="S2122" s="203"/>
      <c r="T2122" s="204"/>
      <c r="AT2122" s="198" t="s">
        <v>153</v>
      </c>
      <c r="AU2122" s="198" t="s">
        <v>86</v>
      </c>
      <c r="AV2122" s="12" t="s">
        <v>86</v>
      </c>
      <c r="AW2122" s="12" t="s">
        <v>40</v>
      </c>
      <c r="AX2122" s="12" t="s">
        <v>77</v>
      </c>
      <c r="AY2122" s="198" t="s">
        <v>144</v>
      </c>
    </row>
    <row r="2123" spans="2:51" s="13" customFormat="1" ht="13.5">
      <c r="B2123" s="205"/>
      <c r="D2123" s="206" t="s">
        <v>153</v>
      </c>
      <c r="E2123" s="207" t="s">
        <v>5</v>
      </c>
      <c r="F2123" s="208" t="s">
        <v>174</v>
      </c>
      <c r="H2123" s="209">
        <v>141.89</v>
      </c>
      <c r="I2123" s="210"/>
      <c r="L2123" s="205"/>
      <c r="M2123" s="211"/>
      <c r="N2123" s="212"/>
      <c r="O2123" s="212"/>
      <c r="P2123" s="212"/>
      <c r="Q2123" s="212"/>
      <c r="R2123" s="212"/>
      <c r="S2123" s="212"/>
      <c r="T2123" s="213"/>
      <c r="AT2123" s="214" t="s">
        <v>153</v>
      </c>
      <c r="AU2123" s="214" t="s">
        <v>86</v>
      </c>
      <c r="AV2123" s="13" t="s">
        <v>151</v>
      </c>
      <c r="AW2123" s="13" t="s">
        <v>40</v>
      </c>
      <c r="AX2123" s="13" t="s">
        <v>25</v>
      </c>
      <c r="AY2123" s="214" t="s">
        <v>144</v>
      </c>
    </row>
    <row r="2124" spans="2:65" s="1" customFormat="1" ht="31.5" customHeight="1">
      <c r="B2124" s="175"/>
      <c r="C2124" s="176" t="s">
        <v>2243</v>
      </c>
      <c r="D2124" s="176" t="s">
        <v>146</v>
      </c>
      <c r="E2124" s="177" t="s">
        <v>2244</v>
      </c>
      <c r="F2124" s="178" t="s">
        <v>2245</v>
      </c>
      <c r="G2124" s="179" t="s">
        <v>205</v>
      </c>
      <c r="H2124" s="180">
        <v>141.89</v>
      </c>
      <c r="I2124" s="181"/>
      <c r="J2124" s="182">
        <f>ROUND(I2124*H2124,2)</f>
        <v>0</v>
      </c>
      <c r="K2124" s="178" t="s">
        <v>4753</v>
      </c>
      <c r="L2124" s="42"/>
      <c r="M2124" s="183" t="s">
        <v>5</v>
      </c>
      <c r="N2124" s="184" t="s">
        <v>48</v>
      </c>
      <c r="O2124" s="43"/>
      <c r="P2124" s="185">
        <f>O2124*H2124</f>
        <v>0</v>
      </c>
      <c r="Q2124" s="185">
        <v>0.0139</v>
      </c>
      <c r="R2124" s="185">
        <f>Q2124*H2124</f>
        <v>1.9722709999999997</v>
      </c>
      <c r="S2124" s="185">
        <v>0</v>
      </c>
      <c r="T2124" s="186">
        <f>S2124*H2124</f>
        <v>0</v>
      </c>
      <c r="AR2124" s="24" t="s">
        <v>339</v>
      </c>
      <c r="AT2124" s="24" t="s">
        <v>146</v>
      </c>
      <c r="AU2124" s="24" t="s">
        <v>86</v>
      </c>
      <c r="AY2124" s="24" t="s">
        <v>144</v>
      </c>
      <c r="BE2124" s="187">
        <f>IF(N2124="základní",J2124,0)</f>
        <v>0</v>
      </c>
      <c r="BF2124" s="187">
        <f>IF(N2124="snížená",J2124,0)</f>
        <v>0</v>
      </c>
      <c r="BG2124" s="187">
        <f>IF(N2124="zákl. přenesená",J2124,0)</f>
        <v>0</v>
      </c>
      <c r="BH2124" s="187">
        <f>IF(N2124="sníž. přenesená",J2124,0)</f>
        <v>0</v>
      </c>
      <c r="BI2124" s="187">
        <f>IF(N2124="nulová",J2124,0)</f>
        <v>0</v>
      </c>
      <c r="BJ2124" s="24" t="s">
        <v>25</v>
      </c>
      <c r="BK2124" s="187">
        <f>ROUND(I2124*H2124,2)</f>
        <v>0</v>
      </c>
      <c r="BL2124" s="24" t="s">
        <v>339</v>
      </c>
      <c r="BM2124" s="24" t="s">
        <v>2246</v>
      </c>
    </row>
    <row r="2125" spans="2:51" s="11" customFormat="1" ht="13.5">
      <c r="B2125" s="188"/>
      <c r="D2125" s="189" t="s">
        <v>153</v>
      </c>
      <c r="E2125" s="190" t="s">
        <v>5</v>
      </c>
      <c r="F2125" s="191" t="s">
        <v>1879</v>
      </c>
      <c r="H2125" s="192" t="s">
        <v>5</v>
      </c>
      <c r="I2125" s="193"/>
      <c r="L2125" s="188"/>
      <c r="M2125" s="194"/>
      <c r="N2125" s="195"/>
      <c r="O2125" s="195"/>
      <c r="P2125" s="195"/>
      <c r="Q2125" s="195"/>
      <c r="R2125" s="195"/>
      <c r="S2125" s="195"/>
      <c r="T2125" s="196"/>
      <c r="AT2125" s="192" t="s">
        <v>153</v>
      </c>
      <c r="AU2125" s="192" t="s">
        <v>86</v>
      </c>
      <c r="AV2125" s="11" t="s">
        <v>25</v>
      </c>
      <c r="AW2125" s="11" t="s">
        <v>40</v>
      </c>
      <c r="AX2125" s="11" t="s">
        <v>77</v>
      </c>
      <c r="AY2125" s="192" t="s">
        <v>144</v>
      </c>
    </row>
    <row r="2126" spans="2:51" s="11" customFormat="1" ht="13.5">
      <c r="B2126" s="188"/>
      <c r="D2126" s="189" t="s">
        <v>153</v>
      </c>
      <c r="E2126" s="190" t="s">
        <v>5</v>
      </c>
      <c r="F2126" s="191" t="s">
        <v>1880</v>
      </c>
      <c r="H2126" s="192" t="s">
        <v>5</v>
      </c>
      <c r="I2126" s="193"/>
      <c r="L2126" s="188"/>
      <c r="M2126" s="194"/>
      <c r="N2126" s="195"/>
      <c r="O2126" s="195"/>
      <c r="P2126" s="195"/>
      <c r="Q2126" s="195"/>
      <c r="R2126" s="195"/>
      <c r="S2126" s="195"/>
      <c r="T2126" s="196"/>
      <c r="AT2126" s="192" t="s">
        <v>153</v>
      </c>
      <c r="AU2126" s="192" t="s">
        <v>86</v>
      </c>
      <c r="AV2126" s="11" t="s">
        <v>25</v>
      </c>
      <c r="AW2126" s="11" t="s">
        <v>40</v>
      </c>
      <c r="AX2126" s="11" t="s">
        <v>77</v>
      </c>
      <c r="AY2126" s="192" t="s">
        <v>144</v>
      </c>
    </row>
    <row r="2127" spans="2:51" s="12" customFormat="1" ht="13.5">
      <c r="B2127" s="197"/>
      <c r="D2127" s="189" t="s">
        <v>153</v>
      </c>
      <c r="E2127" s="198" t="s">
        <v>5</v>
      </c>
      <c r="F2127" s="199" t="s">
        <v>2073</v>
      </c>
      <c r="H2127" s="200">
        <v>141.89</v>
      </c>
      <c r="I2127" s="201"/>
      <c r="L2127" s="197"/>
      <c r="M2127" s="202"/>
      <c r="N2127" s="203"/>
      <c r="O2127" s="203"/>
      <c r="P2127" s="203"/>
      <c r="Q2127" s="203"/>
      <c r="R2127" s="203"/>
      <c r="S2127" s="203"/>
      <c r="T2127" s="204"/>
      <c r="AT2127" s="198" t="s">
        <v>153</v>
      </c>
      <c r="AU2127" s="198" t="s">
        <v>86</v>
      </c>
      <c r="AV2127" s="12" t="s">
        <v>86</v>
      </c>
      <c r="AW2127" s="12" t="s">
        <v>40</v>
      </c>
      <c r="AX2127" s="12" t="s">
        <v>77</v>
      </c>
      <c r="AY2127" s="198" t="s">
        <v>144</v>
      </c>
    </row>
    <row r="2128" spans="2:51" s="13" customFormat="1" ht="13.5">
      <c r="B2128" s="205"/>
      <c r="D2128" s="206" t="s">
        <v>153</v>
      </c>
      <c r="E2128" s="207" t="s">
        <v>5</v>
      </c>
      <c r="F2128" s="208" t="s">
        <v>174</v>
      </c>
      <c r="H2128" s="209">
        <v>141.89</v>
      </c>
      <c r="I2128" s="210"/>
      <c r="L2128" s="205"/>
      <c r="M2128" s="211"/>
      <c r="N2128" s="212"/>
      <c r="O2128" s="212"/>
      <c r="P2128" s="212"/>
      <c r="Q2128" s="212"/>
      <c r="R2128" s="212"/>
      <c r="S2128" s="212"/>
      <c r="T2128" s="213"/>
      <c r="AT2128" s="214" t="s">
        <v>153</v>
      </c>
      <c r="AU2128" s="214" t="s">
        <v>86</v>
      </c>
      <c r="AV2128" s="13" t="s">
        <v>151</v>
      </c>
      <c r="AW2128" s="13" t="s">
        <v>40</v>
      </c>
      <c r="AX2128" s="13" t="s">
        <v>25</v>
      </c>
      <c r="AY2128" s="214" t="s">
        <v>144</v>
      </c>
    </row>
    <row r="2129" spans="2:65" s="1" customFormat="1" ht="22.5" customHeight="1">
      <c r="B2129" s="175"/>
      <c r="C2129" s="176" t="s">
        <v>2247</v>
      </c>
      <c r="D2129" s="176" t="s">
        <v>146</v>
      </c>
      <c r="E2129" s="177" t="s">
        <v>2248</v>
      </c>
      <c r="F2129" s="178" t="s">
        <v>2249</v>
      </c>
      <c r="G2129" s="179" t="s">
        <v>205</v>
      </c>
      <c r="H2129" s="180">
        <v>846.99</v>
      </c>
      <c r="I2129" s="181"/>
      <c r="J2129" s="182">
        <f>ROUND(I2129*H2129,2)</f>
        <v>0</v>
      </c>
      <c r="K2129" s="178" t="s">
        <v>4753</v>
      </c>
      <c r="L2129" s="42"/>
      <c r="M2129" s="183" t="s">
        <v>5</v>
      </c>
      <c r="N2129" s="184" t="s">
        <v>48</v>
      </c>
      <c r="O2129" s="43"/>
      <c r="P2129" s="185">
        <f>O2129*H2129</f>
        <v>0</v>
      </c>
      <c r="Q2129" s="185">
        <v>0</v>
      </c>
      <c r="R2129" s="185">
        <f>Q2129*H2129</f>
        <v>0</v>
      </c>
      <c r="S2129" s="185">
        <v>0</v>
      </c>
      <c r="T2129" s="186">
        <f>S2129*H2129</f>
        <v>0</v>
      </c>
      <c r="AR2129" s="24" t="s">
        <v>339</v>
      </c>
      <c r="AT2129" s="24" t="s">
        <v>146</v>
      </c>
      <c r="AU2129" s="24" t="s">
        <v>86</v>
      </c>
      <c r="AY2129" s="24" t="s">
        <v>144</v>
      </c>
      <c r="BE2129" s="187">
        <f>IF(N2129="základní",J2129,0)</f>
        <v>0</v>
      </c>
      <c r="BF2129" s="187">
        <f>IF(N2129="snížená",J2129,0)</f>
        <v>0</v>
      </c>
      <c r="BG2129" s="187">
        <f>IF(N2129="zákl. přenesená",J2129,0)</f>
        <v>0</v>
      </c>
      <c r="BH2129" s="187">
        <f>IF(N2129="sníž. přenesená",J2129,0)</f>
        <v>0</v>
      </c>
      <c r="BI2129" s="187">
        <f>IF(N2129="nulová",J2129,0)</f>
        <v>0</v>
      </c>
      <c r="BJ2129" s="24" t="s">
        <v>25</v>
      </c>
      <c r="BK2129" s="187">
        <f>ROUND(I2129*H2129,2)</f>
        <v>0</v>
      </c>
      <c r="BL2129" s="24" t="s">
        <v>339</v>
      </c>
      <c r="BM2129" s="24" t="s">
        <v>2250</v>
      </c>
    </row>
    <row r="2130" spans="2:51" s="11" customFormat="1" ht="13.5">
      <c r="B2130" s="188"/>
      <c r="D2130" s="189" t="s">
        <v>153</v>
      </c>
      <c r="E2130" s="190" t="s">
        <v>5</v>
      </c>
      <c r="F2130" s="191" t="s">
        <v>324</v>
      </c>
      <c r="H2130" s="192" t="s">
        <v>5</v>
      </c>
      <c r="I2130" s="193"/>
      <c r="L2130" s="188"/>
      <c r="M2130" s="194"/>
      <c r="N2130" s="195"/>
      <c r="O2130" s="195"/>
      <c r="P2130" s="195"/>
      <c r="Q2130" s="195"/>
      <c r="R2130" s="195"/>
      <c r="S2130" s="195"/>
      <c r="T2130" s="196"/>
      <c r="AT2130" s="192" t="s">
        <v>153</v>
      </c>
      <c r="AU2130" s="192" t="s">
        <v>86</v>
      </c>
      <c r="AV2130" s="11" t="s">
        <v>25</v>
      </c>
      <c r="AW2130" s="11" t="s">
        <v>40</v>
      </c>
      <c r="AX2130" s="11" t="s">
        <v>77</v>
      </c>
      <c r="AY2130" s="192" t="s">
        <v>144</v>
      </c>
    </row>
    <row r="2131" spans="2:51" s="11" customFormat="1" ht="13.5">
      <c r="B2131" s="188"/>
      <c r="D2131" s="189" t="s">
        <v>153</v>
      </c>
      <c r="E2131" s="190" t="s">
        <v>5</v>
      </c>
      <c r="F2131" s="191" t="s">
        <v>376</v>
      </c>
      <c r="H2131" s="192" t="s">
        <v>5</v>
      </c>
      <c r="I2131" s="193"/>
      <c r="L2131" s="188"/>
      <c r="M2131" s="194"/>
      <c r="N2131" s="195"/>
      <c r="O2131" s="195"/>
      <c r="P2131" s="195"/>
      <c r="Q2131" s="195"/>
      <c r="R2131" s="195"/>
      <c r="S2131" s="195"/>
      <c r="T2131" s="196"/>
      <c r="AT2131" s="192" t="s">
        <v>153</v>
      </c>
      <c r="AU2131" s="192" t="s">
        <v>86</v>
      </c>
      <c r="AV2131" s="11" t="s">
        <v>25</v>
      </c>
      <c r="AW2131" s="11" t="s">
        <v>40</v>
      </c>
      <c r="AX2131" s="11" t="s">
        <v>77</v>
      </c>
      <c r="AY2131" s="192" t="s">
        <v>144</v>
      </c>
    </row>
    <row r="2132" spans="2:51" s="12" customFormat="1" ht="13.5">
      <c r="B2132" s="197"/>
      <c r="D2132" s="189" t="s">
        <v>153</v>
      </c>
      <c r="E2132" s="198" t="s">
        <v>5</v>
      </c>
      <c r="F2132" s="199" t="s">
        <v>1890</v>
      </c>
      <c r="H2132" s="200">
        <v>166.94</v>
      </c>
      <c r="I2132" s="201"/>
      <c r="L2132" s="197"/>
      <c r="M2132" s="202"/>
      <c r="N2132" s="203"/>
      <c r="O2132" s="203"/>
      <c r="P2132" s="203"/>
      <c r="Q2132" s="203"/>
      <c r="R2132" s="203"/>
      <c r="S2132" s="203"/>
      <c r="T2132" s="204"/>
      <c r="AT2132" s="198" t="s">
        <v>153</v>
      </c>
      <c r="AU2132" s="198" t="s">
        <v>86</v>
      </c>
      <c r="AV2132" s="12" t="s">
        <v>86</v>
      </c>
      <c r="AW2132" s="12" t="s">
        <v>40</v>
      </c>
      <c r="AX2132" s="12" t="s">
        <v>77</v>
      </c>
      <c r="AY2132" s="198" t="s">
        <v>144</v>
      </c>
    </row>
    <row r="2133" spans="2:51" s="11" customFormat="1" ht="13.5">
      <c r="B2133" s="188"/>
      <c r="D2133" s="189" t="s">
        <v>153</v>
      </c>
      <c r="E2133" s="190" t="s">
        <v>5</v>
      </c>
      <c r="F2133" s="191" t="s">
        <v>163</v>
      </c>
      <c r="H2133" s="192" t="s">
        <v>5</v>
      </c>
      <c r="I2133" s="193"/>
      <c r="L2133" s="188"/>
      <c r="M2133" s="194"/>
      <c r="N2133" s="195"/>
      <c r="O2133" s="195"/>
      <c r="P2133" s="195"/>
      <c r="Q2133" s="195"/>
      <c r="R2133" s="195"/>
      <c r="S2133" s="195"/>
      <c r="T2133" s="196"/>
      <c r="AT2133" s="192" t="s">
        <v>153</v>
      </c>
      <c r="AU2133" s="192" t="s">
        <v>86</v>
      </c>
      <c r="AV2133" s="11" t="s">
        <v>25</v>
      </c>
      <c r="AW2133" s="11" t="s">
        <v>40</v>
      </c>
      <c r="AX2133" s="11" t="s">
        <v>77</v>
      </c>
      <c r="AY2133" s="192" t="s">
        <v>144</v>
      </c>
    </row>
    <row r="2134" spans="2:51" s="11" customFormat="1" ht="13.5">
      <c r="B2134" s="188"/>
      <c r="D2134" s="189" t="s">
        <v>153</v>
      </c>
      <c r="E2134" s="190" t="s">
        <v>5</v>
      </c>
      <c r="F2134" s="191" t="s">
        <v>164</v>
      </c>
      <c r="H2134" s="192" t="s">
        <v>5</v>
      </c>
      <c r="I2134" s="193"/>
      <c r="L2134" s="188"/>
      <c r="M2134" s="194"/>
      <c r="N2134" s="195"/>
      <c r="O2134" s="195"/>
      <c r="P2134" s="195"/>
      <c r="Q2134" s="195"/>
      <c r="R2134" s="195"/>
      <c r="S2134" s="195"/>
      <c r="T2134" s="196"/>
      <c r="AT2134" s="192" t="s">
        <v>153</v>
      </c>
      <c r="AU2134" s="192" t="s">
        <v>86</v>
      </c>
      <c r="AV2134" s="11" t="s">
        <v>25</v>
      </c>
      <c r="AW2134" s="11" t="s">
        <v>40</v>
      </c>
      <c r="AX2134" s="11" t="s">
        <v>77</v>
      </c>
      <c r="AY2134" s="192" t="s">
        <v>144</v>
      </c>
    </row>
    <row r="2135" spans="2:51" s="12" customFormat="1" ht="13.5">
      <c r="B2135" s="197"/>
      <c r="D2135" s="189" t="s">
        <v>153</v>
      </c>
      <c r="E2135" s="198" t="s">
        <v>5</v>
      </c>
      <c r="F2135" s="199" t="s">
        <v>585</v>
      </c>
      <c r="H2135" s="200">
        <v>349.3</v>
      </c>
      <c r="I2135" s="201"/>
      <c r="L2135" s="197"/>
      <c r="M2135" s="202"/>
      <c r="N2135" s="203"/>
      <c r="O2135" s="203"/>
      <c r="P2135" s="203"/>
      <c r="Q2135" s="203"/>
      <c r="R2135" s="203"/>
      <c r="S2135" s="203"/>
      <c r="T2135" s="204"/>
      <c r="AT2135" s="198" t="s">
        <v>153</v>
      </c>
      <c r="AU2135" s="198" t="s">
        <v>86</v>
      </c>
      <c r="AV2135" s="12" t="s">
        <v>86</v>
      </c>
      <c r="AW2135" s="12" t="s">
        <v>40</v>
      </c>
      <c r="AX2135" s="12" t="s">
        <v>77</v>
      </c>
      <c r="AY2135" s="198" t="s">
        <v>144</v>
      </c>
    </row>
    <row r="2136" spans="2:51" s="11" customFormat="1" ht="13.5">
      <c r="B2136" s="188"/>
      <c r="D2136" s="189" t="s">
        <v>153</v>
      </c>
      <c r="E2136" s="190" t="s">
        <v>5</v>
      </c>
      <c r="F2136" s="191" t="s">
        <v>634</v>
      </c>
      <c r="H2136" s="192" t="s">
        <v>5</v>
      </c>
      <c r="I2136" s="193"/>
      <c r="L2136" s="188"/>
      <c r="M2136" s="194"/>
      <c r="N2136" s="195"/>
      <c r="O2136" s="195"/>
      <c r="P2136" s="195"/>
      <c r="Q2136" s="195"/>
      <c r="R2136" s="195"/>
      <c r="S2136" s="195"/>
      <c r="T2136" s="196"/>
      <c r="AT2136" s="192" t="s">
        <v>153</v>
      </c>
      <c r="AU2136" s="192" t="s">
        <v>86</v>
      </c>
      <c r="AV2136" s="11" t="s">
        <v>25</v>
      </c>
      <c r="AW2136" s="11" t="s">
        <v>40</v>
      </c>
      <c r="AX2136" s="11" t="s">
        <v>77</v>
      </c>
      <c r="AY2136" s="192" t="s">
        <v>144</v>
      </c>
    </row>
    <row r="2137" spans="2:51" s="11" customFormat="1" ht="13.5">
      <c r="B2137" s="188"/>
      <c r="D2137" s="189" t="s">
        <v>153</v>
      </c>
      <c r="E2137" s="190" t="s">
        <v>5</v>
      </c>
      <c r="F2137" s="191" t="s">
        <v>635</v>
      </c>
      <c r="H2137" s="192" t="s">
        <v>5</v>
      </c>
      <c r="I2137" s="193"/>
      <c r="L2137" s="188"/>
      <c r="M2137" s="194"/>
      <c r="N2137" s="195"/>
      <c r="O2137" s="195"/>
      <c r="P2137" s="195"/>
      <c r="Q2137" s="195"/>
      <c r="R2137" s="195"/>
      <c r="S2137" s="195"/>
      <c r="T2137" s="196"/>
      <c r="AT2137" s="192" t="s">
        <v>153</v>
      </c>
      <c r="AU2137" s="192" t="s">
        <v>86</v>
      </c>
      <c r="AV2137" s="11" t="s">
        <v>25</v>
      </c>
      <c r="AW2137" s="11" t="s">
        <v>40</v>
      </c>
      <c r="AX2137" s="11" t="s">
        <v>77</v>
      </c>
      <c r="AY2137" s="192" t="s">
        <v>144</v>
      </c>
    </row>
    <row r="2138" spans="2:51" s="12" customFormat="1" ht="13.5">
      <c r="B2138" s="197"/>
      <c r="D2138" s="189" t="s">
        <v>153</v>
      </c>
      <c r="E2138" s="198" t="s">
        <v>5</v>
      </c>
      <c r="F2138" s="199" t="s">
        <v>2251</v>
      </c>
      <c r="H2138" s="200">
        <v>203.61</v>
      </c>
      <c r="I2138" s="201"/>
      <c r="L2138" s="197"/>
      <c r="M2138" s="202"/>
      <c r="N2138" s="203"/>
      <c r="O2138" s="203"/>
      <c r="P2138" s="203"/>
      <c r="Q2138" s="203"/>
      <c r="R2138" s="203"/>
      <c r="S2138" s="203"/>
      <c r="T2138" s="204"/>
      <c r="AT2138" s="198" t="s">
        <v>153</v>
      </c>
      <c r="AU2138" s="198" t="s">
        <v>86</v>
      </c>
      <c r="AV2138" s="12" t="s">
        <v>86</v>
      </c>
      <c r="AW2138" s="12" t="s">
        <v>40</v>
      </c>
      <c r="AX2138" s="12" t="s">
        <v>77</v>
      </c>
      <c r="AY2138" s="198" t="s">
        <v>144</v>
      </c>
    </row>
    <row r="2139" spans="2:51" s="11" customFormat="1" ht="13.5">
      <c r="B2139" s="188"/>
      <c r="D2139" s="189" t="s">
        <v>153</v>
      </c>
      <c r="E2139" s="190" t="s">
        <v>5</v>
      </c>
      <c r="F2139" s="191" t="s">
        <v>637</v>
      </c>
      <c r="H2139" s="192" t="s">
        <v>5</v>
      </c>
      <c r="I2139" s="193"/>
      <c r="L2139" s="188"/>
      <c r="M2139" s="194"/>
      <c r="N2139" s="195"/>
      <c r="O2139" s="195"/>
      <c r="P2139" s="195"/>
      <c r="Q2139" s="195"/>
      <c r="R2139" s="195"/>
      <c r="S2139" s="195"/>
      <c r="T2139" s="196"/>
      <c r="AT2139" s="192" t="s">
        <v>153</v>
      </c>
      <c r="AU2139" s="192" t="s">
        <v>86</v>
      </c>
      <c r="AV2139" s="11" t="s">
        <v>25</v>
      </c>
      <c r="AW2139" s="11" t="s">
        <v>40</v>
      </c>
      <c r="AX2139" s="11" t="s">
        <v>77</v>
      </c>
      <c r="AY2139" s="192" t="s">
        <v>144</v>
      </c>
    </row>
    <row r="2140" spans="2:51" s="11" customFormat="1" ht="13.5">
      <c r="B2140" s="188"/>
      <c r="D2140" s="189" t="s">
        <v>153</v>
      </c>
      <c r="E2140" s="190" t="s">
        <v>5</v>
      </c>
      <c r="F2140" s="191" t="s">
        <v>638</v>
      </c>
      <c r="H2140" s="192" t="s">
        <v>5</v>
      </c>
      <c r="I2140" s="193"/>
      <c r="L2140" s="188"/>
      <c r="M2140" s="194"/>
      <c r="N2140" s="195"/>
      <c r="O2140" s="195"/>
      <c r="P2140" s="195"/>
      <c r="Q2140" s="195"/>
      <c r="R2140" s="195"/>
      <c r="S2140" s="195"/>
      <c r="T2140" s="196"/>
      <c r="AT2140" s="192" t="s">
        <v>153</v>
      </c>
      <c r="AU2140" s="192" t="s">
        <v>86</v>
      </c>
      <c r="AV2140" s="11" t="s">
        <v>25</v>
      </c>
      <c r="AW2140" s="11" t="s">
        <v>40</v>
      </c>
      <c r="AX2140" s="11" t="s">
        <v>77</v>
      </c>
      <c r="AY2140" s="192" t="s">
        <v>144</v>
      </c>
    </row>
    <row r="2141" spans="2:51" s="12" customFormat="1" ht="13.5">
      <c r="B2141" s="197"/>
      <c r="D2141" s="189" t="s">
        <v>153</v>
      </c>
      <c r="E2141" s="198" t="s">
        <v>5</v>
      </c>
      <c r="F2141" s="199" t="s">
        <v>2252</v>
      </c>
      <c r="H2141" s="200">
        <v>127.14</v>
      </c>
      <c r="I2141" s="201"/>
      <c r="L2141" s="197"/>
      <c r="M2141" s="202"/>
      <c r="N2141" s="203"/>
      <c r="O2141" s="203"/>
      <c r="P2141" s="203"/>
      <c r="Q2141" s="203"/>
      <c r="R2141" s="203"/>
      <c r="S2141" s="203"/>
      <c r="T2141" s="204"/>
      <c r="AT2141" s="198" t="s">
        <v>153</v>
      </c>
      <c r="AU2141" s="198" t="s">
        <v>86</v>
      </c>
      <c r="AV2141" s="12" t="s">
        <v>86</v>
      </c>
      <c r="AW2141" s="12" t="s">
        <v>40</v>
      </c>
      <c r="AX2141" s="12" t="s">
        <v>77</v>
      </c>
      <c r="AY2141" s="198" t="s">
        <v>144</v>
      </c>
    </row>
    <row r="2142" spans="2:51" s="13" customFormat="1" ht="13.5">
      <c r="B2142" s="205"/>
      <c r="D2142" s="206" t="s">
        <v>153</v>
      </c>
      <c r="E2142" s="207" t="s">
        <v>5</v>
      </c>
      <c r="F2142" s="208" t="s">
        <v>174</v>
      </c>
      <c r="H2142" s="209">
        <v>846.99</v>
      </c>
      <c r="I2142" s="210"/>
      <c r="L2142" s="205"/>
      <c r="M2142" s="211"/>
      <c r="N2142" s="212"/>
      <c r="O2142" s="212"/>
      <c r="P2142" s="212"/>
      <c r="Q2142" s="212"/>
      <c r="R2142" s="212"/>
      <c r="S2142" s="212"/>
      <c r="T2142" s="213"/>
      <c r="AT2142" s="214" t="s">
        <v>153</v>
      </c>
      <c r="AU2142" s="214" t="s">
        <v>86</v>
      </c>
      <c r="AV2142" s="13" t="s">
        <v>151</v>
      </c>
      <c r="AW2142" s="13" t="s">
        <v>40</v>
      </c>
      <c r="AX2142" s="13" t="s">
        <v>25</v>
      </c>
      <c r="AY2142" s="214" t="s">
        <v>144</v>
      </c>
    </row>
    <row r="2143" spans="2:65" s="1" customFormat="1" ht="22.5" customHeight="1">
      <c r="B2143" s="175"/>
      <c r="C2143" s="223" t="s">
        <v>2253</v>
      </c>
      <c r="D2143" s="223" t="s">
        <v>782</v>
      </c>
      <c r="E2143" s="224" t="s">
        <v>2254</v>
      </c>
      <c r="F2143" s="225" t="s">
        <v>2255</v>
      </c>
      <c r="G2143" s="226" t="s">
        <v>149</v>
      </c>
      <c r="H2143" s="227">
        <v>23.249</v>
      </c>
      <c r="I2143" s="228"/>
      <c r="J2143" s="229">
        <f>ROUND(I2143*H2143,2)</f>
        <v>0</v>
      </c>
      <c r="K2143" s="178" t="s">
        <v>4753</v>
      </c>
      <c r="L2143" s="230"/>
      <c r="M2143" s="231" t="s">
        <v>5</v>
      </c>
      <c r="N2143" s="232" t="s">
        <v>48</v>
      </c>
      <c r="O2143" s="43"/>
      <c r="P2143" s="185">
        <f>O2143*H2143</f>
        <v>0</v>
      </c>
      <c r="Q2143" s="185">
        <v>0.55</v>
      </c>
      <c r="R2143" s="185">
        <f>Q2143*H2143</f>
        <v>12.786950000000001</v>
      </c>
      <c r="S2143" s="185">
        <v>0</v>
      </c>
      <c r="T2143" s="186">
        <f>S2143*H2143</f>
        <v>0</v>
      </c>
      <c r="AR2143" s="24" t="s">
        <v>497</v>
      </c>
      <c r="AT2143" s="24" t="s">
        <v>782</v>
      </c>
      <c r="AU2143" s="24" t="s">
        <v>86</v>
      </c>
      <c r="AY2143" s="24" t="s">
        <v>144</v>
      </c>
      <c r="BE2143" s="187">
        <f>IF(N2143="základní",J2143,0)</f>
        <v>0</v>
      </c>
      <c r="BF2143" s="187">
        <f>IF(N2143="snížená",J2143,0)</f>
        <v>0</v>
      </c>
      <c r="BG2143" s="187">
        <f>IF(N2143="zákl. přenesená",J2143,0)</f>
        <v>0</v>
      </c>
      <c r="BH2143" s="187">
        <f>IF(N2143="sníž. přenesená",J2143,0)</f>
        <v>0</v>
      </c>
      <c r="BI2143" s="187">
        <f>IF(N2143="nulová",J2143,0)</f>
        <v>0</v>
      </c>
      <c r="BJ2143" s="24" t="s">
        <v>25</v>
      </c>
      <c r="BK2143" s="187">
        <f>ROUND(I2143*H2143,2)</f>
        <v>0</v>
      </c>
      <c r="BL2143" s="24" t="s">
        <v>339</v>
      </c>
      <c r="BM2143" s="24" t="s">
        <v>2256</v>
      </c>
    </row>
    <row r="2144" spans="2:51" s="11" customFormat="1" ht="13.5">
      <c r="B2144" s="188"/>
      <c r="D2144" s="189" t="s">
        <v>153</v>
      </c>
      <c r="E2144" s="190" t="s">
        <v>5</v>
      </c>
      <c r="F2144" s="191" t="s">
        <v>324</v>
      </c>
      <c r="H2144" s="192" t="s">
        <v>5</v>
      </c>
      <c r="I2144" s="193"/>
      <c r="L2144" s="188"/>
      <c r="M2144" s="194"/>
      <c r="N2144" s="195"/>
      <c r="O2144" s="195"/>
      <c r="P2144" s="195"/>
      <c r="Q2144" s="195"/>
      <c r="R2144" s="195"/>
      <c r="S2144" s="195"/>
      <c r="T2144" s="196"/>
      <c r="AT2144" s="192" t="s">
        <v>153</v>
      </c>
      <c r="AU2144" s="192" t="s">
        <v>86</v>
      </c>
      <c r="AV2144" s="11" t="s">
        <v>25</v>
      </c>
      <c r="AW2144" s="11" t="s">
        <v>40</v>
      </c>
      <c r="AX2144" s="11" t="s">
        <v>77</v>
      </c>
      <c r="AY2144" s="192" t="s">
        <v>144</v>
      </c>
    </row>
    <row r="2145" spans="2:51" s="11" customFormat="1" ht="13.5">
      <c r="B2145" s="188"/>
      <c r="D2145" s="189" t="s">
        <v>153</v>
      </c>
      <c r="E2145" s="190" t="s">
        <v>5</v>
      </c>
      <c r="F2145" s="191" t="s">
        <v>1876</v>
      </c>
      <c r="H2145" s="192" t="s">
        <v>5</v>
      </c>
      <c r="I2145" s="193"/>
      <c r="L2145" s="188"/>
      <c r="M2145" s="194"/>
      <c r="N2145" s="195"/>
      <c r="O2145" s="195"/>
      <c r="P2145" s="195"/>
      <c r="Q2145" s="195"/>
      <c r="R2145" s="195"/>
      <c r="S2145" s="195"/>
      <c r="T2145" s="196"/>
      <c r="AT2145" s="192" t="s">
        <v>153</v>
      </c>
      <c r="AU2145" s="192" t="s">
        <v>86</v>
      </c>
      <c r="AV2145" s="11" t="s">
        <v>25</v>
      </c>
      <c r="AW2145" s="11" t="s">
        <v>40</v>
      </c>
      <c r="AX2145" s="11" t="s">
        <v>77</v>
      </c>
      <c r="AY2145" s="192" t="s">
        <v>144</v>
      </c>
    </row>
    <row r="2146" spans="2:51" s="12" customFormat="1" ht="13.5">
      <c r="B2146" s="197"/>
      <c r="D2146" s="189" t="s">
        <v>153</v>
      </c>
      <c r="E2146" s="198" t="s">
        <v>5</v>
      </c>
      <c r="F2146" s="199" t="s">
        <v>1890</v>
      </c>
      <c r="H2146" s="200">
        <v>166.94</v>
      </c>
      <c r="I2146" s="201"/>
      <c r="L2146" s="197"/>
      <c r="M2146" s="202"/>
      <c r="N2146" s="203"/>
      <c r="O2146" s="203"/>
      <c r="P2146" s="203"/>
      <c r="Q2146" s="203"/>
      <c r="R2146" s="203"/>
      <c r="S2146" s="203"/>
      <c r="T2146" s="204"/>
      <c r="AT2146" s="198" t="s">
        <v>153</v>
      </c>
      <c r="AU2146" s="198" t="s">
        <v>86</v>
      </c>
      <c r="AV2146" s="12" t="s">
        <v>86</v>
      </c>
      <c r="AW2146" s="12" t="s">
        <v>40</v>
      </c>
      <c r="AX2146" s="12" t="s">
        <v>77</v>
      </c>
      <c r="AY2146" s="198" t="s">
        <v>144</v>
      </c>
    </row>
    <row r="2147" spans="2:51" s="11" customFormat="1" ht="13.5">
      <c r="B2147" s="188"/>
      <c r="D2147" s="189" t="s">
        <v>153</v>
      </c>
      <c r="E2147" s="190" t="s">
        <v>5</v>
      </c>
      <c r="F2147" s="191" t="s">
        <v>163</v>
      </c>
      <c r="H2147" s="192" t="s">
        <v>5</v>
      </c>
      <c r="I2147" s="193"/>
      <c r="L2147" s="188"/>
      <c r="M2147" s="194"/>
      <c r="N2147" s="195"/>
      <c r="O2147" s="195"/>
      <c r="P2147" s="195"/>
      <c r="Q2147" s="195"/>
      <c r="R2147" s="195"/>
      <c r="S2147" s="195"/>
      <c r="T2147" s="196"/>
      <c r="AT2147" s="192" t="s">
        <v>153</v>
      </c>
      <c r="AU2147" s="192" t="s">
        <v>86</v>
      </c>
      <c r="AV2147" s="11" t="s">
        <v>25</v>
      </c>
      <c r="AW2147" s="11" t="s">
        <v>40</v>
      </c>
      <c r="AX2147" s="11" t="s">
        <v>77</v>
      </c>
      <c r="AY2147" s="192" t="s">
        <v>144</v>
      </c>
    </row>
    <row r="2148" spans="2:51" s="11" customFormat="1" ht="13.5">
      <c r="B2148" s="188"/>
      <c r="D2148" s="189" t="s">
        <v>153</v>
      </c>
      <c r="E2148" s="190" t="s">
        <v>5</v>
      </c>
      <c r="F2148" s="191" t="s">
        <v>164</v>
      </c>
      <c r="H2148" s="192" t="s">
        <v>5</v>
      </c>
      <c r="I2148" s="193"/>
      <c r="L2148" s="188"/>
      <c r="M2148" s="194"/>
      <c r="N2148" s="195"/>
      <c r="O2148" s="195"/>
      <c r="P2148" s="195"/>
      <c r="Q2148" s="195"/>
      <c r="R2148" s="195"/>
      <c r="S2148" s="195"/>
      <c r="T2148" s="196"/>
      <c r="AT2148" s="192" t="s">
        <v>153</v>
      </c>
      <c r="AU2148" s="192" t="s">
        <v>86</v>
      </c>
      <c r="AV2148" s="11" t="s">
        <v>25</v>
      </c>
      <c r="AW2148" s="11" t="s">
        <v>40</v>
      </c>
      <c r="AX2148" s="11" t="s">
        <v>77</v>
      </c>
      <c r="AY2148" s="192" t="s">
        <v>144</v>
      </c>
    </row>
    <row r="2149" spans="2:51" s="12" customFormat="1" ht="13.5">
      <c r="B2149" s="197"/>
      <c r="D2149" s="189" t="s">
        <v>153</v>
      </c>
      <c r="E2149" s="198" t="s">
        <v>5</v>
      </c>
      <c r="F2149" s="199" t="s">
        <v>585</v>
      </c>
      <c r="H2149" s="200">
        <v>349.3</v>
      </c>
      <c r="I2149" s="201"/>
      <c r="L2149" s="197"/>
      <c r="M2149" s="202"/>
      <c r="N2149" s="203"/>
      <c r="O2149" s="203"/>
      <c r="P2149" s="203"/>
      <c r="Q2149" s="203"/>
      <c r="R2149" s="203"/>
      <c r="S2149" s="203"/>
      <c r="T2149" s="204"/>
      <c r="AT2149" s="198" t="s">
        <v>153</v>
      </c>
      <c r="AU2149" s="198" t="s">
        <v>86</v>
      </c>
      <c r="AV2149" s="12" t="s">
        <v>86</v>
      </c>
      <c r="AW2149" s="12" t="s">
        <v>40</v>
      </c>
      <c r="AX2149" s="12" t="s">
        <v>77</v>
      </c>
      <c r="AY2149" s="198" t="s">
        <v>144</v>
      </c>
    </row>
    <row r="2150" spans="2:51" s="11" customFormat="1" ht="13.5">
      <c r="B2150" s="188"/>
      <c r="D2150" s="189" t="s">
        <v>153</v>
      </c>
      <c r="E2150" s="190" t="s">
        <v>5</v>
      </c>
      <c r="F2150" s="191" t="s">
        <v>634</v>
      </c>
      <c r="H2150" s="192" t="s">
        <v>5</v>
      </c>
      <c r="I2150" s="193"/>
      <c r="L2150" s="188"/>
      <c r="M2150" s="194"/>
      <c r="N2150" s="195"/>
      <c r="O2150" s="195"/>
      <c r="P2150" s="195"/>
      <c r="Q2150" s="195"/>
      <c r="R2150" s="195"/>
      <c r="S2150" s="195"/>
      <c r="T2150" s="196"/>
      <c r="AT2150" s="192" t="s">
        <v>153</v>
      </c>
      <c r="AU2150" s="192" t="s">
        <v>86</v>
      </c>
      <c r="AV2150" s="11" t="s">
        <v>25</v>
      </c>
      <c r="AW2150" s="11" t="s">
        <v>40</v>
      </c>
      <c r="AX2150" s="11" t="s">
        <v>77</v>
      </c>
      <c r="AY2150" s="192" t="s">
        <v>144</v>
      </c>
    </row>
    <row r="2151" spans="2:51" s="11" customFormat="1" ht="13.5">
      <c r="B2151" s="188"/>
      <c r="D2151" s="189" t="s">
        <v>153</v>
      </c>
      <c r="E2151" s="190" t="s">
        <v>5</v>
      </c>
      <c r="F2151" s="191" t="s">
        <v>635</v>
      </c>
      <c r="H2151" s="192" t="s">
        <v>5</v>
      </c>
      <c r="I2151" s="193"/>
      <c r="L2151" s="188"/>
      <c r="M2151" s="194"/>
      <c r="N2151" s="195"/>
      <c r="O2151" s="195"/>
      <c r="P2151" s="195"/>
      <c r="Q2151" s="195"/>
      <c r="R2151" s="195"/>
      <c r="S2151" s="195"/>
      <c r="T2151" s="196"/>
      <c r="AT2151" s="192" t="s">
        <v>153</v>
      </c>
      <c r="AU2151" s="192" t="s">
        <v>86</v>
      </c>
      <c r="AV2151" s="11" t="s">
        <v>25</v>
      </c>
      <c r="AW2151" s="11" t="s">
        <v>40</v>
      </c>
      <c r="AX2151" s="11" t="s">
        <v>77</v>
      </c>
      <c r="AY2151" s="192" t="s">
        <v>144</v>
      </c>
    </row>
    <row r="2152" spans="2:51" s="12" customFormat="1" ht="13.5">
      <c r="B2152" s="197"/>
      <c r="D2152" s="189" t="s">
        <v>153</v>
      </c>
      <c r="E2152" s="198" t="s">
        <v>5</v>
      </c>
      <c r="F2152" s="199" t="s">
        <v>2197</v>
      </c>
      <c r="H2152" s="200">
        <v>111.986</v>
      </c>
      <c r="I2152" s="201"/>
      <c r="L2152" s="197"/>
      <c r="M2152" s="202"/>
      <c r="N2152" s="203"/>
      <c r="O2152" s="203"/>
      <c r="P2152" s="203"/>
      <c r="Q2152" s="203"/>
      <c r="R2152" s="203"/>
      <c r="S2152" s="203"/>
      <c r="T2152" s="204"/>
      <c r="AT2152" s="198" t="s">
        <v>153</v>
      </c>
      <c r="AU2152" s="198" t="s">
        <v>86</v>
      </c>
      <c r="AV2152" s="12" t="s">
        <v>86</v>
      </c>
      <c r="AW2152" s="12" t="s">
        <v>40</v>
      </c>
      <c r="AX2152" s="12" t="s">
        <v>77</v>
      </c>
      <c r="AY2152" s="198" t="s">
        <v>144</v>
      </c>
    </row>
    <row r="2153" spans="2:51" s="11" customFormat="1" ht="13.5">
      <c r="B2153" s="188"/>
      <c r="D2153" s="189" t="s">
        <v>153</v>
      </c>
      <c r="E2153" s="190" t="s">
        <v>5</v>
      </c>
      <c r="F2153" s="191" t="s">
        <v>637</v>
      </c>
      <c r="H2153" s="192" t="s">
        <v>5</v>
      </c>
      <c r="I2153" s="193"/>
      <c r="L2153" s="188"/>
      <c r="M2153" s="194"/>
      <c r="N2153" s="195"/>
      <c r="O2153" s="195"/>
      <c r="P2153" s="195"/>
      <c r="Q2153" s="195"/>
      <c r="R2153" s="195"/>
      <c r="S2153" s="195"/>
      <c r="T2153" s="196"/>
      <c r="AT2153" s="192" t="s">
        <v>153</v>
      </c>
      <c r="AU2153" s="192" t="s">
        <v>86</v>
      </c>
      <c r="AV2153" s="11" t="s">
        <v>25</v>
      </c>
      <c r="AW2153" s="11" t="s">
        <v>40</v>
      </c>
      <c r="AX2153" s="11" t="s">
        <v>77</v>
      </c>
      <c r="AY2153" s="192" t="s">
        <v>144</v>
      </c>
    </row>
    <row r="2154" spans="2:51" s="11" customFormat="1" ht="13.5">
      <c r="B2154" s="188"/>
      <c r="D2154" s="189" t="s">
        <v>153</v>
      </c>
      <c r="E2154" s="190" t="s">
        <v>5</v>
      </c>
      <c r="F2154" s="191" t="s">
        <v>638</v>
      </c>
      <c r="H2154" s="192" t="s">
        <v>5</v>
      </c>
      <c r="I2154" s="193"/>
      <c r="L2154" s="188"/>
      <c r="M2154" s="194"/>
      <c r="N2154" s="195"/>
      <c r="O2154" s="195"/>
      <c r="P2154" s="195"/>
      <c r="Q2154" s="195"/>
      <c r="R2154" s="195"/>
      <c r="S2154" s="195"/>
      <c r="T2154" s="196"/>
      <c r="AT2154" s="192" t="s">
        <v>153</v>
      </c>
      <c r="AU2154" s="192" t="s">
        <v>86</v>
      </c>
      <c r="AV2154" s="11" t="s">
        <v>25</v>
      </c>
      <c r="AW2154" s="11" t="s">
        <v>40</v>
      </c>
      <c r="AX2154" s="11" t="s">
        <v>77</v>
      </c>
      <c r="AY2154" s="192" t="s">
        <v>144</v>
      </c>
    </row>
    <row r="2155" spans="2:51" s="12" customFormat="1" ht="13.5">
      <c r="B2155" s="197"/>
      <c r="D2155" s="189" t="s">
        <v>153</v>
      </c>
      <c r="E2155" s="198" t="s">
        <v>5</v>
      </c>
      <c r="F2155" s="199" t="s">
        <v>2198</v>
      </c>
      <c r="H2155" s="200">
        <v>76.284</v>
      </c>
      <c r="I2155" s="201"/>
      <c r="L2155" s="197"/>
      <c r="M2155" s="202"/>
      <c r="N2155" s="203"/>
      <c r="O2155" s="203"/>
      <c r="P2155" s="203"/>
      <c r="Q2155" s="203"/>
      <c r="R2155" s="203"/>
      <c r="S2155" s="203"/>
      <c r="T2155" s="204"/>
      <c r="AT2155" s="198" t="s">
        <v>153</v>
      </c>
      <c r="AU2155" s="198" t="s">
        <v>86</v>
      </c>
      <c r="AV2155" s="12" t="s">
        <v>86</v>
      </c>
      <c r="AW2155" s="12" t="s">
        <v>40</v>
      </c>
      <c r="AX2155" s="12" t="s">
        <v>77</v>
      </c>
      <c r="AY2155" s="198" t="s">
        <v>144</v>
      </c>
    </row>
    <row r="2156" spans="2:51" s="13" customFormat="1" ht="13.5">
      <c r="B2156" s="205"/>
      <c r="D2156" s="189" t="s">
        <v>153</v>
      </c>
      <c r="E2156" s="215" t="s">
        <v>5</v>
      </c>
      <c r="F2156" s="216" t="s">
        <v>174</v>
      </c>
      <c r="H2156" s="217">
        <v>704.51</v>
      </c>
      <c r="I2156" s="210"/>
      <c r="L2156" s="205"/>
      <c r="M2156" s="211"/>
      <c r="N2156" s="212"/>
      <c r="O2156" s="212"/>
      <c r="P2156" s="212"/>
      <c r="Q2156" s="212"/>
      <c r="R2156" s="212"/>
      <c r="S2156" s="212"/>
      <c r="T2156" s="213"/>
      <c r="AT2156" s="214" t="s">
        <v>153</v>
      </c>
      <c r="AU2156" s="214" t="s">
        <v>86</v>
      </c>
      <c r="AV2156" s="13" t="s">
        <v>151</v>
      </c>
      <c r="AW2156" s="13" t="s">
        <v>40</v>
      </c>
      <c r="AX2156" s="13" t="s">
        <v>77</v>
      </c>
      <c r="AY2156" s="214" t="s">
        <v>144</v>
      </c>
    </row>
    <row r="2157" spans="2:51" s="12" customFormat="1" ht="13.5">
      <c r="B2157" s="197"/>
      <c r="D2157" s="189" t="s">
        <v>153</v>
      </c>
      <c r="E2157" s="198" t="s">
        <v>5</v>
      </c>
      <c r="F2157" s="199" t="s">
        <v>2199</v>
      </c>
      <c r="H2157" s="200">
        <v>23.249</v>
      </c>
      <c r="I2157" s="201"/>
      <c r="L2157" s="197"/>
      <c r="M2157" s="202"/>
      <c r="N2157" s="203"/>
      <c r="O2157" s="203"/>
      <c r="P2157" s="203"/>
      <c r="Q2157" s="203"/>
      <c r="R2157" s="203"/>
      <c r="S2157" s="203"/>
      <c r="T2157" s="204"/>
      <c r="AT2157" s="198" t="s">
        <v>153</v>
      </c>
      <c r="AU2157" s="198" t="s">
        <v>86</v>
      </c>
      <c r="AV2157" s="12" t="s">
        <v>86</v>
      </c>
      <c r="AW2157" s="12" t="s">
        <v>40</v>
      </c>
      <c r="AX2157" s="12" t="s">
        <v>77</v>
      </c>
      <c r="AY2157" s="198" t="s">
        <v>144</v>
      </c>
    </row>
    <row r="2158" spans="2:51" s="13" customFormat="1" ht="13.5">
      <c r="B2158" s="205"/>
      <c r="D2158" s="206" t="s">
        <v>153</v>
      </c>
      <c r="E2158" s="207" t="s">
        <v>5</v>
      </c>
      <c r="F2158" s="208" t="s">
        <v>174</v>
      </c>
      <c r="H2158" s="209">
        <v>23.249</v>
      </c>
      <c r="I2158" s="210"/>
      <c r="L2158" s="205"/>
      <c r="M2158" s="211"/>
      <c r="N2158" s="212"/>
      <c r="O2158" s="212"/>
      <c r="P2158" s="212"/>
      <c r="Q2158" s="212"/>
      <c r="R2158" s="212"/>
      <c r="S2158" s="212"/>
      <c r="T2158" s="213"/>
      <c r="AT2158" s="214" t="s">
        <v>153</v>
      </c>
      <c r="AU2158" s="214" t="s">
        <v>86</v>
      </c>
      <c r="AV2158" s="13" t="s">
        <v>151</v>
      </c>
      <c r="AW2158" s="13" t="s">
        <v>40</v>
      </c>
      <c r="AX2158" s="13" t="s">
        <v>25</v>
      </c>
      <c r="AY2158" s="214" t="s">
        <v>144</v>
      </c>
    </row>
    <row r="2159" spans="2:65" s="1" customFormat="1" ht="22.5" customHeight="1">
      <c r="B2159" s="175"/>
      <c r="C2159" s="176" t="s">
        <v>2257</v>
      </c>
      <c r="D2159" s="176" t="s">
        <v>146</v>
      </c>
      <c r="E2159" s="177" t="s">
        <v>2258</v>
      </c>
      <c r="F2159" s="178" t="s">
        <v>2259</v>
      </c>
      <c r="G2159" s="179" t="s">
        <v>205</v>
      </c>
      <c r="H2159" s="180">
        <v>330.75</v>
      </c>
      <c r="I2159" s="181"/>
      <c r="J2159" s="182">
        <f>ROUND(I2159*H2159,2)</f>
        <v>0</v>
      </c>
      <c r="K2159" s="178" t="s">
        <v>4753</v>
      </c>
      <c r="L2159" s="42"/>
      <c r="M2159" s="183" t="s">
        <v>5</v>
      </c>
      <c r="N2159" s="184" t="s">
        <v>48</v>
      </c>
      <c r="O2159" s="43"/>
      <c r="P2159" s="185">
        <f>O2159*H2159</f>
        <v>0</v>
      </c>
      <c r="Q2159" s="185">
        <v>0</v>
      </c>
      <c r="R2159" s="185">
        <f>Q2159*H2159</f>
        <v>0</v>
      </c>
      <c r="S2159" s="185">
        <v>0.018</v>
      </c>
      <c r="T2159" s="186">
        <f>S2159*H2159</f>
        <v>5.953499999999999</v>
      </c>
      <c r="AR2159" s="24" t="s">
        <v>339</v>
      </c>
      <c r="AT2159" s="24" t="s">
        <v>146</v>
      </c>
      <c r="AU2159" s="24" t="s">
        <v>86</v>
      </c>
      <c r="AY2159" s="24" t="s">
        <v>144</v>
      </c>
      <c r="BE2159" s="187">
        <f>IF(N2159="základní",J2159,0)</f>
        <v>0</v>
      </c>
      <c r="BF2159" s="187">
        <f>IF(N2159="snížená",J2159,0)</f>
        <v>0</v>
      </c>
      <c r="BG2159" s="187">
        <f>IF(N2159="zákl. přenesená",J2159,0)</f>
        <v>0</v>
      </c>
      <c r="BH2159" s="187">
        <f>IF(N2159="sníž. přenesená",J2159,0)</f>
        <v>0</v>
      </c>
      <c r="BI2159" s="187">
        <f>IF(N2159="nulová",J2159,0)</f>
        <v>0</v>
      </c>
      <c r="BJ2159" s="24" t="s">
        <v>25</v>
      </c>
      <c r="BK2159" s="187">
        <f>ROUND(I2159*H2159,2)</f>
        <v>0</v>
      </c>
      <c r="BL2159" s="24" t="s">
        <v>339</v>
      </c>
      <c r="BM2159" s="24" t="s">
        <v>2260</v>
      </c>
    </row>
    <row r="2160" spans="2:51" s="11" customFormat="1" ht="13.5">
      <c r="B2160" s="188"/>
      <c r="D2160" s="189" t="s">
        <v>153</v>
      </c>
      <c r="E2160" s="190" t="s">
        <v>5</v>
      </c>
      <c r="F2160" s="191" t="s">
        <v>634</v>
      </c>
      <c r="H2160" s="192" t="s">
        <v>5</v>
      </c>
      <c r="I2160" s="193"/>
      <c r="L2160" s="188"/>
      <c r="M2160" s="194"/>
      <c r="N2160" s="195"/>
      <c r="O2160" s="195"/>
      <c r="P2160" s="195"/>
      <c r="Q2160" s="195"/>
      <c r="R2160" s="195"/>
      <c r="S2160" s="195"/>
      <c r="T2160" s="196"/>
      <c r="AT2160" s="192" t="s">
        <v>153</v>
      </c>
      <c r="AU2160" s="192" t="s">
        <v>86</v>
      </c>
      <c r="AV2160" s="11" t="s">
        <v>25</v>
      </c>
      <c r="AW2160" s="11" t="s">
        <v>40</v>
      </c>
      <c r="AX2160" s="11" t="s">
        <v>77</v>
      </c>
      <c r="AY2160" s="192" t="s">
        <v>144</v>
      </c>
    </row>
    <row r="2161" spans="2:51" s="11" customFormat="1" ht="13.5">
      <c r="B2161" s="188"/>
      <c r="D2161" s="189" t="s">
        <v>153</v>
      </c>
      <c r="E2161" s="190" t="s">
        <v>5</v>
      </c>
      <c r="F2161" s="191" t="s">
        <v>635</v>
      </c>
      <c r="H2161" s="192" t="s">
        <v>5</v>
      </c>
      <c r="I2161" s="193"/>
      <c r="L2161" s="188"/>
      <c r="M2161" s="194"/>
      <c r="N2161" s="195"/>
      <c r="O2161" s="195"/>
      <c r="P2161" s="195"/>
      <c r="Q2161" s="195"/>
      <c r="R2161" s="195"/>
      <c r="S2161" s="195"/>
      <c r="T2161" s="196"/>
      <c r="AT2161" s="192" t="s">
        <v>153</v>
      </c>
      <c r="AU2161" s="192" t="s">
        <v>86</v>
      </c>
      <c r="AV2161" s="11" t="s">
        <v>25</v>
      </c>
      <c r="AW2161" s="11" t="s">
        <v>40</v>
      </c>
      <c r="AX2161" s="11" t="s">
        <v>77</v>
      </c>
      <c r="AY2161" s="192" t="s">
        <v>144</v>
      </c>
    </row>
    <row r="2162" spans="2:51" s="12" customFormat="1" ht="13.5">
      <c r="B2162" s="197"/>
      <c r="D2162" s="189" t="s">
        <v>153</v>
      </c>
      <c r="E2162" s="198" t="s">
        <v>5</v>
      </c>
      <c r="F2162" s="199" t="s">
        <v>636</v>
      </c>
      <c r="H2162" s="200">
        <v>203.61</v>
      </c>
      <c r="I2162" s="201"/>
      <c r="L2162" s="197"/>
      <c r="M2162" s="202"/>
      <c r="N2162" s="203"/>
      <c r="O2162" s="203"/>
      <c r="P2162" s="203"/>
      <c r="Q2162" s="203"/>
      <c r="R2162" s="203"/>
      <c r="S2162" s="203"/>
      <c r="T2162" s="204"/>
      <c r="AT2162" s="198" t="s">
        <v>153</v>
      </c>
      <c r="AU2162" s="198" t="s">
        <v>86</v>
      </c>
      <c r="AV2162" s="12" t="s">
        <v>86</v>
      </c>
      <c r="AW2162" s="12" t="s">
        <v>40</v>
      </c>
      <c r="AX2162" s="12" t="s">
        <v>77</v>
      </c>
      <c r="AY2162" s="198" t="s">
        <v>144</v>
      </c>
    </row>
    <row r="2163" spans="2:51" s="11" customFormat="1" ht="13.5">
      <c r="B2163" s="188"/>
      <c r="D2163" s="189" t="s">
        <v>153</v>
      </c>
      <c r="E2163" s="190" t="s">
        <v>5</v>
      </c>
      <c r="F2163" s="191" t="s">
        <v>637</v>
      </c>
      <c r="H2163" s="192" t="s">
        <v>5</v>
      </c>
      <c r="I2163" s="193"/>
      <c r="L2163" s="188"/>
      <c r="M2163" s="194"/>
      <c r="N2163" s="195"/>
      <c r="O2163" s="195"/>
      <c r="P2163" s="195"/>
      <c r="Q2163" s="195"/>
      <c r="R2163" s="195"/>
      <c r="S2163" s="195"/>
      <c r="T2163" s="196"/>
      <c r="AT2163" s="192" t="s">
        <v>153</v>
      </c>
      <c r="AU2163" s="192" t="s">
        <v>86</v>
      </c>
      <c r="AV2163" s="11" t="s">
        <v>25</v>
      </c>
      <c r="AW2163" s="11" t="s">
        <v>40</v>
      </c>
      <c r="AX2163" s="11" t="s">
        <v>77</v>
      </c>
      <c r="AY2163" s="192" t="s">
        <v>144</v>
      </c>
    </row>
    <row r="2164" spans="2:51" s="11" customFormat="1" ht="13.5">
      <c r="B2164" s="188"/>
      <c r="D2164" s="189" t="s">
        <v>153</v>
      </c>
      <c r="E2164" s="190" t="s">
        <v>5</v>
      </c>
      <c r="F2164" s="191" t="s">
        <v>638</v>
      </c>
      <c r="H2164" s="192" t="s">
        <v>5</v>
      </c>
      <c r="I2164" s="193"/>
      <c r="L2164" s="188"/>
      <c r="M2164" s="194"/>
      <c r="N2164" s="195"/>
      <c r="O2164" s="195"/>
      <c r="P2164" s="195"/>
      <c r="Q2164" s="195"/>
      <c r="R2164" s="195"/>
      <c r="S2164" s="195"/>
      <c r="T2164" s="196"/>
      <c r="AT2164" s="192" t="s">
        <v>153</v>
      </c>
      <c r="AU2164" s="192" t="s">
        <v>86</v>
      </c>
      <c r="AV2164" s="11" t="s">
        <v>25</v>
      </c>
      <c r="AW2164" s="11" t="s">
        <v>40</v>
      </c>
      <c r="AX2164" s="11" t="s">
        <v>77</v>
      </c>
      <c r="AY2164" s="192" t="s">
        <v>144</v>
      </c>
    </row>
    <row r="2165" spans="2:51" s="12" customFormat="1" ht="13.5">
      <c r="B2165" s="197"/>
      <c r="D2165" s="189" t="s">
        <v>153</v>
      </c>
      <c r="E2165" s="198" t="s">
        <v>5</v>
      </c>
      <c r="F2165" s="199" t="s">
        <v>639</v>
      </c>
      <c r="H2165" s="200">
        <v>127.14</v>
      </c>
      <c r="I2165" s="201"/>
      <c r="L2165" s="197"/>
      <c r="M2165" s="202"/>
      <c r="N2165" s="203"/>
      <c r="O2165" s="203"/>
      <c r="P2165" s="203"/>
      <c r="Q2165" s="203"/>
      <c r="R2165" s="203"/>
      <c r="S2165" s="203"/>
      <c r="T2165" s="204"/>
      <c r="AT2165" s="198" t="s">
        <v>153</v>
      </c>
      <c r="AU2165" s="198" t="s">
        <v>86</v>
      </c>
      <c r="AV2165" s="12" t="s">
        <v>86</v>
      </c>
      <c r="AW2165" s="12" t="s">
        <v>40</v>
      </c>
      <c r="AX2165" s="12" t="s">
        <v>77</v>
      </c>
      <c r="AY2165" s="198" t="s">
        <v>144</v>
      </c>
    </row>
    <row r="2166" spans="2:51" s="13" customFormat="1" ht="13.5">
      <c r="B2166" s="205"/>
      <c r="D2166" s="206" t="s">
        <v>153</v>
      </c>
      <c r="E2166" s="207" t="s">
        <v>5</v>
      </c>
      <c r="F2166" s="208" t="s">
        <v>174</v>
      </c>
      <c r="H2166" s="209">
        <v>330.75</v>
      </c>
      <c r="I2166" s="210"/>
      <c r="L2166" s="205"/>
      <c r="M2166" s="211"/>
      <c r="N2166" s="212"/>
      <c r="O2166" s="212"/>
      <c r="P2166" s="212"/>
      <c r="Q2166" s="212"/>
      <c r="R2166" s="212"/>
      <c r="S2166" s="212"/>
      <c r="T2166" s="213"/>
      <c r="AT2166" s="214" t="s">
        <v>153</v>
      </c>
      <c r="AU2166" s="214" t="s">
        <v>86</v>
      </c>
      <c r="AV2166" s="13" t="s">
        <v>151</v>
      </c>
      <c r="AW2166" s="13" t="s">
        <v>40</v>
      </c>
      <c r="AX2166" s="13" t="s">
        <v>25</v>
      </c>
      <c r="AY2166" s="214" t="s">
        <v>144</v>
      </c>
    </row>
    <row r="2167" spans="2:65" s="1" customFormat="1" ht="22.5" customHeight="1">
      <c r="B2167" s="175"/>
      <c r="C2167" s="176" t="s">
        <v>2261</v>
      </c>
      <c r="D2167" s="176" t="s">
        <v>146</v>
      </c>
      <c r="E2167" s="177" t="s">
        <v>2262</v>
      </c>
      <c r="F2167" s="178" t="s">
        <v>2263</v>
      </c>
      <c r="G2167" s="179" t="s">
        <v>205</v>
      </c>
      <c r="H2167" s="180">
        <v>351.702</v>
      </c>
      <c r="I2167" s="181"/>
      <c r="J2167" s="182">
        <f>ROUND(I2167*H2167,2)</f>
        <v>0</v>
      </c>
      <c r="K2167" s="178" t="s">
        <v>4753</v>
      </c>
      <c r="L2167" s="42"/>
      <c r="M2167" s="183" t="s">
        <v>5</v>
      </c>
      <c r="N2167" s="184" t="s">
        <v>48</v>
      </c>
      <c r="O2167" s="43"/>
      <c r="P2167" s="185">
        <f>O2167*H2167</f>
        <v>0</v>
      </c>
      <c r="Q2167" s="185">
        <v>0</v>
      </c>
      <c r="R2167" s="185">
        <f>Q2167*H2167</f>
        <v>0</v>
      </c>
      <c r="S2167" s="185">
        <v>0</v>
      </c>
      <c r="T2167" s="186">
        <f>S2167*H2167</f>
        <v>0</v>
      </c>
      <c r="AR2167" s="24" t="s">
        <v>339</v>
      </c>
      <c r="AT2167" s="24" t="s">
        <v>146</v>
      </c>
      <c r="AU2167" s="24" t="s">
        <v>86</v>
      </c>
      <c r="AY2167" s="24" t="s">
        <v>144</v>
      </c>
      <c r="BE2167" s="187">
        <f>IF(N2167="základní",J2167,0)</f>
        <v>0</v>
      </c>
      <c r="BF2167" s="187">
        <f>IF(N2167="snížená",J2167,0)</f>
        <v>0</v>
      </c>
      <c r="BG2167" s="187">
        <f>IF(N2167="zákl. přenesená",J2167,0)</f>
        <v>0</v>
      </c>
      <c r="BH2167" s="187">
        <f>IF(N2167="sníž. přenesená",J2167,0)</f>
        <v>0</v>
      </c>
      <c r="BI2167" s="187">
        <f>IF(N2167="nulová",J2167,0)</f>
        <v>0</v>
      </c>
      <c r="BJ2167" s="24" t="s">
        <v>25</v>
      </c>
      <c r="BK2167" s="187">
        <f>ROUND(I2167*H2167,2)</f>
        <v>0</v>
      </c>
      <c r="BL2167" s="24" t="s">
        <v>339</v>
      </c>
      <c r="BM2167" s="24" t="s">
        <v>2264</v>
      </c>
    </row>
    <row r="2168" spans="2:51" s="11" customFormat="1" ht="13.5">
      <c r="B2168" s="188"/>
      <c r="D2168" s="189" t="s">
        <v>153</v>
      </c>
      <c r="E2168" s="190" t="s">
        <v>5</v>
      </c>
      <c r="F2168" s="191" t="s">
        <v>669</v>
      </c>
      <c r="H2168" s="192" t="s">
        <v>5</v>
      </c>
      <c r="I2168" s="193"/>
      <c r="L2168" s="188"/>
      <c r="M2168" s="194"/>
      <c r="N2168" s="195"/>
      <c r="O2168" s="195"/>
      <c r="P2168" s="195"/>
      <c r="Q2168" s="195"/>
      <c r="R2168" s="195"/>
      <c r="S2168" s="195"/>
      <c r="T2168" s="196"/>
      <c r="AT2168" s="192" t="s">
        <v>153</v>
      </c>
      <c r="AU2168" s="192" t="s">
        <v>86</v>
      </c>
      <c r="AV2168" s="11" t="s">
        <v>25</v>
      </c>
      <c r="AW2168" s="11" t="s">
        <v>40</v>
      </c>
      <c r="AX2168" s="11" t="s">
        <v>77</v>
      </c>
      <c r="AY2168" s="192" t="s">
        <v>144</v>
      </c>
    </row>
    <row r="2169" spans="2:51" s="11" customFormat="1" ht="13.5">
      <c r="B2169" s="188"/>
      <c r="D2169" s="189" t="s">
        <v>153</v>
      </c>
      <c r="E2169" s="190" t="s">
        <v>5</v>
      </c>
      <c r="F2169" s="191" t="s">
        <v>670</v>
      </c>
      <c r="H2169" s="192" t="s">
        <v>5</v>
      </c>
      <c r="I2169" s="193"/>
      <c r="L2169" s="188"/>
      <c r="M2169" s="194"/>
      <c r="N2169" s="195"/>
      <c r="O2169" s="195"/>
      <c r="P2169" s="195"/>
      <c r="Q2169" s="195"/>
      <c r="R2169" s="195"/>
      <c r="S2169" s="195"/>
      <c r="T2169" s="196"/>
      <c r="AT2169" s="192" t="s">
        <v>153</v>
      </c>
      <c r="AU2169" s="192" t="s">
        <v>86</v>
      </c>
      <c r="AV2169" s="11" t="s">
        <v>25</v>
      </c>
      <c r="AW2169" s="11" t="s">
        <v>40</v>
      </c>
      <c r="AX2169" s="11" t="s">
        <v>77</v>
      </c>
      <c r="AY2169" s="192" t="s">
        <v>144</v>
      </c>
    </row>
    <row r="2170" spans="2:51" s="12" customFormat="1" ht="13.5">
      <c r="B2170" s="197"/>
      <c r="D2170" s="189" t="s">
        <v>153</v>
      </c>
      <c r="E2170" s="198" t="s">
        <v>5</v>
      </c>
      <c r="F2170" s="199" t="s">
        <v>2192</v>
      </c>
      <c r="H2170" s="200">
        <v>35.282</v>
      </c>
      <c r="I2170" s="201"/>
      <c r="L2170" s="197"/>
      <c r="M2170" s="202"/>
      <c r="N2170" s="203"/>
      <c r="O2170" s="203"/>
      <c r="P2170" s="203"/>
      <c r="Q2170" s="203"/>
      <c r="R2170" s="203"/>
      <c r="S2170" s="203"/>
      <c r="T2170" s="204"/>
      <c r="AT2170" s="198" t="s">
        <v>153</v>
      </c>
      <c r="AU2170" s="198" t="s">
        <v>86</v>
      </c>
      <c r="AV2170" s="12" t="s">
        <v>86</v>
      </c>
      <c r="AW2170" s="12" t="s">
        <v>40</v>
      </c>
      <c r="AX2170" s="12" t="s">
        <v>77</v>
      </c>
      <c r="AY2170" s="198" t="s">
        <v>144</v>
      </c>
    </row>
    <row r="2171" spans="2:51" s="11" customFormat="1" ht="13.5">
      <c r="B2171" s="188"/>
      <c r="D2171" s="189" t="s">
        <v>153</v>
      </c>
      <c r="E2171" s="190" t="s">
        <v>5</v>
      </c>
      <c r="F2171" s="191" t="s">
        <v>672</v>
      </c>
      <c r="H2171" s="192" t="s">
        <v>5</v>
      </c>
      <c r="I2171" s="193"/>
      <c r="L2171" s="188"/>
      <c r="M2171" s="194"/>
      <c r="N2171" s="195"/>
      <c r="O2171" s="195"/>
      <c r="P2171" s="195"/>
      <c r="Q2171" s="195"/>
      <c r="R2171" s="195"/>
      <c r="S2171" s="195"/>
      <c r="T2171" s="196"/>
      <c r="AT2171" s="192" t="s">
        <v>153</v>
      </c>
      <c r="AU2171" s="192" t="s">
        <v>86</v>
      </c>
      <c r="AV2171" s="11" t="s">
        <v>25</v>
      </c>
      <c r="AW2171" s="11" t="s">
        <v>40</v>
      </c>
      <c r="AX2171" s="11" t="s">
        <v>77</v>
      </c>
      <c r="AY2171" s="192" t="s">
        <v>144</v>
      </c>
    </row>
    <row r="2172" spans="2:51" s="11" customFormat="1" ht="13.5">
      <c r="B2172" s="188"/>
      <c r="D2172" s="189" t="s">
        <v>153</v>
      </c>
      <c r="E2172" s="190" t="s">
        <v>5</v>
      </c>
      <c r="F2172" s="191" t="s">
        <v>673</v>
      </c>
      <c r="H2172" s="192" t="s">
        <v>5</v>
      </c>
      <c r="I2172" s="193"/>
      <c r="L2172" s="188"/>
      <c r="M2172" s="194"/>
      <c r="N2172" s="195"/>
      <c r="O2172" s="195"/>
      <c r="P2172" s="195"/>
      <c r="Q2172" s="195"/>
      <c r="R2172" s="195"/>
      <c r="S2172" s="195"/>
      <c r="T2172" s="196"/>
      <c r="AT2172" s="192" t="s">
        <v>153</v>
      </c>
      <c r="AU2172" s="192" t="s">
        <v>86</v>
      </c>
      <c r="AV2172" s="11" t="s">
        <v>25</v>
      </c>
      <c r="AW2172" s="11" t="s">
        <v>40</v>
      </c>
      <c r="AX2172" s="11" t="s">
        <v>77</v>
      </c>
      <c r="AY2172" s="192" t="s">
        <v>144</v>
      </c>
    </row>
    <row r="2173" spans="2:51" s="12" customFormat="1" ht="13.5">
      <c r="B2173" s="197"/>
      <c r="D2173" s="189" t="s">
        <v>153</v>
      </c>
      <c r="E2173" s="198" t="s">
        <v>5</v>
      </c>
      <c r="F2173" s="199" t="s">
        <v>674</v>
      </c>
      <c r="H2173" s="200">
        <v>316.42</v>
      </c>
      <c r="I2173" s="201"/>
      <c r="L2173" s="197"/>
      <c r="M2173" s="202"/>
      <c r="N2173" s="203"/>
      <c r="O2173" s="203"/>
      <c r="P2173" s="203"/>
      <c r="Q2173" s="203"/>
      <c r="R2173" s="203"/>
      <c r="S2173" s="203"/>
      <c r="T2173" s="204"/>
      <c r="AT2173" s="198" t="s">
        <v>153</v>
      </c>
      <c r="AU2173" s="198" t="s">
        <v>86</v>
      </c>
      <c r="AV2173" s="12" t="s">
        <v>86</v>
      </c>
      <c r="AW2173" s="12" t="s">
        <v>40</v>
      </c>
      <c r="AX2173" s="12" t="s">
        <v>77</v>
      </c>
      <c r="AY2173" s="198" t="s">
        <v>144</v>
      </c>
    </row>
    <row r="2174" spans="2:51" s="13" customFormat="1" ht="13.5">
      <c r="B2174" s="205"/>
      <c r="D2174" s="206" t="s">
        <v>153</v>
      </c>
      <c r="E2174" s="207" t="s">
        <v>5</v>
      </c>
      <c r="F2174" s="208" t="s">
        <v>174</v>
      </c>
      <c r="H2174" s="209">
        <v>351.702</v>
      </c>
      <c r="I2174" s="210"/>
      <c r="L2174" s="205"/>
      <c r="M2174" s="211"/>
      <c r="N2174" s="212"/>
      <c r="O2174" s="212"/>
      <c r="P2174" s="212"/>
      <c r="Q2174" s="212"/>
      <c r="R2174" s="212"/>
      <c r="S2174" s="212"/>
      <c r="T2174" s="213"/>
      <c r="AT2174" s="214" t="s">
        <v>153</v>
      </c>
      <c r="AU2174" s="214" t="s">
        <v>86</v>
      </c>
      <c r="AV2174" s="13" t="s">
        <v>151</v>
      </c>
      <c r="AW2174" s="13" t="s">
        <v>40</v>
      </c>
      <c r="AX2174" s="13" t="s">
        <v>25</v>
      </c>
      <c r="AY2174" s="214" t="s">
        <v>144</v>
      </c>
    </row>
    <row r="2175" spans="2:65" s="1" customFormat="1" ht="22.5" customHeight="1">
      <c r="B2175" s="175"/>
      <c r="C2175" s="223" t="s">
        <v>2265</v>
      </c>
      <c r="D2175" s="223" t="s">
        <v>782</v>
      </c>
      <c r="E2175" s="224" t="s">
        <v>2266</v>
      </c>
      <c r="F2175" s="225" t="s">
        <v>2267</v>
      </c>
      <c r="G2175" s="226" t="s">
        <v>149</v>
      </c>
      <c r="H2175" s="227">
        <v>15.475</v>
      </c>
      <c r="I2175" s="228"/>
      <c r="J2175" s="229">
        <f>ROUND(I2175*H2175,2)</f>
        <v>0</v>
      </c>
      <c r="K2175" s="178" t="s">
        <v>4753</v>
      </c>
      <c r="L2175" s="230"/>
      <c r="M2175" s="231" t="s">
        <v>5</v>
      </c>
      <c r="N2175" s="232" t="s">
        <v>48</v>
      </c>
      <c r="O2175" s="43"/>
      <c r="P2175" s="185">
        <f>O2175*H2175</f>
        <v>0</v>
      </c>
      <c r="Q2175" s="185">
        <v>0.55</v>
      </c>
      <c r="R2175" s="185">
        <f>Q2175*H2175</f>
        <v>8.51125</v>
      </c>
      <c r="S2175" s="185">
        <v>0</v>
      </c>
      <c r="T2175" s="186">
        <f>S2175*H2175</f>
        <v>0</v>
      </c>
      <c r="AR2175" s="24" t="s">
        <v>497</v>
      </c>
      <c r="AT2175" s="24" t="s">
        <v>782</v>
      </c>
      <c r="AU2175" s="24" t="s">
        <v>86</v>
      </c>
      <c r="AY2175" s="24" t="s">
        <v>144</v>
      </c>
      <c r="BE2175" s="187">
        <f>IF(N2175="základní",J2175,0)</f>
        <v>0</v>
      </c>
      <c r="BF2175" s="187">
        <f>IF(N2175="snížená",J2175,0)</f>
        <v>0</v>
      </c>
      <c r="BG2175" s="187">
        <f>IF(N2175="zákl. přenesená",J2175,0)</f>
        <v>0</v>
      </c>
      <c r="BH2175" s="187">
        <f>IF(N2175="sníž. přenesená",J2175,0)</f>
        <v>0</v>
      </c>
      <c r="BI2175" s="187">
        <f>IF(N2175="nulová",J2175,0)</f>
        <v>0</v>
      </c>
      <c r="BJ2175" s="24" t="s">
        <v>25</v>
      </c>
      <c r="BK2175" s="187">
        <f>ROUND(I2175*H2175,2)</f>
        <v>0</v>
      </c>
      <c r="BL2175" s="24" t="s">
        <v>339</v>
      </c>
      <c r="BM2175" s="24" t="s">
        <v>2268</v>
      </c>
    </row>
    <row r="2176" spans="2:51" s="11" customFormat="1" ht="13.5">
      <c r="B2176" s="188"/>
      <c r="D2176" s="189" t="s">
        <v>153</v>
      </c>
      <c r="E2176" s="190" t="s">
        <v>5</v>
      </c>
      <c r="F2176" s="191" t="s">
        <v>669</v>
      </c>
      <c r="H2176" s="192" t="s">
        <v>5</v>
      </c>
      <c r="I2176" s="193"/>
      <c r="L2176" s="188"/>
      <c r="M2176" s="194"/>
      <c r="N2176" s="195"/>
      <c r="O2176" s="195"/>
      <c r="P2176" s="195"/>
      <c r="Q2176" s="195"/>
      <c r="R2176" s="195"/>
      <c r="S2176" s="195"/>
      <c r="T2176" s="196"/>
      <c r="AT2176" s="192" t="s">
        <v>153</v>
      </c>
      <c r="AU2176" s="192" t="s">
        <v>86</v>
      </c>
      <c r="AV2176" s="11" t="s">
        <v>25</v>
      </c>
      <c r="AW2176" s="11" t="s">
        <v>40</v>
      </c>
      <c r="AX2176" s="11" t="s">
        <v>77</v>
      </c>
      <c r="AY2176" s="192" t="s">
        <v>144</v>
      </c>
    </row>
    <row r="2177" spans="2:51" s="11" customFormat="1" ht="13.5">
      <c r="B2177" s="188"/>
      <c r="D2177" s="189" t="s">
        <v>153</v>
      </c>
      <c r="E2177" s="190" t="s">
        <v>5</v>
      </c>
      <c r="F2177" s="191" t="s">
        <v>670</v>
      </c>
      <c r="H2177" s="192" t="s">
        <v>5</v>
      </c>
      <c r="I2177" s="193"/>
      <c r="L2177" s="188"/>
      <c r="M2177" s="194"/>
      <c r="N2177" s="195"/>
      <c r="O2177" s="195"/>
      <c r="P2177" s="195"/>
      <c r="Q2177" s="195"/>
      <c r="R2177" s="195"/>
      <c r="S2177" s="195"/>
      <c r="T2177" s="196"/>
      <c r="AT2177" s="192" t="s">
        <v>153</v>
      </c>
      <c r="AU2177" s="192" t="s">
        <v>86</v>
      </c>
      <c r="AV2177" s="11" t="s">
        <v>25</v>
      </c>
      <c r="AW2177" s="11" t="s">
        <v>40</v>
      </c>
      <c r="AX2177" s="11" t="s">
        <v>77</v>
      </c>
      <c r="AY2177" s="192" t="s">
        <v>144</v>
      </c>
    </row>
    <row r="2178" spans="2:51" s="12" customFormat="1" ht="13.5">
      <c r="B2178" s="197"/>
      <c r="D2178" s="189" t="s">
        <v>153</v>
      </c>
      <c r="E2178" s="198" t="s">
        <v>5</v>
      </c>
      <c r="F2178" s="199" t="s">
        <v>2192</v>
      </c>
      <c r="H2178" s="200">
        <v>35.282</v>
      </c>
      <c r="I2178" s="201"/>
      <c r="L2178" s="197"/>
      <c r="M2178" s="202"/>
      <c r="N2178" s="203"/>
      <c r="O2178" s="203"/>
      <c r="P2178" s="203"/>
      <c r="Q2178" s="203"/>
      <c r="R2178" s="203"/>
      <c r="S2178" s="203"/>
      <c r="T2178" s="204"/>
      <c r="AT2178" s="198" t="s">
        <v>153</v>
      </c>
      <c r="AU2178" s="198" t="s">
        <v>86</v>
      </c>
      <c r="AV2178" s="12" t="s">
        <v>86</v>
      </c>
      <c r="AW2178" s="12" t="s">
        <v>40</v>
      </c>
      <c r="AX2178" s="12" t="s">
        <v>77</v>
      </c>
      <c r="AY2178" s="198" t="s">
        <v>144</v>
      </c>
    </row>
    <row r="2179" spans="2:51" s="11" customFormat="1" ht="13.5">
      <c r="B2179" s="188"/>
      <c r="D2179" s="189" t="s">
        <v>153</v>
      </c>
      <c r="E2179" s="190" t="s">
        <v>5</v>
      </c>
      <c r="F2179" s="191" t="s">
        <v>672</v>
      </c>
      <c r="H2179" s="192" t="s">
        <v>5</v>
      </c>
      <c r="I2179" s="193"/>
      <c r="L2179" s="188"/>
      <c r="M2179" s="194"/>
      <c r="N2179" s="195"/>
      <c r="O2179" s="195"/>
      <c r="P2179" s="195"/>
      <c r="Q2179" s="195"/>
      <c r="R2179" s="195"/>
      <c r="S2179" s="195"/>
      <c r="T2179" s="196"/>
      <c r="AT2179" s="192" t="s">
        <v>153</v>
      </c>
      <c r="AU2179" s="192" t="s">
        <v>86</v>
      </c>
      <c r="AV2179" s="11" t="s">
        <v>25</v>
      </c>
      <c r="AW2179" s="11" t="s">
        <v>40</v>
      </c>
      <c r="AX2179" s="11" t="s">
        <v>77</v>
      </c>
      <c r="AY2179" s="192" t="s">
        <v>144</v>
      </c>
    </row>
    <row r="2180" spans="2:51" s="11" customFormat="1" ht="13.5">
      <c r="B2180" s="188"/>
      <c r="D2180" s="189" t="s">
        <v>153</v>
      </c>
      <c r="E2180" s="190" t="s">
        <v>5</v>
      </c>
      <c r="F2180" s="191" t="s">
        <v>673</v>
      </c>
      <c r="H2180" s="192" t="s">
        <v>5</v>
      </c>
      <c r="I2180" s="193"/>
      <c r="L2180" s="188"/>
      <c r="M2180" s="194"/>
      <c r="N2180" s="195"/>
      <c r="O2180" s="195"/>
      <c r="P2180" s="195"/>
      <c r="Q2180" s="195"/>
      <c r="R2180" s="195"/>
      <c r="S2180" s="195"/>
      <c r="T2180" s="196"/>
      <c r="AT2180" s="192" t="s">
        <v>153</v>
      </c>
      <c r="AU2180" s="192" t="s">
        <v>86</v>
      </c>
      <c r="AV2180" s="11" t="s">
        <v>25</v>
      </c>
      <c r="AW2180" s="11" t="s">
        <v>40</v>
      </c>
      <c r="AX2180" s="11" t="s">
        <v>77</v>
      </c>
      <c r="AY2180" s="192" t="s">
        <v>144</v>
      </c>
    </row>
    <row r="2181" spans="2:51" s="12" customFormat="1" ht="13.5">
      <c r="B2181" s="197"/>
      <c r="D2181" s="189" t="s">
        <v>153</v>
      </c>
      <c r="E2181" s="198" t="s">
        <v>5</v>
      </c>
      <c r="F2181" s="199" t="s">
        <v>674</v>
      </c>
      <c r="H2181" s="200">
        <v>316.42</v>
      </c>
      <c r="I2181" s="201"/>
      <c r="L2181" s="197"/>
      <c r="M2181" s="202"/>
      <c r="N2181" s="203"/>
      <c r="O2181" s="203"/>
      <c r="P2181" s="203"/>
      <c r="Q2181" s="203"/>
      <c r="R2181" s="203"/>
      <c r="S2181" s="203"/>
      <c r="T2181" s="204"/>
      <c r="AT2181" s="198" t="s">
        <v>153</v>
      </c>
      <c r="AU2181" s="198" t="s">
        <v>86</v>
      </c>
      <c r="AV2181" s="12" t="s">
        <v>86</v>
      </c>
      <c r="AW2181" s="12" t="s">
        <v>40</v>
      </c>
      <c r="AX2181" s="12" t="s">
        <v>77</v>
      </c>
      <c r="AY2181" s="198" t="s">
        <v>144</v>
      </c>
    </row>
    <row r="2182" spans="2:51" s="13" customFormat="1" ht="13.5">
      <c r="B2182" s="205"/>
      <c r="D2182" s="189" t="s">
        <v>153</v>
      </c>
      <c r="E2182" s="215" t="s">
        <v>5</v>
      </c>
      <c r="F2182" s="216" t="s">
        <v>174</v>
      </c>
      <c r="H2182" s="217">
        <v>351.702</v>
      </c>
      <c r="I2182" s="210"/>
      <c r="L2182" s="205"/>
      <c r="M2182" s="211"/>
      <c r="N2182" s="212"/>
      <c r="O2182" s="212"/>
      <c r="P2182" s="212"/>
      <c r="Q2182" s="212"/>
      <c r="R2182" s="212"/>
      <c r="S2182" s="212"/>
      <c r="T2182" s="213"/>
      <c r="AT2182" s="214" t="s">
        <v>153</v>
      </c>
      <c r="AU2182" s="214" t="s">
        <v>86</v>
      </c>
      <c r="AV2182" s="13" t="s">
        <v>151</v>
      </c>
      <c r="AW2182" s="13" t="s">
        <v>40</v>
      </c>
      <c r="AX2182" s="13" t="s">
        <v>77</v>
      </c>
      <c r="AY2182" s="214" t="s">
        <v>144</v>
      </c>
    </row>
    <row r="2183" spans="2:51" s="12" customFormat="1" ht="13.5">
      <c r="B2183" s="197"/>
      <c r="D2183" s="189" t="s">
        <v>153</v>
      </c>
      <c r="E2183" s="198" t="s">
        <v>5</v>
      </c>
      <c r="F2183" s="199" t="s">
        <v>2269</v>
      </c>
      <c r="H2183" s="200">
        <v>15.475</v>
      </c>
      <c r="I2183" s="201"/>
      <c r="L2183" s="197"/>
      <c r="M2183" s="202"/>
      <c r="N2183" s="203"/>
      <c r="O2183" s="203"/>
      <c r="P2183" s="203"/>
      <c r="Q2183" s="203"/>
      <c r="R2183" s="203"/>
      <c r="S2183" s="203"/>
      <c r="T2183" s="204"/>
      <c r="AT2183" s="198" t="s">
        <v>153</v>
      </c>
      <c r="AU2183" s="198" t="s">
        <v>86</v>
      </c>
      <c r="AV2183" s="12" t="s">
        <v>86</v>
      </c>
      <c r="AW2183" s="12" t="s">
        <v>40</v>
      </c>
      <c r="AX2183" s="12" t="s">
        <v>77</v>
      </c>
      <c r="AY2183" s="198" t="s">
        <v>144</v>
      </c>
    </row>
    <row r="2184" spans="2:51" s="13" customFormat="1" ht="13.5">
      <c r="B2184" s="205"/>
      <c r="D2184" s="206" t="s">
        <v>153</v>
      </c>
      <c r="E2184" s="207" t="s">
        <v>5</v>
      </c>
      <c r="F2184" s="208" t="s">
        <v>174</v>
      </c>
      <c r="H2184" s="209">
        <v>15.475</v>
      </c>
      <c r="I2184" s="210"/>
      <c r="L2184" s="205"/>
      <c r="M2184" s="211"/>
      <c r="N2184" s="212"/>
      <c r="O2184" s="212"/>
      <c r="P2184" s="212"/>
      <c r="Q2184" s="212"/>
      <c r="R2184" s="212"/>
      <c r="S2184" s="212"/>
      <c r="T2184" s="213"/>
      <c r="AT2184" s="214" t="s">
        <v>153</v>
      </c>
      <c r="AU2184" s="214" t="s">
        <v>86</v>
      </c>
      <c r="AV2184" s="13" t="s">
        <v>151</v>
      </c>
      <c r="AW2184" s="13" t="s">
        <v>40</v>
      </c>
      <c r="AX2184" s="13" t="s">
        <v>25</v>
      </c>
      <c r="AY2184" s="214" t="s">
        <v>144</v>
      </c>
    </row>
    <row r="2185" spans="2:65" s="1" customFormat="1" ht="22.5" customHeight="1">
      <c r="B2185" s="175"/>
      <c r="C2185" s="176" t="s">
        <v>2270</v>
      </c>
      <c r="D2185" s="176" t="s">
        <v>146</v>
      </c>
      <c r="E2185" s="177" t="s">
        <v>2271</v>
      </c>
      <c r="F2185" s="178" t="s">
        <v>2272</v>
      </c>
      <c r="G2185" s="179" t="s">
        <v>205</v>
      </c>
      <c r="H2185" s="180">
        <v>1197.34</v>
      </c>
      <c r="I2185" s="181"/>
      <c r="J2185" s="182">
        <f>ROUND(I2185*H2185,2)</f>
        <v>0</v>
      </c>
      <c r="K2185" s="178" t="s">
        <v>4753</v>
      </c>
      <c r="L2185" s="42"/>
      <c r="M2185" s="183" t="s">
        <v>5</v>
      </c>
      <c r="N2185" s="184" t="s">
        <v>48</v>
      </c>
      <c r="O2185" s="43"/>
      <c r="P2185" s="185">
        <f>O2185*H2185</f>
        <v>0</v>
      </c>
      <c r="Q2185" s="185">
        <v>0.00019</v>
      </c>
      <c r="R2185" s="185">
        <f>Q2185*H2185</f>
        <v>0.2274946</v>
      </c>
      <c r="S2185" s="185">
        <v>0</v>
      </c>
      <c r="T2185" s="186">
        <f>S2185*H2185</f>
        <v>0</v>
      </c>
      <c r="AR2185" s="24" t="s">
        <v>339</v>
      </c>
      <c r="AT2185" s="24" t="s">
        <v>146</v>
      </c>
      <c r="AU2185" s="24" t="s">
        <v>86</v>
      </c>
      <c r="AY2185" s="24" t="s">
        <v>144</v>
      </c>
      <c r="BE2185" s="187">
        <f>IF(N2185="základní",J2185,0)</f>
        <v>0</v>
      </c>
      <c r="BF2185" s="187">
        <f>IF(N2185="snížená",J2185,0)</f>
        <v>0</v>
      </c>
      <c r="BG2185" s="187">
        <f>IF(N2185="zákl. přenesená",J2185,0)</f>
        <v>0</v>
      </c>
      <c r="BH2185" s="187">
        <f>IF(N2185="sníž. přenesená",J2185,0)</f>
        <v>0</v>
      </c>
      <c r="BI2185" s="187">
        <f>IF(N2185="nulová",J2185,0)</f>
        <v>0</v>
      </c>
      <c r="BJ2185" s="24" t="s">
        <v>25</v>
      </c>
      <c r="BK2185" s="187">
        <f>ROUND(I2185*H2185,2)</f>
        <v>0</v>
      </c>
      <c r="BL2185" s="24" t="s">
        <v>339</v>
      </c>
      <c r="BM2185" s="24" t="s">
        <v>2273</v>
      </c>
    </row>
    <row r="2186" spans="2:51" s="11" customFormat="1" ht="13.5">
      <c r="B2186" s="188"/>
      <c r="D2186" s="189" t="s">
        <v>153</v>
      </c>
      <c r="E2186" s="190" t="s">
        <v>5</v>
      </c>
      <c r="F2186" s="191" t="s">
        <v>324</v>
      </c>
      <c r="H2186" s="192" t="s">
        <v>5</v>
      </c>
      <c r="I2186" s="193"/>
      <c r="L2186" s="188"/>
      <c r="M2186" s="194"/>
      <c r="N2186" s="195"/>
      <c r="O2186" s="195"/>
      <c r="P2186" s="195"/>
      <c r="Q2186" s="195"/>
      <c r="R2186" s="195"/>
      <c r="S2186" s="195"/>
      <c r="T2186" s="196"/>
      <c r="AT2186" s="192" t="s">
        <v>153</v>
      </c>
      <c r="AU2186" s="192" t="s">
        <v>86</v>
      </c>
      <c r="AV2186" s="11" t="s">
        <v>25</v>
      </c>
      <c r="AW2186" s="11" t="s">
        <v>40</v>
      </c>
      <c r="AX2186" s="11" t="s">
        <v>77</v>
      </c>
      <c r="AY2186" s="192" t="s">
        <v>144</v>
      </c>
    </row>
    <row r="2187" spans="2:51" s="11" customFormat="1" ht="13.5">
      <c r="B2187" s="188"/>
      <c r="D2187" s="189" t="s">
        <v>153</v>
      </c>
      <c r="E2187" s="190" t="s">
        <v>5</v>
      </c>
      <c r="F2187" s="191" t="s">
        <v>1876</v>
      </c>
      <c r="H2187" s="192" t="s">
        <v>5</v>
      </c>
      <c r="I2187" s="193"/>
      <c r="L2187" s="188"/>
      <c r="M2187" s="194"/>
      <c r="N2187" s="195"/>
      <c r="O2187" s="195"/>
      <c r="P2187" s="195"/>
      <c r="Q2187" s="195"/>
      <c r="R2187" s="195"/>
      <c r="S2187" s="195"/>
      <c r="T2187" s="196"/>
      <c r="AT2187" s="192" t="s">
        <v>153</v>
      </c>
      <c r="AU2187" s="192" t="s">
        <v>86</v>
      </c>
      <c r="AV2187" s="11" t="s">
        <v>25</v>
      </c>
      <c r="AW2187" s="11" t="s">
        <v>40</v>
      </c>
      <c r="AX2187" s="11" t="s">
        <v>77</v>
      </c>
      <c r="AY2187" s="192" t="s">
        <v>144</v>
      </c>
    </row>
    <row r="2188" spans="2:51" s="12" customFormat="1" ht="13.5">
      <c r="B2188" s="197"/>
      <c r="D2188" s="189" t="s">
        <v>153</v>
      </c>
      <c r="E2188" s="198" t="s">
        <v>5</v>
      </c>
      <c r="F2188" s="199" t="s">
        <v>1890</v>
      </c>
      <c r="H2188" s="200">
        <v>166.94</v>
      </c>
      <c r="I2188" s="201"/>
      <c r="L2188" s="197"/>
      <c r="M2188" s="202"/>
      <c r="N2188" s="203"/>
      <c r="O2188" s="203"/>
      <c r="P2188" s="203"/>
      <c r="Q2188" s="203"/>
      <c r="R2188" s="203"/>
      <c r="S2188" s="203"/>
      <c r="T2188" s="204"/>
      <c r="AT2188" s="198" t="s">
        <v>153</v>
      </c>
      <c r="AU2188" s="198" t="s">
        <v>86</v>
      </c>
      <c r="AV2188" s="12" t="s">
        <v>86</v>
      </c>
      <c r="AW2188" s="12" t="s">
        <v>40</v>
      </c>
      <c r="AX2188" s="12" t="s">
        <v>77</v>
      </c>
      <c r="AY2188" s="198" t="s">
        <v>144</v>
      </c>
    </row>
    <row r="2189" spans="2:51" s="11" customFormat="1" ht="13.5">
      <c r="B2189" s="188"/>
      <c r="D2189" s="189" t="s">
        <v>153</v>
      </c>
      <c r="E2189" s="190" t="s">
        <v>5</v>
      </c>
      <c r="F2189" s="191" t="s">
        <v>163</v>
      </c>
      <c r="H2189" s="192" t="s">
        <v>5</v>
      </c>
      <c r="I2189" s="193"/>
      <c r="L2189" s="188"/>
      <c r="M2189" s="194"/>
      <c r="N2189" s="195"/>
      <c r="O2189" s="195"/>
      <c r="P2189" s="195"/>
      <c r="Q2189" s="195"/>
      <c r="R2189" s="195"/>
      <c r="S2189" s="195"/>
      <c r="T2189" s="196"/>
      <c r="AT2189" s="192" t="s">
        <v>153</v>
      </c>
      <c r="AU2189" s="192" t="s">
        <v>86</v>
      </c>
      <c r="AV2189" s="11" t="s">
        <v>25</v>
      </c>
      <c r="AW2189" s="11" t="s">
        <v>40</v>
      </c>
      <c r="AX2189" s="11" t="s">
        <v>77</v>
      </c>
      <c r="AY2189" s="192" t="s">
        <v>144</v>
      </c>
    </row>
    <row r="2190" spans="2:51" s="11" customFormat="1" ht="13.5">
      <c r="B2190" s="188"/>
      <c r="D2190" s="189" t="s">
        <v>153</v>
      </c>
      <c r="E2190" s="190" t="s">
        <v>5</v>
      </c>
      <c r="F2190" s="191" t="s">
        <v>164</v>
      </c>
      <c r="H2190" s="192" t="s">
        <v>5</v>
      </c>
      <c r="I2190" s="193"/>
      <c r="L2190" s="188"/>
      <c r="M2190" s="194"/>
      <c r="N2190" s="195"/>
      <c r="O2190" s="195"/>
      <c r="P2190" s="195"/>
      <c r="Q2190" s="195"/>
      <c r="R2190" s="195"/>
      <c r="S2190" s="195"/>
      <c r="T2190" s="196"/>
      <c r="AT2190" s="192" t="s">
        <v>153</v>
      </c>
      <c r="AU2190" s="192" t="s">
        <v>86</v>
      </c>
      <c r="AV2190" s="11" t="s">
        <v>25</v>
      </c>
      <c r="AW2190" s="11" t="s">
        <v>40</v>
      </c>
      <c r="AX2190" s="11" t="s">
        <v>77</v>
      </c>
      <c r="AY2190" s="192" t="s">
        <v>144</v>
      </c>
    </row>
    <row r="2191" spans="2:51" s="12" customFormat="1" ht="13.5">
      <c r="B2191" s="197"/>
      <c r="D2191" s="189" t="s">
        <v>153</v>
      </c>
      <c r="E2191" s="198" t="s">
        <v>5</v>
      </c>
      <c r="F2191" s="199" t="s">
        <v>585</v>
      </c>
      <c r="H2191" s="200">
        <v>349.3</v>
      </c>
      <c r="I2191" s="201"/>
      <c r="L2191" s="197"/>
      <c r="M2191" s="202"/>
      <c r="N2191" s="203"/>
      <c r="O2191" s="203"/>
      <c r="P2191" s="203"/>
      <c r="Q2191" s="203"/>
      <c r="R2191" s="203"/>
      <c r="S2191" s="203"/>
      <c r="T2191" s="204"/>
      <c r="AT2191" s="198" t="s">
        <v>153</v>
      </c>
      <c r="AU2191" s="198" t="s">
        <v>86</v>
      </c>
      <c r="AV2191" s="12" t="s">
        <v>86</v>
      </c>
      <c r="AW2191" s="12" t="s">
        <v>40</v>
      </c>
      <c r="AX2191" s="12" t="s">
        <v>77</v>
      </c>
      <c r="AY2191" s="198" t="s">
        <v>144</v>
      </c>
    </row>
    <row r="2192" spans="2:51" s="11" customFormat="1" ht="13.5">
      <c r="B2192" s="188"/>
      <c r="D2192" s="189" t="s">
        <v>153</v>
      </c>
      <c r="E2192" s="190" t="s">
        <v>5</v>
      </c>
      <c r="F2192" s="191" t="s">
        <v>634</v>
      </c>
      <c r="H2192" s="192" t="s">
        <v>5</v>
      </c>
      <c r="I2192" s="193"/>
      <c r="L2192" s="188"/>
      <c r="M2192" s="194"/>
      <c r="N2192" s="195"/>
      <c r="O2192" s="195"/>
      <c r="P2192" s="195"/>
      <c r="Q2192" s="195"/>
      <c r="R2192" s="195"/>
      <c r="S2192" s="195"/>
      <c r="T2192" s="196"/>
      <c r="AT2192" s="192" t="s">
        <v>153</v>
      </c>
      <c r="AU2192" s="192" t="s">
        <v>86</v>
      </c>
      <c r="AV2192" s="11" t="s">
        <v>25</v>
      </c>
      <c r="AW2192" s="11" t="s">
        <v>40</v>
      </c>
      <c r="AX2192" s="11" t="s">
        <v>77</v>
      </c>
      <c r="AY2192" s="192" t="s">
        <v>144</v>
      </c>
    </row>
    <row r="2193" spans="2:51" s="11" customFormat="1" ht="13.5">
      <c r="B2193" s="188"/>
      <c r="D2193" s="189" t="s">
        <v>153</v>
      </c>
      <c r="E2193" s="190" t="s">
        <v>5</v>
      </c>
      <c r="F2193" s="191" t="s">
        <v>635</v>
      </c>
      <c r="H2193" s="192" t="s">
        <v>5</v>
      </c>
      <c r="I2193" s="193"/>
      <c r="L2193" s="188"/>
      <c r="M2193" s="194"/>
      <c r="N2193" s="195"/>
      <c r="O2193" s="195"/>
      <c r="P2193" s="195"/>
      <c r="Q2193" s="195"/>
      <c r="R2193" s="195"/>
      <c r="S2193" s="195"/>
      <c r="T2193" s="196"/>
      <c r="AT2193" s="192" t="s">
        <v>153</v>
      </c>
      <c r="AU2193" s="192" t="s">
        <v>86</v>
      </c>
      <c r="AV2193" s="11" t="s">
        <v>25</v>
      </c>
      <c r="AW2193" s="11" t="s">
        <v>40</v>
      </c>
      <c r="AX2193" s="11" t="s">
        <v>77</v>
      </c>
      <c r="AY2193" s="192" t="s">
        <v>144</v>
      </c>
    </row>
    <row r="2194" spans="2:51" s="12" customFormat="1" ht="13.5">
      <c r="B2194" s="197"/>
      <c r="D2194" s="189" t="s">
        <v>153</v>
      </c>
      <c r="E2194" s="198" t="s">
        <v>5</v>
      </c>
      <c r="F2194" s="199" t="s">
        <v>2197</v>
      </c>
      <c r="H2194" s="200">
        <v>111.986</v>
      </c>
      <c r="I2194" s="201"/>
      <c r="L2194" s="197"/>
      <c r="M2194" s="202"/>
      <c r="N2194" s="203"/>
      <c r="O2194" s="203"/>
      <c r="P2194" s="203"/>
      <c r="Q2194" s="203"/>
      <c r="R2194" s="203"/>
      <c r="S2194" s="203"/>
      <c r="T2194" s="204"/>
      <c r="AT2194" s="198" t="s">
        <v>153</v>
      </c>
      <c r="AU2194" s="198" t="s">
        <v>86</v>
      </c>
      <c r="AV2194" s="12" t="s">
        <v>86</v>
      </c>
      <c r="AW2194" s="12" t="s">
        <v>40</v>
      </c>
      <c r="AX2194" s="12" t="s">
        <v>77</v>
      </c>
      <c r="AY2194" s="198" t="s">
        <v>144</v>
      </c>
    </row>
    <row r="2195" spans="2:51" s="11" customFormat="1" ht="13.5">
      <c r="B2195" s="188"/>
      <c r="D2195" s="189" t="s">
        <v>153</v>
      </c>
      <c r="E2195" s="190" t="s">
        <v>5</v>
      </c>
      <c r="F2195" s="191" t="s">
        <v>637</v>
      </c>
      <c r="H2195" s="192" t="s">
        <v>5</v>
      </c>
      <c r="I2195" s="193"/>
      <c r="L2195" s="188"/>
      <c r="M2195" s="194"/>
      <c r="N2195" s="195"/>
      <c r="O2195" s="195"/>
      <c r="P2195" s="195"/>
      <c r="Q2195" s="195"/>
      <c r="R2195" s="195"/>
      <c r="S2195" s="195"/>
      <c r="T2195" s="196"/>
      <c r="AT2195" s="192" t="s">
        <v>153</v>
      </c>
      <c r="AU2195" s="192" t="s">
        <v>86</v>
      </c>
      <c r="AV2195" s="11" t="s">
        <v>25</v>
      </c>
      <c r="AW2195" s="11" t="s">
        <v>40</v>
      </c>
      <c r="AX2195" s="11" t="s">
        <v>77</v>
      </c>
      <c r="AY2195" s="192" t="s">
        <v>144</v>
      </c>
    </row>
    <row r="2196" spans="2:51" s="11" customFormat="1" ht="13.5">
      <c r="B2196" s="188"/>
      <c r="D2196" s="189" t="s">
        <v>153</v>
      </c>
      <c r="E2196" s="190" t="s">
        <v>5</v>
      </c>
      <c r="F2196" s="191" t="s">
        <v>638</v>
      </c>
      <c r="H2196" s="192" t="s">
        <v>5</v>
      </c>
      <c r="I2196" s="193"/>
      <c r="L2196" s="188"/>
      <c r="M2196" s="194"/>
      <c r="N2196" s="195"/>
      <c r="O2196" s="195"/>
      <c r="P2196" s="195"/>
      <c r="Q2196" s="195"/>
      <c r="R2196" s="195"/>
      <c r="S2196" s="195"/>
      <c r="T2196" s="196"/>
      <c r="AT2196" s="192" t="s">
        <v>153</v>
      </c>
      <c r="AU2196" s="192" t="s">
        <v>86</v>
      </c>
      <c r="AV2196" s="11" t="s">
        <v>25</v>
      </c>
      <c r="AW2196" s="11" t="s">
        <v>40</v>
      </c>
      <c r="AX2196" s="11" t="s">
        <v>77</v>
      </c>
      <c r="AY2196" s="192" t="s">
        <v>144</v>
      </c>
    </row>
    <row r="2197" spans="2:51" s="12" customFormat="1" ht="13.5">
      <c r="B2197" s="197"/>
      <c r="D2197" s="189" t="s">
        <v>153</v>
      </c>
      <c r="E2197" s="198" t="s">
        <v>5</v>
      </c>
      <c r="F2197" s="199" t="s">
        <v>2198</v>
      </c>
      <c r="H2197" s="200">
        <v>76.284</v>
      </c>
      <c r="I2197" s="201"/>
      <c r="L2197" s="197"/>
      <c r="M2197" s="202"/>
      <c r="N2197" s="203"/>
      <c r="O2197" s="203"/>
      <c r="P2197" s="203"/>
      <c r="Q2197" s="203"/>
      <c r="R2197" s="203"/>
      <c r="S2197" s="203"/>
      <c r="T2197" s="204"/>
      <c r="AT2197" s="198" t="s">
        <v>153</v>
      </c>
      <c r="AU2197" s="198" t="s">
        <v>86</v>
      </c>
      <c r="AV2197" s="12" t="s">
        <v>86</v>
      </c>
      <c r="AW2197" s="12" t="s">
        <v>40</v>
      </c>
      <c r="AX2197" s="12" t="s">
        <v>77</v>
      </c>
      <c r="AY2197" s="198" t="s">
        <v>144</v>
      </c>
    </row>
    <row r="2198" spans="2:51" s="11" customFormat="1" ht="13.5">
      <c r="B2198" s="188"/>
      <c r="D2198" s="189" t="s">
        <v>153</v>
      </c>
      <c r="E2198" s="190" t="s">
        <v>5</v>
      </c>
      <c r="F2198" s="191" t="s">
        <v>669</v>
      </c>
      <c r="H2198" s="192" t="s">
        <v>5</v>
      </c>
      <c r="I2198" s="193"/>
      <c r="L2198" s="188"/>
      <c r="M2198" s="194"/>
      <c r="N2198" s="195"/>
      <c r="O2198" s="195"/>
      <c r="P2198" s="195"/>
      <c r="Q2198" s="195"/>
      <c r="R2198" s="195"/>
      <c r="S2198" s="195"/>
      <c r="T2198" s="196"/>
      <c r="AT2198" s="192" t="s">
        <v>153</v>
      </c>
      <c r="AU2198" s="192" t="s">
        <v>86</v>
      </c>
      <c r="AV2198" s="11" t="s">
        <v>25</v>
      </c>
      <c r="AW2198" s="11" t="s">
        <v>40</v>
      </c>
      <c r="AX2198" s="11" t="s">
        <v>77</v>
      </c>
      <c r="AY2198" s="192" t="s">
        <v>144</v>
      </c>
    </row>
    <row r="2199" spans="2:51" s="11" customFormat="1" ht="13.5">
      <c r="B2199" s="188"/>
      <c r="D2199" s="189" t="s">
        <v>153</v>
      </c>
      <c r="E2199" s="190" t="s">
        <v>5</v>
      </c>
      <c r="F2199" s="191" t="s">
        <v>670</v>
      </c>
      <c r="H2199" s="192" t="s">
        <v>5</v>
      </c>
      <c r="I2199" s="193"/>
      <c r="L2199" s="188"/>
      <c r="M2199" s="194"/>
      <c r="N2199" s="195"/>
      <c r="O2199" s="195"/>
      <c r="P2199" s="195"/>
      <c r="Q2199" s="195"/>
      <c r="R2199" s="195"/>
      <c r="S2199" s="195"/>
      <c r="T2199" s="196"/>
      <c r="AT2199" s="192" t="s">
        <v>153</v>
      </c>
      <c r="AU2199" s="192" t="s">
        <v>86</v>
      </c>
      <c r="AV2199" s="11" t="s">
        <v>25</v>
      </c>
      <c r="AW2199" s="11" t="s">
        <v>40</v>
      </c>
      <c r="AX2199" s="11" t="s">
        <v>77</v>
      </c>
      <c r="AY2199" s="192" t="s">
        <v>144</v>
      </c>
    </row>
    <row r="2200" spans="2:51" s="12" customFormat="1" ht="13.5">
      <c r="B2200" s="197"/>
      <c r="D2200" s="189" t="s">
        <v>153</v>
      </c>
      <c r="E2200" s="198" t="s">
        <v>5</v>
      </c>
      <c r="F2200" s="199" t="s">
        <v>671</v>
      </c>
      <c r="H2200" s="200">
        <v>176.41</v>
      </c>
      <c r="I2200" s="201"/>
      <c r="L2200" s="197"/>
      <c r="M2200" s="202"/>
      <c r="N2200" s="203"/>
      <c r="O2200" s="203"/>
      <c r="P2200" s="203"/>
      <c r="Q2200" s="203"/>
      <c r="R2200" s="203"/>
      <c r="S2200" s="203"/>
      <c r="T2200" s="204"/>
      <c r="AT2200" s="198" t="s">
        <v>153</v>
      </c>
      <c r="AU2200" s="198" t="s">
        <v>86</v>
      </c>
      <c r="AV2200" s="12" t="s">
        <v>86</v>
      </c>
      <c r="AW2200" s="12" t="s">
        <v>40</v>
      </c>
      <c r="AX2200" s="12" t="s">
        <v>77</v>
      </c>
      <c r="AY2200" s="198" t="s">
        <v>144</v>
      </c>
    </row>
    <row r="2201" spans="2:51" s="11" customFormat="1" ht="13.5">
      <c r="B2201" s="188"/>
      <c r="D2201" s="189" t="s">
        <v>153</v>
      </c>
      <c r="E2201" s="190" t="s">
        <v>5</v>
      </c>
      <c r="F2201" s="191" t="s">
        <v>672</v>
      </c>
      <c r="H2201" s="192" t="s">
        <v>5</v>
      </c>
      <c r="I2201" s="193"/>
      <c r="L2201" s="188"/>
      <c r="M2201" s="194"/>
      <c r="N2201" s="195"/>
      <c r="O2201" s="195"/>
      <c r="P2201" s="195"/>
      <c r="Q2201" s="195"/>
      <c r="R2201" s="195"/>
      <c r="S2201" s="195"/>
      <c r="T2201" s="196"/>
      <c r="AT2201" s="192" t="s">
        <v>153</v>
      </c>
      <c r="AU2201" s="192" t="s">
        <v>86</v>
      </c>
      <c r="AV2201" s="11" t="s">
        <v>25</v>
      </c>
      <c r="AW2201" s="11" t="s">
        <v>40</v>
      </c>
      <c r="AX2201" s="11" t="s">
        <v>77</v>
      </c>
      <c r="AY2201" s="192" t="s">
        <v>144</v>
      </c>
    </row>
    <row r="2202" spans="2:51" s="11" customFormat="1" ht="13.5">
      <c r="B2202" s="188"/>
      <c r="D2202" s="189" t="s">
        <v>153</v>
      </c>
      <c r="E2202" s="190" t="s">
        <v>5</v>
      </c>
      <c r="F2202" s="191" t="s">
        <v>673</v>
      </c>
      <c r="H2202" s="192" t="s">
        <v>5</v>
      </c>
      <c r="I2202" s="193"/>
      <c r="L2202" s="188"/>
      <c r="M2202" s="194"/>
      <c r="N2202" s="195"/>
      <c r="O2202" s="195"/>
      <c r="P2202" s="195"/>
      <c r="Q2202" s="195"/>
      <c r="R2202" s="195"/>
      <c r="S2202" s="195"/>
      <c r="T2202" s="196"/>
      <c r="AT2202" s="192" t="s">
        <v>153</v>
      </c>
      <c r="AU2202" s="192" t="s">
        <v>86</v>
      </c>
      <c r="AV2202" s="11" t="s">
        <v>25</v>
      </c>
      <c r="AW2202" s="11" t="s">
        <v>40</v>
      </c>
      <c r="AX2202" s="11" t="s">
        <v>77</v>
      </c>
      <c r="AY2202" s="192" t="s">
        <v>144</v>
      </c>
    </row>
    <row r="2203" spans="2:51" s="12" customFormat="1" ht="13.5">
      <c r="B2203" s="197"/>
      <c r="D2203" s="189" t="s">
        <v>153</v>
      </c>
      <c r="E2203" s="198" t="s">
        <v>5</v>
      </c>
      <c r="F2203" s="199" t="s">
        <v>674</v>
      </c>
      <c r="H2203" s="200">
        <v>316.42</v>
      </c>
      <c r="I2203" s="201"/>
      <c r="L2203" s="197"/>
      <c r="M2203" s="202"/>
      <c r="N2203" s="203"/>
      <c r="O2203" s="203"/>
      <c r="P2203" s="203"/>
      <c r="Q2203" s="203"/>
      <c r="R2203" s="203"/>
      <c r="S2203" s="203"/>
      <c r="T2203" s="204"/>
      <c r="AT2203" s="198" t="s">
        <v>153</v>
      </c>
      <c r="AU2203" s="198" t="s">
        <v>86</v>
      </c>
      <c r="AV2203" s="12" t="s">
        <v>86</v>
      </c>
      <c r="AW2203" s="12" t="s">
        <v>40</v>
      </c>
      <c r="AX2203" s="12" t="s">
        <v>77</v>
      </c>
      <c r="AY2203" s="198" t="s">
        <v>144</v>
      </c>
    </row>
    <row r="2204" spans="2:51" s="13" customFormat="1" ht="13.5">
      <c r="B2204" s="205"/>
      <c r="D2204" s="206" t="s">
        <v>153</v>
      </c>
      <c r="E2204" s="207" t="s">
        <v>5</v>
      </c>
      <c r="F2204" s="208" t="s">
        <v>174</v>
      </c>
      <c r="H2204" s="209">
        <v>1197.34</v>
      </c>
      <c r="I2204" s="210"/>
      <c r="L2204" s="205"/>
      <c r="M2204" s="211"/>
      <c r="N2204" s="212"/>
      <c r="O2204" s="212"/>
      <c r="P2204" s="212"/>
      <c r="Q2204" s="212"/>
      <c r="R2204" s="212"/>
      <c r="S2204" s="212"/>
      <c r="T2204" s="213"/>
      <c r="AT2204" s="214" t="s">
        <v>153</v>
      </c>
      <c r="AU2204" s="214" t="s">
        <v>86</v>
      </c>
      <c r="AV2204" s="13" t="s">
        <v>151</v>
      </c>
      <c r="AW2204" s="13" t="s">
        <v>40</v>
      </c>
      <c r="AX2204" s="13" t="s">
        <v>25</v>
      </c>
      <c r="AY2204" s="214" t="s">
        <v>144</v>
      </c>
    </row>
    <row r="2205" spans="2:65" s="1" customFormat="1" ht="31.5" customHeight="1">
      <c r="B2205" s="175"/>
      <c r="C2205" s="176" t="s">
        <v>2274</v>
      </c>
      <c r="D2205" s="176" t="s">
        <v>146</v>
      </c>
      <c r="E2205" s="177" t="s">
        <v>649</v>
      </c>
      <c r="F2205" s="178" t="s">
        <v>2275</v>
      </c>
      <c r="G2205" s="179" t="s">
        <v>205</v>
      </c>
      <c r="H2205" s="180">
        <v>907.08</v>
      </c>
      <c r="I2205" s="181"/>
      <c r="J2205" s="182">
        <f>ROUND(I2205*H2205,2)</f>
        <v>0</v>
      </c>
      <c r="K2205" s="178" t="s">
        <v>4754</v>
      </c>
      <c r="L2205" s="42"/>
      <c r="M2205" s="183" t="s">
        <v>5</v>
      </c>
      <c r="N2205" s="184" t="s">
        <v>48</v>
      </c>
      <c r="O2205" s="43"/>
      <c r="P2205" s="185">
        <f>O2205*H2205</f>
        <v>0</v>
      </c>
      <c r="Q2205" s="185">
        <v>0</v>
      </c>
      <c r="R2205" s="185">
        <f>Q2205*H2205</f>
        <v>0</v>
      </c>
      <c r="S2205" s="185">
        <v>0</v>
      </c>
      <c r="T2205" s="186">
        <f>S2205*H2205</f>
        <v>0</v>
      </c>
      <c r="AR2205" s="24" t="s">
        <v>339</v>
      </c>
      <c r="AT2205" s="24" t="s">
        <v>146</v>
      </c>
      <c r="AU2205" s="24" t="s">
        <v>86</v>
      </c>
      <c r="AY2205" s="24" t="s">
        <v>144</v>
      </c>
      <c r="BE2205" s="187">
        <f>IF(N2205="základní",J2205,0)</f>
        <v>0</v>
      </c>
      <c r="BF2205" s="187">
        <f>IF(N2205="snížená",J2205,0)</f>
        <v>0</v>
      </c>
      <c r="BG2205" s="187">
        <f>IF(N2205="zákl. přenesená",J2205,0)</f>
        <v>0</v>
      </c>
      <c r="BH2205" s="187">
        <f>IF(N2205="sníž. přenesená",J2205,0)</f>
        <v>0</v>
      </c>
      <c r="BI2205" s="187">
        <f>IF(N2205="nulová",J2205,0)</f>
        <v>0</v>
      </c>
      <c r="BJ2205" s="24" t="s">
        <v>25</v>
      </c>
      <c r="BK2205" s="187">
        <f>ROUND(I2205*H2205,2)</f>
        <v>0</v>
      </c>
      <c r="BL2205" s="24" t="s">
        <v>339</v>
      </c>
      <c r="BM2205" s="24" t="s">
        <v>2276</v>
      </c>
    </row>
    <row r="2206" spans="2:51" s="11" customFormat="1" ht="13.5">
      <c r="B2206" s="188"/>
      <c r="D2206" s="189" t="s">
        <v>153</v>
      </c>
      <c r="E2206" s="190" t="s">
        <v>5</v>
      </c>
      <c r="F2206" s="191" t="s">
        <v>443</v>
      </c>
      <c r="H2206" s="192" t="s">
        <v>5</v>
      </c>
      <c r="I2206" s="193"/>
      <c r="L2206" s="188"/>
      <c r="M2206" s="194"/>
      <c r="N2206" s="195"/>
      <c r="O2206" s="195"/>
      <c r="P2206" s="195"/>
      <c r="Q2206" s="195"/>
      <c r="R2206" s="195"/>
      <c r="S2206" s="195"/>
      <c r="T2206" s="196"/>
      <c r="AT2206" s="192" t="s">
        <v>153</v>
      </c>
      <c r="AU2206" s="192" t="s">
        <v>86</v>
      </c>
      <c r="AV2206" s="11" t="s">
        <v>25</v>
      </c>
      <c r="AW2206" s="11" t="s">
        <v>40</v>
      </c>
      <c r="AX2206" s="11" t="s">
        <v>77</v>
      </c>
      <c r="AY2206" s="192" t="s">
        <v>144</v>
      </c>
    </row>
    <row r="2207" spans="2:51" s="12" customFormat="1" ht="13.5">
      <c r="B2207" s="197"/>
      <c r="D2207" s="189" t="s">
        <v>153</v>
      </c>
      <c r="E2207" s="198" t="s">
        <v>5</v>
      </c>
      <c r="F2207" s="199" t="s">
        <v>1531</v>
      </c>
      <c r="H2207" s="200">
        <v>907.08</v>
      </c>
      <c r="I2207" s="201"/>
      <c r="L2207" s="197"/>
      <c r="M2207" s="202"/>
      <c r="N2207" s="203"/>
      <c r="O2207" s="203"/>
      <c r="P2207" s="203"/>
      <c r="Q2207" s="203"/>
      <c r="R2207" s="203"/>
      <c r="S2207" s="203"/>
      <c r="T2207" s="204"/>
      <c r="AT2207" s="198" t="s">
        <v>153</v>
      </c>
      <c r="AU2207" s="198" t="s">
        <v>86</v>
      </c>
      <c r="AV2207" s="12" t="s">
        <v>86</v>
      </c>
      <c r="AW2207" s="12" t="s">
        <v>40</v>
      </c>
      <c r="AX2207" s="12" t="s">
        <v>77</v>
      </c>
      <c r="AY2207" s="198" t="s">
        <v>144</v>
      </c>
    </row>
    <row r="2208" spans="2:51" s="13" customFormat="1" ht="13.5">
      <c r="B2208" s="205"/>
      <c r="D2208" s="206" t="s">
        <v>153</v>
      </c>
      <c r="E2208" s="207" t="s">
        <v>5</v>
      </c>
      <c r="F2208" s="208" t="s">
        <v>174</v>
      </c>
      <c r="H2208" s="209">
        <v>907.08</v>
      </c>
      <c r="I2208" s="210"/>
      <c r="L2208" s="205"/>
      <c r="M2208" s="211"/>
      <c r="N2208" s="212"/>
      <c r="O2208" s="212"/>
      <c r="P2208" s="212"/>
      <c r="Q2208" s="212"/>
      <c r="R2208" s="212"/>
      <c r="S2208" s="212"/>
      <c r="T2208" s="213"/>
      <c r="AT2208" s="214" t="s">
        <v>153</v>
      </c>
      <c r="AU2208" s="214" t="s">
        <v>86</v>
      </c>
      <c r="AV2208" s="13" t="s">
        <v>151</v>
      </c>
      <c r="AW2208" s="13" t="s">
        <v>40</v>
      </c>
      <c r="AX2208" s="13" t="s">
        <v>25</v>
      </c>
      <c r="AY2208" s="214" t="s">
        <v>144</v>
      </c>
    </row>
    <row r="2209" spans="2:65" s="1" customFormat="1" ht="22.5" customHeight="1">
      <c r="B2209" s="175"/>
      <c r="C2209" s="176" t="s">
        <v>2277</v>
      </c>
      <c r="D2209" s="176" t="s">
        <v>146</v>
      </c>
      <c r="E2209" s="177" t="s">
        <v>2278</v>
      </c>
      <c r="F2209" s="178" t="s">
        <v>2279</v>
      </c>
      <c r="G2209" s="179" t="s">
        <v>205</v>
      </c>
      <c r="H2209" s="180">
        <v>907.08</v>
      </c>
      <c r="I2209" s="181"/>
      <c r="J2209" s="182">
        <f>ROUND(I2209*H2209,2)</f>
        <v>0</v>
      </c>
      <c r="K2209" s="178" t="s">
        <v>4754</v>
      </c>
      <c r="L2209" s="42"/>
      <c r="M2209" s="183" t="s">
        <v>5</v>
      </c>
      <c r="N2209" s="184" t="s">
        <v>48</v>
      </c>
      <c r="O2209" s="43"/>
      <c r="P2209" s="185">
        <f>O2209*H2209</f>
        <v>0</v>
      </c>
      <c r="Q2209" s="185">
        <v>0</v>
      </c>
      <c r="R2209" s="185">
        <f>Q2209*H2209</f>
        <v>0</v>
      </c>
      <c r="S2209" s="185">
        <v>0</v>
      </c>
      <c r="T2209" s="186">
        <f>S2209*H2209</f>
        <v>0</v>
      </c>
      <c r="AR2209" s="24" t="s">
        <v>339</v>
      </c>
      <c r="AT2209" s="24" t="s">
        <v>146</v>
      </c>
      <c r="AU2209" s="24" t="s">
        <v>86</v>
      </c>
      <c r="AY2209" s="24" t="s">
        <v>144</v>
      </c>
      <c r="BE2209" s="187">
        <f>IF(N2209="základní",J2209,0)</f>
        <v>0</v>
      </c>
      <c r="BF2209" s="187">
        <f>IF(N2209="snížená",J2209,0)</f>
        <v>0</v>
      </c>
      <c r="BG2209" s="187">
        <f>IF(N2209="zákl. přenesená",J2209,0)</f>
        <v>0</v>
      </c>
      <c r="BH2209" s="187">
        <f>IF(N2209="sníž. přenesená",J2209,0)</f>
        <v>0</v>
      </c>
      <c r="BI2209" s="187">
        <f>IF(N2209="nulová",J2209,0)</f>
        <v>0</v>
      </c>
      <c r="BJ2209" s="24" t="s">
        <v>25</v>
      </c>
      <c r="BK2209" s="187">
        <f>ROUND(I2209*H2209,2)</f>
        <v>0</v>
      </c>
      <c r="BL2209" s="24" t="s">
        <v>339</v>
      </c>
      <c r="BM2209" s="24" t="s">
        <v>2280</v>
      </c>
    </row>
    <row r="2210" spans="2:51" s="11" customFormat="1" ht="13.5">
      <c r="B2210" s="188"/>
      <c r="D2210" s="189" t="s">
        <v>153</v>
      </c>
      <c r="E2210" s="190" t="s">
        <v>5</v>
      </c>
      <c r="F2210" s="191" t="s">
        <v>443</v>
      </c>
      <c r="H2210" s="192" t="s">
        <v>5</v>
      </c>
      <c r="I2210" s="193"/>
      <c r="L2210" s="188"/>
      <c r="M2210" s="194"/>
      <c r="N2210" s="195"/>
      <c r="O2210" s="195"/>
      <c r="P2210" s="195"/>
      <c r="Q2210" s="195"/>
      <c r="R2210" s="195"/>
      <c r="S2210" s="195"/>
      <c r="T2210" s="196"/>
      <c r="AT2210" s="192" t="s">
        <v>153</v>
      </c>
      <c r="AU2210" s="192" t="s">
        <v>86</v>
      </c>
      <c r="AV2210" s="11" t="s">
        <v>25</v>
      </c>
      <c r="AW2210" s="11" t="s">
        <v>40</v>
      </c>
      <c r="AX2210" s="11" t="s">
        <v>77</v>
      </c>
      <c r="AY2210" s="192" t="s">
        <v>144</v>
      </c>
    </row>
    <row r="2211" spans="2:51" s="12" customFormat="1" ht="13.5">
      <c r="B2211" s="197"/>
      <c r="D2211" s="189" t="s">
        <v>153</v>
      </c>
      <c r="E2211" s="198" t="s">
        <v>5</v>
      </c>
      <c r="F2211" s="199" t="s">
        <v>1531</v>
      </c>
      <c r="H2211" s="200">
        <v>907.08</v>
      </c>
      <c r="I2211" s="201"/>
      <c r="L2211" s="197"/>
      <c r="M2211" s="202"/>
      <c r="N2211" s="203"/>
      <c r="O2211" s="203"/>
      <c r="P2211" s="203"/>
      <c r="Q2211" s="203"/>
      <c r="R2211" s="203"/>
      <c r="S2211" s="203"/>
      <c r="T2211" s="204"/>
      <c r="AT2211" s="198" t="s">
        <v>153</v>
      </c>
      <c r="AU2211" s="198" t="s">
        <v>86</v>
      </c>
      <c r="AV2211" s="12" t="s">
        <v>86</v>
      </c>
      <c r="AW2211" s="12" t="s">
        <v>40</v>
      </c>
      <c r="AX2211" s="12" t="s">
        <v>77</v>
      </c>
      <c r="AY2211" s="198" t="s">
        <v>144</v>
      </c>
    </row>
    <row r="2212" spans="2:51" s="13" customFormat="1" ht="13.5">
      <c r="B2212" s="205"/>
      <c r="D2212" s="206" t="s">
        <v>153</v>
      </c>
      <c r="E2212" s="207" t="s">
        <v>5</v>
      </c>
      <c r="F2212" s="208" t="s">
        <v>174</v>
      </c>
      <c r="H2212" s="209">
        <v>907.08</v>
      </c>
      <c r="I2212" s="210"/>
      <c r="L2212" s="205"/>
      <c r="M2212" s="211"/>
      <c r="N2212" s="212"/>
      <c r="O2212" s="212"/>
      <c r="P2212" s="212"/>
      <c r="Q2212" s="212"/>
      <c r="R2212" s="212"/>
      <c r="S2212" s="212"/>
      <c r="T2212" s="213"/>
      <c r="AT2212" s="214" t="s">
        <v>153</v>
      </c>
      <c r="AU2212" s="214" t="s">
        <v>86</v>
      </c>
      <c r="AV2212" s="13" t="s">
        <v>151</v>
      </c>
      <c r="AW2212" s="13" t="s">
        <v>40</v>
      </c>
      <c r="AX2212" s="13" t="s">
        <v>25</v>
      </c>
      <c r="AY2212" s="214" t="s">
        <v>144</v>
      </c>
    </row>
    <row r="2213" spans="2:65" s="1" customFormat="1" ht="31.5" customHeight="1">
      <c r="B2213" s="175"/>
      <c r="C2213" s="176" t="s">
        <v>2281</v>
      </c>
      <c r="D2213" s="176" t="s">
        <v>146</v>
      </c>
      <c r="E2213" s="177" t="s">
        <v>2282</v>
      </c>
      <c r="F2213" s="178" t="s">
        <v>2283</v>
      </c>
      <c r="G2213" s="179" t="s">
        <v>205</v>
      </c>
      <c r="H2213" s="180">
        <v>1585.747</v>
      </c>
      <c r="I2213" s="181"/>
      <c r="J2213" s="182">
        <f>ROUND(I2213*H2213,2)</f>
        <v>0</v>
      </c>
      <c r="K2213" s="178" t="s">
        <v>4754</v>
      </c>
      <c r="L2213" s="42"/>
      <c r="M2213" s="183" t="s">
        <v>5</v>
      </c>
      <c r="N2213" s="184" t="s">
        <v>48</v>
      </c>
      <c r="O2213" s="43"/>
      <c r="P2213" s="185">
        <f>O2213*H2213</f>
        <v>0</v>
      </c>
      <c r="Q2213" s="185">
        <v>0</v>
      </c>
      <c r="R2213" s="185">
        <f>Q2213*H2213</f>
        <v>0</v>
      </c>
      <c r="S2213" s="185">
        <v>0</v>
      </c>
      <c r="T2213" s="186">
        <f>S2213*H2213</f>
        <v>0</v>
      </c>
      <c r="AR2213" s="24" t="s">
        <v>339</v>
      </c>
      <c r="AT2213" s="24" t="s">
        <v>146</v>
      </c>
      <c r="AU2213" s="24" t="s">
        <v>86</v>
      </c>
      <c r="AY2213" s="24" t="s">
        <v>144</v>
      </c>
      <c r="BE2213" s="187">
        <f>IF(N2213="základní",J2213,0)</f>
        <v>0</v>
      </c>
      <c r="BF2213" s="187">
        <f>IF(N2213="snížená",J2213,0)</f>
        <v>0</v>
      </c>
      <c r="BG2213" s="187">
        <f>IF(N2213="zákl. přenesená",J2213,0)</f>
        <v>0</v>
      </c>
      <c r="BH2213" s="187">
        <f>IF(N2213="sníž. přenesená",J2213,0)</f>
        <v>0</v>
      </c>
      <c r="BI2213" s="187">
        <f>IF(N2213="nulová",J2213,0)</f>
        <v>0</v>
      </c>
      <c r="BJ2213" s="24" t="s">
        <v>25</v>
      </c>
      <c r="BK2213" s="187">
        <f>ROUND(I2213*H2213,2)</f>
        <v>0</v>
      </c>
      <c r="BL2213" s="24" t="s">
        <v>339</v>
      </c>
      <c r="BM2213" s="24" t="s">
        <v>2284</v>
      </c>
    </row>
    <row r="2214" spans="2:51" s="11" customFormat="1" ht="13.5">
      <c r="B2214" s="188"/>
      <c r="D2214" s="189" t="s">
        <v>153</v>
      </c>
      <c r="E2214" s="190" t="s">
        <v>5</v>
      </c>
      <c r="F2214" s="191" t="s">
        <v>289</v>
      </c>
      <c r="H2214" s="192" t="s">
        <v>5</v>
      </c>
      <c r="I2214" s="193"/>
      <c r="L2214" s="188"/>
      <c r="M2214" s="194"/>
      <c r="N2214" s="195"/>
      <c r="O2214" s="195"/>
      <c r="P2214" s="195"/>
      <c r="Q2214" s="195"/>
      <c r="R2214" s="195"/>
      <c r="S2214" s="195"/>
      <c r="T2214" s="196"/>
      <c r="AT2214" s="192" t="s">
        <v>153</v>
      </c>
      <c r="AU2214" s="192" t="s">
        <v>86</v>
      </c>
      <c r="AV2214" s="11" t="s">
        <v>25</v>
      </c>
      <c r="AW2214" s="11" t="s">
        <v>40</v>
      </c>
      <c r="AX2214" s="11" t="s">
        <v>77</v>
      </c>
      <c r="AY2214" s="192" t="s">
        <v>144</v>
      </c>
    </row>
    <row r="2215" spans="2:51" s="12" customFormat="1" ht="13.5">
      <c r="B2215" s="197"/>
      <c r="D2215" s="189" t="s">
        <v>153</v>
      </c>
      <c r="E2215" s="198" t="s">
        <v>5</v>
      </c>
      <c r="F2215" s="199" t="s">
        <v>2208</v>
      </c>
      <c r="H2215" s="200">
        <v>1585.747</v>
      </c>
      <c r="I2215" s="201"/>
      <c r="L2215" s="197"/>
      <c r="M2215" s="202"/>
      <c r="N2215" s="203"/>
      <c r="O2215" s="203"/>
      <c r="P2215" s="203"/>
      <c r="Q2215" s="203"/>
      <c r="R2215" s="203"/>
      <c r="S2215" s="203"/>
      <c r="T2215" s="204"/>
      <c r="AT2215" s="198" t="s">
        <v>153</v>
      </c>
      <c r="AU2215" s="198" t="s">
        <v>86</v>
      </c>
      <c r="AV2215" s="12" t="s">
        <v>86</v>
      </c>
      <c r="AW2215" s="12" t="s">
        <v>40</v>
      </c>
      <c r="AX2215" s="12" t="s">
        <v>77</v>
      </c>
      <c r="AY2215" s="198" t="s">
        <v>144</v>
      </c>
    </row>
    <row r="2216" spans="2:51" s="13" customFormat="1" ht="13.5">
      <c r="B2216" s="205"/>
      <c r="D2216" s="206" t="s">
        <v>153</v>
      </c>
      <c r="E2216" s="207" t="s">
        <v>5</v>
      </c>
      <c r="F2216" s="208" t="s">
        <v>174</v>
      </c>
      <c r="H2216" s="209">
        <v>1585.747</v>
      </c>
      <c r="I2216" s="210"/>
      <c r="L2216" s="205"/>
      <c r="M2216" s="211"/>
      <c r="N2216" s="212"/>
      <c r="O2216" s="212"/>
      <c r="P2216" s="212"/>
      <c r="Q2216" s="212"/>
      <c r="R2216" s="212"/>
      <c r="S2216" s="212"/>
      <c r="T2216" s="213"/>
      <c r="AT2216" s="214" t="s">
        <v>153</v>
      </c>
      <c r="AU2216" s="214" t="s">
        <v>86</v>
      </c>
      <c r="AV2216" s="13" t="s">
        <v>151</v>
      </c>
      <c r="AW2216" s="13" t="s">
        <v>40</v>
      </c>
      <c r="AX2216" s="13" t="s">
        <v>25</v>
      </c>
      <c r="AY2216" s="214" t="s">
        <v>144</v>
      </c>
    </row>
    <row r="2217" spans="2:65" s="1" customFormat="1" ht="31.5" customHeight="1">
      <c r="B2217" s="175"/>
      <c r="C2217" s="176" t="s">
        <v>2285</v>
      </c>
      <c r="D2217" s="176" t="s">
        <v>146</v>
      </c>
      <c r="E2217" s="177" t="s">
        <v>2286</v>
      </c>
      <c r="F2217" s="178" t="s">
        <v>2287</v>
      </c>
      <c r="G2217" s="179" t="s">
        <v>1208</v>
      </c>
      <c r="H2217" s="239"/>
      <c r="I2217" s="181"/>
      <c r="J2217" s="182">
        <f>ROUND(I2217*H2217,2)</f>
        <v>0</v>
      </c>
      <c r="K2217" s="178" t="s">
        <v>4753</v>
      </c>
      <c r="L2217" s="42"/>
      <c r="M2217" s="183" t="s">
        <v>5</v>
      </c>
      <c r="N2217" s="184" t="s">
        <v>48</v>
      </c>
      <c r="O2217" s="43"/>
      <c r="P2217" s="185">
        <f>O2217*H2217</f>
        <v>0</v>
      </c>
      <c r="Q2217" s="185">
        <v>0</v>
      </c>
      <c r="R2217" s="185">
        <f>Q2217*H2217</f>
        <v>0</v>
      </c>
      <c r="S2217" s="185">
        <v>0</v>
      </c>
      <c r="T2217" s="186">
        <f>S2217*H2217</f>
        <v>0</v>
      </c>
      <c r="AR2217" s="24" t="s">
        <v>339</v>
      </c>
      <c r="AT2217" s="24" t="s">
        <v>146</v>
      </c>
      <c r="AU2217" s="24" t="s">
        <v>86</v>
      </c>
      <c r="AY2217" s="24" t="s">
        <v>144</v>
      </c>
      <c r="BE2217" s="187">
        <f>IF(N2217="základní",J2217,0)</f>
        <v>0</v>
      </c>
      <c r="BF2217" s="187">
        <f>IF(N2217="snížená",J2217,0)</f>
        <v>0</v>
      </c>
      <c r="BG2217" s="187">
        <f>IF(N2217="zákl. přenesená",J2217,0)</f>
        <v>0</v>
      </c>
      <c r="BH2217" s="187">
        <f>IF(N2217="sníž. přenesená",J2217,0)</f>
        <v>0</v>
      </c>
      <c r="BI2217" s="187">
        <f>IF(N2217="nulová",J2217,0)</f>
        <v>0</v>
      </c>
      <c r="BJ2217" s="24" t="s">
        <v>25</v>
      </c>
      <c r="BK2217" s="187">
        <f>ROUND(I2217*H2217,2)</f>
        <v>0</v>
      </c>
      <c r="BL2217" s="24" t="s">
        <v>339</v>
      </c>
      <c r="BM2217" s="24" t="s">
        <v>2288</v>
      </c>
    </row>
    <row r="2218" spans="2:63" s="10" customFormat="1" ht="29.85" customHeight="1">
      <c r="B2218" s="161"/>
      <c r="D2218" s="172" t="s">
        <v>76</v>
      </c>
      <c r="E2218" s="173" t="s">
        <v>2289</v>
      </c>
      <c r="F2218" s="173" t="s">
        <v>2290</v>
      </c>
      <c r="I2218" s="164"/>
      <c r="J2218" s="174">
        <f>BK2218</f>
        <v>0</v>
      </c>
      <c r="L2218" s="161"/>
      <c r="M2218" s="166"/>
      <c r="N2218" s="167"/>
      <c r="O2218" s="167"/>
      <c r="P2218" s="168">
        <f>SUM(P2219:P2336)</f>
        <v>0</v>
      </c>
      <c r="Q2218" s="167"/>
      <c r="R2218" s="168">
        <f>SUM(R2219:R2336)</f>
        <v>115.11322738588</v>
      </c>
      <c r="S2218" s="167"/>
      <c r="T2218" s="169">
        <f>SUM(T2219:T2336)</f>
        <v>0</v>
      </c>
      <c r="AR2218" s="162" t="s">
        <v>86</v>
      </c>
      <c r="AT2218" s="170" t="s">
        <v>76</v>
      </c>
      <c r="AU2218" s="170" t="s">
        <v>25</v>
      </c>
      <c r="AY2218" s="162" t="s">
        <v>144</v>
      </c>
      <c r="BK2218" s="171">
        <f>SUM(BK2219:BK2336)</f>
        <v>0</v>
      </c>
    </row>
    <row r="2219" spans="2:65" s="1" customFormat="1" ht="31.5" customHeight="1">
      <c r="B2219" s="175"/>
      <c r="C2219" s="176" t="s">
        <v>2291</v>
      </c>
      <c r="D2219" s="176" t="s">
        <v>146</v>
      </c>
      <c r="E2219" s="177" t="s">
        <v>2292</v>
      </c>
      <c r="F2219" s="178" t="s">
        <v>2293</v>
      </c>
      <c r="G2219" s="179" t="s">
        <v>205</v>
      </c>
      <c r="H2219" s="180">
        <v>272.823</v>
      </c>
      <c r="I2219" s="181"/>
      <c r="J2219" s="182">
        <f>ROUND(I2219*H2219,2)</f>
        <v>0</v>
      </c>
      <c r="K2219" s="178" t="s">
        <v>4753</v>
      </c>
      <c r="L2219" s="42"/>
      <c r="M2219" s="183" t="s">
        <v>5</v>
      </c>
      <c r="N2219" s="184" t="s">
        <v>48</v>
      </c>
      <c r="O2219" s="43"/>
      <c r="P2219" s="185">
        <f>O2219*H2219</f>
        <v>0</v>
      </c>
      <c r="Q2219" s="185">
        <v>0.07034126</v>
      </c>
      <c r="R2219" s="185">
        <f>Q2219*H2219</f>
        <v>19.19071357698</v>
      </c>
      <c r="S2219" s="185">
        <v>0</v>
      </c>
      <c r="T2219" s="186">
        <f>S2219*H2219</f>
        <v>0</v>
      </c>
      <c r="AR2219" s="24" t="s">
        <v>339</v>
      </c>
      <c r="AT2219" s="24" t="s">
        <v>146</v>
      </c>
      <c r="AU2219" s="24" t="s">
        <v>86</v>
      </c>
      <c r="AY2219" s="24" t="s">
        <v>144</v>
      </c>
      <c r="BE2219" s="187">
        <f>IF(N2219="základní",J2219,0)</f>
        <v>0</v>
      </c>
      <c r="BF2219" s="187">
        <f>IF(N2219="snížená",J2219,0)</f>
        <v>0</v>
      </c>
      <c r="BG2219" s="187">
        <f>IF(N2219="zákl. přenesená",J2219,0)</f>
        <v>0</v>
      </c>
      <c r="BH2219" s="187">
        <f>IF(N2219="sníž. přenesená",J2219,0)</f>
        <v>0</v>
      </c>
      <c r="BI2219" s="187">
        <f>IF(N2219="nulová",J2219,0)</f>
        <v>0</v>
      </c>
      <c r="BJ2219" s="24" t="s">
        <v>25</v>
      </c>
      <c r="BK2219" s="187">
        <f>ROUND(I2219*H2219,2)</f>
        <v>0</v>
      </c>
      <c r="BL2219" s="24" t="s">
        <v>339</v>
      </c>
      <c r="BM2219" s="24" t="s">
        <v>2294</v>
      </c>
    </row>
    <row r="2220" spans="2:51" s="11" customFormat="1" ht="13.5">
      <c r="B2220" s="188"/>
      <c r="D2220" s="189" t="s">
        <v>153</v>
      </c>
      <c r="E2220" s="190" t="s">
        <v>5</v>
      </c>
      <c r="F2220" s="191" t="s">
        <v>2295</v>
      </c>
      <c r="H2220" s="192" t="s">
        <v>5</v>
      </c>
      <c r="I2220" s="193"/>
      <c r="L2220" s="188"/>
      <c r="M2220" s="194"/>
      <c r="N2220" s="195"/>
      <c r="O2220" s="195"/>
      <c r="P2220" s="195"/>
      <c r="Q2220" s="195"/>
      <c r="R2220" s="195"/>
      <c r="S2220" s="195"/>
      <c r="T2220" s="196"/>
      <c r="AT2220" s="192" t="s">
        <v>153</v>
      </c>
      <c r="AU2220" s="192" t="s">
        <v>86</v>
      </c>
      <c r="AV2220" s="11" t="s">
        <v>25</v>
      </c>
      <c r="AW2220" s="11" t="s">
        <v>40</v>
      </c>
      <c r="AX2220" s="11" t="s">
        <v>77</v>
      </c>
      <c r="AY2220" s="192" t="s">
        <v>144</v>
      </c>
    </row>
    <row r="2221" spans="2:51" s="11" customFormat="1" ht="13.5">
      <c r="B2221" s="188"/>
      <c r="D2221" s="189" t="s">
        <v>153</v>
      </c>
      <c r="E2221" s="190" t="s">
        <v>5</v>
      </c>
      <c r="F2221" s="191" t="s">
        <v>1318</v>
      </c>
      <c r="H2221" s="192" t="s">
        <v>5</v>
      </c>
      <c r="I2221" s="193"/>
      <c r="L2221" s="188"/>
      <c r="M2221" s="194"/>
      <c r="N2221" s="195"/>
      <c r="O2221" s="195"/>
      <c r="P2221" s="195"/>
      <c r="Q2221" s="195"/>
      <c r="R2221" s="195"/>
      <c r="S2221" s="195"/>
      <c r="T2221" s="196"/>
      <c r="AT2221" s="192" t="s">
        <v>153</v>
      </c>
      <c r="AU2221" s="192" t="s">
        <v>86</v>
      </c>
      <c r="AV2221" s="11" t="s">
        <v>25</v>
      </c>
      <c r="AW2221" s="11" t="s">
        <v>40</v>
      </c>
      <c r="AX2221" s="11" t="s">
        <v>77</v>
      </c>
      <c r="AY2221" s="192" t="s">
        <v>144</v>
      </c>
    </row>
    <row r="2222" spans="2:51" s="12" customFormat="1" ht="13.5">
      <c r="B2222" s="197"/>
      <c r="D2222" s="189" t="s">
        <v>153</v>
      </c>
      <c r="E2222" s="198" t="s">
        <v>5</v>
      </c>
      <c r="F2222" s="199" t="s">
        <v>2296</v>
      </c>
      <c r="H2222" s="200">
        <v>52.769</v>
      </c>
      <c r="I2222" s="201"/>
      <c r="L2222" s="197"/>
      <c r="M2222" s="202"/>
      <c r="N2222" s="203"/>
      <c r="O2222" s="203"/>
      <c r="P2222" s="203"/>
      <c r="Q2222" s="203"/>
      <c r="R2222" s="203"/>
      <c r="S2222" s="203"/>
      <c r="T2222" s="204"/>
      <c r="AT2222" s="198" t="s">
        <v>153</v>
      </c>
      <c r="AU2222" s="198" t="s">
        <v>86</v>
      </c>
      <c r="AV2222" s="12" t="s">
        <v>86</v>
      </c>
      <c r="AW2222" s="12" t="s">
        <v>40</v>
      </c>
      <c r="AX2222" s="12" t="s">
        <v>77</v>
      </c>
      <c r="AY2222" s="198" t="s">
        <v>144</v>
      </c>
    </row>
    <row r="2223" spans="2:51" s="12" customFormat="1" ht="13.5">
      <c r="B2223" s="197"/>
      <c r="D2223" s="189" t="s">
        <v>153</v>
      </c>
      <c r="E2223" s="198" t="s">
        <v>5</v>
      </c>
      <c r="F2223" s="199" t="s">
        <v>2297</v>
      </c>
      <c r="H2223" s="200">
        <v>44.375</v>
      </c>
      <c r="I2223" s="201"/>
      <c r="L2223" s="197"/>
      <c r="M2223" s="202"/>
      <c r="N2223" s="203"/>
      <c r="O2223" s="203"/>
      <c r="P2223" s="203"/>
      <c r="Q2223" s="203"/>
      <c r="R2223" s="203"/>
      <c r="S2223" s="203"/>
      <c r="T2223" s="204"/>
      <c r="AT2223" s="198" t="s">
        <v>153</v>
      </c>
      <c r="AU2223" s="198" t="s">
        <v>86</v>
      </c>
      <c r="AV2223" s="12" t="s">
        <v>86</v>
      </c>
      <c r="AW2223" s="12" t="s">
        <v>40</v>
      </c>
      <c r="AX2223" s="12" t="s">
        <v>77</v>
      </c>
      <c r="AY2223" s="198" t="s">
        <v>144</v>
      </c>
    </row>
    <row r="2224" spans="2:51" s="12" customFormat="1" ht="13.5">
      <c r="B2224" s="197"/>
      <c r="D2224" s="189" t="s">
        <v>153</v>
      </c>
      <c r="E2224" s="198" t="s">
        <v>5</v>
      </c>
      <c r="F2224" s="199" t="s">
        <v>2298</v>
      </c>
      <c r="H2224" s="200">
        <v>20.245</v>
      </c>
      <c r="I2224" s="201"/>
      <c r="L2224" s="197"/>
      <c r="M2224" s="202"/>
      <c r="N2224" s="203"/>
      <c r="O2224" s="203"/>
      <c r="P2224" s="203"/>
      <c r="Q2224" s="203"/>
      <c r="R2224" s="203"/>
      <c r="S2224" s="203"/>
      <c r="T2224" s="204"/>
      <c r="AT2224" s="198" t="s">
        <v>153</v>
      </c>
      <c r="AU2224" s="198" t="s">
        <v>86</v>
      </c>
      <c r="AV2224" s="12" t="s">
        <v>86</v>
      </c>
      <c r="AW2224" s="12" t="s">
        <v>40</v>
      </c>
      <c r="AX2224" s="12" t="s">
        <v>77</v>
      </c>
      <c r="AY2224" s="198" t="s">
        <v>144</v>
      </c>
    </row>
    <row r="2225" spans="2:51" s="12" customFormat="1" ht="13.5">
      <c r="B2225" s="197"/>
      <c r="D2225" s="189" t="s">
        <v>153</v>
      </c>
      <c r="E2225" s="198" t="s">
        <v>5</v>
      </c>
      <c r="F2225" s="199" t="s">
        <v>2299</v>
      </c>
      <c r="H2225" s="200">
        <v>114.683</v>
      </c>
      <c r="I2225" s="201"/>
      <c r="L2225" s="197"/>
      <c r="M2225" s="202"/>
      <c r="N2225" s="203"/>
      <c r="O2225" s="203"/>
      <c r="P2225" s="203"/>
      <c r="Q2225" s="203"/>
      <c r="R2225" s="203"/>
      <c r="S2225" s="203"/>
      <c r="T2225" s="204"/>
      <c r="AT2225" s="198" t="s">
        <v>153</v>
      </c>
      <c r="AU2225" s="198" t="s">
        <v>86</v>
      </c>
      <c r="AV2225" s="12" t="s">
        <v>86</v>
      </c>
      <c r="AW2225" s="12" t="s">
        <v>40</v>
      </c>
      <c r="AX2225" s="12" t="s">
        <v>77</v>
      </c>
      <c r="AY2225" s="198" t="s">
        <v>144</v>
      </c>
    </row>
    <row r="2226" spans="2:51" s="12" customFormat="1" ht="13.5">
      <c r="B2226" s="197"/>
      <c r="D2226" s="189" t="s">
        <v>153</v>
      </c>
      <c r="E2226" s="198" t="s">
        <v>5</v>
      </c>
      <c r="F2226" s="199" t="s">
        <v>2300</v>
      </c>
      <c r="H2226" s="200">
        <v>19.34</v>
      </c>
      <c r="I2226" s="201"/>
      <c r="L2226" s="197"/>
      <c r="M2226" s="202"/>
      <c r="N2226" s="203"/>
      <c r="O2226" s="203"/>
      <c r="P2226" s="203"/>
      <c r="Q2226" s="203"/>
      <c r="R2226" s="203"/>
      <c r="S2226" s="203"/>
      <c r="T2226" s="204"/>
      <c r="AT2226" s="198" t="s">
        <v>153</v>
      </c>
      <c r="AU2226" s="198" t="s">
        <v>86</v>
      </c>
      <c r="AV2226" s="12" t="s">
        <v>86</v>
      </c>
      <c r="AW2226" s="12" t="s">
        <v>40</v>
      </c>
      <c r="AX2226" s="12" t="s">
        <v>77</v>
      </c>
      <c r="AY2226" s="198" t="s">
        <v>144</v>
      </c>
    </row>
    <row r="2227" spans="2:51" s="12" customFormat="1" ht="13.5">
      <c r="B2227" s="197"/>
      <c r="D2227" s="189" t="s">
        <v>153</v>
      </c>
      <c r="E2227" s="198" t="s">
        <v>5</v>
      </c>
      <c r="F2227" s="199" t="s">
        <v>2301</v>
      </c>
      <c r="H2227" s="200">
        <v>21.411</v>
      </c>
      <c r="I2227" s="201"/>
      <c r="L2227" s="197"/>
      <c r="M2227" s="202"/>
      <c r="N2227" s="203"/>
      <c r="O2227" s="203"/>
      <c r="P2227" s="203"/>
      <c r="Q2227" s="203"/>
      <c r="R2227" s="203"/>
      <c r="S2227" s="203"/>
      <c r="T2227" s="204"/>
      <c r="AT2227" s="198" t="s">
        <v>153</v>
      </c>
      <c r="AU2227" s="198" t="s">
        <v>86</v>
      </c>
      <c r="AV2227" s="12" t="s">
        <v>86</v>
      </c>
      <c r="AW2227" s="12" t="s">
        <v>40</v>
      </c>
      <c r="AX2227" s="12" t="s">
        <v>77</v>
      </c>
      <c r="AY2227" s="198" t="s">
        <v>144</v>
      </c>
    </row>
    <row r="2228" spans="2:51" s="13" customFormat="1" ht="13.5">
      <c r="B2228" s="205"/>
      <c r="D2228" s="206" t="s">
        <v>153</v>
      </c>
      <c r="E2228" s="207" t="s">
        <v>5</v>
      </c>
      <c r="F2228" s="208" t="s">
        <v>174</v>
      </c>
      <c r="H2228" s="209">
        <v>272.823</v>
      </c>
      <c r="I2228" s="210"/>
      <c r="L2228" s="205"/>
      <c r="M2228" s="211"/>
      <c r="N2228" s="212"/>
      <c r="O2228" s="212"/>
      <c r="P2228" s="212"/>
      <c r="Q2228" s="212"/>
      <c r="R2228" s="212"/>
      <c r="S2228" s="212"/>
      <c r="T2228" s="213"/>
      <c r="AT2228" s="214" t="s">
        <v>153</v>
      </c>
      <c r="AU2228" s="214" t="s">
        <v>86</v>
      </c>
      <c r="AV2228" s="13" t="s">
        <v>151</v>
      </c>
      <c r="AW2228" s="13" t="s">
        <v>40</v>
      </c>
      <c r="AX2228" s="13" t="s">
        <v>25</v>
      </c>
      <c r="AY2228" s="214" t="s">
        <v>144</v>
      </c>
    </row>
    <row r="2229" spans="2:65" s="1" customFormat="1" ht="44.25" customHeight="1">
      <c r="B2229" s="175"/>
      <c r="C2229" s="176" t="s">
        <v>2302</v>
      </c>
      <c r="D2229" s="176" t="s">
        <v>146</v>
      </c>
      <c r="E2229" s="177" t="s">
        <v>2303</v>
      </c>
      <c r="F2229" s="178" t="s">
        <v>2304</v>
      </c>
      <c r="G2229" s="179" t="s">
        <v>205</v>
      </c>
      <c r="H2229" s="180">
        <v>41.198</v>
      </c>
      <c r="I2229" s="181"/>
      <c r="J2229" s="182">
        <f>ROUND(I2229*H2229,2)</f>
        <v>0</v>
      </c>
      <c r="K2229" s="178" t="s">
        <v>4753</v>
      </c>
      <c r="L2229" s="42"/>
      <c r="M2229" s="183" t="s">
        <v>5</v>
      </c>
      <c r="N2229" s="184" t="s">
        <v>48</v>
      </c>
      <c r="O2229" s="43"/>
      <c r="P2229" s="185">
        <f>O2229*H2229</f>
        <v>0</v>
      </c>
      <c r="Q2229" s="185">
        <v>0.032174</v>
      </c>
      <c r="R2229" s="185">
        <f>Q2229*H2229</f>
        <v>1.325504452</v>
      </c>
      <c r="S2229" s="185">
        <v>0</v>
      </c>
      <c r="T2229" s="186">
        <f>S2229*H2229</f>
        <v>0</v>
      </c>
      <c r="AR2229" s="24" t="s">
        <v>339</v>
      </c>
      <c r="AT2229" s="24" t="s">
        <v>146</v>
      </c>
      <c r="AU2229" s="24" t="s">
        <v>86</v>
      </c>
      <c r="AY2229" s="24" t="s">
        <v>144</v>
      </c>
      <c r="BE2229" s="187">
        <f>IF(N2229="základní",J2229,0)</f>
        <v>0</v>
      </c>
      <c r="BF2229" s="187">
        <f>IF(N2229="snížená",J2229,0)</f>
        <v>0</v>
      </c>
      <c r="BG2229" s="187">
        <f>IF(N2229="zákl. přenesená",J2229,0)</f>
        <v>0</v>
      </c>
      <c r="BH2229" s="187">
        <f>IF(N2229="sníž. přenesená",J2229,0)</f>
        <v>0</v>
      </c>
      <c r="BI2229" s="187">
        <f>IF(N2229="nulová",J2229,0)</f>
        <v>0</v>
      </c>
      <c r="BJ2229" s="24" t="s">
        <v>25</v>
      </c>
      <c r="BK2229" s="187">
        <f>ROUND(I2229*H2229,2)</f>
        <v>0</v>
      </c>
      <c r="BL2229" s="24" t="s">
        <v>339</v>
      </c>
      <c r="BM2229" s="24" t="s">
        <v>2305</v>
      </c>
    </row>
    <row r="2230" spans="2:51" s="11" customFormat="1" ht="13.5">
      <c r="B2230" s="188"/>
      <c r="D2230" s="189" t="s">
        <v>153</v>
      </c>
      <c r="E2230" s="190" t="s">
        <v>5</v>
      </c>
      <c r="F2230" s="191" t="s">
        <v>2306</v>
      </c>
      <c r="H2230" s="192" t="s">
        <v>5</v>
      </c>
      <c r="I2230" s="193"/>
      <c r="L2230" s="188"/>
      <c r="M2230" s="194"/>
      <c r="N2230" s="195"/>
      <c r="O2230" s="195"/>
      <c r="P2230" s="195"/>
      <c r="Q2230" s="195"/>
      <c r="R2230" s="195"/>
      <c r="S2230" s="195"/>
      <c r="T2230" s="196"/>
      <c r="AT2230" s="192" t="s">
        <v>153</v>
      </c>
      <c r="AU2230" s="192" t="s">
        <v>86</v>
      </c>
      <c r="AV2230" s="11" t="s">
        <v>25</v>
      </c>
      <c r="AW2230" s="11" t="s">
        <v>40</v>
      </c>
      <c r="AX2230" s="11" t="s">
        <v>77</v>
      </c>
      <c r="AY2230" s="192" t="s">
        <v>144</v>
      </c>
    </row>
    <row r="2231" spans="2:51" s="12" customFormat="1" ht="13.5">
      <c r="B2231" s="197"/>
      <c r="D2231" s="189" t="s">
        <v>153</v>
      </c>
      <c r="E2231" s="198" t="s">
        <v>5</v>
      </c>
      <c r="F2231" s="199" t="s">
        <v>2307</v>
      </c>
      <c r="H2231" s="200">
        <v>18.5</v>
      </c>
      <c r="I2231" s="201"/>
      <c r="L2231" s="197"/>
      <c r="M2231" s="202"/>
      <c r="N2231" s="203"/>
      <c r="O2231" s="203"/>
      <c r="P2231" s="203"/>
      <c r="Q2231" s="203"/>
      <c r="R2231" s="203"/>
      <c r="S2231" s="203"/>
      <c r="T2231" s="204"/>
      <c r="AT2231" s="198" t="s">
        <v>153</v>
      </c>
      <c r="AU2231" s="198" t="s">
        <v>86</v>
      </c>
      <c r="AV2231" s="12" t="s">
        <v>86</v>
      </c>
      <c r="AW2231" s="12" t="s">
        <v>40</v>
      </c>
      <c r="AX2231" s="12" t="s">
        <v>77</v>
      </c>
      <c r="AY2231" s="198" t="s">
        <v>144</v>
      </c>
    </row>
    <row r="2232" spans="2:51" s="11" customFormat="1" ht="13.5">
      <c r="B2232" s="188"/>
      <c r="D2232" s="189" t="s">
        <v>153</v>
      </c>
      <c r="E2232" s="190" t="s">
        <v>5</v>
      </c>
      <c r="F2232" s="191" t="s">
        <v>2308</v>
      </c>
      <c r="H2232" s="192" t="s">
        <v>5</v>
      </c>
      <c r="I2232" s="193"/>
      <c r="L2232" s="188"/>
      <c r="M2232" s="194"/>
      <c r="N2232" s="195"/>
      <c r="O2232" s="195"/>
      <c r="P2232" s="195"/>
      <c r="Q2232" s="195"/>
      <c r="R2232" s="195"/>
      <c r="S2232" s="195"/>
      <c r="T2232" s="196"/>
      <c r="AT2232" s="192" t="s">
        <v>153</v>
      </c>
      <c r="AU2232" s="192" t="s">
        <v>86</v>
      </c>
      <c r="AV2232" s="11" t="s">
        <v>25</v>
      </c>
      <c r="AW2232" s="11" t="s">
        <v>40</v>
      </c>
      <c r="AX2232" s="11" t="s">
        <v>77</v>
      </c>
      <c r="AY2232" s="192" t="s">
        <v>144</v>
      </c>
    </row>
    <row r="2233" spans="2:51" s="12" customFormat="1" ht="13.5">
      <c r="B2233" s="197"/>
      <c r="D2233" s="189" t="s">
        <v>153</v>
      </c>
      <c r="E2233" s="198" t="s">
        <v>5</v>
      </c>
      <c r="F2233" s="199" t="s">
        <v>2309</v>
      </c>
      <c r="H2233" s="200">
        <v>22.698</v>
      </c>
      <c r="I2233" s="201"/>
      <c r="L2233" s="197"/>
      <c r="M2233" s="202"/>
      <c r="N2233" s="203"/>
      <c r="O2233" s="203"/>
      <c r="P2233" s="203"/>
      <c r="Q2233" s="203"/>
      <c r="R2233" s="203"/>
      <c r="S2233" s="203"/>
      <c r="T2233" s="204"/>
      <c r="AT2233" s="198" t="s">
        <v>153</v>
      </c>
      <c r="AU2233" s="198" t="s">
        <v>86</v>
      </c>
      <c r="AV2233" s="12" t="s">
        <v>86</v>
      </c>
      <c r="AW2233" s="12" t="s">
        <v>40</v>
      </c>
      <c r="AX2233" s="12" t="s">
        <v>77</v>
      </c>
      <c r="AY2233" s="198" t="s">
        <v>144</v>
      </c>
    </row>
    <row r="2234" spans="2:51" s="13" customFormat="1" ht="13.5">
      <c r="B2234" s="205"/>
      <c r="D2234" s="206" t="s">
        <v>153</v>
      </c>
      <c r="E2234" s="207" t="s">
        <v>5</v>
      </c>
      <c r="F2234" s="208" t="s">
        <v>174</v>
      </c>
      <c r="H2234" s="209">
        <v>41.198</v>
      </c>
      <c r="I2234" s="210"/>
      <c r="L2234" s="205"/>
      <c r="M2234" s="211"/>
      <c r="N2234" s="212"/>
      <c r="O2234" s="212"/>
      <c r="P2234" s="212"/>
      <c r="Q2234" s="212"/>
      <c r="R2234" s="212"/>
      <c r="S2234" s="212"/>
      <c r="T2234" s="213"/>
      <c r="AT2234" s="214" t="s">
        <v>153</v>
      </c>
      <c r="AU2234" s="214" t="s">
        <v>86</v>
      </c>
      <c r="AV2234" s="13" t="s">
        <v>151</v>
      </c>
      <c r="AW2234" s="13" t="s">
        <v>40</v>
      </c>
      <c r="AX2234" s="13" t="s">
        <v>25</v>
      </c>
      <c r="AY2234" s="214" t="s">
        <v>144</v>
      </c>
    </row>
    <row r="2235" spans="2:65" s="1" customFormat="1" ht="44.25" customHeight="1">
      <c r="B2235" s="175"/>
      <c r="C2235" s="176" t="s">
        <v>2310</v>
      </c>
      <c r="D2235" s="176" t="s">
        <v>146</v>
      </c>
      <c r="E2235" s="177" t="s">
        <v>2311</v>
      </c>
      <c r="F2235" s="178" t="s">
        <v>2312</v>
      </c>
      <c r="G2235" s="179" t="s">
        <v>205</v>
      </c>
      <c r="H2235" s="180">
        <v>382.34</v>
      </c>
      <c r="I2235" s="181"/>
      <c r="J2235" s="182">
        <f>ROUND(I2235*H2235,2)</f>
        <v>0</v>
      </c>
      <c r="K2235" s="178" t="s">
        <v>4753</v>
      </c>
      <c r="L2235" s="42"/>
      <c r="M2235" s="183" t="s">
        <v>5</v>
      </c>
      <c r="N2235" s="184" t="s">
        <v>48</v>
      </c>
      <c r="O2235" s="43"/>
      <c r="P2235" s="185">
        <f>O2235*H2235</f>
        <v>0</v>
      </c>
      <c r="Q2235" s="185">
        <v>0.01254</v>
      </c>
      <c r="R2235" s="185">
        <f>Q2235*H2235</f>
        <v>4.7945436</v>
      </c>
      <c r="S2235" s="185">
        <v>0</v>
      </c>
      <c r="T2235" s="186">
        <f>S2235*H2235</f>
        <v>0</v>
      </c>
      <c r="AR2235" s="24" t="s">
        <v>339</v>
      </c>
      <c r="AT2235" s="24" t="s">
        <v>146</v>
      </c>
      <c r="AU2235" s="24" t="s">
        <v>86</v>
      </c>
      <c r="AY2235" s="24" t="s">
        <v>144</v>
      </c>
      <c r="BE2235" s="187">
        <f>IF(N2235="základní",J2235,0)</f>
        <v>0</v>
      </c>
      <c r="BF2235" s="187">
        <f>IF(N2235="snížená",J2235,0)</f>
        <v>0</v>
      </c>
      <c r="BG2235" s="187">
        <f>IF(N2235="zákl. přenesená",J2235,0)</f>
        <v>0</v>
      </c>
      <c r="BH2235" s="187">
        <f>IF(N2235="sníž. přenesená",J2235,0)</f>
        <v>0</v>
      </c>
      <c r="BI2235" s="187">
        <f>IF(N2235="nulová",J2235,0)</f>
        <v>0</v>
      </c>
      <c r="BJ2235" s="24" t="s">
        <v>25</v>
      </c>
      <c r="BK2235" s="187">
        <f>ROUND(I2235*H2235,2)</f>
        <v>0</v>
      </c>
      <c r="BL2235" s="24" t="s">
        <v>339</v>
      </c>
      <c r="BM2235" s="24" t="s">
        <v>2313</v>
      </c>
    </row>
    <row r="2236" spans="2:51" s="11" customFormat="1" ht="13.5">
      <c r="B2236" s="188"/>
      <c r="D2236" s="189" t="s">
        <v>153</v>
      </c>
      <c r="E2236" s="190" t="s">
        <v>5</v>
      </c>
      <c r="F2236" s="191" t="s">
        <v>2314</v>
      </c>
      <c r="H2236" s="192" t="s">
        <v>5</v>
      </c>
      <c r="I2236" s="193"/>
      <c r="L2236" s="188"/>
      <c r="M2236" s="194"/>
      <c r="N2236" s="195"/>
      <c r="O2236" s="195"/>
      <c r="P2236" s="195"/>
      <c r="Q2236" s="195"/>
      <c r="R2236" s="195"/>
      <c r="S2236" s="195"/>
      <c r="T2236" s="196"/>
      <c r="AT2236" s="192" t="s">
        <v>153</v>
      </c>
      <c r="AU2236" s="192" t="s">
        <v>86</v>
      </c>
      <c r="AV2236" s="11" t="s">
        <v>25</v>
      </c>
      <c r="AW2236" s="11" t="s">
        <v>40</v>
      </c>
      <c r="AX2236" s="11" t="s">
        <v>77</v>
      </c>
      <c r="AY2236" s="192" t="s">
        <v>144</v>
      </c>
    </row>
    <row r="2237" spans="2:51" s="12" customFormat="1" ht="13.5">
      <c r="B2237" s="197"/>
      <c r="D2237" s="189" t="s">
        <v>153</v>
      </c>
      <c r="E2237" s="198" t="s">
        <v>5</v>
      </c>
      <c r="F2237" s="199" t="s">
        <v>582</v>
      </c>
      <c r="H2237" s="200">
        <v>39.58</v>
      </c>
      <c r="I2237" s="201"/>
      <c r="L2237" s="197"/>
      <c r="M2237" s="202"/>
      <c r="N2237" s="203"/>
      <c r="O2237" s="203"/>
      <c r="P2237" s="203"/>
      <c r="Q2237" s="203"/>
      <c r="R2237" s="203"/>
      <c r="S2237" s="203"/>
      <c r="T2237" s="204"/>
      <c r="AT2237" s="198" t="s">
        <v>153</v>
      </c>
      <c r="AU2237" s="198" t="s">
        <v>86</v>
      </c>
      <c r="AV2237" s="12" t="s">
        <v>86</v>
      </c>
      <c r="AW2237" s="12" t="s">
        <v>40</v>
      </c>
      <c r="AX2237" s="12" t="s">
        <v>77</v>
      </c>
      <c r="AY2237" s="198" t="s">
        <v>144</v>
      </c>
    </row>
    <row r="2238" spans="2:51" s="11" customFormat="1" ht="13.5">
      <c r="B2238" s="188"/>
      <c r="D2238" s="189" t="s">
        <v>153</v>
      </c>
      <c r="E2238" s="190" t="s">
        <v>5</v>
      </c>
      <c r="F2238" s="191" t="s">
        <v>2315</v>
      </c>
      <c r="H2238" s="192" t="s">
        <v>5</v>
      </c>
      <c r="I2238" s="193"/>
      <c r="L2238" s="188"/>
      <c r="M2238" s="194"/>
      <c r="N2238" s="195"/>
      <c r="O2238" s="195"/>
      <c r="P2238" s="195"/>
      <c r="Q2238" s="195"/>
      <c r="R2238" s="195"/>
      <c r="S2238" s="195"/>
      <c r="T2238" s="196"/>
      <c r="AT2238" s="192" t="s">
        <v>153</v>
      </c>
      <c r="AU2238" s="192" t="s">
        <v>86</v>
      </c>
      <c r="AV2238" s="11" t="s">
        <v>25</v>
      </c>
      <c r="AW2238" s="11" t="s">
        <v>40</v>
      </c>
      <c r="AX2238" s="11" t="s">
        <v>77</v>
      </c>
      <c r="AY2238" s="192" t="s">
        <v>144</v>
      </c>
    </row>
    <row r="2239" spans="2:51" s="12" customFormat="1" ht="13.5">
      <c r="B2239" s="197"/>
      <c r="D2239" s="189" t="s">
        <v>153</v>
      </c>
      <c r="E2239" s="198" t="s">
        <v>5</v>
      </c>
      <c r="F2239" s="199" t="s">
        <v>2316</v>
      </c>
      <c r="H2239" s="200">
        <v>10.24</v>
      </c>
      <c r="I2239" s="201"/>
      <c r="L2239" s="197"/>
      <c r="M2239" s="202"/>
      <c r="N2239" s="203"/>
      <c r="O2239" s="203"/>
      <c r="P2239" s="203"/>
      <c r="Q2239" s="203"/>
      <c r="R2239" s="203"/>
      <c r="S2239" s="203"/>
      <c r="T2239" s="204"/>
      <c r="AT2239" s="198" t="s">
        <v>153</v>
      </c>
      <c r="AU2239" s="198" t="s">
        <v>86</v>
      </c>
      <c r="AV2239" s="12" t="s">
        <v>86</v>
      </c>
      <c r="AW2239" s="12" t="s">
        <v>40</v>
      </c>
      <c r="AX2239" s="12" t="s">
        <v>77</v>
      </c>
      <c r="AY2239" s="198" t="s">
        <v>144</v>
      </c>
    </row>
    <row r="2240" spans="2:51" s="11" customFormat="1" ht="13.5">
      <c r="B2240" s="188"/>
      <c r="D2240" s="189" t="s">
        <v>153</v>
      </c>
      <c r="E2240" s="190" t="s">
        <v>5</v>
      </c>
      <c r="F2240" s="191" t="s">
        <v>2317</v>
      </c>
      <c r="H2240" s="192" t="s">
        <v>5</v>
      </c>
      <c r="I2240" s="193"/>
      <c r="L2240" s="188"/>
      <c r="M2240" s="194"/>
      <c r="N2240" s="195"/>
      <c r="O2240" s="195"/>
      <c r="P2240" s="195"/>
      <c r="Q2240" s="195"/>
      <c r="R2240" s="195"/>
      <c r="S2240" s="195"/>
      <c r="T2240" s="196"/>
      <c r="AT2240" s="192" t="s">
        <v>153</v>
      </c>
      <c r="AU2240" s="192" t="s">
        <v>86</v>
      </c>
      <c r="AV2240" s="11" t="s">
        <v>25</v>
      </c>
      <c r="AW2240" s="11" t="s">
        <v>40</v>
      </c>
      <c r="AX2240" s="11" t="s">
        <v>77</v>
      </c>
      <c r="AY2240" s="192" t="s">
        <v>144</v>
      </c>
    </row>
    <row r="2241" spans="2:51" s="12" customFormat="1" ht="13.5">
      <c r="B2241" s="197"/>
      <c r="D2241" s="189" t="s">
        <v>153</v>
      </c>
      <c r="E2241" s="198" t="s">
        <v>5</v>
      </c>
      <c r="F2241" s="199" t="s">
        <v>2318</v>
      </c>
      <c r="H2241" s="200">
        <v>22.62</v>
      </c>
      <c r="I2241" s="201"/>
      <c r="L2241" s="197"/>
      <c r="M2241" s="202"/>
      <c r="N2241" s="203"/>
      <c r="O2241" s="203"/>
      <c r="P2241" s="203"/>
      <c r="Q2241" s="203"/>
      <c r="R2241" s="203"/>
      <c r="S2241" s="203"/>
      <c r="T2241" s="204"/>
      <c r="AT2241" s="198" t="s">
        <v>153</v>
      </c>
      <c r="AU2241" s="198" t="s">
        <v>86</v>
      </c>
      <c r="AV2241" s="12" t="s">
        <v>86</v>
      </c>
      <c r="AW2241" s="12" t="s">
        <v>40</v>
      </c>
      <c r="AX2241" s="12" t="s">
        <v>77</v>
      </c>
      <c r="AY2241" s="198" t="s">
        <v>144</v>
      </c>
    </row>
    <row r="2242" spans="2:51" s="11" customFormat="1" ht="13.5">
      <c r="B2242" s="188"/>
      <c r="D2242" s="189" t="s">
        <v>153</v>
      </c>
      <c r="E2242" s="190" t="s">
        <v>5</v>
      </c>
      <c r="F2242" s="191" t="s">
        <v>2319</v>
      </c>
      <c r="H2242" s="192" t="s">
        <v>5</v>
      </c>
      <c r="I2242" s="193"/>
      <c r="L2242" s="188"/>
      <c r="M2242" s="194"/>
      <c r="N2242" s="195"/>
      <c r="O2242" s="195"/>
      <c r="P2242" s="195"/>
      <c r="Q2242" s="195"/>
      <c r="R2242" s="195"/>
      <c r="S2242" s="195"/>
      <c r="T2242" s="196"/>
      <c r="AT2242" s="192" t="s">
        <v>153</v>
      </c>
      <c r="AU2242" s="192" t="s">
        <v>86</v>
      </c>
      <c r="AV2242" s="11" t="s">
        <v>25</v>
      </c>
      <c r="AW2242" s="11" t="s">
        <v>40</v>
      </c>
      <c r="AX2242" s="11" t="s">
        <v>77</v>
      </c>
      <c r="AY2242" s="192" t="s">
        <v>144</v>
      </c>
    </row>
    <row r="2243" spans="2:51" s="12" customFormat="1" ht="13.5">
      <c r="B2243" s="197"/>
      <c r="D2243" s="189" t="s">
        <v>153</v>
      </c>
      <c r="E2243" s="198" t="s">
        <v>5</v>
      </c>
      <c r="F2243" s="199" t="s">
        <v>2320</v>
      </c>
      <c r="H2243" s="200">
        <v>309.9</v>
      </c>
      <c r="I2243" s="201"/>
      <c r="L2243" s="197"/>
      <c r="M2243" s="202"/>
      <c r="N2243" s="203"/>
      <c r="O2243" s="203"/>
      <c r="P2243" s="203"/>
      <c r="Q2243" s="203"/>
      <c r="R2243" s="203"/>
      <c r="S2243" s="203"/>
      <c r="T2243" s="204"/>
      <c r="AT2243" s="198" t="s">
        <v>153</v>
      </c>
      <c r="AU2243" s="198" t="s">
        <v>86</v>
      </c>
      <c r="AV2243" s="12" t="s">
        <v>86</v>
      </c>
      <c r="AW2243" s="12" t="s">
        <v>40</v>
      </c>
      <c r="AX2243" s="12" t="s">
        <v>77</v>
      </c>
      <c r="AY2243" s="198" t="s">
        <v>144</v>
      </c>
    </row>
    <row r="2244" spans="2:51" s="13" customFormat="1" ht="13.5">
      <c r="B2244" s="205"/>
      <c r="D2244" s="206" t="s">
        <v>153</v>
      </c>
      <c r="E2244" s="207" t="s">
        <v>5</v>
      </c>
      <c r="F2244" s="208" t="s">
        <v>174</v>
      </c>
      <c r="H2244" s="209">
        <v>382.34</v>
      </c>
      <c r="I2244" s="210"/>
      <c r="L2244" s="205"/>
      <c r="M2244" s="211"/>
      <c r="N2244" s="212"/>
      <c r="O2244" s="212"/>
      <c r="P2244" s="212"/>
      <c r="Q2244" s="212"/>
      <c r="R2244" s="212"/>
      <c r="S2244" s="212"/>
      <c r="T2244" s="213"/>
      <c r="AT2244" s="214" t="s">
        <v>153</v>
      </c>
      <c r="AU2244" s="214" t="s">
        <v>86</v>
      </c>
      <c r="AV2244" s="13" t="s">
        <v>151</v>
      </c>
      <c r="AW2244" s="13" t="s">
        <v>40</v>
      </c>
      <c r="AX2244" s="13" t="s">
        <v>25</v>
      </c>
      <c r="AY2244" s="214" t="s">
        <v>144</v>
      </c>
    </row>
    <row r="2245" spans="2:65" s="1" customFormat="1" ht="22.5" customHeight="1">
      <c r="B2245" s="175"/>
      <c r="C2245" s="176" t="s">
        <v>2321</v>
      </c>
      <c r="D2245" s="176" t="s">
        <v>146</v>
      </c>
      <c r="E2245" s="177" t="s">
        <v>2322</v>
      </c>
      <c r="F2245" s="178" t="s">
        <v>2323</v>
      </c>
      <c r="G2245" s="179" t="s">
        <v>205</v>
      </c>
      <c r="H2245" s="180">
        <v>91.9</v>
      </c>
      <c r="I2245" s="181"/>
      <c r="J2245" s="182">
        <f>ROUND(I2245*H2245,2)</f>
        <v>0</v>
      </c>
      <c r="K2245" s="178" t="s">
        <v>4753</v>
      </c>
      <c r="L2245" s="42"/>
      <c r="M2245" s="183" t="s">
        <v>5</v>
      </c>
      <c r="N2245" s="184" t="s">
        <v>48</v>
      </c>
      <c r="O2245" s="43"/>
      <c r="P2245" s="185">
        <f>O2245*H2245</f>
        <v>0</v>
      </c>
      <c r="Q2245" s="185">
        <v>0.05296066</v>
      </c>
      <c r="R2245" s="185">
        <f>Q2245*H2245</f>
        <v>4.867084654</v>
      </c>
      <c r="S2245" s="185">
        <v>0</v>
      </c>
      <c r="T2245" s="186">
        <f>S2245*H2245</f>
        <v>0</v>
      </c>
      <c r="AR2245" s="24" t="s">
        <v>339</v>
      </c>
      <c r="AT2245" s="24" t="s">
        <v>146</v>
      </c>
      <c r="AU2245" s="24" t="s">
        <v>86</v>
      </c>
      <c r="AY2245" s="24" t="s">
        <v>144</v>
      </c>
      <c r="BE2245" s="187">
        <f>IF(N2245="základní",J2245,0)</f>
        <v>0</v>
      </c>
      <c r="BF2245" s="187">
        <f>IF(N2245="snížená",J2245,0)</f>
        <v>0</v>
      </c>
      <c r="BG2245" s="187">
        <f>IF(N2245="zákl. přenesená",J2245,0)</f>
        <v>0</v>
      </c>
      <c r="BH2245" s="187">
        <f>IF(N2245="sníž. přenesená",J2245,0)</f>
        <v>0</v>
      </c>
      <c r="BI2245" s="187">
        <f>IF(N2245="nulová",J2245,0)</f>
        <v>0</v>
      </c>
      <c r="BJ2245" s="24" t="s">
        <v>25</v>
      </c>
      <c r="BK2245" s="187">
        <f>ROUND(I2245*H2245,2)</f>
        <v>0</v>
      </c>
      <c r="BL2245" s="24" t="s">
        <v>339</v>
      </c>
      <c r="BM2245" s="24" t="s">
        <v>2324</v>
      </c>
    </row>
    <row r="2246" spans="2:51" s="11" customFormat="1" ht="13.5">
      <c r="B2246" s="188"/>
      <c r="D2246" s="189" t="s">
        <v>153</v>
      </c>
      <c r="E2246" s="190" t="s">
        <v>5</v>
      </c>
      <c r="F2246" s="191" t="s">
        <v>2325</v>
      </c>
      <c r="H2246" s="192" t="s">
        <v>5</v>
      </c>
      <c r="I2246" s="193"/>
      <c r="L2246" s="188"/>
      <c r="M2246" s="194"/>
      <c r="N2246" s="195"/>
      <c r="O2246" s="195"/>
      <c r="P2246" s="195"/>
      <c r="Q2246" s="195"/>
      <c r="R2246" s="195"/>
      <c r="S2246" s="195"/>
      <c r="T2246" s="196"/>
      <c r="AT2246" s="192" t="s">
        <v>153</v>
      </c>
      <c r="AU2246" s="192" t="s">
        <v>86</v>
      </c>
      <c r="AV2246" s="11" t="s">
        <v>25</v>
      </c>
      <c r="AW2246" s="11" t="s">
        <v>40</v>
      </c>
      <c r="AX2246" s="11" t="s">
        <v>77</v>
      </c>
      <c r="AY2246" s="192" t="s">
        <v>144</v>
      </c>
    </row>
    <row r="2247" spans="2:51" s="11" customFormat="1" ht="13.5">
      <c r="B2247" s="188"/>
      <c r="D2247" s="189" t="s">
        <v>153</v>
      </c>
      <c r="E2247" s="190" t="s">
        <v>5</v>
      </c>
      <c r="F2247" s="191" t="s">
        <v>2326</v>
      </c>
      <c r="H2247" s="192" t="s">
        <v>5</v>
      </c>
      <c r="I2247" s="193"/>
      <c r="L2247" s="188"/>
      <c r="M2247" s="194"/>
      <c r="N2247" s="195"/>
      <c r="O2247" s="195"/>
      <c r="P2247" s="195"/>
      <c r="Q2247" s="195"/>
      <c r="R2247" s="195"/>
      <c r="S2247" s="195"/>
      <c r="T2247" s="196"/>
      <c r="AT2247" s="192" t="s">
        <v>153</v>
      </c>
      <c r="AU2247" s="192" t="s">
        <v>86</v>
      </c>
      <c r="AV2247" s="11" t="s">
        <v>25</v>
      </c>
      <c r="AW2247" s="11" t="s">
        <v>40</v>
      </c>
      <c r="AX2247" s="11" t="s">
        <v>77</v>
      </c>
      <c r="AY2247" s="192" t="s">
        <v>144</v>
      </c>
    </row>
    <row r="2248" spans="2:51" s="12" customFormat="1" ht="13.5">
      <c r="B2248" s="197"/>
      <c r="D2248" s="189" t="s">
        <v>153</v>
      </c>
      <c r="E2248" s="198" t="s">
        <v>5</v>
      </c>
      <c r="F2248" s="199" t="s">
        <v>2327</v>
      </c>
      <c r="H2248" s="200">
        <v>6.94</v>
      </c>
      <c r="I2248" s="201"/>
      <c r="L2248" s="197"/>
      <c r="M2248" s="202"/>
      <c r="N2248" s="203"/>
      <c r="O2248" s="203"/>
      <c r="P2248" s="203"/>
      <c r="Q2248" s="203"/>
      <c r="R2248" s="203"/>
      <c r="S2248" s="203"/>
      <c r="T2248" s="204"/>
      <c r="AT2248" s="198" t="s">
        <v>153</v>
      </c>
      <c r="AU2248" s="198" t="s">
        <v>86</v>
      </c>
      <c r="AV2248" s="12" t="s">
        <v>86</v>
      </c>
      <c r="AW2248" s="12" t="s">
        <v>40</v>
      </c>
      <c r="AX2248" s="12" t="s">
        <v>77</v>
      </c>
      <c r="AY2248" s="198" t="s">
        <v>144</v>
      </c>
    </row>
    <row r="2249" spans="2:51" s="11" customFormat="1" ht="13.5">
      <c r="B2249" s="188"/>
      <c r="D2249" s="189" t="s">
        <v>153</v>
      </c>
      <c r="E2249" s="190" t="s">
        <v>5</v>
      </c>
      <c r="F2249" s="191" t="s">
        <v>2328</v>
      </c>
      <c r="H2249" s="192" t="s">
        <v>5</v>
      </c>
      <c r="I2249" s="193"/>
      <c r="L2249" s="188"/>
      <c r="M2249" s="194"/>
      <c r="N2249" s="195"/>
      <c r="O2249" s="195"/>
      <c r="P2249" s="195"/>
      <c r="Q2249" s="195"/>
      <c r="R2249" s="195"/>
      <c r="S2249" s="195"/>
      <c r="T2249" s="196"/>
      <c r="AT2249" s="192" t="s">
        <v>153</v>
      </c>
      <c r="AU2249" s="192" t="s">
        <v>86</v>
      </c>
      <c r="AV2249" s="11" t="s">
        <v>25</v>
      </c>
      <c r="AW2249" s="11" t="s">
        <v>40</v>
      </c>
      <c r="AX2249" s="11" t="s">
        <v>77</v>
      </c>
      <c r="AY2249" s="192" t="s">
        <v>144</v>
      </c>
    </row>
    <row r="2250" spans="2:51" s="12" customFormat="1" ht="13.5">
      <c r="B2250" s="197"/>
      <c r="D2250" s="189" t="s">
        <v>153</v>
      </c>
      <c r="E2250" s="198" t="s">
        <v>5</v>
      </c>
      <c r="F2250" s="199" t="s">
        <v>2329</v>
      </c>
      <c r="H2250" s="200">
        <v>2.49</v>
      </c>
      <c r="I2250" s="201"/>
      <c r="L2250" s="197"/>
      <c r="M2250" s="202"/>
      <c r="N2250" s="203"/>
      <c r="O2250" s="203"/>
      <c r="P2250" s="203"/>
      <c r="Q2250" s="203"/>
      <c r="R2250" s="203"/>
      <c r="S2250" s="203"/>
      <c r="T2250" s="204"/>
      <c r="AT2250" s="198" t="s">
        <v>153</v>
      </c>
      <c r="AU2250" s="198" t="s">
        <v>86</v>
      </c>
      <c r="AV2250" s="12" t="s">
        <v>86</v>
      </c>
      <c r="AW2250" s="12" t="s">
        <v>40</v>
      </c>
      <c r="AX2250" s="12" t="s">
        <v>77</v>
      </c>
      <c r="AY2250" s="198" t="s">
        <v>144</v>
      </c>
    </row>
    <row r="2251" spans="2:51" s="11" customFormat="1" ht="13.5">
      <c r="B2251" s="188"/>
      <c r="D2251" s="189" t="s">
        <v>153</v>
      </c>
      <c r="E2251" s="190" t="s">
        <v>5</v>
      </c>
      <c r="F2251" s="191" t="s">
        <v>2330</v>
      </c>
      <c r="H2251" s="192" t="s">
        <v>5</v>
      </c>
      <c r="I2251" s="193"/>
      <c r="L2251" s="188"/>
      <c r="M2251" s="194"/>
      <c r="N2251" s="195"/>
      <c r="O2251" s="195"/>
      <c r="P2251" s="195"/>
      <c r="Q2251" s="195"/>
      <c r="R2251" s="195"/>
      <c r="S2251" s="195"/>
      <c r="T2251" s="196"/>
      <c r="AT2251" s="192" t="s">
        <v>153</v>
      </c>
      <c r="AU2251" s="192" t="s">
        <v>86</v>
      </c>
      <c r="AV2251" s="11" t="s">
        <v>25</v>
      </c>
      <c r="AW2251" s="11" t="s">
        <v>40</v>
      </c>
      <c r="AX2251" s="11" t="s">
        <v>77</v>
      </c>
      <c r="AY2251" s="192" t="s">
        <v>144</v>
      </c>
    </row>
    <row r="2252" spans="2:51" s="12" customFormat="1" ht="13.5">
      <c r="B2252" s="197"/>
      <c r="D2252" s="189" t="s">
        <v>153</v>
      </c>
      <c r="E2252" s="198" t="s">
        <v>5</v>
      </c>
      <c r="F2252" s="199" t="s">
        <v>2331</v>
      </c>
      <c r="H2252" s="200">
        <v>7.55</v>
      </c>
      <c r="I2252" s="201"/>
      <c r="L2252" s="197"/>
      <c r="M2252" s="202"/>
      <c r="N2252" s="203"/>
      <c r="O2252" s="203"/>
      <c r="P2252" s="203"/>
      <c r="Q2252" s="203"/>
      <c r="R2252" s="203"/>
      <c r="S2252" s="203"/>
      <c r="T2252" s="204"/>
      <c r="AT2252" s="198" t="s">
        <v>153</v>
      </c>
      <c r="AU2252" s="198" t="s">
        <v>86</v>
      </c>
      <c r="AV2252" s="12" t="s">
        <v>86</v>
      </c>
      <c r="AW2252" s="12" t="s">
        <v>40</v>
      </c>
      <c r="AX2252" s="12" t="s">
        <v>77</v>
      </c>
      <c r="AY2252" s="198" t="s">
        <v>144</v>
      </c>
    </row>
    <row r="2253" spans="2:51" s="11" customFormat="1" ht="13.5">
      <c r="B2253" s="188"/>
      <c r="D2253" s="189" t="s">
        <v>153</v>
      </c>
      <c r="E2253" s="190" t="s">
        <v>5</v>
      </c>
      <c r="F2253" s="191" t="s">
        <v>2332</v>
      </c>
      <c r="H2253" s="192" t="s">
        <v>5</v>
      </c>
      <c r="I2253" s="193"/>
      <c r="L2253" s="188"/>
      <c r="M2253" s="194"/>
      <c r="N2253" s="195"/>
      <c r="O2253" s="195"/>
      <c r="P2253" s="195"/>
      <c r="Q2253" s="195"/>
      <c r="R2253" s="195"/>
      <c r="S2253" s="195"/>
      <c r="T2253" s="196"/>
      <c r="AT2253" s="192" t="s">
        <v>153</v>
      </c>
      <c r="AU2253" s="192" t="s">
        <v>86</v>
      </c>
      <c r="AV2253" s="11" t="s">
        <v>25</v>
      </c>
      <c r="AW2253" s="11" t="s">
        <v>40</v>
      </c>
      <c r="AX2253" s="11" t="s">
        <v>77</v>
      </c>
      <c r="AY2253" s="192" t="s">
        <v>144</v>
      </c>
    </row>
    <row r="2254" spans="2:51" s="12" customFormat="1" ht="13.5">
      <c r="B2254" s="197"/>
      <c r="D2254" s="189" t="s">
        <v>153</v>
      </c>
      <c r="E2254" s="198" t="s">
        <v>5</v>
      </c>
      <c r="F2254" s="199" t="s">
        <v>2333</v>
      </c>
      <c r="H2254" s="200">
        <v>11.59</v>
      </c>
      <c r="I2254" s="201"/>
      <c r="L2254" s="197"/>
      <c r="M2254" s="202"/>
      <c r="N2254" s="203"/>
      <c r="O2254" s="203"/>
      <c r="P2254" s="203"/>
      <c r="Q2254" s="203"/>
      <c r="R2254" s="203"/>
      <c r="S2254" s="203"/>
      <c r="T2254" s="204"/>
      <c r="AT2254" s="198" t="s">
        <v>153</v>
      </c>
      <c r="AU2254" s="198" t="s">
        <v>86</v>
      </c>
      <c r="AV2254" s="12" t="s">
        <v>86</v>
      </c>
      <c r="AW2254" s="12" t="s">
        <v>40</v>
      </c>
      <c r="AX2254" s="12" t="s">
        <v>77</v>
      </c>
      <c r="AY2254" s="198" t="s">
        <v>144</v>
      </c>
    </row>
    <row r="2255" spans="2:51" s="11" customFormat="1" ht="13.5">
      <c r="B2255" s="188"/>
      <c r="D2255" s="189" t="s">
        <v>153</v>
      </c>
      <c r="E2255" s="190" t="s">
        <v>5</v>
      </c>
      <c r="F2255" s="191" t="s">
        <v>2334</v>
      </c>
      <c r="H2255" s="192" t="s">
        <v>5</v>
      </c>
      <c r="I2255" s="193"/>
      <c r="L2255" s="188"/>
      <c r="M2255" s="194"/>
      <c r="N2255" s="195"/>
      <c r="O2255" s="195"/>
      <c r="P2255" s="195"/>
      <c r="Q2255" s="195"/>
      <c r="R2255" s="195"/>
      <c r="S2255" s="195"/>
      <c r="T2255" s="196"/>
      <c r="AT2255" s="192" t="s">
        <v>153</v>
      </c>
      <c r="AU2255" s="192" t="s">
        <v>86</v>
      </c>
      <c r="AV2255" s="11" t="s">
        <v>25</v>
      </c>
      <c r="AW2255" s="11" t="s">
        <v>40</v>
      </c>
      <c r="AX2255" s="11" t="s">
        <v>77</v>
      </c>
      <c r="AY2255" s="192" t="s">
        <v>144</v>
      </c>
    </row>
    <row r="2256" spans="2:51" s="12" customFormat="1" ht="13.5">
      <c r="B2256" s="197"/>
      <c r="D2256" s="189" t="s">
        <v>153</v>
      </c>
      <c r="E2256" s="198" t="s">
        <v>5</v>
      </c>
      <c r="F2256" s="199" t="s">
        <v>2335</v>
      </c>
      <c r="H2256" s="200">
        <v>1.76</v>
      </c>
      <c r="I2256" s="201"/>
      <c r="L2256" s="197"/>
      <c r="M2256" s="202"/>
      <c r="N2256" s="203"/>
      <c r="O2256" s="203"/>
      <c r="P2256" s="203"/>
      <c r="Q2256" s="203"/>
      <c r="R2256" s="203"/>
      <c r="S2256" s="203"/>
      <c r="T2256" s="204"/>
      <c r="AT2256" s="198" t="s">
        <v>153</v>
      </c>
      <c r="AU2256" s="198" t="s">
        <v>86</v>
      </c>
      <c r="AV2256" s="12" t="s">
        <v>86</v>
      </c>
      <c r="AW2256" s="12" t="s">
        <v>40</v>
      </c>
      <c r="AX2256" s="12" t="s">
        <v>77</v>
      </c>
      <c r="AY2256" s="198" t="s">
        <v>144</v>
      </c>
    </row>
    <row r="2257" spans="2:51" s="11" customFormat="1" ht="13.5">
      <c r="B2257" s="188"/>
      <c r="D2257" s="189" t="s">
        <v>153</v>
      </c>
      <c r="E2257" s="190" t="s">
        <v>5</v>
      </c>
      <c r="F2257" s="191" t="s">
        <v>2336</v>
      </c>
      <c r="H2257" s="192" t="s">
        <v>5</v>
      </c>
      <c r="I2257" s="193"/>
      <c r="L2257" s="188"/>
      <c r="M2257" s="194"/>
      <c r="N2257" s="195"/>
      <c r="O2257" s="195"/>
      <c r="P2257" s="195"/>
      <c r="Q2257" s="195"/>
      <c r="R2257" s="195"/>
      <c r="S2257" s="195"/>
      <c r="T2257" s="196"/>
      <c r="AT2257" s="192" t="s">
        <v>153</v>
      </c>
      <c r="AU2257" s="192" t="s">
        <v>86</v>
      </c>
      <c r="AV2257" s="11" t="s">
        <v>25</v>
      </c>
      <c r="AW2257" s="11" t="s">
        <v>40</v>
      </c>
      <c r="AX2257" s="11" t="s">
        <v>77</v>
      </c>
      <c r="AY2257" s="192" t="s">
        <v>144</v>
      </c>
    </row>
    <row r="2258" spans="2:51" s="12" customFormat="1" ht="13.5">
      <c r="B2258" s="197"/>
      <c r="D2258" s="189" t="s">
        <v>153</v>
      </c>
      <c r="E2258" s="198" t="s">
        <v>5</v>
      </c>
      <c r="F2258" s="199" t="s">
        <v>2337</v>
      </c>
      <c r="H2258" s="200">
        <v>3.48</v>
      </c>
      <c r="I2258" s="201"/>
      <c r="L2258" s="197"/>
      <c r="M2258" s="202"/>
      <c r="N2258" s="203"/>
      <c r="O2258" s="203"/>
      <c r="P2258" s="203"/>
      <c r="Q2258" s="203"/>
      <c r="R2258" s="203"/>
      <c r="S2258" s="203"/>
      <c r="T2258" s="204"/>
      <c r="AT2258" s="198" t="s">
        <v>153</v>
      </c>
      <c r="AU2258" s="198" t="s">
        <v>86</v>
      </c>
      <c r="AV2258" s="12" t="s">
        <v>86</v>
      </c>
      <c r="AW2258" s="12" t="s">
        <v>40</v>
      </c>
      <c r="AX2258" s="12" t="s">
        <v>77</v>
      </c>
      <c r="AY2258" s="198" t="s">
        <v>144</v>
      </c>
    </row>
    <row r="2259" spans="2:51" s="11" customFormat="1" ht="13.5">
      <c r="B2259" s="188"/>
      <c r="D2259" s="189" t="s">
        <v>153</v>
      </c>
      <c r="E2259" s="190" t="s">
        <v>5</v>
      </c>
      <c r="F2259" s="191" t="s">
        <v>2338</v>
      </c>
      <c r="H2259" s="192" t="s">
        <v>5</v>
      </c>
      <c r="I2259" s="193"/>
      <c r="L2259" s="188"/>
      <c r="M2259" s="194"/>
      <c r="N2259" s="195"/>
      <c r="O2259" s="195"/>
      <c r="P2259" s="195"/>
      <c r="Q2259" s="195"/>
      <c r="R2259" s="195"/>
      <c r="S2259" s="195"/>
      <c r="T2259" s="196"/>
      <c r="AT2259" s="192" t="s">
        <v>153</v>
      </c>
      <c r="AU2259" s="192" t="s">
        <v>86</v>
      </c>
      <c r="AV2259" s="11" t="s">
        <v>25</v>
      </c>
      <c r="AW2259" s="11" t="s">
        <v>40</v>
      </c>
      <c r="AX2259" s="11" t="s">
        <v>77</v>
      </c>
      <c r="AY2259" s="192" t="s">
        <v>144</v>
      </c>
    </row>
    <row r="2260" spans="2:51" s="12" customFormat="1" ht="13.5">
      <c r="B2260" s="197"/>
      <c r="D2260" s="189" t="s">
        <v>153</v>
      </c>
      <c r="E2260" s="198" t="s">
        <v>5</v>
      </c>
      <c r="F2260" s="199" t="s">
        <v>2339</v>
      </c>
      <c r="H2260" s="200">
        <v>3.23</v>
      </c>
      <c r="I2260" s="201"/>
      <c r="L2260" s="197"/>
      <c r="M2260" s="202"/>
      <c r="N2260" s="203"/>
      <c r="O2260" s="203"/>
      <c r="P2260" s="203"/>
      <c r="Q2260" s="203"/>
      <c r="R2260" s="203"/>
      <c r="S2260" s="203"/>
      <c r="T2260" s="204"/>
      <c r="AT2260" s="198" t="s">
        <v>153</v>
      </c>
      <c r="AU2260" s="198" t="s">
        <v>86</v>
      </c>
      <c r="AV2260" s="12" t="s">
        <v>86</v>
      </c>
      <c r="AW2260" s="12" t="s">
        <v>40</v>
      </c>
      <c r="AX2260" s="12" t="s">
        <v>77</v>
      </c>
      <c r="AY2260" s="198" t="s">
        <v>144</v>
      </c>
    </row>
    <row r="2261" spans="2:51" s="11" customFormat="1" ht="13.5">
      <c r="B2261" s="188"/>
      <c r="D2261" s="189" t="s">
        <v>153</v>
      </c>
      <c r="E2261" s="190" t="s">
        <v>5</v>
      </c>
      <c r="F2261" s="191" t="s">
        <v>2340</v>
      </c>
      <c r="H2261" s="192" t="s">
        <v>5</v>
      </c>
      <c r="I2261" s="193"/>
      <c r="L2261" s="188"/>
      <c r="M2261" s="194"/>
      <c r="N2261" s="195"/>
      <c r="O2261" s="195"/>
      <c r="P2261" s="195"/>
      <c r="Q2261" s="195"/>
      <c r="R2261" s="195"/>
      <c r="S2261" s="195"/>
      <c r="T2261" s="196"/>
      <c r="AT2261" s="192" t="s">
        <v>153</v>
      </c>
      <c r="AU2261" s="192" t="s">
        <v>86</v>
      </c>
      <c r="AV2261" s="11" t="s">
        <v>25</v>
      </c>
      <c r="AW2261" s="11" t="s">
        <v>40</v>
      </c>
      <c r="AX2261" s="11" t="s">
        <v>77</v>
      </c>
      <c r="AY2261" s="192" t="s">
        <v>144</v>
      </c>
    </row>
    <row r="2262" spans="2:51" s="12" customFormat="1" ht="13.5">
      <c r="B2262" s="197"/>
      <c r="D2262" s="189" t="s">
        <v>153</v>
      </c>
      <c r="E2262" s="198" t="s">
        <v>5</v>
      </c>
      <c r="F2262" s="199" t="s">
        <v>2341</v>
      </c>
      <c r="H2262" s="200">
        <v>9.57</v>
      </c>
      <c r="I2262" s="201"/>
      <c r="L2262" s="197"/>
      <c r="M2262" s="202"/>
      <c r="N2262" s="203"/>
      <c r="O2262" s="203"/>
      <c r="P2262" s="203"/>
      <c r="Q2262" s="203"/>
      <c r="R2262" s="203"/>
      <c r="S2262" s="203"/>
      <c r="T2262" s="204"/>
      <c r="AT2262" s="198" t="s">
        <v>153</v>
      </c>
      <c r="AU2262" s="198" t="s">
        <v>86</v>
      </c>
      <c r="AV2262" s="12" t="s">
        <v>86</v>
      </c>
      <c r="AW2262" s="12" t="s">
        <v>40</v>
      </c>
      <c r="AX2262" s="12" t="s">
        <v>77</v>
      </c>
      <c r="AY2262" s="198" t="s">
        <v>144</v>
      </c>
    </row>
    <row r="2263" spans="2:51" s="11" customFormat="1" ht="13.5">
      <c r="B2263" s="188"/>
      <c r="D2263" s="189" t="s">
        <v>153</v>
      </c>
      <c r="E2263" s="190" t="s">
        <v>5</v>
      </c>
      <c r="F2263" s="191" t="s">
        <v>2342</v>
      </c>
      <c r="H2263" s="192" t="s">
        <v>5</v>
      </c>
      <c r="I2263" s="193"/>
      <c r="L2263" s="188"/>
      <c r="M2263" s="194"/>
      <c r="N2263" s="195"/>
      <c r="O2263" s="195"/>
      <c r="P2263" s="195"/>
      <c r="Q2263" s="195"/>
      <c r="R2263" s="195"/>
      <c r="S2263" s="195"/>
      <c r="T2263" s="196"/>
      <c r="AT2263" s="192" t="s">
        <v>153</v>
      </c>
      <c r="AU2263" s="192" t="s">
        <v>86</v>
      </c>
      <c r="AV2263" s="11" t="s">
        <v>25</v>
      </c>
      <c r="AW2263" s="11" t="s">
        <v>40</v>
      </c>
      <c r="AX2263" s="11" t="s">
        <v>77</v>
      </c>
      <c r="AY2263" s="192" t="s">
        <v>144</v>
      </c>
    </row>
    <row r="2264" spans="2:51" s="12" customFormat="1" ht="13.5">
      <c r="B2264" s="197"/>
      <c r="D2264" s="189" t="s">
        <v>153</v>
      </c>
      <c r="E2264" s="198" t="s">
        <v>5</v>
      </c>
      <c r="F2264" s="199" t="s">
        <v>2343</v>
      </c>
      <c r="H2264" s="200">
        <v>3.21</v>
      </c>
      <c r="I2264" s="201"/>
      <c r="L2264" s="197"/>
      <c r="M2264" s="202"/>
      <c r="N2264" s="203"/>
      <c r="O2264" s="203"/>
      <c r="P2264" s="203"/>
      <c r="Q2264" s="203"/>
      <c r="R2264" s="203"/>
      <c r="S2264" s="203"/>
      <c r="T2264" s="204"/>
      <c r="AT2264" s="198" t="s">
        <v>153</v>
      </c>
      <c r="AU2264" s="198" t="s">
        <v>86</v>
      </c>
      <c r="AV2264" s="12" t="s">
        <v>86</v>
      </c>
      <c r="AW2264" s="12" t="s">
        <v>40</v>
      </c>
      <c r="AX2264" s="12" t="s">
        <v>77</v>
      </c>
      <c r="AY2264" s="198" t="s">
        <v>144</v>
      </c>
    </row>
    <row r="2265" spans="2:51" s="11" customFormat="1" ht="13.5">
      <c r="B2265" s="188"/>
      <c r="D2265" s="189" t="s">
        <v>153</v>
      </c>
      <c r="E2265" s="190" t="s">
        <v>5</v>
      </c>
      <c r="F2265" s="191" t="s">
        <v>2344</v>
      </c>
      <c r="H2265" s="192" t="s">
        <v>5</v>
      </c>
      <c r="I2265" s="193"/>
      <c r="L2265" s="188"/>
      <c r="M2265" s="194"/>
      <c r="N2265" s="195"/>
      <c r="O2265" s="195"/>
      <c r="P2265" s="195"/>
      <c r="Q2265" s="195"/>
      <c r="R2265" s="195"/>
      <c r="S2265" s="195"/>
      <c r="T2265" s="196"/>
      <c r="AT2265" s="192" t="s">
        <v>153</v>
      </c>
      <c r="AU2265" s="192" t="s">
        <v>86</v>
      </c>
      <c r="AV2265" s="11" t="s">
        <v>25</v>
      </c>
      <c r="AW2265" s="11" t="s">
        <v>40</v>
      </c>
      <c r="AX2265" s="11" t="s">
        <v>77</v>
      </c>
      <c r="AY2265" s="192" t="s">
        <v>144</v>
      </c>
    </row>
    <row r="2266" spans="2:51" s="12" customFormat="1" ht="13.5">
      <c r="B2266" s="197"/>
      <c r="D2266" s="189" t="s">
        <v>153</v>
      </c>
      <c r="E2266" s="198" t="s">
        <v>5</v>
      </c>
      <c r="F2266" s="199" t="s">
        <v>2345</v>
      </c>
      <c r="H2266" s="200">
        <v>3.32</v>
      </c>
      <c r="I2266" s="201"/>
      <c r="L2266" s="197"/>
      <c r="M2266" s="202"/>
      <c r="N2266" s="203"/>
      <c r="O2266" s="203"/>
      <c r="P2266" s="203"/>
      <c r="Q2266" s="203"/>
      <c r="R2266" s="203"/>
      <c r="S2266" s="203"/>
      <c r="T2266" s="204"/>
      <c r="AT2266" s="198" t="s">
        <v>153</v>
      </c>
      <c r="AU2266" s="198" t="s">
        <v>86</v>
      </c>
      <c r="AV2266" s="12" t="s">
        <v>86</v>
      </c>
      <c r="AW2266" s="12" t="s">
        <v>40</v>
      </c>
      <c r="AX2266" s="12" t="s">
        <v>77</v>
      </c>
      <c r="AY2266" s="198" t="s">
        <v>144</v>
      </c>
    </row>
    <row r="2267" spans="2:51" s="11" customFormat="1" ht="13.5">
      <c r="B2267" s="188"/>
      <c r="D2267" s="189" t="s">
        <v>153</v>
      </c>
      <c r="E2267" s="190" t="s">
        <v>5</v>
      </c>
      <c r="F2267" s="191" t="s">
        <v>2346</v>
      </c>
      <c r="H2267" s="192" t="s">
        <v>5</v>
      </c>
      <c r="I2267" s="193"/>
      <c r="L2267" s="188"/>
      <c r="M2267" s="194"/>
      <c r="N2267" s="195"/>
      <c r="O2267" s="195"/>
      <c r="P2267" s="195"/>
      <c r="Q2267" s="195"/>
      <c r="R2267" s="195"/>
      <c r="S2267" s="195"/>
      <c r="T2267" s="196"/>
      <c r="AT2267" s="192" t="s">
        <v>153</v>
      </c>
      <c r="AU2267" s="192" t="s">
        <v>86</v>
      </c>
      <c r="AV2267" s="11" t="s">
        <v>25</v>
      </c>
      <c r="AW2267" s="11" t="s">
        <v>40</v>
      </c>
      <c r="AX2267" s="11" t="s">
        <v>77</v>
      </c>
      <c r="AY2267" s="192" t="s">
        <v>144</v>
      </c>
    </row>
    <row r="2268" spans="2:51" s="12" customFormat="1" ht="13.5">
      <c r="B2268" s="197"/>
      <c r="D2268" s="189" t="s">
        <v>153</v>
      </c>
      <c r="E2268" s="198" t="s">
        <v>5</v>
      </c>
      <c r="F2268" s="199" t="s">
        <v>2347</v>
      </c>
      <c r="H2268" s="200">
        <v>8.25</v>
      </c>
      <c r="I2268" s="201"/>
      <c r="L2268" s="197"/>
      <c r="M2268" s="202"/>
      <c r="N2268" s="203"/>
      <c r="O2268" s="203"/>
      <c r="P2268" s="203"/>
      <c r="Q2268" s="203"/>
      <c r="R2268" s="203"/>
      <c r="S2268" s="203"/>
      <c r="T2268" s="204"/>
      <c r="AT2268" s="198" t="s">
        <v>153</v>
      </c>
      <c r="AU2268" s="198" t="s">
        <v>86</v>
      </c>
      <c r="AV2268" s="12" t="s">
        <v>86</v>
      </c>
      <c r="AW2268" s="12" t="s">
        <v>40</v>
      </c>
      <c r="AX2268" s="12" t="s">
        <v>77</v>
      </c>
      <c r="AY2268" s="198" t="s">
        <v>144</v>
      </c>
    </row>
    <row r="2269" spans="2:51" s="11" customFormat="1" ht="13.5">
      <c r="B2269" s="188"/>
      <c r="D2269" s="189" t="s">
        <v>153</v>
      </c>
      <c r="E2269" s="190" t="s">
        <v>5</v>
      </c>
      <c r="F2269" s="191" t="s">
        <v>2348</v>
      </c>
      <c r="H2269" s="192" t="s">
        <v>5</v>
      </c>
      <c r="I2269" s="193"/>
      <c r="L2269" s="188"/>
      <c r="M2269" s="194"/>
      <c r="N2269" s="195"/>
      <c r="O2269" s="195"/>
      <c r="P2269" s="195"/>
      <c r="Q2269" s="195"/>
      <c r="R2269" s="195"/>
      <c r="S2269" s="195"/>
      <c r="T2269" s="196"/>
      <c r="AT2269" s="192" t="s">
        <v>153</v>
      </c>
      <c r="AU2269" s="192" t="s">
        <v>86</v>
      </c>
      <c r="AV2269" s="11" t="s">
        <v>25</v>
      </c>
      <c r="AW2269" s="11" t="s">
        <v>40</v>
      </c>
      <c r="AX2269" s="11" t="s">
        <v>77</v>
      </c>
      <c r="AY2269" s="192" t="s">
        <v>144</v>
      </c>
    </row>
    <row r="2270" spans="2:51" s="12" customFormat="1" ht="13.5">
      <c r="B2270" s="197"/>
      <c r="D2270" s="189" t="s">
        <v>153</v>
      </c>
      <c r="E2270" s="198" t="s">
        <v>5</v>
      </c>
      <c r="F2270" s="199" t="s">
        <v>2349</v>
      </c>
      <c r="H2270" s="200">
        <v>3.61</v>
      </c>
      <c r="I2270" s="201"/>
      <c r="L2270" s="197"/>
      <c r="M2270" s="202"/>
      <c r="N2270" s="203"/>
      <c r="O2270" s="203"/>
      <c r="P2270" s="203"/>
      <c r="Q2270" s="203"/>
      <c r="R2270" s="203"/>
      <c r="S2270" s="203"/>
      <c r="T2270" s="204"/>
      <c r="AT2270" s="198" t="s">
        <v>153</v>
      </c>
      <c r="AU2270" s="198" t="s">
        <v>86</v>
      </c>
      <c r="AV2270" s="12" t="s">
        <v>86</v>
      </c>
      <c r="AW2270" s="12" t="s">
        <v>40</v>
      </c>
      <c r="AX2270" s="12" t="s">
        <v>77</v>
      </c>
      <c r="AY2270" s="198" t="s">
        <v>144</v>
      </c>
    </row>
    <row r="2271" spans="2:51" s="11" customFormat="1" ht="13.5">
      <c r="B2271" s="188"/>
      <c r="D2271" s="189" t="s">
        <v>153</v>
      </c>
      <c r="E2271" s="190" t="s">
        <v>5</v>
      </c>
      <c r="F2271" s="191" t="s">
        <v>2350</v>
      </c>
      <c r="H2271" s="192" t="s">
        <v>5</v>
      </c>
      <c r="I2271" s="193"/>
      <c r="L2271" s="188"/>
      <c r="M2271" s="194"/>
      <c r="N2271" s="195"/>
      <c r="O2271" s="195"/>
      <c r="P2271" s="195"/>
      <c r="Q2271" s="195"/>
      <c r="R2271" s="195"/>
      <c r="S2271" s="195"/>
      <c r="T2271" s="196"/>
      <c r="AT2271" s="192" t="s">
        <v>153</v>
      </c>
      <c r="AU2271" s="192" t="s">
        <v>86</v>
      </c>
      <c r="AV2271" s="11" t="s">
        <v>25</v>
      </c>
      <c r="AW2271" s="11" t="s">
        <v>40</v>
      </c>
      <c r="AX2271" s="11" t="s">
        <v>77</v>
      </c>
      <c r="AY2271" s="192" t="s">
        <v>144</v>
      </c>
    </row>
    <row r="2272" spans="2:51" s="12" customFormat="1" ht="13.5">
      <c r="B2272" s="197"/>
      <c r="D2272" s="189" t="s">
        <v>153</v>
      </c>
      <c r="E2272" s="198" t="s">
        <v>5</v>
      </c>
      <c r="F2272" s="199" t="s">
        <v>2351</v>
      </c>
      <c r="H2272" s="200">
        <v>9.65</v>
      </c>
      <c r="I2272" s="201"/>
      <c r="L2272" s="197"/>
      <c r="M2272" s="202"/>
      <c r="N2272" s="203"/>
      <c r="O2272" s="203"/>
      <c r="P2272" s="203"/>
      <c r="Q2272" s="203"/>
      <c r="R2272" s="203"/>
      <c r="S2272" s="203"/>
      <c r="T2272" s="204"/>
      <c r="AT2272" s="198" t="s">
        <v>153</v>
      </c>
      <c r="AU2272" s="198" t="s">
        <v>86</v>
      </c>
      <c r="AV2272" s="12" t="s">
        <v>86</v>
      </c>
      <c r="AW2272" s="12" t="s">
        <v>40</v>
      </c>
      <c r="AX2272" s="12" t="s">
        <v>77</v>
      </c>
      <c r="AY2272" s="198" t="s">
        <v>144</v>
      </c>
    </row>
    <row r="2273" spans="2:51" s="11" customFormat="1" ht="13.5">
      <c r="B2273" s="188"/>
      <c r="D2273" s="189" t="s">
        <v>153</v>
      </c>
      <c r="E2273" s="190" t="s">
        <v>5</v>
      </c>
      <c r="F2273" s="191" t="s">
        <v>2352</v>
      </c>
      <c r="H2273" s="192" t="s">
        <v>5</v>
      </c>
      <c r="I2273" s="193"/>
      <c r="L2273" s="188"/>
      <c r="M2273" s="194"/>
      <c r="N2273" s="195"/>
      <c r="O2273" s="195"/>
      <c r="P2273" s="195"/>
      <c r="Q2273" s="195"/>
      <c r="R2273" s="195"/>
      <c r="S2273" s="195"/>
      <c r="T2273" s="196"/>
      <c r="AT2273" s="192" t="s">
        <v>153</v>
      </c>
      <c r="AU2273" s="192" t="s">
        <v>86</v>
      </c>
      <c r="AV2273" s="11" t="s">
        <v>25</v>
      </c>
      <c r="AW2273" s="11" t="s">
        <v>40</v>
      </c>
      <c r="AX2273" s="11" t="s">
        <v>77</v>
      </c>
      <c r="AY2273" s="192" t="s">
        <v>144</v>
      </c>
    </row>
    <row r="2274" spans="2:51" s="12" customFormat="1" ht="13.5">
      <c r="B2274" s="197"/>
      <c r="D2274" s="189" t="s">
        <v>153</v>
      </c>
      <c r="E2274" s="198" t="s">
        <v>5</v>
      </c>
      <c r="F2274" s="199" t="s">
        <v>2353</v>
      </c>
      <c r="H2274" s="200">
        <v>3.65</v>
      </c>
      <c r="I2274" s="201"/>
      <c r="L2274" s="197"/>
      <c r="M2274" s="202"/>
      <c r="N2274" s="203"/>
      <c r="O2274" s="203"/>
      <c r="P2274" s="203"/>
      <c r="Q2274" s="203"/>
      <c r="R2274" s="203"/>
      <c r="S2274" s="203"/>
      <c r="T2274" s="204"/>
      <c r="AT2274" s="198" t="s">
        <v>153</v>
      </c>
      <c r="AU2274" s="198" t="s">
        <v>86</v>
      </c>
      <c r="AV2274" s="12" t="s">
        <v>86</v>
      </c>
      <c r="AW2274" s="12" t="s">
        <v>40</v>
      </c>
      <c r="AX2274" s="12" t="s">
        <v>77</v>
      </c>
      <c r="AY2274" s="198" t="s">
        <v>144</v>
      </c>
    </row>
    <row r="2275" spans="2:51" s="11" customFormat="1" ht="13.5">
      <c r="B2275" s="188"/>
      <c r="D2275" s="189" t="s">
        <v>153</v>
      </c>
      <c r="E2275" s="190" t="s">
        <v>5</v>
      </c>
      <c r="F2275" s="191" t="s">
        <v>2354</v>
      </c>
      <c r="H2275" s="192" t="s">
        <v>5</v>
      </c>
      <c r="I2275" s="193"/>
      <c r="L2275" s="188"/>
      <c r="M2275" s="194"/>
      <c r="N2275" s="195"/>
      <c r="O2275" s="195"/>
      <c r="P2275" s="195"/>
      <c r="Q2275" s="195"/>
      <c r="R2275" s="195"/>
      <c r="S2275" s="195"/>
      <c r="T2275" s="196"/>
      <c r="AT2275" s="192" t="s">
        <v>153</v>
      </c>
      <c r="AU2275" s="192" t="s">
        <v>86</v>
      </c>
      <c r="AV2275" s="11" t="s">
        <v>25</v>
      </c>
      <c r="AW2275" s="11" t="s">
        <v>40</v>
      </c>
      <c r="AX2275" s="11" t="s">
        <v>77</v>
      </c>
      <c r="AY2275" s="192" t="s">
        <v>144</v>
      </c>
    </row>
    <row r="2276" spans="2:51" s="12" customFormat="1" ht="13.5">
      <c r="B2276" s="197"/>
      <c r="D2276" s="189" t="s">
        <v>153</v>
      </c>
      <c r="E2276" s="198" t="s">
        <v>5</v>
      </c>
      <c r="F2276" s="199" t="s">
        <v>2355</v>
      </c>
      <c r="H2276" s="200">
        <v>7.74</v>
      </c>
      <c r="I2276" s="201"/>
      <c r="L2276" s="197"/>
      <c r="M2276" s="202"/>
      <c r="N2276" s="203"/>
      <c r="O2276" s="203"/>
      <c r="P2276" s="203"/>
      <c r="Q2276" s="203"/>
      <c r="R2276" s="203"/>
      <c r="S2276" s="203"/>
      <c r="T2276" s="204"/>
      <c r="AT2276" s="198" t="s">
        <v>153</v>
      </c>
      <c r="AU2276" s="198" t="s">
        <v>86</v>
      </c>
      <c r="AV2276" s="12" t="s">
        <v>86</v>
      </c>
      <c r="AW2276" s="12" t="s">
        <v>40</v>
      </c>
      <c r="AX2276" s="12" t="s">
        <v>77</v>
      </c>
      <c r="AY2276" s="198" t="s">
        <v>144</v>
      </c>
    </row>
    <row r="2277" spans="2:51" s="11" customFormat="1" ht="13.5">
      <c r="B2277" s="188"/>
      <c r="D2277" s="189" t="s">
        <v>153</v>
      </c>
      <c r="E2277" s="190" t="s">
        <v>5</v>
      </c>
      <c r="F2277" s="191" t="s">
        <v>2356</v>
      </c>
      <c r="H2277" s="192" t="s">
        <v>5</v>
      </c>
      <c r="I2277" s="193"/>
      <c r="L2277" s="188"/>
      <c r="M2277" s="194"/>
      <c r="N2277" s="195"/>
      <c r="O2277" s="195"/>
      <c r="P2277" s="195"/>
      <c r="Q2277" s="195"/>
      <c r="R2277" s="195"/>
      <c r="S2277" s="195"/>
      <c r="T2277" s="196"/>
      <c r="AT2277" s="192" t="s">
        <v>153</v>
      </c>
      <c r="AU2277" s="192" t="s">
        <v>86</v>
      </c>
      <c r="AV2277" s="11" t="s">
        <v>25</v>
      </c>
      <c r="AW2277" s="11" t="s">
        <v>40</v>
      </c>
      <c r="AX2277" s="11" t="s">
        <v>77</v>
      </c>
      <c r="AY2277" s="192" t="s">
        <v>144</v>
      </c>
    </row>
    <row r="2278" spans="2:51" s="12" customFormat="1" ht="13.5">
      <c r="B2278" s="197"/>
      <c r="D2278" s="189" t="s">
        <v>153</v>
      </c>
      <c r="E2278" s="198" t="s">
        <v>5</v>
      </c>
      <c r="F2278" s="199" t="s">
        <v>2357</v>
      </c>
      <c r="H2278" s="200">
        <v>1.65</v>
      </c>
      <c r="I2278" s="201"/>
      <c r="L2278" s="197"/>
      <c r="M2278" s="202"/>
      <c r="N2278" s="203"/>
      <c r="O2278" s="203"/>
      <c r="P2278" s="203"/>
      <c r="Q2278" s="203"/>
      <c r="R2278" s="203"/>
      <c r="S2278" s="203"/>
      <c r="T2278" s="204"/>
      <c r="AT2278" s="198" t="s">
        <v>153</v>
      </c>
      <c r="AU2278" s="198" t="s">
        <v>86</v>
      </c>
      <c r="AV2278" s="12" t="s">
        <v>86</v>
      </c>
      <c r="AW2278" s="12" t="s">
        <v>40</v>
      </c>
      <c r="AX2278" s="12" t="s">
        <v>77</v>
      </c>
      <c r="AY2278" s="198" t="s">
        <v>144</v>
      </c>
    </row>
    <row r="2279" spans="2:51" s="11" customFormat="1" ht="13.5">
      <c r="B2279" s="188"/>
      <c r="D2279" s="189" t="s">
        <v>153</v>
      </c>
      <c r="E2279" s="190" t="s">
        <v>5</v>
      </c>
      <c r="F2279" s="191" t="s">
        <v>2358</v>
      </c>
      <c r="H2279" s="192" t="s">
        <v>5</v>
      </c>
      <c r="I2279" s="193"/>
      <c r="L2279" s="188"/>
      <c r="M2279" s="194"/>
      <c r="N2279" s="195"/>
      <c r="O2279" s="195"/>
      <c r="P2279" s="195"/>
      <c r="Q2279" s="195"/>
      <c r="R2279" s="195"/>
      <c r="S2279" s="195"/>
      <c r="T2279" s="196"/>
      <c r="AT2279" s="192" t="s">
        <v>153</v>
      </c>
      <c r="AU2279" s="192" t="s">
        <v>86</v>
      </c>
      <c r="AV2279" s="11" t="s">
        <v>25</v>
      </c>
      <c r="AW2279" s="11" t="s">
        <v>40</v>
      </c>
      <c r="AX2279" s="11" t="s">
        <v>77</v>
      </c>
      <c r="AY2279" s="192" t="s">
        <v>144</v>
      </c>
    </row>
    <row r="2280" spans="2:51" s="12" customFormat="1" ht="13.5">
      <c r="B2280" s="197"/>
      <c r="D2280" s="189" t="s">
        <v>153</v>
      </c>
      <c r="E2280" s="198" t="s">
        <v>5</v>
      </c>
      <c r="F2280" s="199" t="s">
        <v>2359</v>
      </c>
      <c r="H2280" s="200">
        <v>4.21</v>
      </c>
      <c r="I2280" s="201"/>
      <c r="L2280" s="197"/>
      <c r="M2280" s="202"/>
      <c r="N2280" s="203"/>
      <c r="O2280" s="203"/>
      <c r="P2280" s="203"/>
      <c r="Q2280" s="203"/>
      <c r="R2280" s="203"/>
      <c r="S2280" s="203"/>
      <c r="T2280" s="204"/>
      <c r="AT2280" s="198" t="s">
        <v>153</v>
      </c>
      <c r="AU2280" s="198" t="s">
        <v>86</v>
      </c>
      <c r="AV2280" s="12" t="s">
        <v>86</v>
      </c>
      <c r="AW2280" s="12" t="s">
        <v>40</v>
      </c>
      <c r="AX2280" s="12" t="s">
        <v>77</v>
      </c>
      <c r="AY2280" s="198" t="s">
        <v>144</v>
      </c>
    </row>
    <row r="2281" spans="2:51" s="13" customFormat="1" ht="13.5">
      <c r="B2281" s="205"/>
      <c r="D2281" s="206" t="s">
        <v>153</v>
      </c>
      <c r="E2281" s="207" t="s">
        <v>5</v>
      </c>
      <c r="F2281" s="208" t="s">
        <v>174</v>
      </c>
      <c r="H2281" s="209">
        <v>91.9</v>
      </c>
      <c r="I2281" s="210"/>
      <c r="L2281" s="205"/>
      <c r="M2281" s="211"/>
      <c r="N2281" s="212"/>
      <c r="O2281" s="212"/>
      <c r="P2281" s="212"/>
      <c r="Q2281" s="212"/>
      <c r="R2281" s="212"/>
      <c r="S2281" s="212"/>
      <c r="T2281" s="213"/>
      <c r="AT2281" s="214" t="s">
        <v>153</v>
      </c>
      <c r="AU2281" s="214" t="s">
        <v>86</v>
      </c>
      <c r="AV2281" s="13" t="s">
        <v>151</v>
      </c>
      <c r="AW2281" s="13" t="s">
        <v>40</v>
      </c>
      <c r="AX2281" s="13" t="s">
        <v>25</v>
      </c>
      <c r="AY2281" s="214" t="s">
        <v>144</v>
      </c>
    </row>
    <row r="2282" spans="2:65" s="1" customFormat="1" ht="31.5" customHeight="1">
      <c r="B2282" s="175"/>
      <c r="C2282" s="176" t="s">
        <v>2360</v>
      </c>
      <c r="D2282" s="176" t="s">
        <v>146</v>
      </c>
      <c r="E2282" s="177" t="s">
        <v>2361</v>
      </c>
      <c r="F2282" s="178" t="s">
        <v>2362</v>
      </c>
      <c r="G2282" s="179" t="s">
        <v>205</v>
      </c>
      <c r="H2282" s="180">
        <v>1585.747</v>
      </c>
      <c r="I2282" s="181"/>
      <c r="J2282" s="182">
        <f>ROUND(I2282*H2282,2)</f>
        <v>0</v>
      </c>
      <c r="K2282" s="178" t="s">
        <v>4753</v>
      </c>
      <c r="L2282" s="42"/>
      <c r="M2282" s="183" t="s">
        <v>5</v>
      </c>
      <c r="N2282" s="184" t="s">
        <v>48</v>
      </c>
      <c r="O2282" s="43"/>
      <c r="P2282" s="185">
        <f>O2282*H2282</f>
        <v>0</v>
      </c>
      <c r="Q2282" s="185">
        <v>0.0332549</v>
      </c>
      <c r="R2282" s="185">
        <f>Q2282*H2282</f>
        <v>52.733857910299996</v>
      </c>
      <c r="S2282" s="185">
        <v>0</v>
      </c>
      <c r="T2282" s="186">
        <f>S2282*H2282</f>
        <v>0</v>
      </c>
      <c r="AR2282" s="24" t="s">
        <v>339</v>
      </c>
      <c r="AT2282" s="24" t="s">
        <v>146</v>
      </c>
      <c r="AU2282" s="24" t="s">
        <v>86</v>
      </c>
      <c r="AY2282" s="24" t="s">
        <v>144</v>
      </c>
      <c r="BE2282" s="187">
        <f>IF(N2282="základní",J2282,0)</f>
        <v>0</v>
      </c>
      <c r="BF2282" s="187">
        <f>IF(N2282="snížená",J2282,0)</f>
        <v>0</v>
      </c>
      <c r="BG2282" s="187">
        <f>IF(N2282="zákl. přenesená",J2282,0)</f>
        <v>0</v>
      </c>
      <c r="BH2282" s="187">
        <f>IF(N2282="sníž. přenesená",J2282,0)</f>
        <v>0</v>
      </c>
      <c r="BI2282" s="187">
        <f>IF(N2282="nulová",J2282,0)</f>
        <v>0</v>
      </c>
      <c r="BJ2282" s="24" t="s">
        <v>25</v>
      </c>
      <c r="BK2282" s="187">
        <f>ROUND(I2282*H2282,2)</f>
        <v>0</v>
      </c>
      <c r="BL2282" s="24" t="s">
        <v>339</v>
      </c>
      <c r="BM2282" s="24" t="s">
        <v>2363</v>
      </c>
    </row>
    <row r="2283" spans="2:51" s="11" customFormat="1" ht="13.5">
      <c r="B2283" s="188"/>
      <c r="D2283" s="189" t="s">
        <v>153</v>
      </c>
      <c r="E2283" s="190" t="s">
        <v>5</v>
      </c>
      <c r="F2283" s="191" t="s">
        <v>2364</v>
      </c>
      <c r="H2283" s="192" t="s">
        <v>5</v>
      </c>
      <c r="I2283" s="193"/>
      <c r="L2283" s="188"/>
      <c r="M2283" s="194"/>
      <c r="N2283" s="195"/>
      <c r="O2283" s="195"/>
      <c r="P2283" s="195"/>
      <c r="Q2283" s="195"/>
      <c r="R2283" s="195"/>
      <c r="S2283" s="195"/>
      <c r="T2283" s="196"/>
      <c r="AT2283" s="192" t="s">
        <v>153</v>
      </c>
      <c r="AU2283" s="192" t="s">
        <v>86</v>
      </c>
      <c r="AV2283" s="11" t="s">
        <v>25</v>
      </c>
      <c r="AW2283" s="11" t="s">
        <v>40</v>
      </c>
      <c r="AX2283" s="11" t="s">
        <v>77</v>
      </c>
      <c r="AY2283" s="192" t="s">
        <v>144</v>
      </c>
    </row>
    <row r="2284" spans="2:51" s="11" customFormat="1" ht="13.5">
      <c r="B2284" s="188"/>
      <c r="D2284" s="189" t="s">
        <v>153</v>
      </c>
      <c r="E2284" s="190" t="s">
        <v>5</v>
      </c>
      <c r="F2284" s="191" t="s">
        <v>289</v>
      </c>
      <c r="H2284" s="192" t="s">
        <v>5</v>
      </c>
      <c r="I2284" s="193"/>
      <c r="L2284" s="188"/>
      <c r="M2284" s="194"/>
      <c r="N2284" s="195"/>
      <c r="O2284" s="195"/>
      <c r="P2284" s="195"/>
      <c r="Q2284" s="195"/>
      <c r="R2284" s="195"/>
      <c r="S2284" s="195"/>
      <c r="T2284" s="196"/>
      <c r="AT2284" s="192" t="s">
        <v>153</v>
      </c>
      <c r="AU2284" s="192" t="s">
        <v>86</v>
      </c>
      <c r="AV2284" s="11" t="s">
        <v>25</v>
      </c>
      <c r="AW2284" s="11" t="s">
        <v>40</v>
      </c>
      <c r="AX2284" s="11" t="s">
        <v>77</v>
      </c>
      <c r="AY2284" s="192" t="s">
        <v>144</v>
      </c>
    </row>
    <row r="2285" spans="2:51" s="12" customFormat="1" ht="13.5">
      <c r="B2285" s="197"/>
      <c r="D2285" s="189" t="s">
        <v>153</v>
      </c>
      <c r="E2285" s="198" t="s">
        <v>5</v>
      </c>
      <c r="F2285" s="199" t="s">
        <v>2208</v>
      </c>
      <c r="H2285" s="200">
        <v>1585.747</v>
      </c>
      <c r="I2285" s="201"/>
      <c r="L2285" s="197"/>
      <c r="M2285" s="202"/>
      <c r="N2285" s="203"/>
      <c r="O2285" s="203"/>
      <c r="P2285" s="203"/>
      <c r="Q2285" s="203"/>
      <c r="R2285" s="203"/>
      <c r="S2285" s="203"/>
      <c r="T2285" s="204"/>
      <c r="AT2285" s="198" t="s">
        <v>153</v>
      </c>
      <c r="AU2285" s="198" t="s">
        <v>86</v>
      </c>
      <c r="AV2285" s="12" t="s">
        <v>86</v>
      </c>
      <c r="AW2285" s="12" t="s">
        <v>40</v>
      </c>
      <c r="AX2285" s="12" t="s">
        <v>77</v>
      </c>
      <c r="AY2285" s="198" t="s">
        <v>144</v>
      </c>
    </row>
    <row r="2286" spans="2:51" s="11" customFormat="1" ht="13.5">
      <c r="B2286" s="188"/>
      <c r="D2286" s="189" t="s">
        <v>153</v>
      </c>
      <c r="E2286" s="190" t="s">
        <v>5</v>
      </c>
      <c r="F2286" s="191" t="s">
        <v>2365</v>
      </c>
      <c r="H2286" s="192" t="s">
        <v>5</v>
      </c>
      <c r="I2286" s="193"/>
      <c r="L2286" s="188"/>
      <c r="M2286" s="194"/>
      <c r="N2286" s="195"/>
      <c r="O2286" s="195"/>
      <c r="P2286" s="195"/>
      <c r="Q2286" s="195"/>
      <c r="R2286" s="195"/>
      <c r="S2286" s="195"/>
      <c r="T2286" s="196"/>
      <c r="AT2286" s="192" t="s">
        <v>153</v>
      </c>
      <c r="AU2286" s="192" t="s">
        <v>86</v>
      </c>
      <c r="AV2286" s="11" t="s">
        <v>25</v>
      </c>
      <c r="AW2286" s="11" t="s">
        <v>40</v>
      </c>
      <c r="AX2286" s="11" t="s">
        <v>77</v>
      </c>
      <c r="AY2286" s="192" t="s">
        <v>144</v>
      </c>
    </row>
    <row r="2287" spans="2:51" s="12" customFormat="1" ht="13.5">
      <c r="B2287" s="197"/>
      <c r="D2287" s="189" t="s">
        <v>153</v>
      </c>
      <c r="E2287" s="198" t="s">
        <v>5</v>
      </c>
      <c r="F2287" s="199" t="s">
        <v>2366</v>
      </c>
      <c r="H2287" s="200">
        <v>-41.167</v>
      </c>
      <c r="I2287" s="201"/>
      <c r="L2287" s="197"/>
      <c r="M2287" s="202"/>
      <c r="N2287" s="203"/>
      <c r="O2287" s="203"/>
      <c r="P2287" s="203"/>
      <c r="Q2287" s="203"/>
      <c r="R2287" s="203"/>
      <c r="S2287" s="203"/>
      <c r="T2287" s="204"/>
      <c r="AT2287" s="198" t="s">
        <v>153</v>
      </c>
      <c r="AU2287" s="198" t="s">
        <v>86</v>
      </c>
      <c r="AV2287" s="12" t="s">
        <v>86</v>
      </c>
      <c r="AW2287" s="12" t="s">
        <v>40</v>
      </c>
      <c r="AX2287" s="12" t="s">
        <v>77</v>
      </c>
      <c r="AY2287" s="198" t="s">
        <v>144</v>
      </c>
    </row>
    <row r="2288" spans="2:51" s="11" customFormat="1" ht="13.5">
      <c r="B2288" s="188"/>
      <c r="D2288" s="189" t="s">
        <v>153</v>
      </c>
      <c r="E2288" s="190" t="s">
        <v>5</v>
      </c>
      <c r="F2288" s="191" t="s">
        <v>2367</v>
      </c>
      <c r="H2288" s="192" t="s">
        <v>5</v>
      </c>
      <c r="I2288" s="193"/>
      <c r="L2288" s="188"/>
      <c r="M2288" s="194"/>
      <c r="N2288" s="195"/>
      <c r="O2288" s="195"/>
      <c r="P2288" s="195"/>
      <c r="Q2288" s="195"/>
      <c r="R2288" s="195"/>
      <c r="S2288" s="195"/>
      <c r="T2288" s="196"/>
      <c r="AT2288" s="192" t="s">
        <v>153</v>
      </c>
      <c r="AU2288" s="192" t="s">
        <v>86</v>
      </c>
      <c r="AV2288" s="11" t="s">
        <v>25</v>
      </c>
      <c r="AW2288" s="11" t="s">
        <v>40</v>
      </c>
      <c r="AX2288" s="11" t="s">
        <v>77</v>
      </c>
      <c r="AY2288" s="192" t="s">
        <v>144</v>
      </c>
    </row>
    <row r="2289" spans="2:51" s="11" customFormat="1" ht="13.5">
      <c r="B2289" s="188"/>
      <c r="D2289" s="189" t="s">
        <v>153</v>
      </c>
      <c r="E2289" s="190" t="s">
        <v>5</v>
      </c>
      <c r="F2289" s="191" t="s">
        <v>2368</v>
      </c>
      <c r="H2289" s="192" t="s">
        <v>5</v>
      </c>
      <c r="I2289" s="193"/>
      <c r="L2289" s="188"/>
      <c r="M2289" s="194"/>
      <c r="N2289" s="195"/>
      <c r="O2289" s="195"/>
      <c r="P2289" s="195"/>
      <c r="Q2289" s="195"/>
      <c r="R2289" s="195"/>
      <c r="S2289" s="195"/>
      <c r="T2289" s="196"/>
      <c r="AT2289" s="192" t="s">
        <v>153</v>
      </c>
      <c r="AU2289" s="192" t="s">
        <v>86</v>
      </c>
      <c r="AV2289" s="11" t="s">
        <v>25</v>
      </c>
      <c r="AW2289" s="11" t="s">
        <v>40</v>
      </c>
      <c r="AX2289" s="11" t="s">
        <v>77</v>
      </c>
      <c r="AY2289" s="192" t="s">
        <v>144</v>
      </c>
    </row>
    <row r="2290" spans="2:51" s="11" customFormat="1" ht="13.5">
      <c r="B2290" s="188"/>
      <c r="D2290" s="189" t="s">
        <v>153</v>
      </c>
      <c r="E2290" s="190" t="s">
        <v>5</v>
      </c>
      <c r="F2290" s="191" t="s">
        <v>1318</v>
      </c>
      <c r="H2290" s="192" t="s">
        <v>5</v>
      </c>
      <c r="I2290" s="193"/>
      <c r="L2290" s="188"/>
      <c r="M2290" s="194"/>
      <c r="N2290" s="195"/>
      <c r="O2290" s="195"/>
      <c r="P2290" s="195"/>
      <c r="Q2290" s="195"/>
      <c r="R2290" s="195"/>
      <c r="S2290" s="195"/>
      <c r="T2290" s="196"/>
      <c r="AT2290" s="192" t="s">
        <v>153</v>
      </c>
      <c r="AU2290" s="192" t="s">
        <v>86</v>
      </c>
      <c r="AV2290" s="11" t="s">
        <v>25</v>
      </c>
      <c r="AW2290" s="11" t="s">
        <v>40</v>
      </c>
      <c r="AX2290" s="11" t="s">
        <v>77</v>
      </c>
      <c r="AY2290" s="192" t="s">
        <v>144</v>
      </c>
    </row>
    <row r="2291" spans="2:51" s="12" customFormat="1" ht="13.5">
      <c r="B2291" s="197"/>
      <c r="D2291" s="189" t="s">
        <v>153</v>
      </c>
      <c r="E2291" s="198" t="s">
        <v>5</v>
      </c>
      <c r="F2291" s="199" t="s">
        <v>2369</v>
      </c>
      <c r="H2291" s="200">
        <v>41.167</v>
      </c>
      <c r="I2291" s="201"/>
      <c r="L2291" s="197"/>
      <c r="M2291" s="202"/>
      <c r="N2291" s="203"/>
      <c r="O2291" s="203"/>
      <c r="P2291" s="203"/>
      <c r="Q2291" s="203"/>
      <c r="R2291" s="203"/>
      <c r="S2291" s="203"/>
      <c r="T2291" s="204"/>
      <c r="AT2291" s="198" t="s">
        <v>153</v>
      </c>
      <c r="AU2291" s="198" t="s">
        <v>86</v>
      </c>
      <c r="AV2291" s="12" t="s">
        <v>86</v>
      </c>
      <c r="AW2291" s="12" t="s">
        <v>40</v>
      </c>
      <c r="AX2291" s="12" t="s">
        <v>77</v>
      </c>
      <c r="AY2291" s="198" t="s">
        <v>144</v>
      </c>
    </row>
    <row r="2292" spans="2:51" s="13" customFormat="1" ht="13.5">
      <c r="B2292" s="205"/>
      <c r="D2292" s="206" t="s">
        <v>153</v>
      </c>
      <c r="E2292" s="207" t="s">
        <v>5</v>
      </c>
      <c r="F2292" s="208" t="s">
        <v>174</v>
      </c>
      <c r="H2292" s="209">
        <v>1585.747</v>
      </c>
      <c r="I2292" s="210"/>
      <c r="L2292" s="205"/>
      <c r="M2292" s="211"/>
      <c r="N2292" s="212"/>
      <c r="O2292" s="212"/>
      <c r="P2292" s="212"/>
      <c r="Q2292" s="212"/>
      <c r="R2292" s="212"/>
      <c r="S2292" s="212"/>
      <c r="T2292" s="213"/>
      <c r="AT2292" s="214" t="s">
        <v>153</v>
      </c>
      <c r="AU2292" s="214" t="s">
        <v>86</v>
      </c>
      <c r="AV2292" s="13" t="s">
        <v>151</v>
      </c>
      <c r="AW2292" s="13" t="s">
        <v>40</v>
      </c>
      <c r="AX2292" s="13" t="s">
        <v>25</v>
      </c>
      <c r="AY2292" s="214" t="s">
        <v>144</v>
      </c>
    </row>
    <row r="2293" spans="2:65" s="1" customFormat="1" ht="31.5" customHeight="1">
      <c r="B2293" s="175"/>
      <c r="C2293" s="176" t="s">
        <v>2370</v>
      </c>
      <c r="D2293" s="176" t="s">
        <v>146</v>
      </c>
      <c r="E2293" s="177" t="s">
        <v>2371</v>
      </c>
      <c r="F2293" s="178" t="s">
        <v>2372</v>
      </c>
      <c r="G2293" s="179" t="s">
        <v>205</v>
      </c>
      <c r="H2293" s="180">
        <v>48.598</v>
      </c>
      <c r="I2293" s="181"/>
      <c r="J2293" s="182">
        <f>ROUND(I2293*H2293,2)</f>
        <v>0</v>
      </c>
      <c r="K2293" s="178" t="s">
        <v>4753</v>
      </c>
      <c r="L2293" s="42"/>
      <c r="M2293" s="183" t="s">
        <v>5</v>
      </c>
      <c r="N2293" s="184" t="s">
        <v>48</v>
      </c>
      <c r="O2293" s="43"/>
      <c r="P2293" s="185">
        <f>O2293*H2293</f>
        <v>0</v>
      </c>
      <c r="Q2293" s="185">
        <v>0.0800137</v>
      </c>
      <c r="R2293" s="185">
        <f>Q2293*H2293</f>
        <v>3.8885057925999997</v>
      </c>
      <c r="S2293" s="185">
        <v>0</v>
      </c>
      <c r="T2293" s="186">
        <f>S2293*H2293</f>
        <v>0</v>
      </c>
      <c r="AR2293" s="24" t="s">
        <v>339</v>
      </c>
      <c r="AT2293" s="24" t="s">
        <v>146</v>
      </c>
      <c r="AU2293" s="24" t="s">
        <v>86</v>
      </c>
      <c r="AY2293" s="24" t="s">
        <v>144</v>
      </c>
      <c r="BE2293" s="187">
        <f>IF(N2293="základní",J2293,0)</f>
        <v>0</v>
      </c>
      <c r="BF2293" s="187">
        <f>IF(N2293="snížená",J2293,0)</f>
        <v>0</v>
      </c>
      <c r="BG2293" s="187">
        <f>IF(N2293="zákl. přenesená",J2293,0)</f>
        <v>0</v>
      </c>
      <c r="BH2293" s="187">
        <f>IF(N2293="sníž. přenesená",J2293,0)</f>
        <v>0</v>
      </c>
      <c r="BI2293" s="187">
        <f>IF(N2293="nulová",J2293,0)</f>
        <v>0</v>
      </c>
      <c r="BJ2293" s="24" t="s">
        <v>25</v>
      </c>
      <c r="BK2293" s="187">
        <f>ROUND(I2293*H2293,2)</f>
        <v>0</v>
      </c>
      <c r="BL2293" s="24" t="s">
        <v>339</v>
      </c>
      <c r="BM2293" s="24" t="s">
        <v>2373</v>
      </c>
    </row>
    <row r="2294" spans="2:51" s="11" customFormat="1" ht="13.5">
      <c r="B2294" s="188"/>
      <c r="D2294" s="189" t="s">
        <v>153</v>
      </c>
      <c r="E2294" s="190" t="s">
        <v>5</v>
      </c>
      <c r="F2294" s="191" t="s">
        <v>2374</v>
      </c>
      <c r="H2294" s="192" t="s">
        <v>5</v>
      </c>
      <c r="I2294" s="193"/>
      <c r="L2294" s="188"/>
      <c r="M2294" s="194"/>
      <c r="N2294" s="195"/>
      <c r="O2294" s="195"/>
      <c r="P2294" s="195"/>
      <c r="Q2294" s="195"/>
      <c r="R2294" s="195"/>
      <c r="S2294" s="195"/>
      <c r="T2294" s="196"/>
      <c r="AT2294" s="192" t="s">
        <v>153</v>
      </c>
      <c r="AU2294" s="192" t="s">
        <v>86</v>
      </c>
      <c r="AV2294" s="11" t="s">
        <v>25</v>
      </c>
      <c r="AW2294" s="11" t="s">
        <v>40</v>
      </c>
      <c r="AX2294" s="11" t="s">
        <v>77</v>
      </c>
      <c r="AY2294" s="192" t="s">
        <v>144</v>
      </c>
    </row>
    <row r="2295" spans="2:51" s="11" customFormat="1" ht="13.5">
      <c r="B2295" s="188"/>
      <c r="D2295" s="189" t="s">
        <v>153</v>
      </c>
      <c r="E2295" s="190" t="s">
        <v>5</v>
      </c>
      <c r="F2295" s="191" t="s">
        <v>2375</v>
      </c>
      <c r="H2295" s="192" t="s">
        <v>5</v>
      </c>
      <c r="I2295" s="193"/>
      <c r="L2295" s="188"/>
      <c r="M2295" s="194"/>
      <c r="N2295" s="195"/>
      <c r="O2295" s="195"/>
      <c r="P2295" s="195"/>
      <c r="Q2295" s="195"/>
      <c r="R2295" s="195"/>
      <c r="S2295" s="195"/>
      <c r="T2295" s="196"/>
      <c r="AT2295" s="192" t="s">
        <v>153</v>
      </c>
      <c r="AU2295" s="192" t="s">
        <v>86</v>
      </c>
      <c r="AV2295" s="11" t="s">
        <v>25</v>
      </c>
      <c r="AW2295" s="11" t="s">
        <v>40</v>
      </c>
      <c r="AX2295" s="11" t="s">
        <v>77</v>
      </c>
      <c r="AY2295" s="192" t="s">
        <v>144</v>
      </c>
    </row>
    <row r="2296" spans="2:51" s="11" customFormat="1" ht="13.5">
      <c r="B2296" s="188"/>
      <c r="D2296" s="189" t="s">
        <v>153</v>
      </c>
      <c r="E2296" s="190" t="s">
        <v>5</v>
      </c>
      <c r="F2296" s="191" t="s">
        <v>2376</v>
      </c>
      <c r="H2296" s="192" t="s">
        <v>5</v>
      </c>
      <c r="I2296" s="193"/>
      <c r="L2296" s="188"/>
      <c r="M2296" s="194"/>
      <c r="N2296" s="195"/>
      <c r="O2296" s="195"/>
      <c r="P2296" s="195"/>
      <c r="Q2296" s="195"/>
      <c r="R2296" s="195"/>
      <c r="S2296" s="195"/>
      <c r="T2296" s="196"/>
      <c r="AT2296" s="192" t="s">
        <v>153</v>
      </c>
      <c r="AU2296" s="192" t="s">
        <v>86</v>
      </c>
      <c r="AV2296" s="11" t="s">
        <v>25</v>
      </c>
      <c r="AW2296" s="11" t="s">
        <v>40</v>
      </c>
      <c r="AX2296" s="11" t="s">
        <v>77</v>
      </c>
      <c r="AY2296" s="192" t="s">
        <v>144</v>
      </c>
    </row>
    <row r="2297" spans="2:51" s="12" customFormat="1" ht="13.5">
      <c r="B2297" s="197"/>
      <c r="D2297" s="189" t="s">
        <v>153</v>
      </c>
      <c r="E2297" s="198" t="s">
        <v>5</v>
      </c>
      <c r="F2297" s="199" t="s">
        <v>2377</v>
      </c>
      <c r="H2297" s="200">
        <v>11.446</v>
      </c>
      <c r="I2297" s="201"/>
      <c r="L2297" s="197"/>
      <c r="M2297" s="202"/>
      <c r="N2297" s="203"/>
      <c r="O2297" s="203"/>
      <c r="P2297" s="203"/>
      <c r="Q2297" s="203"/>
      <c r="R2297" s="203"/>
      <c r="S2297" s="203"/>
      <c r="T2297" s="204"/>
      <c r="AT2297" s="198" t="s">
        <v>153</v>
      </c>
      <c r="AU2297" s="198" t="s">
        <v>86</v>
      </c>
      <c r="AV2297" s="12" t="s">
        <v>86</v>
      </c>
      <c r="AW2297" s="12" t="s">
        <v>40</v>
      </c>
      <c r="AX2297" s="12" t="s">
        <v>77</v>
      </c>
      <c r="AY2297" s="198" t="s">
        <v>144</v>
      </c>
    </row>
    <row r="2298" spans="2:51" s="11" customFormat="1" ht="13.5">
      <c r="B2298" s="188"/>
      <c r="D2298" s="189" t="s">
        <v>153</v>
      </c>
      <c r="E2298" s="190" t="s">
        <v>5</v>
      </c>
      <c r="F2298" s="191" t="s">
        <v>2378</v>
      </c>
      <c r="H2298" s="192" t="s">
        <v>5</v>
      </c>
      <c r="I2298" s="193"/>
      <c r="L2298" s="188"/>
      <c r="M2298" s="194"/>
      <c r="N2298" s="195"/>
      <c r="O2298" s="195"/>
      <c r="P2298" s="195"/>
      <c r="Q2298" s="195"/>
      <c r="R2298" s="195"/>
      <c r="S2298" s="195"/>
      <c r="T2298" s="196"/>
      <c r="AT2298" s="192" t="s">
        <v>153</v>
      </c>
      <c r="AU2298" s="192" t="s">
        <v>86</v>
      </c>
      <c r="AV2298" s="11" t="s">
        <v>25</v>
      </c>
      <c r="AW2298" s="11" t="s">
        <v>40</v>
      </c>
      <c r="AX2298" s="11" t="s">
        <v>77</v>
      </c>
      <c r="AY2298" s="192" t="s">
        <v>144</v>
      </c>
    </row>
    <row r="2299" spans="2:51" s="12" customFormat="1" ht="13.5">
      <c r="B2299" s="197"/>
      <c r="D2299" s="189" t="s">
        <v>153</v>
      </c>
      <c r="E2299" s="198" t="s">
        <v>5</v>
      </c>
      <c r="F2299" s="199" t="s">
        <v>2379</v>
      </c>
      <c r="H2299" s="200">
        <v>37.152</v>
      </c>
      <c r="I2299" s="201"/>
      <c r="L2299" s="197"/>
      <c r="M2299" s="202"/>
      <c r="N2299" s="203"/>
      <c r="O2299" s="203"/>
      <c r="P2299" s="203"/>
      <c r="Q2299" s="203"/>
      <c r="R2299" s="203"/>
      <c r="S2299" s="203"/>
      <c r="T2299" s="204"/>
      <c r="AT2299" s="198" t="s">
        <v>153</v>
      </c>
      <c r="AU2299" s="198" t="s">
        <v>86</v>
      </c>
      <c r="AV2299" s="12" t="s">
        <v>86</v>
      </c>
      <c r="AW2299" s="12" t="s">
        <v>40</v>
      </c>
      <c r="AX2299" s="12" t="s">
        <v>77</v>
      </c>
      <c r="AY2299" s="198" t="s">
        <v>144</v>
      </c>
    </row>
    <row r="2300" spans="2:51" s="13" customFormat="1" ht="13.5">
      <c r="B2300" s="205"/>
      <c r="D2300" s="206" t="s">
        <v>153</v>
      </c>
      <c r="E2300" s="207" t="s">
        <v>5</v>
      </c>
      <c r="F2300" s="208" t="s">
        <v>174</v>
      </c>
      <c r="H2300" s="209">
        <v>48.598</v>
      </c>
      <c r="I2300" s="210"/>
      <c r="L2300" s="205"/>
      <c r="M2300" s="211"/>
      <c r="N2300" s="212"/>
      <c r="O2300" s="212"/>
      <c r="P2300" s="212"/>
      <c r="Q2300" s="212"/>
      <c r="R2300" s="212"/>
      <c r="S2300" s="212"/>
      <c r="T2300" s="213"/>
      <c r="AT2300" s="214" t="s">
        <v>153</v>
      </c>
      <c r="AU2300" s="214" t="s">
        <v>86</v>
      </c>
      <c r="AV2300" s="13" t="s">
        <v>151</v>
      </c>
      <c r="AW2300" s="13" t="s">
        <v>40</v>
      </c>
      <c r="AX2300" s="13" t="s">
        <v>25</v>
      </c>
      <c r="AY2300" s="214" t="s">
        <v>144</v>
      </c>
    </row>
    <row r="2301" spans="2:65" s="1" customFormat="1" ht="54.75" customHeight="1">
      <c r="B2301" s="175"/>
      <c r="C2301" s="176" t="s">
        <v>2380</v>
      </c>
      <c r="D2301" s="176" t="s">
        <v>146</v>
      </c>
      <c r="E2301" s="177" t="s">
        <v>2381</v>
      </c>
      <c r="F2301" s="361" t="s">
        <v>4765</v>
      </c>
      <c r="G2301" s="179" t="s">
        <v>205</v>
      </c>
      <c r="H2301" s="180">
        <v>41</v>
      </c>
      <c r="I2301" s="181"/>
      <c r="J2301" s="182">
        <f>ROUND(I2301*H2301,2)</f>
        <v>0</v>
      </c>
      <c r="K2301" s="178" t="s">
        <v>4753</v>
      </c>
      <c r="L2301" s="42"/>
      <c r="M2301" s="183" t="s">
        <v>5</v>
      </c>
      <c r="N2301" s="184" t="s">
        <v>48</v>
      </c>
      <c r="O2301" s="43"/>
      <c r="P2301" s="185">
        <f>O2301*H2301</f>
        <v>0</v>
      </c>
      <c r="Q2301" s="185">
        <v>0.09057</v>
      </c>
      <c r="R2301" s="185">
        <f>Q2301*H2301</f>
        <v>3.71337</v>
      </c>
      <c r="S2301" s="185">
        <v>0</v>
      </c>
      <c r="T2301" s="186">
        <f>S2301*H2301</f>
        <v>0</v>
      </c>
      <c r="AR2301" s="24" t="s">
        <v>339</v>
      </c>
      <c r="AT2301" s="24" t="s">
        <v>146</v>
      </c>
      <c r="AU2301" s="24" t="s">
        <v>86</v>
      </c>
      <c r="AY2301" s="24" t="s">
        <v>144</v>
      </c>
      <c r="BE2301" s="187">
        <f>IF(N2301="základní",J2301,0)</f>
        <v>0</v>
      </c>
      <c r="BF2301" s="187">
        <f>IF(N2301="snížená",J2301,0)</f>
        <v>0</v>
      </c>
      <c r="BG2301" s="187">
        <f>IF(N2301="zákl. přenesená",J2301,0)</f>
        <v>0</v>
      </c>
      <c r="BH2301" s="187">
        <f>IF(N2301="sníž. přenesená",J2301,0)</f>
        <v>0</v>
      </c>
      <c r="BI2301" s="187">
        <f>IF(N2301="nulová",J2301,0)</f>
        <v>0</v>
      </c>
      <c r="BJ2301" s="24" t="s">
        <v>25</v>
      </c>
      <c r="BK2301" s="187">
        <f>ROUND(I2301*H2301,2)</f>
        <v>0</v>
      </c>
      <c r="BL2301" s="24" t="s">
        <v>339</v>
      </c>
      <c r="BM2301" s="24" t="s">
        <v>2382</v>
      </c>
    </row>
    <row r="2302" spans="2:51" s="12" customFormat="1" ht="13.5">
      <c r="B2302" s="197"/>
      <c r="D2302" s="206" t="s">
        <v>153</v>
      </c>
      <c r="E2302" s="220" t="s">
        <v>5</v>
      </c>
      <c r="F2302" s="218" t="s">
        <v>25</v>
      </c>
      <c r="H2302" s="219">
        <v>41</v>
      </c>
      <c r="I2302" s="201"/>
      <c r="L2302" s="197"/>
      <c r="M2302" s="202"/>
      <c r="N2302" s="203"/>
      <c r="O2302" s="203"/>
      <c r="P2302" s="203"/>
      <c r="Q2302" s="203"/>
      <c r="R2302" s="203"/>
      <c r="S2302" s="203"/>
      <c r="T2302" s="204"/>
      <c r="AT2302" s="198" t="s">
        <v>153</v>
      </c>
      <c r="AU2302" s="198" t="s">
        <v>86</v>
      </c>
      <c r="AV2302" s="12" t="s">
        <v>86</v>
      </c>
      <c r="AW2302" s="12" t="s">
        <v>40</v>
      </c>
      <c r="AX2302" s="12" t="s">
        <v>25</v>
      </c>
      <c r="AY2302" s="198" t="s">
        <v>144</v>
      </c>
    </row>
    <row r="2303" spans="2:65" s="1" customFormat="1" ht="31.5" customHeight="1">
      <c r="B2303" s="175"/>
      <c r="C2303" s="176" t="s">
        <v>2383</v>
      </c>
      <c r="D2303" s="176" t="s">
        <v>146</v>
      </c>
      <c r="E2303" s="177" t="s">
        <v>2384</v>
      </c>
      <c r="F2303" s="178" t="s">
        <v>2385</v>
      </c>
      <c r="G2303" s="179" t="s">
        <v>205</v>
      </c>
      <c r="H2303" s="180">
        <v>770.18</v>
      </c>
      <c r="I2303" s="181"/>
      <c r="J2303" s="182">
        <f>ROUND(I2303*H2303,2)</f>
        <v>0</v>
      </c>
      <c r="K2303" s="178" t="s">
        <v>4753</v>
      </c>
      <c r="L2303" s="42"/>
      <c r="M2303" s="183" t="s">
        <v>5</v>
      </c>
      <c r="N2303" s="184" t="s">
        <v>48</v>
      </c>
      <c r="O2303" s="43"/>
      <c r="P2303" s="185">
        <f>O2303*H2303</f>
        <v>0</v>
      </c>
      <c r="Q2303" s="185">
        <v>0.03141</v>
      </c>
      <c r="R2303" s="185">
        <f>Q2303*H2303</f>
        <v>24.191353799999998</v>
      </c>
      <c r="S2303" s="185">
        <v>0</v>
      </c>
      <c r="T2303" s="186">
        <f>S2303*H2303</f>
        <v>0</v>
      </c>
      <c r="AR2303" s="24" t="s">
        <v>339</v>
      </c>
      <c r="AT2303" s="24" t="s">
        <v>146</v>
      </c>
      <c r="AU2303" s="24" t="s">
        <v>86</v>
      </c>
      <c r="AY2303" s="24" t="s">
        <v>144</v>
      </c>
      <c r="BE2303" s="187">
        <f>IF(N2303="základní",J2303,0)</f>
        <v>0</v>
      </c>
      <c r="BF2303" s="187">
        <f>IF(N2303="snížená",J2303,0)</f>
        <v>0</v>
      </c>
      <c r="BG2303" s="187">
        <f>IF(N2303="zákl. přenesená",J2303,0)</f>
        <v>0</v>
      </c>
      <c r="BH2303" s="187">
        <f>IF(N2303="sníž. přenesená",J2303,0)</f>
        <v>0</v>
      </c>
      <c r="BI2303" s="187">
        <f>IF(N2303="nulová",J2303,0)</f>
        <v>0</v>
      </c>
      <c r="BJ2303" s="24" t="s">
        <v>25</v>
      </c>
      <c r="BK2303" s="187">
        <f>ROUND(I2303*H2303,2)</f>
        <v>0</v>
      </c>
      <c r="BL2303" s="24" t="s">
        <v>339</v>
      </c>
      <c r="BM2303" s="24" t="s">
        <v>2386</v>
      </c>
    </row>
    <row r="2304" spans="2:51" s="11" customFormat="1" ht="13.5">
      <c r="B2304" s="188"/>
      <c r="D2304" s="189" t="s">
        <v>153</v>
      </c>
      <c r="E2304" s="190" t="s">
        <v>5</v>
      </c>
      <c r="F2304" s="191" t="s">
        <v>652</v>
      </c>
      <c r="H2304" s="192" t="s">
        <v>5</v>
      </c>
      <c r="I2304" s="193"/>
      <c r="L2304" s="188"/>
      <c r="M2304" s="194"/>
      <c r="N2304" s="195"/>
      <c r="O2304" s="195"/>
      <c r="P2304" s="195"/>
      <c r="Q2304" s="195"/>
      <c r="R2304" s="195"/>
      <c r="S2304" s="195"/>
      <c r="T2304" s="196"/>
      <c r="AT2304" s="192" t="s">
        <v>153</v>
      </c>
      <c r="AU2304" s="192" t="s">
        <v>86</v>
      </c>
      <c r="AV2304" s="11" t="s">
        <v>25</v>
      </c>
      <c r="AW2304" s="11" t="s">
        <v>40</v>
      </c>
      <c r="AX2304" s="11" t="s">
        <v>77</v>
      </c>
      <c r="AY2304" s="192" t="s">
        <v>144</v>
      </c>
    </row>
    <row r="2305" spans="2:51" s="11" customFormat="1" ht="13.5">
      <c r="B2305" s="188"/>
      <c r="D2305" s="189" t="s">
        <v>153</v>
      </c>
      <c r="E2305" s="190" t="s">
        <v>5</v>
      </c>
      <c r="F2305" s="191" t="s">
        <v>653</v>
      </c>
      <c r="H2305" s="192" t="s">
        <v>5</v>
      </c>
      <c r="I2305" s="193"/>
      <c r="L2305" s="188"/>
      <c r="M2305" s="194"/>
      <c r="N2305" s="195"/>
      <c r="O2305" s="195"/>
      <c r="P2305" s="195"/>
      <c r="Q2305" s="195"/>
      <c r="R2305" s="195"/>
      <c r="S2305" s="195"/>
      <c r="T2305" s="196"/>
      <c r="AT2305" s="192" t="s">
        <v>153</v>
      </c>
      <c r="AU2305" s="192" t="s">
        <v>86</v>
      </c>
      <c r="AV2305" s="11" t="s">
        <v>25</v>
      </c>
      <c r="AW2305" s="11" t="s">
        <v>40</v>
      </c>
      <c r="AX2305" s="11" t="s">
        <v>77</v>
      </c>
      <c r="AY2305" s="192" t="s">
        <v>144</v>
      </c>
    </row>
    <row r="2306" spans="2:51" s="12" customFormat="1" ht="13.5">
      <c r="B2306" s="197"/>
      <c r="D2306" s="189" t="s">
        <v>153</v>
      </c>
      <c r="E2306" s="198" t="s">
        <v>5</v>
      </c>
      <c r="F2306" s="199" t="s">
        <v>654</v>
      </c>
      <c r="H2306" s="200">
        <v>368.18</v>
      </c>
      <c r="I2306" s="201"/>
      <c r="L2306" s="197"/>
      <c r="M2306" s="202"/>
      <c r="N2306" s="203"/>
      <c r="O2306" s="203"/>
      <c r="P2306" s="203"/>
      <c r="Q2306" s="203"/>
      <c r="R2306" s="203"/>
      <c r="S2306" s="203"/>
      <c r="T2306" s="204"/>
      <c r="AT2306" s="198" t="s">
        <v>153</v>
      </c>
      <c r="AU2306" s="198" t="s">
        <v>86</v>
      </c>
      <c r="AV2306" s="12" t="s">
        <v>86</v>
      </c>
      <c r="AW2306" s="12" t="s">
        <v>40</v>
      </c>
      <c r="AX2306" s="12" t="s">
        <v>77</v>
      </c>
      <c r="AY2306" s="198" t="s">
        <v>144</v>
      </c>
    </row>
    <row r="2307" spans="2:51" s="11" customFormat="1" ht="13.5">
      <c r="B2307" s="188"/>
      <c r="D2307" s="189" t="s">
        <v>153</v>
      </c>
      <c r="E2307" s="190" t="s">
        <v>5</v>
      </c>
      <c r="F2307" s="191" t="s">
        <v>655</v>
      </c>
      <c r="H2307" s="192" t="s">
        <v>5</v>
      </c>
      <c r="I2307" s="193"/>
      <c r="L2307" s="188"/>
      <c r="M2307" s="194"/>
      <c r="N2307" s="195"/>
      <c r="O2307" s="195"/>
      <c r="P2307" s="195"/>
      <c r="Q2307" s="195"/>
      <c r="R2307" s="195"/>
      <c r="S2307" s="195"/>
      <c r="T2307" s="196"/>
      <c r="AT2307" s="192" t="s">
        <v>153</v>
      </c>
      <c r="AU2307" s="192" t="s">
        <v>86</v>
      </c>
      <c r="AV2307" s="11" t="s">
        <v>25</v>
      </c>
      <c r="AW2307" s="11" t="s">
        <v>40</v>
      </c>
      <c r="AX2307" s="11" t="s">
        <v>77</v>
      </c>
      <c r="AY2307" s="192" t="s">
        <v>144</v>
      </c>
    </row>
    <row r="2308" spans="2:51" s="11" customFormat="1" ht="13.5">
      <c r="B2308" s="188"/>
      <c r="D2308" s="189" t="s">
        <v>153</v>
      </c>
      <c r="E2308" s="190" t="s">
        <v>5</v>
      </c>
      <c r="F2308" s="191" t="s">
        <v>656</v>
      </c>
      <c r="H2308" s="192" t="s">
        <v>5</v>
      </c>
      <c r="I2308" s="193"/>
      <c r="L2308" s="188"/>
      <c r="M2308" s="194"/>
      <c r="N2308" s="195"/>
      <c r="O2308" s="195"/>
      <c r="P2308" s="195"/>
      <c r="Q2308" s="195"/>
      <c r="R2308" s="195"/>
      <c r="S2308" s="195"/>
      <c r="T2308" s="196"/>
      <c r="AT2308" s="192" t="s">
        <v>153</v>
      </c>
      <c r="AU2308" s="192" t="s">
        <v>86</v>
      </c>
      <c r="AV2308" s="11" t="s">
        <v>25</v>
      </c>
      <c r="AW2308" s="11" t="s">
        <v>40</v>
      </c>
      <c r="AX2308" s="11" t="s">
        <v>77</v>
      </c>
      <c r="AY2308" s="192" t="s">
        <v>144</v>
      </c>
    </row>
    <row r="2309" spans="2:51" s="11" customFormat="1" ht="13.5">
      <c r="B2309" s="188"/>
      <c r="D2309" s="189" t="s">
        <v>153</v>
      </c>
      <c r="E2309" s="190" t="s">
        <v>5</v>
      </c>
      <c r="F2309" s="191" t="s">
        <v>669</v>
      </c>
      <c r="H2309" s="192" t="s">
        <v>5</v>
      </c>
      <c r="I2309" s="193"/>
      <c r="L2309" s="188"/>
      <c r="M2309" s="194"/>
      <c r="N2309" s="195"/>
      <c r="O2309" s="195"/>
      <c r="P2309" s="195"/>
      <c r="Q2309" s="195"/>
      <c r="R2309" s="195"/>
      <c r="S2309" s="195"/>
      <c r="T2309" s="196"/>
      <c r="AT2309" s="192" t="s">
        <v>153</v>
      </c>
      <c r="AU2309" s="192" t="s">
        <v>86</v>
      </c>
      <c r="AV2309" s="11" t="s">
        <v>25</v>
      </c>
      <c r="AW2309" s="11" t="s">
        <v>40</v>
      </c>
      <c r="AX2309" s="11" t="s">
        <v>77</v>
      </c>
      <c r="AY2309" s="192" t="s">
        <v>144</v>
      </c>
    </row>
    <row r="2310" spans="2:51" s="11" customFormat="1" ht="13.5">
      <c r="B2310" s="188"/>
      <c r="D2310" s="189" t="s">
        <v>153</v>
      </c>
      <c r="E2310" s="190" t="s">
        <v>5</v>
      </c>
      <c r="F2310" s="191" t="s">
        <v>670</v>
      </c>
      <c r="H2310" s="192" t="s">
        <v>5</v>
      </c>
      <c r="I2310" s="193"/>
      <c r="L2310" s="188"/>
      <c r="M2310" s="194"/>
      <c r="N2310" s="195"/>
      <c r="O2310" s="195"/>
      <c r="P2310" s="195"/>
      <c r="Q2310" s="195"/>
      <c r="R2310" s="195"/>
      <c r="S2310" s="195"/>
      <c r="T2310" s="196"/>
      <c r="AT2310" s="192" t="s">
        <v>153</v>
      </c>
      <c r="AU2310" s="192" t="s">
        <v>86</v>
      </c>
      <c r="AV2310" s="11" t="s">
        <v>25</v>
      </c>
      <c r="AW2310" s="11" t="s">
        <v>40</v>
      </c>
      <c r="AX2310" s="11" t="s">
        <v>77</v>
      </c>
      <c r="AY2310" s="192" t="s">
        <v>144</v>
      </c>
    </row>
    <row r="2311" spans="2:51" s="12" customFormat="1" ht="13.5">
      <c r="B2311" s="197"/>
      <c r="D2311" s="189" t="s">
        <v>153</v>
      </c>
      <c r="E2311" s="198" t="s">
        <v>5</v>
      </c>
      <c r="F2311" s="199" t="s">
        <v>671</v>
      </c>
      <c r="H2311" s="200">
        <v>176.41</v>
      </c>
      <c r="I2311" s="201"/>
      <c r="L2311" s="197"/>
      <c r="M2311" s="202"/>
      <c r="N2311" s="203"/>
      <c r="O2311" s="203"/>
      <c r="P2311" s="203"/>
      <c r="Q2311" s="203"/>
      <c r="R2311" s="203"/>
      <c r="S2311" s="203"/>
      <c r="T2311" s="204"/>
      <c r="AT2311" s="198" t="s">
        <v>153</v>
      </c>
      <c r="AU2311" s="198" t="s">
        <v>86</v>
      </c>
      <c r="AV2311" s="12" t="s">
        <v>86</v>
      </c>
      <c r="AW2311" s="12" t="s">
        <v>40</v>
      </c>
      <c r="AX2311" s="12" t="s">
        <v>77</v>
      </c>
      <c r="AY2311" s="198" t="s">
        <v>144</v>
      </c>
    </row>
    <row r="2312" spans="2:51" s="12" customFormat="1" ht="13.5">
      <c r="B2312" s="197"/>
      <c r="D2312" s="189" t="s">
        <v>153</v>
      </c>
      <c r="E2312" s="198" t="s">
        <v>5</v>
      </c>
      <c r="F2312" s="199" t="s">
        <v>657</v>
      </c>
      <c r="H2312" s="200">
        <v>142.67</v>
      </c>
      <c r="I2312" s="201"/>
      <c r="L2312" s="197"/>
      <c r="M2312" s="202"/>
      <c r="N2312" s="203"/>
      <c r="O2312" s="203"/>
      <c r="P2312" s="203"/>
      <c r="Q2312" s="203"/>
      <c r="R2312" s="203"/>
      <c r="S2312" s="203"/>
      <c r="T2312" s="204"/>
      <c r="AT2312" s="198" t="s">
        <v>153</v>
      </c>
      <c r="AU2312" s="198" t="s">
        <v>86</v>
      </c>
      <c r="AV2312" s="12" t="s">
        <v>86</v>
      </c>
      <c r="AW2312" s="12" t="s">
        <v>40</v>
      </c>
      <c r="AX2312" s="12" t="s">
        <v>77</v>
      </c>
      <c r="AY2312" s="198" t="s">
        <v>144</v>
      </c>
    </row>
    <row r="2313" spans="2:51" s="11" customFormat="1" ht="13.5">
      <c r="B2313" s="188"/>
      <c r="D2313" s="189" t="s">
        <v>153</v>
      </c>
      <c r="E2313" s="190" t="s">
        <v>5</v>
      </c>
      <c r="F2313" s="191" t="s">
        <v>675</v>
      </c>
      <c r="H2313" s="192" t="s">
        <v>5</v>
      </c>
      <c r="I2313" s="193"/>
      <c r="L2313" s="188"/>
      <c r="M2313" s="194"/>
      <c r="N2313" s="195"/>
      <c r="O2313" s="195"/>
      <c r="P2313" s="195"/>
      <c r="Q2313" s="195"/>
      <c r="R2313" s="195"/>
      <c r="S2313" s="195"/>
      <c r="T2313" s="196"/>
      <c r="AT2313" s="192" t="s">
        <v>153</v>
      </c>
      <c r="AU2313" s="192" t="s">
        <v>86</v>
      </c>
      <c r="AV2313" s="11" t="s">
        <v>25</v>
      </c>
      <c r="AW2313" s="11" t="s">
        <v>40</v>
      </c>
      <c r="AX2313" s="11" t="s">
        <v>77</v>
      </c>
      <c r="AY2313" s="192" t="s">
        <v>144</v>
      </c>
    </row>
    <row r="2314" spans="2:51" s="11" customFormat="1" ht="13.5">
      <c r="B2314" s="188"/>
      <c r="D2314" s="189" t="s">
        <v>153</v>
      </c>
      <c r="E2314" s="190" t="s">
        <v>5</v>
      </c>
      <c r="F2314" s="191" t="s">
        <v>676</v>
      </c>
      <c r="H2314" s="192" t="s">
        <v>5</v>
      </c>
      <c r="I2314" s="193"/>
      <c r="L2314" s="188"/>
      <c r="M2314" s="194"/>
      <c r="N2314" s="195"/>
      <c r="O2314" s="195"/>
      <c r="P2314" s="195"/>
      <c r="Q2314" s="195"/>
      <c r="R2314" s="195"/>
      <c r="S2314" s="195"/>
      <c r="T2314" s="196"/>
      <c r="AT2314" s="192" t="s">
        <v>153</v>
      </c>
      <c r="AU2314" s="192" t="s">
        <v>86</v>
      </c>
      <c r="AV2314" s="11" t="s">
        <v>25</v>
      </c>
      <c r="AW2314" s="11" t="s">
        <v>40</v>
      </c>
      <c r="AX2314" s="11" t="s">
        <v>77</v>
      </c>
      <c r="AY2314" s="192" t="s">
        <v>144</v>
      </c>
    </row>
    <row r="2315" spans="2:51" s="12" customFormat="1" ht="13.5">
      <c r="B2315" s="197"/>
      <c r="D2315" s="189" t="s">
        <v>153</v>
      </c>
      <c r="E2315" s="198" t="s">
        <v>5</v>
      </c>
      <c r="F2315" s="199" t="s">
        <v>677</v>
      </c>
      <c r="H2315" s="200">
        <v>82.92</v>
      </c>
      <c r="I2315" s="201"/>
      <c r="L2315" s="197"/>
      <c r="M2315" s="202"/>
      <c r="N2315" s="203"/>
      <c r="O2315" s="203"/>
      <c r="P2315" s="203"/>
      <c r="Q2315" s="203"/>
      <c r="R2315" s="203"/>
      <c r="S2315" s="203"/>
      <c r="T2315" s="204"/>
      <c r="AT2315" s="198" t="s">
        <v>153</v>
      </c>
      <c r="AU2315" s="198" t="s">
        <v>86</v>
      </c>
      <c r="AV2315" s="12" t="s">
        <v>86</v>
      </c>
      <c r="AW2315" s="12" t="s">
        <v>40</v>
      </c>
      <c r="AX2315" s="12" t="s">
        <v>77</v>
      </c>
      <c r="AY2315" s="198" t="s">
        <v>144</v>
      </c>
    </row>
    <row r="2316" spans="2:51" s="13" customFormat="1" ht="13.5">
      <c r="B2316" s="205"/>
      <c r="D2316" s="206" t="s">
        <v>153</v>
      </c>
      <c r="E2316" s="207" t="s">
        <v>5</v>
      </c>
      <c r="F2316" s="208" t="s">
        <v>174</v>
      </c>
      <c r="H2316" s="209">
        <v>770.18</v>
      </c>
      <c r="I2316" s="210"/>
      <c r="L2316" s="205"/>
      <c r="M2316" s="211"/>
      <c r="N2316" s="212"/>
      <c r="O2316" s="212"/>
      <c r="P2316" s="212"/>
      <c r="Q2316" s="212"/>
      <c r="R2316" s="212"/>
      <c r="S2316" s="212"/>
      <c r="T2316" s="213"/>
      <c r="AT2316" s="214" t="s">
        <v>153</v>
      </c>
      <c r="AU2316" s="214" t="s">
        <v>86</v>
      </c>
      <c r="AV2316" s="13" t="s">
        <v>151</v>
      </c>
      <c r="AW2316" s="13" t="s">
        <v>40</v>
      </c>
      <c r="AX2316" s="13" t="s">
        <v>25</v>
      </c>
      <c r="AY2316" s="214" t="s">
        <v>144</v>
      </c>
    </row>
    <row r="2317" spans="2:65" s="1" customFormat="1" ht="22.5" customHeight="1">
      <c r="B2317" s="175"/>
      <c r="C2317" s="176" t="s">
        <v>2387</v>
      </c>
      <c r="D2317" s="176" t="s">
        <v>146</v>
      </c>
      <c r="E2317" s="177" t="s">
        <v>2388</v>
      </c>
      <c r="F2317" s="178" t="s">
        <v>2389</v>
      </c>
      <c r="G2317" s="179" t="s">
        <v>205</v>
      </c>
      <c r="H2317" s="180">
        <v>35.69</v>
      </c>
      <c r="I2317" s="181"/>
      <c r="J2317" s="182">
        <f>ROUND(I2317*H2317,2)</f>
        <v>0</v>
      </c>
      <c r="K2317" s="178" t="s">
        <v>4753</v>
      </c>
      <c r="L2317" s="42"/>
      <c r="M2317" s="183" t="s">
        <v>5</v>
      </c>
      <c r="N2317" s="184" t="s">
        <v>48</v>
      </c>
      <c r="O2317" s="43"/>
      <c r="P2317" s="185">
        <f>O2317*H2317</f>
        <v>0</v>
      </c>
      <c r="Q2317" s="185">
        <v>0</v>
      </c>
      <c r="R2317" s="185">
        <f>Q2317*H2317</f>
        <v>0</v>
      </c>
      <c r="S2317" s="185">
        <v>0</v>
      </c>
      <c r="T2317" s="186">
        <f>S2317*H2317</f>
        <v>0</v>
      </c>
      <c r="AR2317" s="24" t="s">
        <v>339</v>
      </c>
      <c r="AT2317" s="24" t="s">
        <v>146</v>
      </c>
      <c r="AU2317" s="24" t="s">
        <v>86</v>
      </c>
      <c r="AY2317" s="24" t="s">
        <v>144</v>
      </c>
      <c r="BE2317" s="187">
        <f>IF(N2317="základní",J2317,0)</f>
        <v>0</v>
      </c>
      <c r="BF2317" s="187">
        <f>IF(N2317="snížená",J2317,0)</f>
        <v>0</v>
      </c>
      <c r="BG2317" s="187">
        <f>IF(N2317="zákl. přenesená",J2317,0)</f>
        <v>0</v>
      </c>
      <c r="BH2317" s="187">
        <f>IF(N2317="sníž. přenesená",J2317,0)</f>
        <v>0</v>
      </c>
      <c r="BI2317" s="187">
        <f>IF(N2317="nulová",J2317,0)</f>
        <v>0</v>
      </c>
      <c r="BJ2317" s="24" t="s">
        <v>25</v>
      </c>
      <c r="BK2317" s="187">
        <f>ROUND(I2317*H2317,2)</f>
        <v>0</v>
      </c>
      <c r="BL2317" s="24" t="s">
        <v>339</v>
      </c>
      <c r="BM2317" s="24" t="s">
        <v>2390</v>
      </c>
    </row>
    <row r="2318" spans="2:51" s="11" customFormat="1" ht="13.5">
      <c r="B2318" s="188"/>
      <c r="D2318" s="189" t="s">
        <v>153</v>
      </c>
      <c r="E2318" s="190" t="s">
        <v>5</v>
      </c>
      <c r="F2318" s="191" t="s">
        <v>2391</v>
      </c>
      <c r="H2318" s="192" t="s">
        <v>5</v>
      </c>
      <c r="I2318" s="193"/>
      <c r="L2318" s="188"/>
      <c r="M2318" s="194"/>
      <c r="N2318" s="195"/>
      <c r="O2318" s="195"/>
      <c r="P2318" s="195"/>
      <c r="Q2318" s="195"/>
      <c r="R2318" s="195"/>
      <c r="S2318" s="195"/>
      <c r="T2318" s="196"/>
      <c r="AT2318" s="192" t="s">
        <v>153</v>
      </c>
      <c r="AU2318" s="192" t="s">
        <v>86</v>
      </c>
      <c r="AV2318" s="11" t="s">
        <v>25</v>
      </c>
      <c r="AW2318" s="11" t="s">
        <v>40</v>
      </c>
      <c r="AX2318" s="11" t="s">
        <v>77</v>
      </c>
      <c r="AY2318" s="192" t="s">
        <v>144</v>
      </c>
    </row>
    <row r="2319" spans="2:51" s="11" customFormat="1" ht="13.5">
      <c r="B2319" s="188"/>
      <c r="D2319" s="189" t="s">
        <v>153</v>
      </c>
      <c r="E2319" s="190" t="s">
        <v>5</v>
      </c>
      <c r="F2319" s="191" t="s">
        <v>517</v>
      </c>
      <c r="H2319" s="192" t="s">
        <v>5</v>
      </c>
      <c r="I2319" s="193"/>
      <c r="L2319" s="188"/>
      <c r="M2319" s="194"/>
      <c r="N2319" s="195"/>
      <c r="O2319" s="195"/>
      <c r="P2319" s="195"/>
      <c r="Q2319" s="195"/>
      <c r="R2319" s="195"/>
      <c r="S2319" s="195"/>
      <c r="T2319" s="196"/>
      <c r="AT2319" s="192" t="s">
        <v>153</v>
      </c>
      <c r="AU2319" s="192" t="s">
        <v>86</v>
      </c>
      <c r="AV2319" s="11" t="s">
        <v>25</v>
      </c>
      <c r="AW2319" s="11" t="s">
        <v>40</v>
      </c>
      <c r="AX2319" s="11" t="s">
        <v>77</v>
      </c>
      <c r="AY2319" s="192" t="s">
        <v>144</v>
      </c>
    </row>
    <row r="2320" spans="2:51" s="12" customFormat="1" ht="13.5">
      <c r="B2320" s="197"/>
      <c r="D2320" s="189" t="s">
        <v>153</v>
      </c>
      <c r="E2320" s="198" t="s">
        <v>5</v>
      </c>
      <c r="F2320" s="199" t="s">
        <v>2392</v>
      </c>
      <c r="H2320" s="200">
        <v>26.136</v>
      </c>
      <c r="I2320" s="201"/>
      <c r="L2320" s="197"/>
      <c r="M2320" s="202"/>
      <c r="N2320" s="203"/>
      <c r="O2320" s="203"/>
      <c r="P2320" s="203"/>
      <c r="Q2320" s="203"/>
      <c r="R2320" s="203"/>
      <c r="S2320" s="203"/>
      <c r="T2320" s="204"/>
      <c r="AT2320" s="198" t="s">
        <v>153</v>
      </c>
      <c r="AU2320" s="198" t="s">
        <v>86</v>
      </c>
      <c r="AV2320" s="12" t="s">
        <v>86</v>
      </c>
      <c r="AW2320" s="12" t="s">
        <v>40</v>
      </c>
      <c r="AX2320" s="12" t="s">
        <v>77</v>
      </c>
      <c r="AY2320" s="198" t="s">
        <v>144</v>
      </c>
    </row>
    <row r="2321" spans="2:51" s="11" customFormat="1" ht="13.5">
      <c r="B2321" s="188"/>
      <c r="D2321" s="189" t="s">
        <v>153</v>
      </c>
      <c r="E2321" s="190" t="s">
        <v>5</v>
      </c>
      <c r="F2321" s="191" t="s">
        <v>519</v>
      </c>
      <c r="H2321" s="192" t="s">
        <v>5</v>
      </c>
      <c r="I2321" s="193"/>
      <c r="L2321" s="188"/>
      <c r="M2321" s="194"/>
      <c r="N2321" s="195"/>
      <c r="O2321" s="195"/>
      <c r="P2321" s="195"/>
      <c r="Q2321" s="195"/>
      <c r="R2321" s="195"/>
      <c r="S2321" s="195"/>
      <c r="T2321" s="196"/>
      <c r="AT2321" s="192" t="s">
        <v>153</v>
      </c>
      <c r="AU2321" s="192" t="s">
        <v>86</v>
      </c>
      <c r="AV2321" s="11" t="s">
        <v>25</v>
      </c>
      <c r="AW2321" s="11" t="s">
        <v>40</v>
      </c>
      <c r="AX2321" s="11" t="s">
        <v>77</v>
      </c>
      <c r="AY2321" s="192" t="s">
        <v>144</v>
      </c>
    </row>
    <row r="2322" spans="2:51" s="12" customFormat="1" ht="13.5">
      <c r="B2322" s="197"/>
      <c r="D2322" s="189" t="s">
        <v>153</v>
      </c>
      <c r="E2322" s="198" t="s">
        <v>5</v>
      </c>
      <c r="F2322" s="199" t="s">
        <v>2393</v>
      </c>
      <c r="H2322" s="200">
        <v>9.554</v>
      </c>
      <c r="I2322" s="201"/>
      <c r="L2322" s="197"/>
      <c r="M2322" s="202"/>
      <c r="N2322" s="203"/>
      <c r="O2322" s="203"/>
      <c r="P2322" s="203"/>
      <c r="Q2322" s="203"/>
      <c r="R2322" s="203"/>
      <c r="S2322" s="203"/>
      <c r="T2322" s="204"/>
      <c r="AT2322" s="198" t="s">
        <v>153</v>
      </c>
      <c r="AU2322" s="198" t="s">
        <v>86</v>
      </c>
      <c r="AV2322" s="12" t="s">
        <v>86</v>
      </c>
      <c r="AW2322" s="12" t="s">
        <v>40</v>
      </c>
      <c r="AX2322" s="12" t="s">
        <v>77</v>
      </c>
      <c r="AY2322" s="198" t="s">
        <v>144</v>
      </c>
    </row>
    <row r="2323" spans="2:51" s="13" customFormat="1" ht="13.5">
      <c r="B2323" s="205"/>
      <c r="D2323" s="206" t="s">
        <v>153</v>
      </c>
      <c r="E2323" s="207" t="s">
        <v>5</v>
      </c>
      <c r="F2323" s="208" t="s">
        <v>174</v>
      </c>
      <c r="H2323" s="209">
        <v>35.69</v>
      </c>
      <c r="I2323" s="210"/>
      <c r="L2323" s="205"/>
      <c r="M2323" s="211"/>
      <c r="N2323" s="212"/>
      <c r="O2323" s="212"/>
      <c r="P2323" s="212"/>
      <c r="Q2323" s="212"/>
      <c r="R2323" s="212"/>
      <c r="S2323" s="212"/>
      <c r="T2323" s="213"/>
      <c r="AT2323" s="214" t="s">
        <v>153</v>
      </c>
      <c r="AU2323" s="214" t="s">
        <v>86</v>
      </c>
      <c r="AV2323" s="13" t="s">
        <v>151</v>
      </c>
      <c r="AW2323" s="13" t="s">
        <v>40</v>
      </c>
      <c r="AX2323" s="13" t="s">
        <v>25</v>
      </c>
      <c r="AY2323" s="214" t="s">
        <v>144</v>
      </c>
    </row>
    <row r="2324" spans="2:65" s="1" customFormat="1" ht="31.5" customHeight="1">
      <c r="B2324" s="175"/>
      <c r="C2324" s="223" t="s">
        <v>2394</v>
      </c>
      <c r="D2324" s="223" t="s">
        <v>782</v>
      </c>
      <c r="E2324" s="224" t="s">
        <v>2395</v>
      </c>
      <c r="F2324" s="225" t="s">
        <v>2396</v>
      </c>
      <c r="G2324" s="226" t="s">
        <v>205</v>
      </c>
      <c r="H2324" s="227">
        <v>39.259</v>
      </c>
      <c r="I2324" s="228"/>
      <c r="J2324" s="229">
        <f>ROUND(I2324*H2324,2)</f>
        <v>0</v>
      </c>
      <c r="K2324" s="356" t="s">
        <v>4753</v>
      </c>
      <c r="L2324" s="230"/>
      <c r="M2324" s="231" t="s">
        <v>5</v>
      </c>
      <c r="N2324" s="232" t="s">
        <v>48</v>
      </c>
      <c r="O2324" s="43"/>
      <c r="P2324" s="185">
        <f>O2324*H2324</f>
        <v>0</v>
      </c>
      <c r="Q2324" s="185">
        <v>0.0104</v>
      </c>
      <c r="R2324" s="185">
        <f>Q2324*H2324</f>
        <v>0.4082936</v>
      </c>
      <c r="S2324" s="185">
        <v>0</v>
      </c>
      <c r="T2324" s="186">
        <f>S2324*H2324</f>
        <v>0</v>
      </c>
      <c r="AR2324" s="24" t="s">
        <v>497</v>
      </c>
      <c r="AT2324" s="24" t="s">
        <v>782</v>
      </c>
      <c r="AU2324" s="24" t="s">
        <v>86</v>
      </c>
      <c r="AY2324" s="24" t="s">
        <v>144</v>
      </c>
      <c r="BE2324" s="187">
        <f>IF(N2324="základní",J2324,0)</f>
        <v>0</v>
      </c>
      <c r="BF2324" s="187">
        <f>IF(N2324="snížená",J2324,0)</f>
        <v>0</v>
      </c>
      <c r="BG2324" s="187">
        <f>IF(N2324="zákl. přenesená",J2324,0)</f>
        <v>0</v>
      </c>
      <c r="BH2324" s="187">
        <f>IF(N2324="sníž. přenesená",J2324,0)</f>
        <v>0</v>
      </c>
      <c r="BI2324" s="187">
        <f>IF(N2324="nulová",J2324,0)</f>
        <v>0</v>
      </c>
      <c r="BJ2324" s="24" t="s">
        <v>25</v>
      </c>
      <c r="BK2324" s="187">
        <f>ROUND(I2324*H2324,2)</f>
        <v>0</v>
      </c>
      <c r="BL2324" s="24" t="s">
        <v>339</v>
      </c>
      <c r="BM2324" s="24" t="s">
        <v>2397</v>
      </c>
    </row>
    <row r="2325" spans="2:51" s="11" customFormat="1" ht="13.5">
      <c r="B2325" s="188"/>
      <c r="D2325" s="189" t="s">
        <v>153</v>
      </c>
      <c r="E2325" s="190" t="s">
        <v>5</v>
      </c>
      <c r="F2325" s="191" t="s">
        <v>2391</v>
      </c>
      <c r="H2325" s="192" t="s">
        <v>5</v>
      </c>
      <c r="I2325" s="193"/>
      <c r="L2325" s="188"/>
      <c r="M2325" s="194"/>
      <c r="N2325" s="195"/>
      <c r="O2325" s="195"/>
      <c r="P2325" s="195"/>
      <c r="Q2325" s="195"/>
      <c r="R2325" s="195"/>
      <c r="S2325" s="195"/>
      <c r="T2325" s="196"/>
      <c r="AT2325" s="192" t="s">
        <v>153</v>
      </c>
      <c r="AU2325" s="192" t="s">
        <v>86</v>
      </c>
      <c r="AV2325" s="11" t="s">
        <v>25</v>
      </c>
      <c r="AW2325" s="11" t="s">
        <v>40</v>
      </c>
      <c r="AX2325" s="11" t="s">
        <v>77</v>
      </c>
      <c r="AY2325" s="192" t="s">
        <v>144</v>
      </c>
    </row>
    <row r="2326" spans="2:51" s="11" customFormat="1" ht="13.5">
      <c r="B2326" s="188"/>
      <c r="D2326" s="189" t="s">
        <v>153</v>
      </c>
      <c r="E2326" s="190" t="s">
        <v>5</v>
      </c>
      <c r="F2326" s="191" t="s">
        <v>517</v>
      </c>
      <c r="H2326" s="192" t="s">
        <v>5</v>
      </c>
      <c r="I2326" s="193"/>
      <c r="L2326" s="188"/>
      <c r="M2326" s="194"/>
      <c r="N2326" s="195"/>
      <c r="O2326" s="195"/>
      <c r="P2326" s="195"/>
      <c r="Q2326" s="195"/>
      <c r="R2326" s="195"/>
      <c r="S2326" s="195"/>
      <c r="T2326" s="196"/>
      <c r="AT2326" s="192" t="s">
        <v>153</v>
      </c>
      <c r="AU2326" s="192" t="s">
        <v>86</v>
      </c>
      <c r="AV2326" s="11" t="s">
        <v>25</v>
      </c>
      <c r="AW2326" s="11" t="s">
        <v>40</v>
      </c>
      <c r="AX2326" s="11" t="s">
        <v>77</v>
      </c>
      <c r="AY2326" s="192" t="s">
        <v>144</v>
      </c>
    </row>
    <row r="2327" spans="2:51" s="12" customFormat="1" ht="13.5">
      <c r="B2327" s="197"/>
      <c r="D2327" s="189" t="s">
        <v>153</v>
      </c>
      <c r="E2327" s="198" t="s">
        <v>5</v>
      </c>
      <c r="F2327" s="199" t="s">
        <v>2392</v>
      </c>
      <c r="H2327" s="200">
        <v>26.136</v>
      </c>
      <c r="I2327" s="201"/>
      <c r="L2327" s="197"/>
      <c r="M2327" s="202"/>
      <c r="N2327" s="203"/>
      <c r="O2327" s="203"/>
      <c r="P2327" s="203"/>
      <c r="Q2327" s="203"/>
      <c r="R2327" s="203"/>
      <c r="S2327" s="203"/>
      <c r="T2327" s="204"/>
      <c r="AT2327" s="198" t="s">
        <v>153</v>
      </c>
      <c r="AU2327" s="198" t="s">
        <v>86</v>
      </c>
      <c r="AV2327" s="12" t="s">
        <v>86</v>
      </c>
      <c r="AW2327" s="12" t="s">
        <v>40</v>
      </c>
      <c r="AX2327" s="12" t="s">
        <v>77</v>
      </c>
      <c r="AY2327" s="198" t="s">
        <v>144</v>
      </c>
    </row>
    <row r="2328" spans="2:51" s="11" customFormat="1" ht="13.5">
      <c r="B2328" s="188"/>
      <c r="D2328" s="189" t="s">
        <v>153</v>
      </c>
      <c r="E2328" s="190" t="s">
        <v>5</v>
      </c>
      <c r="F2328" s="191" t="s">
        <v>519</v>
      </c>
      <c r="H2328" s="192" t="s">
        <v>5</v>
      </c>
      <c r="I2328" s="193"/>
      <c r="L2328" s="188"/>
      <c r="M2328" s="194"/>
      <c r="N2328" s="195"/>
      <c r="O2328" s="195"/>
      <c r="P2328" s="195"/>
      <c r="Q2328" s="195"/>
      <c r="R2328" s="195"/>
      <c r="S2328" s="195"/>
      <c r="T2328" s="196"/>
      <c r="AT2328" s="192" t="s">
        <v>153</v>
      </c>
      <c r="AU2328" s="192" t="s">
        <v>86</v>
      </c>
      <c r="AV2328" s="11" t="s">
        <v>25</v>
      </c>
      <c r="AW2328" s="11" t="s">
        <v>40</v>
      </c>
      <c r="AX2328" s="11" t="s">
        <v>77</v>
      </c>
      <c r="AY2328" s="192" t="s">
        <v>144</v>
      </c>
    </row>
    <row r="2329" spans="2:51" s="12" customFormat="1" ht="13.5">
      <c r="B2329" s="197"/>
      <c r="D2329" s="189" t="s">
        <v>153</v>
      </c>
      <c r="E2329" s="198" t="s">
        <v>5</v>
      </c>
      <c r="F2329" s="199" t="s">
        <v>2393</v>
      </c>
      <c r="H2329" s="200">
        <v>9.554</v>
      </c>
      <c r="I2329" s="201"/>
      <c r="L2329" s="197"/>
      <c r="M2329" s="202"/>
      <c r="N2329" s="203"/>
      <c r="O2329" s="203"/>
      <c r="P2329" s="203"/>
      <c r="Q2329" s="203"/>
      <c r="R2329" s="203"/>
      <c r="S2329" s="203"/>
      <c r="T2329" s="204"/>
      <c r="AT2329" s="198" t="s">
        <v>153</v>
      </c>
      <c r="AU2329" s="198" t="s">
        <v>86</v>
      </c>
      <c r="AV2329" s="12" t="s">
        <v>86</v>
      </c>
      <c r="AW2329" s="12" t="s">
        <v>40</v>
      </c>
      <c r="AX2329" s="12" t="s">
        <v>77</v>
      </c>
      <c r="AY2329" s="198" t="s">
        <v>144</v>
      </c>
    </row>
    <row r="2330" spans="2:51" s="13" customFormat="1" ht="13.5">
      <c r="B2330" s="205"/>
      <c r="D2330" s="189" t="s">
        <v>153</v>
      </c>
      <c r="E2330" s="215" t="s">
        <v>5</v>
      </c>
      <c r="F2330" s="216" t="s">
        <v>174</v>
      </c>
      <c r="H2330" s="217">
        <v>35.69</v>
      </c>
      <c r="I2330" s="210"/>
      <c r="L2330" s="205"/>
      <c r="M2330" s="211"/>
      <c r="N2330" s="212"/>
      <c r="O2330" s="212"/>
      <c r="P2330" s="212"/>
      <c r="Q2330" s="212"/>
      <c r="R2330" s="212"/>
      <c r="S2330" s="212"/>
      <c r="T2330" s="213"/>
      <c r="AT2330" s="214" t="s">
        <v>153</v>
      </c>
      <c r="AU2330" s="214" t="s">
        <v>86</v>
      </c>
      <c r="AV2330" s="13" t="s">
        <v>151</v>
      </c>
      <c r="AW2330" s="13" t="s">
        <v>40</v>
      </c>
      <c r="AX2330" s="13" t="s">
        <v>77</v>
      </c>
      <c r="AY2330" s="214" t="s">
        <v>144</v>
      </c>
    </row>
    <row r="2331" spans="2:51" s="12" customFormat="1" ht="13.5">
      <c r="B2331" s="197"/>
      <c r="D2331" s="189" t="s">
        <v>153</v>
      </c>
      <c r="E2331" s="198" t="s">
        <v>5</v>
      </c>
      <c r="F2331" s="199" t="s">
        <v>2398</v>
      </c>
      <c r="H2331" s="200">
        <v>39.259</v>
      </c>
      <c r="I2331" s="201"/>
      <c r="L2331" s="197"/>
      <c r="M2331" s="202"/>
      <c r="N2331" s="203"/>
      <c r="O2331" s="203"/>
      <c r="P2331" s="203"/>
      <c r="Q2331" s="203"/>
      <c r="R2331" s="203"/>
      <c r="S2331" s="203"/>
      <c r="T2331" s="204"/>
      <c r="AT2331" s="198" t="s">
        <v>153</v>
      </c>
      <c r="AU2331" s="198" t="s">
        <v>86</v>
      </c>
      <c r="AV2331" s="12" t="s">
        <v>86</v>
      </c>
      <c r="AW2331" s="12" t="s">
        <v>40</v>
      </c>
      <c r="AX2331" s="12" t="s">
        <v>77</v>
      </c>
      <c r="AY2331" s="198" t="s">
        <v>144</v>
      </c>
    </row>
    <row r="2332" spans="2:51" s="13" customFormat="1" ht="13.5">
      <c r="B2332" s="205"/>
      <c r="D2332" s="206" t="s">
        <v>153</v>
      </c>
      <c r="E2332" s="207" t="s">
        <v>5</v>
      </c>
      <c r="F2332" s="208" t="s">
        <v>174</v>
      </c>
      <c r="H2332" s="209">
        <v>39.259</v>
      </c>
      <c r="I2332" s="210"/>
      <c r="L2332" s="205"/>
      <c r="M2332" s="211"/>
      <c r="N2332" s="212"/>
      <c r="O2332" s="212"/>
      <c r="P2332" s="212"/>
      <c r="Q2332" s="212"/>
      <c r="R2332" s="212"/>
      <c r="S2332" s="212"/>
      <c r="T2332" s="213"/>
      <c r="AT2332" s="214" t="s">
        <v>153</v>
      </c>
      <c r="AU2332" s="214" t="s">
        <v>86</v>
      </c>
      <c r="AV2332" s="13" t="s">
        <v>151</v>
      </c>
      <c r="AW2332" s="13" t="s">
        <v>40</v>
      </c>
      <c r="AX2332" s="13" t="s">
        <v>25</v>
      </c>
      <c r="AY2332" s="214" t="s">
        <v>144</v>
      </c>
    </row>
    <row r="2333" spans="2:65" s="1" customFormat="1" ht="22.5" customHeight="1">
      <c r="B2333" s="175"/>
      <c r="C2333" s="223" t="s">
        <v>2399</v>
      </c>
      <c r="D2333" s="223" t="s">
        <v>782</v>
      </c>
      <c r="E2333" s="224" t="s">
        <v>2400</v>
      </c>
      <c r="F2333" s="225" t="s">
        <v>4766</v>
      </c>
      <c r="G2333" s="226" t="s">
        <v>149</v>
      </c>
      <c r="H2333" s="227">
        <v>0.786</v>
      </c>
      <c r="I2333" s="228"/>
      <c r="J2333" s="229">
        <f>ROUND(I2333*H2333,2)</f>
        <v>0</v>
      </c>
      <c r="K2333" s="356" t="s">
        <v>4753</v>
      </c>
      <c r="L2333" s="230"/>
      <c r="M2333" s="231" t="s">
        <v>5</v>
      </c>
      <c r="N2333" s="232" t="s">
        <v>48</v>
      </c>
      <c r="O2333" s="43"/>
      <c r="P2333" s="185">
        <f>O2333*H2333</f>
        <v>0</v>
      </c>
      <c r="Q2333" s="185">
        <v>0</v>
      </c>
      <c r="R2333" s="185">
        <f>Q2333*H2333</f>
        <v>0</v>
      </c>
      <c r="S2333" s="185">
        <v>0</v>
      </c>
      <c r="T2333" s="186">
        <f>S2333*H2333</f>
        <v>0</v>
      </c>
      <c r="AR2333" s="24" t="s">
        <v>497</v>
      </c>
      <c r="AT2333" s="24" t="s">
        <v>782</v>
      </c>
      <c r="AU2333" s="24" t="s">
        <v>86</v>
      </c>
      <c r="AY2333" s="24" t="s">
        <v>144</v>
      </c>
      <c r="BE2333" s="187">
        <f>IF(N2333="základní",J2333,0)</f>
        <v>0</v>
      </c>
      <c r="BF2333" s="187">
        <f>IF(N2333="snížená",J2333,0)</f>
        <v>0</v>
      </c>
      <c r="BG2333" s="187">
        <f>IF(N2333="zákl. přenesená",J2333,0)</f>
        <v>0</v>
      </c>
      <c r="BH2333" s="187">
        <f>IF(N2333="sníž. přenesená",J2333,0)</f>
        <v>0</v>
      </c>
      <c r="BI2333" s="187">
        <f>IF(N2333="nulová",J2333,0)</f>
        <v>0</v>
      </c>
      <c r="BJ2333" s="24" t="s">
        <v>25</v>
      </c>
      <c r="BK2333" s="187">
        <f>ROUND(I2333*H2333,2)</f>
        <v>0</v>
      </c>
      <c r="BL2333" s="24" t="s">
        <v>339</v>
      </c>
      <c r="BM2333" s="24" t="s">
        <v>2401</v>
      </c>
    </row>
    <row r="2334" spans="2:51" s="12" customFormat="1" ht="13.5">
      <c r="B2334" s="197"/>
      <c r="D2334" s="189" t="s">
        <v>153</v>
      </c>
      <c r="E2334" s="198" t="s">
        <v>5</v>
      </c>
      <c r="F2334" s="199" t="s">
        <v>25</v>
      </c>
      <c r="H2334" s="200">
        <v>0.786</v>
      </c>
      <c r="I2334" s="201"/>
      <c r="L2334" s="197"/>
      <c r="M2334" s="202"/>
      <c r="N2334" s="203"/>
      <c r="O2334" s="203"/>
      <c r="P2334" s="203"/>
      <c r="Q2334" s="203"/>
      <c r="R2334" s="203"/>
      <c r="S2334" s="203"/>
      <c r="T2334" s="204"/>
      <c r="AT2334" s="198" t="s">
        <v>153</v>
      </c>
      <c r="AU2334" s="198" t="s">
        <v>86</v>
      </c>
      <c r="AV2334" s="12" t="s">
        <v>86</v>
      </c>
      <c r="AW2334" s="12" t="s">
        <v>40</v>
      </c>
      <c r="AX2334" s="12" t="s">
        <v>77</v>
      </c>
      <c r="AY2334" s="198" t="s">
        <v>144</v>
      </c>
    </row>
    <row r="2335" spans="2:51" s="13" customFormat="1" ht="13.5">
      <c r="B2335" s="205"/>
      <c r="D2335" s="206" t="s">
        <v>153</v>
      </c>
      <c r="E2335" s="207" t="s">
        <v>5</v>
      </c>
      <c r="F2335" s="208" t="s">
        <v>174</v>
      </c>
      <c r="H2335" s="209">
        <v>0.786</v>
      </c>
      <c r="I2335" s="210"/>
      <c r="L2335" s="205"/>
      <c r="M2335" s="211"/>
      <c r="N2335" s="212"/>
      <c r="O2335" s="212"/>
      <c r="P2335" s="212"/>
      <c r="Q2335" s="212"/>
      <c r="R2335" s="212"/>
      <c r="S2335" s="212"/>
      <c r="T2335" s="213"/>
      <c r="AT2335" s="214" t="s">
        <v>153</v>
      </c>
      <c r="AU2335" s="214" t="s">
        <v>86</v>
      </c>
      <c r="AV2335" s="13" t="s">
        <v>151</v>
      </c>
      <c r="AW2335" s="13" t="s">
        <v>40</v>
      </c>
      <c r="AX2335" s="13" t="s">
        <v>25</v>
      </c>
      <c r="AY2335" s="214" t="s">
        <v>144</v>
      </c>
    </row>
    <row r="2336" spans="2:65" s="1" customFormat="1" ht="31.5" customHeight="1">
      <c r="B2336" s="175"/>
      <c r="C2336" s="176" t="s">
        <v>2402</v>
      </c>
      <c r="D2336" s="176" t="s">
        <v>146</v>
      </c>
      <c r="E2336" s="177" t="s">
        <v>2403</v>
      </c>
      <c r="F2336" s="178" t="s">
        <v>2404</v>
      </c>
      <c r="G2336" s="179" t="s">
        <v>1208</v>
      </c>
      <c r="H2336" s="239"/>
      <c r="I2336" s="181"/>
      <c r="J2336" s="182">
        <f>ROUND(I2336*H2336,2)</f>
        <v>0</v>
      </c>
      <c r="K2336" s="178" t="s">
        <v>4753</v>
      </c>
      <c r="L2336" s="42"/>
      <c r="M2336" s="183" t="s">
        <v>5</v>
      </c>
      <c r="N2336" s="184" t="s">
        <v>48</v>
      </c>
      <c r="O2336" s="43"/>
      <c r="P2336" s="185">
        <f>O2336*H2336</f>
        <v>0</v>
      </c>
      <c r="Q2336" s="185">
        <v>0</v>
      </c>
      <c r="R2336" s="185">
        <f>Q2336*H2336</f>
        <v>0</v>
      </c>
      <c r="S2336" s="185">
        <v>0</v>
      </c>
      <c r="T2336" s="186">
        <f>S2336*H2336</f>
        <v>0</v>
      </c>
      <c r="AR2336" s="24" t="s">
        <v>339</v>
      </c>
      <c r="AT2336" s="24" t="s">
        <v>146</v>
      </c>
      <c r="AU2336" s="24" t="s">
        <v>86</v>
      </c>
      <c r="AY2336" s="24" t="s">
        <v>144</v>
      </c>
      <c r="BE2336" s="187">
        <f>IF(N2336="základní",J2336,0)</f>
        <v>0</v>
      </c>
      <c r="BF2336" s="187">
        <f>IF(N2336="snížená",J2336,0)</f>
        <v>0</v>
      </c>
      <c r="BG2336" s="187">
        <f>IF(N2336="zákl. přenesená",J2336,0)</f>
        <v>0</v>
      </c>
      <c r="BH2336" s="187">
        <f>IF(N2336="sníž. přenesená",J2336,0)</f>
        <v>0</v>
      </c>
      <c r="BI2336" s="187">
        <f>IF(N2336="nulová",J2336,0)</f>
        <v>0</v>
      </c>
      <c r="BJ2336" s="24" t="s">
        <v>25</v>
      </c>
      <c r="BK2336" s="187">
        <f>ROUND(I2336*H2336,2)</f>
        <v>0</v>
      </c>
      <c r="BL2336" s="24" t="s">
        <v>339</v>
      </c>
      <c r="BM2336" s="24" t="s">
        <v>2405</v>
      </c>
    </row>
    <row r="2337" spans="2:63" s="10" customFormat="1" ht="29.85" customHeight="1">
      <c r="B2337" s="161"/>
      <c r="D2337" s="172" t="s">
        <v>76</v>
      </c>
      <c r="E2337" s="173" t="s">
        <v>2406</v>
      </c>
      <c r="F2337" s="173" t="s">
        <v>2407</v>
      </c>
      <c r="I2337" s="164"/>
      <c r="J2337" s="174">
        <f>BK2337</f>
        <v>0</v>
      </c>
      <c r="L2337" s="161"/>
      <c r="M2337" s="166"/>
      <c r="N2337" s="167"/>
      <c r="O2337" s="167"/>
      <c r="P2337" s="168">
        <f>SUM(P2338:P2434)</f>
        <v>0</v>
      </c>
      <c r="Q2337" s="167"/>
      <c r="R2337" s="168">
        <f>SUM(R2338:R2434)</f>
        <v>0.90942254</v>
      </c>
      <c r="S2337" s="167"/>
      <c r="T2337" s="169">
        <f>SUM(T2338:T2434)</f>
        <v>0</v>
      </c>
      <c r="AR2337" s="162" t="s">
        <v>86</v>
      </c>
      <c r="AT2337" s="170" t="s">
        <v>76</v>
      </c>
      <c r="AU2337" s="170" t="s">
        <v>25</v>
      </c>
      <c r="AY2337" s="162" t="s">
        <v>144</v>
      </c>
      <c r="BK2337" s="171">
        <f>SUM(BK2338:BK2434)</f>
        <v>0</v>
      </c>
    </row>
    <row r="2338" spans="2:65" s="1" customFormat="1" ht="22.5" customHeight="1">
      <c r="B2338" s="175"/>
      <c r="C2338" s="176" t="s">
        <v>2408</v>
      </c>
      <c r="D2338" s="176" t="s">
        <v>146</v>
      </c>
      <c r="E2338" s="177" t="s">
        <v>2409</v>
      </c>
      <c r="F2338" s="178" t="s">
        <v>2410</v>
      </c>
      <c r="G2338" s="179" t="s">
        <v>468</v>
      </c>
      <c r="H2338" s="180">
        <v>8</v>
      </c>
      <c r="I2338" s="181"/>
      <c r="J2338" s="182">
        <f>ROUND(I2338*H2338,2)</f>
        <v>0</v>
      </c>
      <c r="K2338" s="178" t="s">
        <v>4754</v>
      </c>
      <c r="L2338" s="42"/>
      <c r="M2338" s="183" t="s">
        <v>5</v>
      </c>
      <c r="N2338" s="184" t="s">
        <v>48</v>
      </c>
      <c r="O2338" s="43"/>
      <c r="P2338" s="185">
        <f>O2338*H2338</f>
        <v>0</v>
      </c>
      <c r="Q2338" s="185">
        <v>0.00116</v>
      </c>
      <c r="R2338" s="185">
        <f>Q2338*H2338</f>
        <v>0.00928</v>
      </c>
      <c r="S2338" s="185">
        <v>0</v>
      </c>
      <c r="T2338" s="186">
        <f>S2338*H2338</f>
        <v>0</v>
      </c>
      <c r="AR2338" s="24" t="s">
        <v>339</v>
      </c>
      <c r="AT2338" s="24" t="s">
        <v>146</v>
      </c>
      <c r="AU2338" s="24" t="s">
        <v>86</v>
      </c>
      <c r="AY2338" s="24" t="s">
        <v>144</v>
      </c>
      <c r="BE2338" s="187">
        <f>IF(N2338="základní",J2338,0)</f>
        <v>0</v>
      </c>
      <c r="BF2338" s="187">
        <f>IF(N2338="snížená",J2338,0)</f>
        <v>0</v>
      </c>
      <c r="BG2338" s="187">
        <f>IF(N2338="zákl. přenesená",J2338,0)</f>
        <v>0</v>
      </c>
      <c r="BH2338" s="187">
        <f>IF(N2338="sníž. přenesená",J2338,0)</f>
        <v>0</v>
      </c>
      <c r="BI2338" s="187">
        <f>IF(N2338="nulová",J2338,0)</f>
        <v>0</v>
      </c>
      <c r="BJ2338" s="24" t="s">
        <v>25</v>
      </c>
      <c r="BK2338" s="187">
        <f>ROUND(I2338*H2338,2)</f>
        <v>0</v>
      </c>
      <c r="BL2338" s="24" t="s">
        <v>339</v>
      </c>
      <c r="BM2338" s="24" t="s">
        <v>2411</v>
      </c>
    </row>
    <row r="2339" spans="2:51" s="11" customFormat="1" ht="13.5">
      <c r="B2339" s="188"/>
      <c r="D2339" s="189" t="s">
        <v>153</v>
      </c>
      <c r="E2339" s="190" t="s">
        <v>5</v>
      </c>
      <c r="F2339" s="191" t="s">
        <v>2412</v>
      </c>
      <c r="H2339" s="192" t="s">
        <v>5</v>
      </c>
      <c r="I2339" s="193"/>
      <c r="L2339" s="188"/>
      <c r="M2339" s="194"/>
      <c r="N2339" s="195"/>
      <c r="O2339" s="195"/>
      <c r="P2339" s="195"/>
      <c r="Q2339" s="195"/>
      <c r="R2339" s="195"/>
      <c r="S2339" s="195"/>
      <c r="T2339" s="196"/>
      <c r="AT2339" s="192" t="s">
        <v>153</v>
      </c>
      <c r="AU2339" s="192" t="s">
        <v>86</v>
      </c>
      <c r="AV2339" s="11" t="s">
        <v>25</v>
      </c>
      <c r="AW2339" s="11" t="s">
        <v>40</v>
      </c>
      <c r="AX2339" s="11" t="s">
        <v>77</v>
      </c>
      <c r="AY2339" s="192" t="s">
        <v>144</v>
      </c>
    </row>
    <row r="2340" spans="2:51" s="12" customFormat="1" ht="13.5">
      <c r="B2340" s="197"/>
      <c r="D2340" s="189" t="s">
        <v>153</v>
      </c>
      <c r="E2340" s="198" t="s">
        <v>5</v>
      </c>
      <c r="F2340" s="199" t="s">
        <v>2413</v>
      </c>
      <c r="H2340" s="200">
        <v>8</v>
      </c>
      <c r="I2340" s="201"/>
      <c r="L2340" s="197"/>
      <c r="M2340" s="202"/>
      <c r="N2340" s="203"/>
      <c r="O2340" s="203"/>
      <c r="P2340" s="203"/>
      <c r="Q2340" s="203"/>
      <c r="R2340" s="203"/>
      <c r="S2340" s="203"/>
      <c r="T2340" s="204"/>
      <c r="AT2340" s="198" t="s">
        <v>153</v>
      </c>
      <c r="AU2340" s="198" t="s">
        <v>86</v>
      </c>
      <c r="AV2340" s="12" t="s">
        <v>86</v>
      </c>
      <c r="AW2340" s="12" t="s">
        <v>40</v>
      </c>
      <c r="AX2340" s="12" t="s">
        <v>77</v>
      </c>
      <c r="AY2340" s="198" t="s">
        <v>144</v>
      </c>
    </row>
    <row r="2341" spans="2:51" s="13" customFormat="1" ht="13.5">
      <c r="B2341" s="205"/>
      <c r="D2341" s="206" t="s">
        <v>153</v>
      </c>
      <c r="E2341" s="207" t="s">
        <v>5</v>
      </c>
      <c r="F2341" s="208" t="s">
        <v>174</v>
      </c>
      <c r="H2341" s="209">
        <v>8</v>
      </c>
      <c r="I2341" s="210"/>
      <c r="L2341" s="205"/>
      <c r="M2341" s="211"/>
      <c r="N2341" s="212"/>
      <c r="O2341" s="212"/>
      <c r="P2341" s="212"/>
      <c r="Q2341" s="212"/>
      <c r="R2341" s="212"/>
      <c r="S2341" s="212"/>
      <c r="T2341" s="213"/>
      <c r="AT2341" s="214" t="s">
        <v>153</v>
      </c>
      <c r="AU2341" s="214" t="s">
        <v>86</v>
      </c>
      <c r="AV2341" s="13" t="s">
        <v>151</v>
      </c>
      <c r="AW2341" s="13" t="s">
        <v>40</v>
      </c>
      <c r="AX2341" s="13" t="s">
        <v>25</v>
      </c>
      <c r="AY2341" s="214" t="s">
        <v>144</v>
      </c>
    </row>
    <row r="2342" spans="2:65" s="1" customFormat="1" ht="22.5" customHeight="1">
      <c r="B2342" s="175"/>
      <c r="C2342" s="176" t="s">
        <v>2414</v>
      </c>
      <c r="D2342" s="176" t="s">
        <v>146</v>
      </c>
      <c r="E2342" s="177" t="s">
        <v>2415</v>
      </c>
      <c r="F2342" s="178" t="s">
        <v>2416</v>
      </c>
      <c r="G2342" s="179" t="s">
        <v>393</v>
      </c>
      <c r="H2342" s="180">
        <v>2</v>
      </c>
      <c r="I2342" s="181"/>
      <c r="J2342" s="182">
        <f>ROUND(I2342*H2342,2)</f>
        <v>0</v>
      </c>
      <c r="K2342" s="178" t="s">
        <v>4753</v>
      </c>
      <c r="L2342" s="42"/>
      <c r="M2342" s="183" t="s">
        <v>5</v>
      </c>
      <c r="N2342" s="184" t="s">
        <v>48</v>
      </c>
      <c r="O2342" s="43"/>
      <c r="P2342" s="185">
        <f>O2342*H2342</f>
        <v>0</v>
      </c>
      <c r="Q2342" s="185">
        <v>0.002</v>
      </c>
      <c r="R2342" s="185">
        <f>Q2342*H2342</f>
        <v>0.004</v>
      </c>
      <c r="S2342" s="185">
        <v>0</v>
      </c>
      <c r="T2342" s="186">
        <f>S2342*H2342</f>
        <v>0</v>
      </c>
      <c r="AR2342" s="24" t="s">
        <v>339</v>
      </c>
      <c r="AT2342" s="24" t="s">
        <v>146</v>
      </c>
      <c r="AU2342" s="24" t="s">
        <v>86</v>
      </c>
      <c r="AY2342" s="24" t="s">
        <v>144</v>
      </c>
      <c r="BE2342" s="187">
        <f>IF(N2342="základní",J2342,0)</f>
        <v>0</v>
      </c>
      <c r="BF2342" s="187">
        <f>IF(N2342="snížená",J2342,0)</f>
        <v>0</v>
      </c>
      <c r="BG2342" s="187">
        <f>IF(N2342="zákl. přenesená",J2342,0)</f>
        <v>0</v>
      </c>
      <c r="BH2342" s="187">
        <f>IF(N2342="sníž. přenesená",J2342,0)</f>
        <v>0</v>
      </c>
      <c r="BI2342" s="187">
        <f>IF(N2342="nulová",J2342,0)</f>
        <v>0</v>
      </c>
      <c r="BJ2342" s="24" t="s">
        <v>25</v>
      </c>
      <c r="BK2342" s="187">
        <f>ROUND(I2342*H2342,2)</f>
        <v>0</v>
      </c>
      <c r="BL2342" s="24" t="s">
        <v>339</v>
      </c>
      <c r="BM2342" s="24" t="s">
        <v>2417</v>
      </c>
    </row>
    <row r="2343" spans="2:51" s="11" customFormat="1" ht="13.5">
      <c r="B2343" s="188"/>
      <c r="D2343" s="189" t="s">
        <v>153</v>
      </c>
      <c r="E2343" s="190" t="s">
        <v>5</v>
      </c>
      <c r="F2343" s="191" t="s">
        <v>2418</v>
      </c>
      <c r="H2343" s="192" t="s">
        <v>5</v>
      </c>
      <c r="I2343" s="193"/>
      <c r="L2343" s="188"/>
      <c r="M2343" s="194"/>
      <c r="N2343" s="195"/>
      <c r="O2343" s="195"/>
      <c r="P2343" s="195"/>
      <c r="Q2343" s="195"/>
      <c r="R2343" s="195"/>
      <c r="S2343" s="195"/>
      <c r="T2343" s="196"/>
      <c r="AT2343" s="192" t="s">
        <v>153</v>
      </c>
      <c r="AU2343" s="192" t="s">
        <v>86</v>
      </c>
      <c r="AV2343" s="11" t="s">
        <v>25</v>
      </c>
      <c r="AW2343" s="11" t="s">
        <v>40</v>
      </c>
      <c r="AX2343" s="11" t="s">
        <v>77</v>
      </c>
      <c r="AY2343" s="192" t="s">
        <v>144</v>
      </c>
    </row>
    <row r="2344" spans="2:51" s="11" customFormat="1" ht="13.5">
      <c r="B2344" s="188"/>
      <c r="D2344" s="189" t="s">
        <v>153</v>
      </c>
      <c r="E2344" s="190" t="s">
        <v>5</v>
      </c>
      <c r="F2344" s="191" t="s">
        <v>2419</v>
      </c>
      <c r="H2344" s="192" t="s">
        <v>5</v>
      </c>
      <c r="I2344" s="193"/>
      <c r="L2344" s="188"/>
      <c r="M2344" s="194"/>
      <c r="N2344" s="195"/>
      <c r="O2344" s="195"/>
      <c r="P2344" s="195"/>
      <c r="Q2344" s="195"/>
      <c r="R2344" s="195"/>
      <c r="S2344" s="195"/>
      <c r="T2344" s="196"/>
      <c r="AT2344" s="192" t="s">
        <v>153</v>
      </c>
      <c r="AU2344" s="192" t="s">
        <v>86</v>
      </c>
      <c r="AV2344" s="11" t="s">
        <v>25</v>
      </c>
      <c r="AW2344" s="11" t="s">
        <v>40</v>
      </c>
      <c r="AX2344" s="11" t="s">
        <v>77</v>
      </c>
      <c r="AY2344" s="192" t="s">
        <v>144</v>
      </c>
    </row>
    <row r="2345" spans="2:51" s="12" customFormat="1" ht="13.5">
      <c r="B2345" s="197"/>
      <c r="D2345" s="189" t="s">
        <v>153</v>
      </c>
      <c r="E2345" s="198" t="s">
        <v>5</v>
      </c>
      <c r="F2345" s="199" t="s">
        <v>86</v>
      </c>
      <c r="H2345" s="200">
        <v>2</v>
      </c>
      <c r="I2345" s="201"/>
      <c r="L2345" s="197"/>
      <c r="M2345" s="202"/>
      <c r="N2345" s="203"/>
      <c r="O2345" s="203"/>
      <c r="P2345" s="203"/>
      <c r="Q2345" s="203"/>
      <c r="R2345" s="203"/>
      <c r="S2345" s="203"/>
      <c r="T2345" s="204"/>
      <c r="AT2345" s="198" t="s">
        <v>153</v>
      </c>
      <c r="AU2345" s="198" t="s">
        <v>86</v>
      </c>
      <c r="AV2345" s="12" t="s">
        <v>86</v>
      </c>
      <c r="AW2345" s="12" t="s">
        <v>40</v>
      </c>
      <c r="AX2345" s="12" t="s">
        <v>77</v>
      </c>
      <c r="AY2345" s="198" t="s">
        <v>144</v>
      </c>
    </row>
    <row r="2346" spans="2:51" s="13" customFormat="1" ht="13.5">
      <c r="B2346" s="205"/>
      <c r="D2346" s="206" t="s">
        <v>153</v>
      </c>
      <c r="E2346" s="207" t="s">
        <v>5</v>
      </c>
      <c r="F2346" s="208" t="s">
        <v>174</v>
      </c>
      <c r="H2346" s="209">
        <v>2</v>
      </c>
      <c r="I2346" s="210"/>
      <c r="L2346" s="205"/>
      <c r="M2346" s="211"/>
      <c r="N2346" s="212"/>
      <c r="O2346" s="212"/>
      <c r="P2346" s="212"/>
      <c r="Q2346" s="212"/>
      <c r="R2346" s="212"/>
      <c r="S2346" s="212"/>
      <c r="T2346" s="213"/>
      <c r="AT2346" s="214" t="s">
        <v>153</v>
      </c>
      <c r="AU2346" s="214" t="s">
        <v>86</v>
      </c>
      <c r="AV2346" s="13" t="s">
        <v>151</v>
      </c>
      <c r="AW2346" s="13" t="s">
        <v>40</v>
      </c>
      <c r="AX2346" s="13" t="s">
        <v>25</v>
      </c>
      <c r="AY2346" s="214" t="s">
        <v>144</v>
      </c>
    </row>
    <row r="2347" spans="2:65" s="1" customFormat="1" ht="22.5" customHeight="1">
      <c r="B2347" s="175"/>
      <c r="C2347" s="176" t="s">
        <v>2420</v>
      </c>
      <c r="D2347" s="176" t="s">
        <v>146</v>
      </c>
      <c r="E2347" s="177" t="s">
        <v>2421</v>
      </c>
      <c r="F2347" s="178" t="s">
        <v>2422</v>
      </c>
      <c r="G2347" s="179" t="s">
        <v>393</v>
      </c>
      <c r="H2347" s="180">
        <v>2</v>
      </c>
      <c r="I2347" s="181"/>
      <c r="J2347" s="182">
        <f>ROUND(I2347*H2347,2)</f>
        <v>0</v>
      </c>
      <c r="K2347" s="178" t="s">
        <v>4753</v>
      </c>
      <c r="L2347" s="42"/>
      <c r="M2347" s="183" t="s">
        <v>5</v>
      </c>
      <c r="N2347" s="184" t="s">
        <v>48</v>
      </c>
      <c r="O2347" s="43"/>
      <c r="P2347" s="185">
        <f>O2347*H2347</f>
        <v>0</v>
      </c>
      <c r="Q2347" s="185">
        <v>0.002</v>
      </c>
      <c r="R2347" s="185">
        <f>Q2347*H2347</f>
        <v>0.004</v>
      </c>
      <c r="S2347" s="185">
        <v>0</v>
      </c>
      <c r="T2347" s="186">
        <f>S2347*H2347</f>
        <v>0</v>
      </c>
      <c r="AR2347" s="24" t="s">
        <v>339</v>
      </c>
      <c r="AT2347" s="24" t="s">
        <v>146</v>
      </c>
      <c r="AU2347" s="24" t="s">
        <v>86</v>
      </c>
      <c r="AY2347" s="24" t="s">
        <v>144</v>
      </c>
      <c r="BE2347" s="187">
        <f>IF(N2347="základní",J2347,0)</f>
        <v>0</v>
      </c>
      <c r="BF2347" s="187">
        <f>IF(N2347="snížená",J2347,0)</f>
        <v>0</v>
      </c>
      <c r="BG2347" s="187">
        <f>IF(N2347="zákl. přenesená",J2347,0)</f>
        <v>0</v>
      </c>
      <c r="BH2347" s="187">
        <f>IF(N2347="sníž. přenesená",J2347,0)</f>
        <v>0</v>
      </c>
      <c r="BI2347" s="187">
        <f>IF(N2347="nulová",J2347,0)</f>
        <v>0</v>
      </c>
      <c r="BJ2347" s="24" t="s">
        <v>25</v>
      </c>
      <c r="BK2347" s="187">
        <f>ROUND(I2347*H2347,2)</f>
        <v>0</v>
      </c>
      <c r="BL2347" s="24" t="s">
        <v>339</v>
      </c>
      <c r="BM2347" s="24" t="s">
        <v>2423</v>
      </c>
    </row>
    <row r="2348" spans="2:51" s="11" customFormat="1" ht="13.5">
      <c r="B2348" s="188"/>
      <c r="D2348" s="189" t="s">
        <v>153</v>
      </c>
      <c r="E2348" s="190" t="s">
        <v>5</v>
      </c>
      <c r="F2348" s="191" t="s">
        <v>2418</v>
      </c>
      <c r="H2348" s="192" t="s">
        <v>5</v>
      </c>
      <c r="I2348" s="193"/>
      <c r="L2348" s="188"/>
      <c r="M2348" s="194"/>
      <c r="N2348" s="195"/>
      <c r="O2348" s="195"/>
      <c r="P2348" s="195"/>
      <c r="Q2348" s="195"/>
      <c r="R2348" s="195"/>
      <c r="S2348" s="195"/>
      <c r="T2348" s="196"/>
      <c r="AT2348" s="192" t="s">
        <v>153</v>
      </c>
      <c r="AU2348" s="192" t="s">
        <v>86</v>
      </c>
      <c r="AV2348" s="11" t="s">
        <v>25</v>
      </c>
      <c r="AW2348" s="11" t="s">
        <v>40</v>
      </c>
      <c r="AX2348" s="11" t="s">
        <v>77</v>
      </c>
      <c r="AY2348" s="192" t="s">
        <v>144</v>
      </c>
    </row>
    <row r="2349" spans="2:51" s="11" customFormat="1" ht="13.5">
      <c r="B2349" s="188"/>
      <c r="D2349" s="189" t="s">
        <v>153</v>
      </c>
      <c r="E2349" s="190" t="s">
        <v>5</v>
      </c>
      <c r="F2349" s="191" t="s">
        <v>2424</v>
      </c>
      <c r="H2349" s="192" t="s">
        <v>5</v>
      </c>
      <c r="I2349" s="193"/>
      <c r="L2349" s="188"/>
      <c r="M2349" s="194"/>
      <c r="N2349" s="195"/>
      <c r="O2349" s="195"/>
      <c r="P2349" s="195"/>
      <c r="Q2349" s="195"/>
      <c r="R2349" s="195"/>
      <c r="S2349" s="195"/>
      <c r="T2349" s="196"/>
      <c r="AT2349" s="192" t="s">
        <v>153</v>
      </c>
      <c r="AU2349" s="192" t="s">
        <v>86</v>
      </c>
      <c r="AV2349" s="11" t="s">
        <v>25</v>
      </c>
      <c r="AW2349" s="11" t="s">
        <v>40</v>
      </c>
      <c r="AX2349" s="11" t="s">
        <v>77</v>
      </c>
      <c r="AY2349" s="192" t="s">
        <v>144</v>
      </c>
    </row>
    <row r="2350" spans="2:51" s="12" customFormat="1" ht="13.5">
      <c r="B2350" s="197"/>
      <c r="D2350" s="189" t="s">
        <v>153</v>
      </c>
      <c r="E2350" s="198" t="s">
        <v>5</v>
      </c>
      <c r="F2350" s="199" t="s">
        <v>86</v>
      </c>
      <c r="H2350" s="200">
        <v>2</v>
      </c>
      <c r="I2350" s="201"/>
      <c r="L2350" s="197"/>
      <c r="M2350" s="202"/>
      <c r="N2350" s="203"/>
      <c r="O2350" s="203"/>
      <c r="P2350" s="203"/>
      <c r="Q2350" s="203"/>
      <c r="R2350" s="203"/>
      <c r="S2350" s="203"/>
      <c r="T2350" s="204"/>
      <c r="AT2350" s="198" t="s">
        <v>153</v>
      </c>
      <c r="AU2350" s="198" t="s">
        <v>86</v>
      </c>
      <c r="AV2350" s="12" t="s">
        <v>86</v>
      </c>
      <c r="AW2350" s="12" t="s">
        <v>40</v>
      </c>
      <c r="AX2350" s="12" t="s">
        <v>77</v>
      </c>
      <c r="AY2350" s="198" t="s">
        <v>144</v>
      </c>
    </row>
    <row r="2351" spans="2:51" s="13" customFormat="1" ht="13.5">
      <c r="B2351" s="205"/>
      <c r="D2351" s="206" t="s">
        <v>153</v>
      </c>
      <c r="E2351" s="207" t="s">
        <v>5</v>
      </c>
      <c r="F2351" s="208" t="s">
        <v>174</v>
      </c>
      <c r="H2351" s="209">
        <v>2</v>
      </c>
      <c r="I2351" s="210"/>
      <c r="L2351" s="205"/>
      <c r="M2351" s="211"/>
      <c r="N2351" s="212"/>
      <c r="O2351" s="212"/>
      <c r="P2351" s="212"/>
      <c r="Q2351" s="212"/>
      <c r="R2351" s="212"/>
      <c r="S2351" s="212"/>
      <c r="T2351" s="213"/>
      <c r="AT2351" s="214" t="s">
        <v>153</v>
      </c>
      <c r="AU2351" s="214" t="s">
        <v>86</v>
      </c>
      <c r="AV2351" s="13" t="s">
        <v>151</v>
      </c>
      <c r="AW2351" s="13" t="s">
        <v>40</v>
      </c>
      <c r="AX2351" s="13" t="s">
        <v>25</v>
      </c>
      <c r="AY2351" s="214" t="s">
        <v>144</v>
      </c>
    </row>
    <row r="2352" spans="2:65" s="1" customFormat="1" ht="22.5" customHeight="1">
      <c r="B2352" s="175"/>
      <c r="C2352" s="176" t="s">
        <v>2425</v>
      </c>
      <c r="D2352" s="176" t="s">
        <v>146</v>
      </c>
      <c r="E2352" s="177" t="s">
        <v>2426</v>
      </c>
      <c r="F2352" s="178" t="s">
        <v>2427</v>
      </c>
      <c r="G2352" s="179" t="s">
        <v>393</v>
      </c>
      <c r="H2352" s="180">
        <v>2</v>
      </c>
      <c r="I2352" s="181"/>
      <c r="J2352" s="182">
        <f>ROUND(I2352*H2352,2)</f>
        <v>0</v>
      </c>
      <c r="K2352" s="178" t="s">
        <v>4753</v>
      </c>
      <c r="L2352" s="42"/>
      <c r="M2352" s="183" t="s">
        <v>5</v>
      </c>
      <c r="N2352" s="184" t="s">
        <v>48</v>
      </c>
      <c r="O2352" s="43"/>
      <c r="P2352" s="185">
        <f>O2352*H2352</f>
        <v>0</v>
      </c>
      <c r="Q2352" s="185">
        <v>0.002</v>
      </c>
      <c r="R2352" s="185">
        <f>Q2352*H2352</f>
        <v>0.004</v>
      </c>
      <c r="S2352" s="185">
        <v>0</v>
      </c>
      <c r="T2352" s="186">
        <f>S2352*H2352</f>
        <v>0</v>
      </c>
      <c r="AR2352" s="24" t="s">
        <v>339</v>
      </c>
      <c r="AT2352" s="24" t="s">
        <v>146</v>
      </c>
      <c r="AU2352" s="24" t="s">
        <v>86</v>
      </c>
      <c r="AY2352" s="24" t="s">
        <v>144</v>
      </c>
      <c r="BE2352" s="187">
        <f>IF(N2352="základní",J2352,0)</f>
        <v>0</v>
      </c>
      <c r="BF2352" s="187">
        <f>IF(N2352="snížená",J2352,0)</f>
        <v>0</v>
      </c>
      <c r="BG2352" s="187">
        <f>IF(N2352="zákl. přenesená",J2352,0)</f>
        <v>0</v>
      </c>
      <c r="BH2352" s="187">
        <f>IF(N2352="sníž. přenesená",J2352,0)</f>
        <v>0</v>
      </c>
      <c r="BI2352" s="187">
        <f>IF(N2352="nulová",J2352,0)</f>
        <v>0</v>
      </c>
      <c r="BJ2352" s="24" t="s">
        <v>25</v>
      </c>
      <c r="BK2352" s="187">
        <f>ROUND(I2352*H2352,2)</f>
        <v>0</v>
      </c>
      <c r="BL2352" s="24" t="s">
        <v>339</v>
      </c>
      <c r="BM2352" s="24" t="s">
        <v>2428</v>
      </c>
    </row>
    <row r="2353" spans="2:51" s="11" customFormat="1" ht="13.5">
      <c r="B2353" s="188"/>
      <c r="D2353" s="189" t="s">
        <v>153</v>
      </c>
      <c r="E2353" s="190" t="s">
        <v>5</v>
      </c>
      <c r="F2353" s="191" t="s">
        <v>2418</v>
      </c>
      <c r="H2353" s="192" t="s">
        <v>5</v>
      </c>
      <c r="I2353" s="193"/>
      <c r="L2353" s="188"/>
      <c r="M2353" s="194"/>
      <c r="N2353" s="195"/>
      <c r="O2353" s="195"/>
      <c r="P2353" s="195"/>
      <c r="Q2353" s="195"/>
      <c r="R2353" s="195"/>
      <c r="S2353" s="195"/>
      <c r="T2353" s="196"/>
      <c r="AT2353" s="192" t="s">
        <v>153</v>
      </c>
      <c r="AU2353" s="192" t="s">
        <v>86</v>
      </c>
      <c r="AV2353" s="11" t="s">
        <v>25</v>
      </c>
      <c r="AW2353" s="11" t="s">
        <v>40</v>
      </c>
      <c r="AX2353" s="11" t="s">
        <v>77</v>
      </c>
      <c r="AY2353" s="192" t="s">
        <v>144</v>
      </c>
    </row>
    <row r="2354" spans="2:51" s="11" customFormat="1" ht="13.5">
      <c r="B2354" s="188"/>
      <c r="D2354" s="189" t="s">
        <v>153</v>
      </c>
      <c r="E2354" s="190" t="s">
        <v>5</v>
      </c>
      <c r="F2354" s="191" t="s">
        <v>2429</v>
      </c>
      <c r="H2354" s="192" t="s">
        <v>5</v>
      </c>
      <c r="I2354" s="193"/>
      <c r="L2354" s="188"/>
      <c r="M2354" s="194"/>
      <c r="N2354" s="195"/>
      <c r="O2354" s="195"/>
      <c r="P2354" s="195"/>
      <c r="Q2354" s="195"/>
      <c r="R2354" s="195"/>
      <c r="S2354" s="195"/>
      <c r="T2354" s="196"/>
      <c r="AT2354" s="192" t="s">
        <v>153</v>
      </c>
      <c r="AU2354" s="192" t="s">
        <v>86</v>
      </c>
      <c r="AV2354" s="11" t="s">
        <v>25</v>
      </c>
      <c r="AW2354" s="11" t="s">
        <v>40</v>
      </c>
      <c r="AX2354" s="11" t="s">
        <v>77</v>
      </c>
      <c r="AY2354" s="192" t="s">
        <v>144</v>
      </c>
    </row>
    <row r="2355" spans="2:51" s="12" customFormat="1" ht="13.5">
      <c r="B2355" s="197"/>
      <c r="D2355" s="189" t="s">
        <v>153</v>
      </c>
      <c r="E2355" s="198" t="s">
        <v>5</v>
      </c>
      <c r="F2355" s="199" t="s">
        <v>86</v>
      </c>
      <c r="H2355" s="200">
        <v>2</v>
      </c>
      <c r="I2355" s="201"/>
      <c r="L2355" s="197"/>
      <c r="M2355" s="202"/>
      <c r="N2355" s="203"/>
      <c r="O2355" s="203"/>
      <c r="P2355" s="203"/>
      <c r="Q2355" s="203"/>
      <c r="R2355" s="203"/>
      <c r="S2355" s="203"/>
      <c r="T2355" s="204"/>
      <c r="AT2355" s="198" t="s">
        <v>153</v>
      </c>
      <c r="AU2355" s="198" t="s">
        <v>86</v>
      </c>
      <c r="AV2355" s="12" t="s">
        <v>86</v>
      </c>
      <c r="AW2355" s="12" t="s">
        <v>40</v>
      </c>
      <c r="AX2355" s="12" t="s">
        <v>77</v>
      </c>
      <c r="AY2355" s="198" t="s">
        <v>144</v>
      </c>
    </row>
    <row r="2356" spans="2:51" s="13" customFormat="1" ht="13.5">
      <c r="B2356" s="205"/>
      <c r="D2356" s="206" t="s">
        <v>153</v>
      </c>
      <c r="E2356" s="207" t="s">
        <v>5</v>
      </c>
      <c r="F2356" s="208" t="s">
        <v>174</v>
      </c>
      <c r="H2356" s="209">
        <v>2</v>
      </c>
      <c r="I2356" s="210"/>
      <c r="L2356" s="205"/>
      <c r="M2356" s="211"/>
      <c r="N2356" s="212"/>
      <c r="O2356" s="212"/>
      <c r="P2356" s="212"/>
      <c r="Q2356" s="212"/>
      <c r="R2356" s="212"/>
      <c r="S2356" s="212"/>
      <c r="T2356" s="213"/>
      <c r="AT2356" s="214" t="s">
        <v>153</v>
      </c>
      <c r="AU2356" s="214" t="s">
        <v>86</v>
      </c>
      <c r="AV2356" s="13" t="s">
        <v>151</v>
      </c>
      <c r="AW2356" s="13" t="s">
        <v>40</v>
      </c>
      <c r="AX2356" s="13" t="s">
        <v>25</v>
      </c>
      <c r="AY2356" s="214" t="s">
        <v>144</v>
      </c>
    </row>
    <row r="2357" spans="2:65" s="1" customFormat="1" ht="22.5" customHeight="1">
      <c r="B2357" s="175"/>
      <c r="C2357" s="176" t="s">
        <v>2430</v>
      </c>
      <c r="D2357" s="176" t="s">
        <v>146</v>
      </c>
      <c r="E2357" s="177" t="s">
        <v>2431</v>
      </c>
      <c r="F2357" s="178" t="s">
        <v>2432</v>
      </c>
      <c r="G2357" s="179" t="s">
        <v>393</v>
      </c>
      <c r="H2357" s="180">
        <v>2</v>
      </c>
      <c r="I2357" s="181"/>
      <c r="J2357" s="182">
        <f>ROUND(I2357*H2357,2)</f>
        <v>0</v>
      </c>
      <c r="K2357" s="178" t="s">
        <v>4753</v>
      </c>
      <c r="L2357" s="42"/>
      <c r="M2357" s="183" t="s">
        <v>5</v>
      </c>
      <c r="N2357" s="184" t="s">
        <v>48</v>
      </c>
      <c r="O2357" s="43"/>
      <c r="P2357" s="185">
        <f>O2357*H2357</f>
        <v>0</v>
      </c>
      <c r="Q2357" s="185">
        <v>0.002</v>
      </c>
      <c r="R2357" s="185">
        <f>Q2357*H2357</f>
        <v>0.004</v>
      </c>
      <c r="S2357" s="185">
        <v>0</v>
      </c>
      <c r="T2357" s="186">
        <f>S2357*H2357</f>
        <v>0</v>
      </c>
      <c r="AR2357" s="24" t="s">
        <v>339</v>
      </c>
      <c r="AT2357" s="24" t="s">
        <v>146</v>
      </c>
      <c r="AU2357" s="24" t="s">
        <v>86</v>
      </c>
      <c r="AY2357" s="24" t="s">
        <v>144</v>
      </c>
      <c r="BE2357" s="187">
        <f>IF(N2357="základní",J2357,0)</f>
        <v>0</v>
      </c>
      <c r="BF2357" s="187">
        <f>IF(N2357="snížená",J2357,0)</f>
        <v>0</v>
      </c>
      <c r="BG2357" s="187">
        <f>IF(N2357="zákl. přenesená",J2357,0)</f>
        <v>0</v>
      </c>
      <c r="BH2357" s="187">
        <f>IF(N2357="sníž. přenesená",J2357,0)</f>
        <v>0</v>
      </c>
      <c r="BI2357" s="187">
        <f>IF(N2357="nulová",J2357,0)</f>
        <v>0</v>
      </c>
      <c r="BJ2357" s="24" t="s">
        <v>25</v>
      </c>
      <c r="BK2357" s="187">
        <f>ROUND(I2357*H2357,2)</f>
        <v>0</v>
      </c>
      <c r="BL2357" s="24" t="s">
        <v>339</v>
      </c>
      <c r="BM2357" s="24" t="s">
        <v>2433</v>
      </c>
    </row>
    <row r="2358" spans="2:51" s="11" customFormat="1" ht="13.5">
      <c r="B2358" s="188"/>
      <c r="D2358" s="189" t="s">
        <v>153</v>
      </c>
      <c r="E2358" s="190" t="s">
        <v>5</v>
      </c>
      <c r="F2358" s="191" t="s">
        <v>2418</v>
      </c>
      <c r="H2358" s="192" t="s">
        <v>5</v>
      </c>
      <c r="I2358" s="193"/>
      <c r="L2358" s="188"/>
      <c r="M2358" s="194"/>
      <c r="N2358" s="195"/>
      <c r="O2358" s="195"/>
      <c r="P2358" s="195"/>
      <c r="Q2358" s="195"/>
      <c r="R2358" s="195"/>
      <c r="S2358" s="195"/>
      <c r="T2358" s="196"/>
      <c r="AT2358" s="192" t="s">
        <v>153</v>
      </c>
      <c r="AU2358" s="192" t="s">
        <v>86</v>
      </c>
      <c r="AV2358" s="11" t="s">
        <v>25</v>
      </c>
      <c r="AW2358" s="11" t="s">
        <v>40</v>
      </c>
      <c r="AX2358" s="11" t="s">
        <v>77</v>
      </c>
      <c r="AY2358" s="192" t="s">
        <v>144</v>
      </c>
    </row>
    <row r="2359" spans="2:51" s="11" customFormat="1" ht="13.5">
      <c r="B2359" s="188"/>
      <c r="D2359" s="189" t="s">
        <v>153</v>
      </c>
      <c r="E2359" s="190" t="s">
        <v>5</v>
      </c>
      <c r="F2359" s="191" t="s">
        <v>2434</v>
      </c>
      <c r="H2359" s="192" t="s">
        <v>5</v>
      </c>
      <c r="I2359" s="193"/>
      <c r="L2359" s="188"/>
      <c r="M2359" s="194"/>
      <c r="N2359" s="195"/>
      <c r="O2359" s="195"/>
      <c r="P2359" s="195"/>
      <c r="Q2359" s="195"/>
      <c r="R2359" s="195"/>
      <c r="S2359" s="195"/>
      <c r="T2359" s="196"/>
      <c r="AT2359" s="192" t="s">
        <v>153</v>
      </c>
      <c r="AU2359" s="192" t="s">
        <v>86</v>
      </c>
      <c r="AV2359" s="11" t="s">
        <v>25</v>
      </c>
      <c r="AW2359" s="11" t="s">
        <v>40</v>
      </c>
      <c r="AX2359" s="11" t="s">
        <v>77</v>
      </c>
      <c r="AY2359" s="192" t="s">
        <v>144</v>
      </c>
    </row>
    <row r="2360" spans="2:51" s="12" customFormat="1" ht="13.5">
      <c r="B2360" s="197"/>
      <c r="D2360" s="189" t="s">
        <v>153</v>
      </c>
      <c r="E2360" s="198" t="s">
        <v>5</v>
      </c>
      <c r="F2360" s="199" t="s">
        <v>86</v>
      </c>
      <c r="H2360" s="200">
        <v>2</v>
      </c>
      <c r="I2360" s="201"/>
      <c r="L2360" s="197"/>
      <c r="M2360" s="202"/>
      <c r="N2360" s="203"/>
      <c r="O2360" s="203"/>
      <c r="P2360" s="203"/>
      <c r="Q2360" s="203"/>
      <c r="R2360" s="203"/>
      <c r="S2360" s="203"/>
      <c r="T2360" s="204"/>
      <c r="AT2360" s="198" t="s">
        <v>153</v>
      </c>
      <c r="AU2360" s="198" t="s">
        <v>86</v>
      </c>
      <c r="AV2360" s="12" t="s">
        <v>86</v>
      </c>
      <c r="AW2360" s="12" t="s">
        <v>40</v>
      </c>
      <c r="AX2360" s="12" t="s">
        <v>77</v>
      </c>
      <c r="AY2360" s="198" t="s">
        <v>144</v>
      </c>
    </row>
    <row r="2361" spans="2:51" s="13" customFormat="1" ht="13.5">
      <c r="B2361" s="205"/>
      <c r="D2361" s="206" t="s">
        <v>153</v>
      </c>
      <c r="E2361" s="207" t="s">
        <v>5</v>
      </c>
      <c r="F2361" s="208" t="s">
        <v>174</v>
      </c>
      <c r="H2361" s="209">
        <v>2</v>
      </c>
      <c r="I2361" s="210"/>
      <c r="L2361" s="205"/>
      <c r="M2361" s="211"/>
      <c r="N2361" s="212"/>
      <c r="O2361" s="212"/>
      <c r="P2361" s="212"/>
      <c r="Q2361" s="212"/>
      <c r="R2361" s="212"/>
      <c r="S2361" s="212"/>
      <c r="T2361" s="213"/>
      <c r="AT2361" s="214" t="s">
        <v>153</v>
      </c>
      <c r="AU2361" s="214" t="s">
        <v>86</v>
      </c>
      <c r="AV2361" s="13" t="s">
        <v>151</v>
      </c>
      <c r="AW2361" s="13" t="s">
        <v>40</v>
      </c>
      <c r="AX2361" s="13" t="s">
        <v>25</v>
      </c>
      <c r="AY2361" s="214" t="s">
        <v>144</v>
      </c>
    </row>
    <row r="2362" spans="2:65" s="1" customFormat="1" ht="22.5" customHeight="1">
      <c r="B2362" s="175"/>
      <c r="C2362" s="176" t="s">
        <v>2435</v>
      </c>
      <c r="D2362" s="176" t="s">
        <v>146</v>
      </c>
      <c r="E2362" s="177" t="s">
        <v>2436</v>
      </c>
      <c r="F2362" s="178" t="s">
        <v>2437</v>
      </c>
      <c r="G2362" s="179" t="s">
        <v>393</v>
      </c>
      <c r="H2362" s="180">
        <v>2</v>
      </c>
      <c r="I2362" s="181"/>
      <c r="J2362" s="182">
        <f>ROUND(I2362*H2362,2)</f>
        <v>0</v>
      </c>
      <c r="K2362" s="178" t="s">
        <v>4753</v>
      </c>
      <c r="L2362" s="42"/>
      <c r="M2362" s="183" t="s">
        <v>5</v>
      </c>
      <c r="N2362" s="184" t="s">
        <v>48</v>
      </c>
      <c r="O2362" s="43"/>
      <c r="P2362" s="185">
        <f>O2362*H2362</f>
        <v>0</v>
      </c>
      <c r="Q2362" s="185">
        <v>0.002</v>
      </c>
      <c r="R2362" s="185">
        <f>Q2362*H2362</f>
        <v>0.004</v>
      </c>
      <c r="S2362" s="185">
        <v>0</v>
      </c>
      <c r="T2362" s="186">
        <f>S2362*H2362</f>
        <v>0</v>
      </c>
      <c r="AR2362" s="24" t="s">
        <v>339</v>
      </c>
      <c r="AT2362" s="24" t="s">
        <v>146</v>
      </c>
      <c r="AU2362" s="24" t="s">
        <v>86</v>
      </c>
      <c r="AY2362" s="24" t="s">
        <v>144</v>
      </c>
      <c r="BE2362" s="187">
        <f>IF(N2362="základní",J2362,0)</f>
        <v>0</v>
      </c>
      <c r="BF2362" s="187">
        <f>IF(N2362="snížená",J2362,0)</f>
        <v>0</v>
      </c>
      <c r="BG2362" s="187">
        <f>IF(N2362="zákl. přenesená",J2362,0)</f>
        <v>0</v>
      </c>
      <c r="BH2362" s="187">
        <f>IF(N2362="sníž. přenesená",J2362,0)</f>
        <v>0</v>
      </c>
      <c r="BI2362" s="187">
        <f>IF(N2362="nulová",J2362,0)</f>
        <v>0</v>
      </c>
      <c r="BJ2362" s="24" t="s">
        <v>25</v>
      </c>
      <c r="BK2362" s="187">
        <f>ROUND(I2362*H2362,2)</f>
        <v>0</v>
      </c>
      <c r="BL2362" s="24" t="s">
        <v>339</v>
      </c>
      <c r="BM2362" s="24" t="s">
        <v>2438</v>
      </c>
    </row>
    <row r="2363" spans="2:51" s="11" customFormat="1" ht="13.5">
      <c r="B2363" s="188"/>
      <c r="D2363" s="189" t="s">
        <v>153</v>
      </c>
      <c r="E2363" s="190" t="s">
        <v>5</v>
      </c>
      <c r="F2363" s="191" t="s">
        <v>2418</v>
      </c>
      <c r="H2363" s="192" t="s">
        <v>5</v>
      </c>
      <c r="I2363" s="193"/>
      <c r="L2363" s="188"/>
      <c r="M2363" s="194"/>
      <c r="N2363" s="195"/>
      <c r="O2363" s="195"/>
      <c r="P2363" s="195"/>
      <c r="Q2363" s="195"/>
      <c r="R2363" s="195"/>
      <c r="S2363" s="195"/>
      <c r="T2363" s="196"/>
      <c r="AT2363" s="192" t="s">
        <v>153</v>
      </c>
      <c r="AU2363" s="192" t="s">
        <v>86</v>
      </c>
      <c r="AV2363" s="11" t="s">
        <v>25</v>
      </c>
      <c r="AW2363" s="11" t="s">
        <v>40</v>
      </c>
      <c r="AX2363" s="11" t="s">
        <v>77</v>
      </c>
      <c r="AY2363" s="192" t="s">
        <v>144</v>
      </c>
    </row>
    <row r="2364" spans="2:51" s="11" customFormat="1" ht="13.5">
      <c r="B2364" s="188"/>
      <c r="D2364" s="189" t="s">
        <v>153</v>
      </c>
      <c r="E2364" s="190" t="s">
        <v>5</v>
      </c>
      <c r="F2364" s="191" t="s">
        <v>2439</v>
      </c>
      <c r="H2364" s="192" t="s">
        <v>5</v>
      </c>
      <c r="I2364" s="193"/>
      <c r="L2364" s="188"/>
      <c r="M2364" s="194"/>
      <c r="N2364" s="195"/>
      <c r="O2364" s="195"/>
      <c r="P2364" s="195"/>
      <c r="Q2364" s="195"/>
      <c r="R2364" s="195"/>
      <c r="S2364" s="195"/>
      <c r="T2364" s="196"/>
      <c r="AT2364" s="192" t="s">
        <v>153</v>
      </c>
      <c r="AU2364" s="192" t="s">
        <v>86</v>
      </c>
      <c r="AV2364" s="11" t="s">
        <v>25</v>
      </c>
      <c r="AW2364" s="11" t="s">
        <v>40</v>
      </c>
      <c r="AX2364" s="11" t="s">
        <v>77</v>
      </c>
      <c r="AY2364" s="192" t="s">
        <v>144</v>
      </c>
    </row>
    <row r="2365" spans="2:51" s="12" customFormat="1" ht="13.5">
      <c r="B2365" s="197"/>
      <c r="D2365" s="189" t="s">
        <v>153</v>
      </c>
      <c r="E2365" s="198" t="s">
        <v>5</v>
      </c>
      <c r="F2365" s="199" t="s">
        <v>86</v>
      </c>
      <c r="H2365" s="200">
        <v>2</v>
      </c>
      <c r="I2365" s="201"/>
      <c r="L2365" s="197"/>
      <c r="M2365" s="202"/>
      <c r="N2365" s="203"/>
      <c r="O2365" s="203"/>
      <c r="P2365" s="203"/>
      <c r="Q2365" s="203"/>
      <c r="R2365" s="203"/>
      <c r="S2365" s="203"/>
      <c r="T2365" s="204"/>
      <c r="AT2365" s="198" t="s">
        <v>153</v>
      </c>
      <c r="AU2365" s="198" t="s">
        <v>86</v>
      </c>
      <c r="AV2365" s="12" t="s">
        <v>86</v>
      </c>
      <c r="AW2365" s="12" t="s">
        <v>40</v>
      </c>
      <c r="AX2365" s="12" t="s">
        <v>77</v>
      </c>
      <c r="AY2365" s="198" t="s">
        <v>144</v>
      </c>
    </row>
    <row r="2366" spans="2:51" s="13" customFormat="1" ht="13.5">
      <c r="B2366" s="205"/>
      <c r="D2366" s="206" t="s">
        <v>153</v>
      </c>
      <c r="E2366" s="207" t="s">
        <v>5</v>
      </c>
      <c r="F2366" s="208" t="s">
        <v>174</v>
      </c>
      <c r="H2366" s="209">
        <v>2</v>
      </c>
      <c r="I2366" s="210"/>
      <c r="L2366" s="205"/>
      <c r="M2366" s="211"/>
      <c r="N2366" s="212"/>
      <c r="O2366" s="212"/>
      <c r="P2366" s="212"/>
      <c r="Q2366" s="212"/>
      <c r="R2366" s="212"/>
      <c r="S2366" s="212"/>
      <c r="T2366" s="213"/>
      <c r="AT2366" s="214" t="s">
        <v>153</v>
      </c>
      <c r="AU2366" s="214" t="s">
        <v>86</v>
      </c>
      <c r="AV2366" s="13" t="s">
        <v>151</v>
      </c>
      <c r="AW2366" s="13" t="s">
        <v>40</v>
      </c>
      <c r="AX2366" s="13" t="s">
        <v>25</v>
      </c>
      <c r="AY2366" s="214" t="s">
        <v>144</v>
      </c>
    </row>
    <row r="2367" spans="2:65" s="1" customFormat="1" ht="22.5" customHeight="1">
      <c r="B2367" s="175"/>
      <c r="C2367" s="176" t="s">
        <v>2440</v>
      </c>
      <c r="D2367" s="176" t="s">
        <v>146</v>
      </c>
      <c r="E2367" s="177" t="s">
        <v>2441</v>
      </c>
      <c r="F2367" s="178" t="s">
        <v>2442</v>
      </c>
      <c r="G2367" s="179" t="s">
        <v>468</v>
      </c>
      <c r="H2367" s="180">
        <v>3.08</v>
      </c>
      <c r="I2367" s="181"/>
      <c r="J2367" s="182">
        <f>ROUND(I2367*H2367,2)</f>
        <v>0</v>
      </c>
      <c r="K2367" s="178" t="s">
        <v>4753</v>
      </c>
      <c r="L2367" s="42"/>
      <c r="M2367" s="183" t="s">
        <v>5</v>
      </c>
      <c r="N2367" s="184" t="s">
        <v>48</v>
      </c>
      <c r="O2367" s="43"/>
      <c r="P2367" s="185">
        <f>O2367*H2367</f>
        <v>0</v>
      </c>
      <c r="Q2367" s="185">
        <v>0.0015</v>
      </c>
      <c r="R2367" s="185">
        <f>Q2367*H2367</f>
        <v>0.00462</v>
      </c>
      <c r="S2367" s="185">
        <v>0</v>
      </c>
      <c r="T2367" s="186">
        <f>S2367*H2367</f>
        <v>0</v>
      </c>
      <c r="AR2367" s="24" t="s">
        <v>339</v>
      </c>
      <c r="AT2367" s="24" t="s">
        <v>146</v>
      </c>
      <c r="AU2367" s="24" t="s">
        <v>86</v>
      </c>
      <c r="AY2367" s="24" t="s">
        <v>144</v>
      </c>
      <c r="BE2367" s="187">
        <f>IF(N2367="základní",J2367,0)</f>
        <v>0</v>
      </c>
      <c r="BF2367" s="187">
        <f>IF(N2367="snížená",J2367,0)</f>
        <v>0</v>
      </c>
      <c r="BG2367" s="187">
        <f>IF(N2367="zákl. přenesená",J2367,0)</f>
        <v>0</v>
      </c>
      <c r="BH2367" s="187">
        <f>IF(N2367="sníž. přenesená",J2367,0)</f>
        <v>0</v>
      </c>
      <c r="BI2367" s="187">
        <f>IF(N2367="nulová",J2367,0)</f>
        <v>0</v>
      </c>
      <c r="BJ2367" s="24" t="s">
        <v>25</v>
      </c>
      <c r="BK2367" s="187">
        <f>ROUND(I2367*H2367,2)</f>
        <v>0</v>
      </c>
      <c r="BL2367" s="24" t="s">
        <v>339</v>
      </c>
      <c r="BM2367" s="24" t="s">
        <v>2443</v>
      </c>
    </row>
    <row r="2368" spans="2:51" s="11" customFormat="1" ht="13.5">
      <c r="B2368" s="188"/>
      <c r="D2368" s="189" t="s">
        <v>153</v>
      </c>
      <c r="E2368" s="190" t="s">
        <v>5</v>
      </c>
      <c r="F2368" s="191" t="s">
        <v>2444</v>
      </c>
      <c r="H2368" s="192" t="s">
        <v>5</v>
      </c>
      <c r="I2368" s="193"/>
      <c r="L2368" s="188"/>
      <c r="M2368" s="194"/>
      <c r="N2368" s="195"/>
      <c r="O2368" s="195"/>
      <c r="P2368" s="195"/>
      <c r="Q2368" s="195"/>
      <c r="R2368" s="195"/>
      <c r="S2368" s="195"/>
      <c r="T2368" s="196"/>
      <c r="AT2368" s="192" t="s">
        <v>153</v>
      </c>
      <c r="AU2368" s="192" t="s">
        <v>86</v>
      </c>
      <c r="AV2368" s="11" t="s">
        <v>25</v>
      </c>
      <c r="AW2368" s="11" t="s">
        <v>40</v>
      </c>
      <c r="AX2368" s="11" t="s">
        <v>77</v>
      </c>
      <c r="AY2368" s="192" t="s">
        <v>144</v>
      </c>
    </row>
    <row r="2369" spans="2:51" s="12" customFormat="1" ht="13.5">
      <c r="B2369" s="197"/>
      <c r="D2369" s="189" t="s">
        <v>153</v>
      </c>
      <c r="E2369" s="198" t="s">
        <v>5</v>
      </c>
      <c r="F2369" s="199" t="s">
        <v>2445</v>
      </c>
      <c r="H2369" s="200">
        <v>3.08</v>
      </c>
      <c r="I2369" s="201"/>
      <c r="L2369" s="197"/>
      <c r="M2369" s="202"/>
      <c r="N2369" s="203"/>
      <c r="O2369" s="203"/>
      <c r="P2369" s="203"/>
      <c r="Q2369" s="203"/>
      <c r="R2369" s="203"/>
      <c r="S2369" s="203"/>
      <c r="T2369" s="204"/>
      <c r="AT2369" s="198" t="s">
        <v>153</v>
      </c>
      <c r="AU2369" s="198" t="s">
        <v>86</v>
      </c>
      <c r="AV2369" s="12" t="s">
        <v>86</v>
      </c>
      <c r="AW2369" s="12" t="s">
        <v>40</v>
      </c>
      <c r="AX2369" s="12" t="s">
        <v>77</v>
      </c>
      <c r="AY2369" s="198" t="s">
        <v>144</v>
      </c>
    </row>
    <row r="2370" spans="2:51" s="13" customFormat="1" ht="13.5">
      <c r="B2370" s="205"/>
      <c r="D2370" s="206" t="s">
        <v>153</v>
      </c>
      <c r="E2370" s="207" t="s">
        <v>5</v>
      </c>
      <c r="F2370" s="208" t="s">
        <v>174</v>
      </c>
      <c r="H2370" s="209">
        <v>3.08</v>
      </c>
      <c r="I2370" s="210"/>
      <c r="L2370" s="205"/>
      <c r="M2370" s="211"/>
      <c r="N2370" s="212"/>
      <c r="O2370" s="212"/>
      <c r="P2370" s="212"/>
      <c r="Q2370" s="212"/>
      <c r="R2370" s="212"/>
      <c r="S2370" s="212"/>
      <c r="T2370" s="213"/>
      <c r="AT2370" s="214" t="s">
        <v>153</v>
      </c>
      <c r="AU2370" s="214" t="s">
        <v>86</v>
      </c>
      <c r="AV2370" s="13" t="s">
        <v>151</v>
      </c>
      <c r="AW2370" s="13" t="s">
        <v>40</v>
      </c>
      <c r="AX2370" s="13" t="s">
        <v>25</v>
      </c>
      <c r="AY2370" s="214" t="s">
        <v>144</v>
      </c>
    </row>
    <row r="2371" spans="2:65" s="1" customFormat="1" ht="22.5" customHeight="1">
      <c r="B2371" s="175"/>
      <c r="C2371" s="176" t="s">
        <v>2446</v>
      </c>
      <c r="D2371" s="176" t="s">
        <v>146</v>
      </c>
      <c r="E2371" s="177" t="s">
        <v>2447</v>
      </c>
      <c r="F2371" s="178" t="s">
        <v>2448</v>
      </c>
      <c r="G2371" s="179" t="s">
        <v>468</v>
      </c>
      <c r="H2371" s="180">
        <v>3.08</v>
      </c>
      <c r="I2371" s="181"/>
      <c r="J2371" s="182">
        <f>ROUND(I2371*H2371,2)</f>
        <v>0</v>
      </c>
      <c r="K2371" s="178" t="s">
        <v>4753</v>
      </c>
      <c r="L2371" s="42"/>
      <c r="M2371" s="183" t="s">
        <v>5</v>
      </c>
      <c r="N2371" s="184" t="s">
        <v>48</v>
      </c>
      <c r="O2371" s="43"/>
      <c r="P2371" s="185">
        <f>O2371*H2371</f>
        <v>0</v>
      </c>
      <c r="Q2371" s="185">
        <v>0.00195</v>
      </c>
      <c r="R2371" s="185">
        <f>Q2371*H2371</f>
        <v>0.006006</v>
      </c>
      <c r="S2371" s="185">
        <v>0</v>
      </c>
      <c r="T2371" s="186">
        <f>S2371*H2371</f>
        <v>0</v>
      </c>
      <c r="AR2371" s="24" t="s">
        <v>339</v>
      </c>
      <c r="AT2371" s="24" t="s">
        <v>146</v>
      </c>
      <c r="AU2371" s="24" t="s">
        <v>86</v>
      </c>
      <c r="AY2371" s="24" t="s">
        <v>144</v>
      </c>
      <c r="BE2371" s="187">
        <f>IF(N2371="základní",J2371,0)</f>
        <v>0</v>
      </c>
      <c r="BF2371" s="187">
        <f>IF(N2371="snížená",J2371,0)</f>
        <v>0</v>
      </c>
      <c r="BG2371" s="187">
        <f>IF(N2371="zákl. přenesená",J2371,0)</f>
        <v>0</v>
      </c>
      <c r="BH2371" s="187">
        <f>IF(N2371="sníž. přenesená",J2371,0)</f>
        <v>0</v>
      </c>
      <c r="BI2371" s="187">
        <f>IF(N2371="nulová",J2371,0)</f>
        <v>0</v>
      </c>
      <c r="BJ2371" s="24" t="s">
        <v>25</v>
      </c>
      <c r="BK2371" s="187">
        <f>ROUND(I2371*H2371,2)</f>
        <v>0</v>
      </c>
      <c r="BL2371" s="24" t="s">
        <v>339</v>
      </c>
      <c r="BM2371" s="24" t="s">
        <v>2449</v>
      </c>
    </row>
    <row r="2372" spans="2:51" s="11" customFormat="1" ht="13.5">
      <c r="B2372" s="188"/>
      <c r="D2372" s="189" t="s">
        <v>153</v>
      </c>
      <c r="E2372" s="190" t="s">
        <v>5</v>
      </c>
      <c r="F2372" s="191" t="s">
        <v>2450</v>
      </c>
      <c r="H2372" s="192" t="s">
        <v>5</v>
      </c>
      <c r="I2372" s="193"/>
      <c r="L2372" s="188"/>
      <c r="M2372" s="194"/>
      <c r="N2372" s="195"/>
      <c r="O2372" s="195"/>
      <c r="P2372" s="195"/>
      <c r="Q2372" s="195"/>
      <c r="R2372" s="195"/>
      <c r="S2372" s="195"/>
      <c r="T2372" s="196"/>
      <c r="AT2372" s="192" t="s">
        <v>153</v>
      </c>
      <c r="AU2372" s="192" t="s">
        <v>86</v>
      </c>
      <c r="AV2372" s="11" t="s">
        <v>25</v>
      </c>
      <c r="AW2372" s="11" t="s">
        <v>40</v>
      </c>
      <c r="AX2372" s="11" t="s">
        <v>77</v>
      </c>
      <c r="AY2372" s="192" t="s">
        <v>144</v>
      </c>
    </row>
    <row r="2373" spans="2:51" s="12" customFormat="1" ht="13.5">
      <c r="B2373" s="197"/>
      <c r="D2373" s="189" t="s">
        <v>153</v>
      </c>
      <c r="E2373" s="198" t="s">
        <v>5</v>
      </c>
      <c r="F2373" s="199" t="s">
        <v>2445</v>
      </c>
      <c r="H2373" s="200">
        <v>3.08</v>
      </c>
      <c r="I2373" s="201"/>
      <c r="L2373" s="197"/>
      <c r="M2373" s="202"/>
      <c r="N2373" s="203"/>
      <c r="O2373" s="203"/>
      <c r="P2373" s="203"/>
      <c r="Q2373" s="203"/>
      <c r="R2373" s="203"/>
      <c r="S2373" s="203"/>
      <c r="T2373" s="204"/>
      <c r="AT2373" s="198" t="s">
        <v>153</v>
      </c>
      <c r="AU2373" s="198" t="s">
        <v>86</v>
      </c>
      <c r="AV2373" s="12" t="s">
        <v>86</v>
      </c>
      <c r="AW2373" s="12" t="s">
        <v>40</v>
      </c>
      <c r="AX2373" s="12" t="s">
        <v>77</v>
      </c>
      <c r="AY2373" s="198" t="s">
        <v>144</v>
      </c>
    </row>
    <row r="2374" spans="2:51" s="13" customFormat="1" ht="13.5">
      <c r="B2374" s="205"/>
      <c r="D2374" s="206" t="s">
        <v>153</v>
      </c>
      <c r="E2374" s="207" t="s">
        <v>5</v>
      </c>
      <c r="F2374" s="208" t="s">
        <v>174</v>
      </c>
      <c r="H2374" s="209">
        <v>3.08</v>
      </c>
      <c r="I2374" s="210"/>
      <c r="L2374" s="205"/>
      <c r="M2374" s="211"/>
      <c r="N2374" s="212"/>
      <c r="O2374" s="212"/>
      <c r="P2374" s="212"/>
      <c r="Q2374" s="212"/>
      <c r="R2374" s="212"/>
      <c r="S2374" s="212"/>
      <c r="T2374" s="213"/>
      <c r="AT2374" s="214" t="s">
        <v>153</v>
      </c>
      <c r="AU2374" s="214" t="s">
        <v>86</v>
      </c>
      <c r="AV2374" s="13" t="s">
        <v>151</v>
      </c>
      <c r="AW2374" s="13" t="s">
        <v>40</v>
      </c>
      <c r="AX2374" s="13" t="s">
        <v>25</v>
      </c>
      <c r="AY2374" s="214" t="s">
        <v>144</v>
      </c>
    </row>
    <row r="2375" spans="2:65" s="1" customFormat="1" ht="31.5" customHeight="1">
      <c r="B2375" s="175"/>
      <c r="C2375" s="176" t="s">
        <v>2451</v>
      </c>
      <c r="D2375" s="176" t="s">
        <v>146</v>
      </c>
      <c r="E2375" s="177" t="s">
        <v>2452</v>
      </c>
      <c r="F2375" s="178" t="s">
        <v>2453</v>
      </c>
      <c r="G2375" s="179" t="s">
        <v>468</v>
      </c>
      <c r="H2375" s="180">
        <v>3.08</v>
      </c>
      <c r="I2375" s="181"/>
      <c r="J2375" s="182">
        <f>ROUND(I2375*H2375,2)</f>
        <v>0</v>
      </c>
      <c r="K2375" s="178" t="s">
        <v>4753</v>
      </c>
      <c r="L2375" s="42"/>
      <c r="M2375" s="183" t="s">
        <v>5</v>
      </c>
      <c r="N2375" s="184" t="s">
        <v>48</v>
      </c>
      <c r="O2375" s="43"/>
      <c r="P2375" s="185">
        <f>O2375*H2375</f>
        <v>0</v>
      </c>
      <c r="Q2375" s="185">
        <v>0.00373</v>
      </c>
      <c r="R2375" s="185">
        <f>Q2375*H2375</f>
        <v>0.0114884</v>
      </c>
      <c r="S2375" s="185">
        <v>0</v>
      </c>
      <c r="T2375" s="186">
        <f>S2375*H2375</f>
        <v>0</v>
      </c>
      <c r="AR2375" s="24" t="s">
        <v>339</v>
      </c>
      <c r="AT2375" s="24" t="s">
        <v>146</v>
      </c>
      <c r="AU2375" s="24" t="s">
        <v>86</v>
      </c>
      <c r="AY2375" s="24" t="s">
        <v>144</v>
      </c>
      <c r="BE2375" s="187">
        <f>IF(N2375="základní",J2375,0)</f>
        <v>0</v>
      </c>
      <c r="BF2375" s="187">
        <f>IF(N2375="snížená",J2375,0)</f>
        <v>0</v>
      </c>
      <c r="BG2375" s="187">
        <f>IF(N2375="zákl. přenesená",J2375,0)</f>
        <v>0</v>
      </c>
      <c r="BH2375" s="187">
        <f>IF(N2375="sníž. přenesená",J2375,0)</f>
        <v>0</v>
      </c>
      <c r="BI2375" s="187">
        <f>IF(N2375="nulová",J2375,0)</f>
        <v>0</v>
      </c>
      <c r="BJ2375" s="24" t="s">
        <v>25</v>
      </c>
      <c r="BK2375" s="187">
        <f>ROUND(I2375*H2375,2)</f>
        <v>0</v>
      </c>
      <c r="BL2375" s="24" t="s">
        <v>339</v>
      </c>
      <c r="BM2375" s="24" t="s">
        <v>2454</v>
      </c>
    </row>
    <row r="2376" spans="2:51" s="11" customFormat="1" ht="13.5">
      <c r="B2376" s="188"/>
      <c r="D2376" s="189" t="s">
        <v>153</v>
      </c>
      <c r="E2376" s="190" t="s">
        <v>5</v>
      </c>
      <c r="F2376" s="191" t="s">
        <v>2455</v>
      </c>
      <c r="H2376" s="192" t="s">
        <v>5</v>
      </c>
      <c r="I2376" s="193"/>
      <c r="L2376" s="188"/>
      <c r="M2376" s="194"/>
      <c r="N2376" s="195"/>
      <c r="O2376" s="195"/>
      <c r="P2376" s="195"/>
      <c r="Q2376" s="195"/>
      <c r="R2376" s="195"/>
      <c r="S2376" s="195"/>
      <c r="T2376" s="196"/>
      <c r="AT2376" s="192" t="s">
        <v>153</v>
      </c>
      <c r="AU2376" s="192" t="s">
        <v>86</v>
      </c>
      <c r="AV2376" s="11" t="s">
        <v>25</v>
      </c>
      <c r="AW2376" s="11" t="s">
        <v>40</v>
      </c>
      <c r="AX2376" s="11" t="s">
        <v>77</v>
      </c>
      <c r="AY2376" s="192" t="s">
        <v>144</v>
      </c>
    </row>
    <row r="2377" spans="2:51" s="12" customFormat="1" ht="13.5">
      <c r="B2377" s="197"/>
      <c r="D2377" s="189" t="s">
        <v>153</v>
      </c>
      <c r="E2377" s="198" t="s">
        <v>5</v>
      </c>
      <c r="F2377" s="199" t="s">
        <v>2456</v>
      </c>
      <c r="H2377" s="200">
        <v>3.08</v>
      </c>
      <c r="I2377" s="201"/>
      <c r="L2377" s="197"/>
      <c r="M2377" s="202"/>
      <c r="N2377" s="203"/>
      <c r="O2377" s="203"/>
      <c r="P2377" s="203"/>
      <c r="Q2377" s="203"/>
      <c r="R2377" s="203"/>
      <c r="S2377" s="203"/>
      <c r="T2377" s="204"/>
      <c r="AT2377" s="198" t="s">
        <v>153</v>
      </c>
      <c r="AU2377" s="198" t="s">
        <v>86</v>
      </c>
      <c r="AV2377" s="12" t="s">
        <v>86</v>
      </c>
      <c r="AW2377" s="12" t="s">
        <v>40</v>
      </c>
      <c r="AX2377" s="12" t="s">
        <v>77</v>
      </c>
      <c r="AY2377" s="198" t="s">
        <v>144</v>
      </c>
    </row>
    <row r="2378" spans="2:51" s="13" customFormat="1" ht="13.5">
      <c r="B2378" s="205"/>
      <c r="D2378" s="206" t="s">
        <v>153</v>
      </c>
      <c r="E2378" s="207" t="s">
        <v>5</v>
      </c>
      <c r="F2378" s="208" t="s">
        <v>174</v>
      </c>
      <c r="H2378" s="209">
        <v>3.08</v>
      </c>
      <c r="I2378" s="210"/>
      <c r="L2378" s="205"/>
      <c r="M2378" s="211"/>
      <c r="N2378" s="212"/>
      <c r="O2378" s="212"/>
      <c r="P2378" s="212"/>
      <c r="Q2378" s="212"/>
      <c r="R2378" s="212"/>
      <c r="S2378" s="212"/>
      <c r="T2378" s="213"/>
      <c r="AT2378" s="214" t="s">
        <v>153</v>
      </c>
      <c r="AU2378" s="214" t="s">
        <v>86</v>
      </c>
      <c r="AV2378" s="13" t="s">
        <v>151</v>
      </c>
      <c r="AW2378" s="13" t="s">
        <v>40</v>
      </c>
      <c r="AX2378" s="13" t="s">
        <v>25</v>
      </c>
      <c r="AY2378" s="214" t="s">
        <v>144</v>
      </c>
    </row>
    <row r="2379" spans="2:65" s="1" customFormat="1" ht="22.5" customHeight="1">
      <c r="B2379" s="175"/>
      <c r="C2379" s="176" t="s">
        <v>2457</v>
      </c>
      <c r="D2379" s="176" t="s">
        <v>146</v>
      </c>
      <c r="E2379" s="177" t="s">
        <v>2458</v>
      </c>
      <c r="F2379" s="178" t="s">
        <v>2459</v>
      </c>
      <c r="G2379" s="179" t="s">
        <v>205</v>
      </c>
      <c r="H2379" s="180">
        <v>10.302</v>
      </c>
      <c r="I2379" s="181"/>
      <c r="J2379" s="182">
        <f>ROUND(I2379*H2379,2)</f>
        <v>0</v>
      </c>
      <c r="K2379" s="178" t="s">
        <v>4753</v>
      </c>
      <c r="L2379" s="42"/>
      <c r="M2379" s="183" t="s">
        <v>5</v>
      </c>
      <c r="N2379" s="184" t="s">
        <v>48</v>
      </c>
      <c r="O2379" s="43"/>
      <c r="P2379" s="185">
        <f>O2379*H2379</f>
        <v>0</v>
      </c>
      <c r="Q2379" s="185">
        <v>0.00507</v>
      </c>
      <c r="R2379" s="185">
        <f>Q2379*H2379</f>
        <v>0.052231139999999995</v>
      </c>
      <c r="S2379" s="185">
        <v>0</v>
      </c>
      <c r="T2379" s="186">
        <f>S2379*H2379</f>
        <v>0</v>
      </c>
      <c r="AR2379" s="24" t="s">
        <v>339</v>
      </c>
      <c r="AT2379" s="24" t="s">
        <v>146</v>
      </c>
      <c r="AU2379" s="24" t="s">
        <v>86</v>
      </c>
      <c r="AY2379" s="24" t="s">
        <v>144</v>
      </c>
      <c r="BE2379" s="187">
        <f>IF(N2379="základní",J2379,0)</f>
        <v>0</v>
      </c>
      <c r="BF2379" s="187">
        <f>IF(N2379="snížená",J2379,0)</f>
        <v>0</v>
      </c>
      <c r="BG2379" s="187">
        <f>IF(N2379="zákl. přenesená",J2379,0)</f>
        <v>0</v>
      </c>
      <c r="BH2379" s="187">
        <f>IF(N2379="sníž. přenesená",J2379,0)</f>
        <v>0</v>
      </c>
      <c r="BI2379" s="187">
        <f>IF(N2379="nulová",J2379,0)</f>
        <v>0</v>
      </c>
      <c r="BJ2379" s="24" t="s">
        <v>25</v>
      </c>
      <c r="BK2379" s="187">
        <f>ROUND(I2379*H2379,2)</f>
        <v>0</v>
      </c>
      <c r="BL2379" s="24" t="s">
        <v>339</v>
      </c>
      <c r="BM2379" s="24" t="s">
        <v>2460</v>
      </c>
    </row>
    <row r="2380" spans="2:51" s="11" customFormat="1" ht="13.5">
      <c r="B2380" s="188"/>
      <c r="D2380" s="189" t="s">
        <v>153</v>
      </c>
      <c r="E2380" s="190" t="s">
        <v>5</v>
      </c>
      <c r="F2380" s="191" t="s">
        <v>2461</v>
      </c>
      <c r="H2380" s="192" t="s">
        <v>5</v>
      </c>
      <c r="I2380" s="193"/>
      <c r="L2380" s="188"/>
      <c r="M2380" s="194"/>
      <c r="N2380" s="195"/>
      <c r="O2380" s="195"/>
      <c r="P2380" s="195"/>
      <c r="Q2380" s="195"/>
      <c r="R2380" s="195"/>
      <c r="S2380" s="195"/>
      <c r="T2380" s="196"/>
      <c r="AT2380" s="192" t="s">
        <v>153</v>
      </c>
      <c r="AU2380" s="192" t="s">
        <v>86</v>
      </c>
      <c r="AV2380" s="11" t="s">
        <v>25</v>
      </c>
      <c r="AW2380" s="11" t="s">
        <v>40</v>
      </c>
      <c r="AX2380" s="11" t="s">
        <v>77</v>
      </c>
      <c r="AY2380" s="192" t="s">
        <v>144</v>
      </c>
    </row>
    <row r="2381" spans="2:51" s="12" customFormat="1" ht="13.5">
      <c r="B2381" s="197"/>
      <c r="D2381" s="189" t="s">
        <v>153</v>
      </c>
      <c r="E2381" s="198" t="s">
        <v>5</v>
      </c>
      <c r="F2381" s="199" t="s">
        <v>2462</v>
      </c>
      <c r="H2381" s="200">
        <v>10.302</v>
      </c>
      <c r="I2381" s="201"/>
      <c r="L2381" s="197"/>
      <c r="M2381" s="202"/>
      <c r="N2381" s="203"/>
      <c r="O2381" s="203"/>
      <c r="P2381" s="203"/>
      <c r="Q2381" s="203"/>
      <c r="R2381" s="203"/>
      <c r="S2381" s="203"/>
      <c r="T2381" s="204"/>
      <c r="AT2381" s="198" t="s">
        <v>153</v>
      </c>
      <c r="AU2381" s="198" t="s">
        <v>86</v>
      </c>
      <c r="AV2381" s="12" t="s">
        <v>86</v>
      </c>
      <c r="AW2381" s="12" t="s">
        <v>40</v>
      </c>
      <c r="AX2381" s="12" t="s">
        <v>77</v>
      </c>
      <c r="AY2381" s="198" t="s">
        <v>144</v>
      </c>
    </row>
    <row r="2382" spans="2:51" s="13" customFormat="1" ht="13.5">
      <c r="B2382" s="205"/>
      <c r="D2382" s="206" t="s">
        <v>153</v>
      </c>
      <c r="E2382" s="207" t="s">
        <v>5</v>
      </c>
      <c r="F2382" s="208" t="s">
        <v>174</v>
      </c>
      <c r="H2382" s="209">
        <v>10.302</v>
      </c>
      <c r="I2382" s="210"/>
      <c r="L2382" s="205"/>
      <c r="M2382" s="211"/>
      <c r="N2382" s="212"/>
      <c r="O2382" s="212"/>
      <c r="P2382" s="212"/>
      <c r="Q2382" s="212"/>
      <c r="R2382" s="212"/>
      <c r="S2382" s="212"/>
      <c r="T2382" s="213"/>
      <c r="AT2382" s="214" t="s">
        <v>153</v>
      </c>
      <c r="AU2382" s="214" t="s">
        <v>86</v>
      </c>
      <c r="AV2382" s="13" t="s">
        <v>151</v>
      </c>
      <c r="AW2382" s="13" t="s">
        <v>40</v>
      </c>
      <c r="AX2382" s="13" t="s">
        <v>25</v>
      </c>
      <c r="AY2382" s="214" t="s">
        <v>144</v>
      </c>
    </row>
    <row r="2383" spans="2:65" s="1" customFormat="1" ht="22.5" customHeight="1">
      <c r="B2383" s="175"/>
      <c r="C2383" s="176" t="s">
        <v>2463</v>
      </c>
      <c r="D2383" s="176" t="s">
        <v>146</v>
      </c>
      <c r="E2383" s="177" t="s">
        <v>2464</v>
      </c>
      <c r="F2383" s="178" t="s">
        <v>2465</v>
      </c>
      <c r="G2383" s="179" t="s">
        <v>468</v>
      </c>
      <c r="H2383" s="180">
        <v>2</v>
      </c>
      <c r="I2383" s="181"/>
      <c r="J2383" s="182">
        <f>ROUND(I2383*H2383,2)</f>
        <v>0</v>
      </c>
      <c r="K2383" s="178" t="s">
        <v>4753</v>
      </c>
      <c r="L2383" s="42"/>
      <c r="M2383" s="183" t="s">
        <v>5</v>
      </c>
      <c r="N2383" s="184" t="s">
        <v>48</v>
      </c>
      <c r="O2383" s="43"/>
      <c r="P2383" s="185">
        <f>O2383*H2383</f>
        <v>0</v>
      </c>
      <c r="Q2383" s="185">
        <v>0.00119</v>
      </c>
      <c r="R2383" s="185">
        <f>Q2383*H2383</f>
        <v>0.00238</v>
      </c>
      <c r="S2383" s="185">
        <v>0</v>
      </c>
      <c r="T2383" s="186">
        <f>S2383*H2383</f>
        <v>0</v>
      </c>
      <c r="AR2383" s="24" t="s">
        <v>339</v>
      </c>
      <c r="AT2383" s="24" t="s">
        <v>146</v>
      </c>
      <c r="AU2383" s="24" t="s">
        <v>86</v>
      </c>
      <c r="AY2383" s="24" t="s">
        <v>144</v>
      </c>
      <c r="BE2383" s="187">
        <f>IF(N2383="základní",J2383,0)</f>
        <v>0</v>
      </c>
      <c r="BF2383" s="187">
        <f>IF(N2383="snížená",J2383,0)</f>
        <v>0</v>
      </c>
      <c r="BG2383" s="187">
        <f>IF(N2383="zákl. přenesená",J2383,0)</f>
        <v>0</v>
      </c>
      <c r="BH2383" s="187">
        <f>IF(N2383="sníž. přenesená",J2383,0)</f>
        <v>0</v>
      </c>
      <c r="BI2383" s="187">
        <f>IF(N2383="nulová",J2383,0)</f>
        <v>0</v>
      </c>
      <c r="BJ2383" s="24" t="s">
        <v>25</v>
      </c>
      <c r="BK2383" s="187">
        <f>ROUND(I2383*H2383,2)</f>
        <v>0</v>
      </c>
      <c r="BL2383" s="24" t="s">
        <v>339</v>
      </c>
      <c r="BM2383" s="24" t="s">
        <v>2466</v>
      </c>
    </row>
    <row r="2384" spans="2:51" s="11" customFormat="1" ht="13.5">
      <c r="B2384" s="188"/>
      <c r="D2384" s="189" t="s">
        <v>153</v>
      </c>
      <c r="E2384" s="190" t="s">
        <v>5</v>
      </c>
      <c r="F2384" s="191" t="s">
        <v>2467</v>
      </c>
      <c r="H2384" s="192" t="s">
        <v>5</v>
      </c>
      <c r="I2384" s="193"/>
      <c r="L2384" s="188"/>
      <c r="M2384" s="194"/>
      <c r="N2384" s="195"/>
      <c r="O2384" s="195"/>
      <c r="P2384" s="195"/>
      <c r="Q2384" s="195"/>
      <c r="R2384" s="195"/>
      <c r="S2384" s="195"/>
      <c r="T2384" s="196"/>
      <c r="AT2384" s="192" t="s">
        <v>153</v>
      </c>
      <c r="AU2384" s="192" t="s">
        <v>86</v>
      </c>
      <c r="AV2384" s="11" t="s">
        <v>25</v>
      </c>
      <c r="AW2384" s="11" t="s">
        <v>40</v>
      </c>
      <c r="AX2384" s="11" t="s">
        <v>77</v>
      </c>
      <c r="AY2384" s="192" t="s">
        <v>144</v>
      </c>
    </row>
    <row r="2385" spans="2:51" s="12" customFormat="1" ht="13.5">
      <c r="B2385" s="197"/>
      <c r="D2385" s="189" t="s">
        <v>153</v>
      </c>
      <c r="E2385" s="198" t="s">
        <v>5</v>
      </c>
      <c r="F2385" s="199" t="s">
        <v>2468</v>
      </c>
      <c r="H2385" s="200">
        <v>0.45</v>
      </c>
      <c r="I2385" s="201"/>
      <c r="L2385" s="197"/>
      <c r="M2385" s="202"/>
      <c r="N2385" s="203"/>
      <c r="O2385" s="203"/>
      <c r="P2385" s="203"/>
      <c r="Q2385" s="203"/>
      <c r="R2385" s="203"/>
      <c r="S2385" s="203"/>
      <c r="T2385" s="204"/>
      <c r="AT2385" s="198" t="s">
        <v>153</v>
      </c>
      <c r="AU2385" s="198" t="s">
        <v>86</v>
      </c>
      <c r="AV2385" s="12" t="s">
        <v>86</v>
      </c>
      <c r="AW2385" s="12" t="s">
        <v>40</v>
      </c>
      <c r="AX2385" s="12" t="s">
        <v>77</v>
      </c>
      <c r="AY2385" s="198" t="s">
        <v>144</v>
      </c>
    </row>
    <row r="2386" spans="2:51" s="11" customFormat="1" ht="13.5">
      <c r="B2386" s="188"/>
      <c r="D2386" s="189" t="s">
        <v>153</v>
      </c>
      <c r="E2386" s="190" t="s">
        <v>5</v>
      </c>
      <c r="F2386" s="191" t="s">
        <v>2469</v>
      </c>
      <c r="H2386" s="192" t="s">
        <v>5</v>
      </c>
      <c r="I2386" s="193"/>
      <c r="L2386" s="188"/>
      <c r="M2386" s="194"/>
      <c r="N2386" s="195"/>
      <c r="O2386" s="195"/>
      <c r="P2386" s="195"/>
      <c r="Q2386" s="195"/>
      <c r="R2386" s="195"/>
      <c r="S2386" s="195"/>
      <c r="T2386" s="196"/>
      <c r="AT2386" s="192" t="s">
        <v>153</v>
      </c>
      <c r="AU2386" s="192" t="s">
        <v>86</v>
      </c>
      <c r="AV2386" s="11" t="s">
        <v>25</v>
      </c>
      <c r="AW2386" s="11" t="s">
        <v>40</v>
      </c>
      <c r="AX2386" s="11" t="s">
        <v>77</v>
      </c>
      <c r="AY2386" s="192" t="s">
        <v>144</v>
      </c>
    </row>
    <row r="2387" spans="2:51" s="12" customFormat="1" ht="13.5">
      <c r="B2387" s="197"/>
      <c r="D2387" s="189" t="s">
        <v>153</v>
      </c>
      <c r="E2387" s="198" t="s">
        <v>5</v>
      </c>
      <c r="F2387" s="199" t="s">
        <v>2470</v>
      </c>
      <c r="H2387" s="200">
        <v>0.85</v>
      </c>
      <c r="I2387" s="201"/>
      <c r="L2387" s="197"/>
      <c r="M2387" s="202"/>
      <c r="N2387" s="203"/>
      <c r="O2387" s="203"/>
      <c r="P2387" s="203"/>
      <c r="Q2387" s="203"/>
      <c r="R2387" s="203"/>
      <c r="S2387" s="203"/>
      <c r="T2387" s="204"/>
      <c r="AT2387" s="198" t="s">
        <v>153</v>
      </c>
      <c r="AU2387" s="198" t="s">
        <v>86</v>
      </c>
      <c r="AV2387" s="12" t="s">
        <v>86</v>
      </c>
      <c r="AW2387" s="12" t="s">
        <v>40</v>
      </c>
      <c r="AX2387" s="12" t="s">
        <v>77</v>
      </c>
      <c r="AY2387" s="198" t="s">
        <v>144</v>
      </c>
    </row>
    <row r="2388" spans="2:51" s="11" customFormat="1" ht="13.5">
      <c r="B2388" s="188"/>
      <c r="D2388" s="189" t="s">
        <v>153</v>
      </c>
      <c r="E2388" s="190" t="s">
        <v>5</v>
      </c>
      <c r="F2388" s="191" t="s">
        <v>2471</v>
      </c>
      <c r="H2388" s="192" t="s">
        <v>5</v>
      </c>
      <c r="I2388" s="193"/>
      <c r="L2388" s="188"/>
      <c r="M2388" s="194"/>
      <c r="N2388" s="195"/>
      <c r="O2388" s="195"/>
      <c r="P2388" s="195"/>
      <c r="Q2388" s="195"/>
      <c r="R2388" s="195"/>
      <c r="S2388" s="195"/>
      <c r="T2388" s="196"/>
      <c r="AT2388" s="192" t="s">
        <v>153</v>
      </c>
      <c r="AU2388" s="192" t="s">
        <v>86</v>
      </c>
      <c r="AV2388" s="11" t="s">
        <v>25</v>
      </c>
      <c r="AW2388" s="11" t="s">
        <v>40</v>
      </c>
      <c r="AX2388" s="11" t="s">
        <v>77</v>
      </c>
      <c r="AY2388" s="192" t="s">
        <v>144</v>
      </c>
    </row>
    <row r="2389" spans="2:51" s="12" customFormat="1" ht="13.5">
      <c r="B2389" s="197"/>
      <c r="D2389" s="189" t="s">
        <v>153</v>
      </c>
      <c r="E2389" s="198" t="s">
        <v>5</v>
      </c>
      <c r="F2389" s="199" t="s">
        <v>2472</v>
      </c>
      <c r="H2389" s="200">
        <v>0.7</v>
      </c>
      <c r="I2389" s="201"/>
      <c r="L2389" s="197"/>
      <c r="M2389" s="202"/>
      <c r="N2389" s="203"/>
      <c r="O2389" s="203"/>
      <c r="P2389" s="203"/>
      <c r="Q2389" s="203"/>
      <c r="R2389" s="203"/>
      <c r="S2389" s="203"/>
      <c r="T2389" s="204"/>
      <c r="AT2389" s="198" t="s">
        <v>153</v>
      </c>
      <c r="AU2389" s="198" t="s">
        <v>86</v>
      </c>
      <c r="AV2389" s="12" t="s">
        <v>86</v>
      </c>
      <c r="AW2389" s="12" t="s">
        <v>40</v>
      </c>
      <c r="AX2389" s="12" t="s">
        <v>77</v>
      </c>
      <c r="AY2389" s="198" t="s">
        <v>144</v>
      </c>
    </row>
    <row r="2390" spans="2:51" s="13" customFormat="1" ht="13.5">
      <c r="B2390" s="205"/>
      <c r="D2390" s="206" t="s">
        <v>153</v>
      </c>
      <c r="E2390" s="207" t="s">
        <v>5</v>
      </c>
      <c r="F2390" s="208" t="s">
        <v>174</v>
      </c>
      <c r="H2390" s="209">
        <v>2</v>
      </c>
      <c r="I2390" s="210"/>
      <c r="L2390" s="205"/>
      <c r="M2390" s="211"/>
      <c r="N2390" s="212"/>
      <c r="O2390" s="212"/>
      <c r="P2390" s="212"/>
      <c r="Q2390" s="212"/>
      <c r="R2390" s="212"/>
      <c r="S2390" s="212"/>
      <c r="T2390" s="213"/>
      <c r="AT2390" s="214" t="s">
        <v>153</v>
      </c>
      <c r="AU2390" s="214" t="s">
        <v>86</v>
      </c>
      <c r="AV2390" s="13" t="s">
        <v>151</v>
      </c>
      <c r="AW2390" s="13" t="s">
        <v>40</v>
      </c>
      <c r="AX2390" s="13" t="s">
        <v>25</v>
      </c>
      <c r="AY2390" s="214" t="s">
        <v>144</v>
      </c>
    </row>
    <row r="2391" spans="2:65" s="1" customFormat="1" ht="31.5" customHeight="1">
      <c r="B2391" s="175"/>
      <c r="C2391" s="176" t="s">
        <v>2473</v>
      </c>
      <c r="D2391" s="176" t="s">
        <v>146</v>
      </c>
      <c r="E2391" s="177" t="s">
        <v>2474</v>
      </c>
      <c r="F2391" s="178" t="s">
        <v>2475</v>
      </c>
      <c r="G2391" s="179" t="s">
        <v>468</v>
      </c>
      <c r="H2391" s="180">
        <v>17.6</v>
      </c>
      <c r="I2391" s="181"/>
      <c r="J2391" s="182">
        <f>ROUND(I2391*H2391,2)</f>
        <v>0</v>
      </c>
      <c r="K2391" s="178" t="s">
        <v>4754</v>
      </c>
      <c r="L2391" s="42"/>
      <c r="M2391" s="183" t="s">
        <v>5</v>
      </c>
      <c r="N2391" s="184" t="s">
        <v>48</v>
      </c>
      <c r="O2391" s="43"/>
      <c r="P2391" s="185">
        <f>O2391*H2391</f>
        <v>0</v>
      </c>
      <c r="Q2391" s="185">
        <v>0.00195</v>
      </c>
      <c r="R2391" s="185">
        <f>Q2391*H2391</f>
        <v>0.03432</v>
      </c>
      <c r="S2391" s="185">
        <v>0</v>
      </c>
      <c r="T2391" s="186">
        <f>S2391*H2391</f>
        <v>0</v>
      </c>
      <c r="AR2391" s="24" t="s">
        <v>339</v>
      </c>
      <c r="AT2391" s="24" t="s">
        <v>146</v>
      </c>
      <c r="AU2391" s="24" t="s">
        <v>86</v>
      </c>
      <c r="AY2391" s="24" t="s">
        <v>144</v>
      </c>
      <c r="BE2391" s="187">
        <f>IF(N2391="základní",J2391,0)</f>
        <v>0</v>
      </c>
      <c r="BF2391" s="187">
        <f>IF(N2391="snížená",J2391,0)</f>
        <v>0</v>
      </c>
      <c r="BG2391" s="187">
        <f>IF(N2391="zákl. přenesená",J2391,0)</f>
        <v>0</v>
      </c>
      <c r="BH2391" s="187">
        <f>IF(N2391="sníž. přenesená",J2391,0)</f>
        <v>0</v>
      </c>
      <c r="BI2391" s="187">
        <f>IF(N2391="nulová",J2391,0)</f>
        <v>0</v>
      </c>
      <c r="BJ2391" s="24" t="s">
        <v>25</v>
      </c>
      <c r="BK2391" s="187">
        <f>ROUND(I2391*H2391,2)</f>
        <v>0</v>
      </c>
      <c r="BL2391" s="24" t="s">
        <v>339</v>
      </c>
      <c r="BM2391" s="24" t="s">
        <v>2476</v>
      </c>
    </row>
    <row r="2392" spans="2:51" s="11" customFormat="1" ht="13.5">
      <c r="B2392" s="188"/>
      <c r="D2392" s="189" t="s">
        <v>153</v>
      </c>
      <c r="E2392" s="190" t="s">
        <v>5</v>
      </c>
      <c r="F2392" s="191" t="s">
        <v>2477</v>
      </c>
      <c r="H2392" s="192" t="s">
        <v>5</v>
      </c>
      <c r="I2392" s="193"/>
      <c r="L2392" s="188"/>
      <c r="M2392" s="194"/>
      <c r="N2392" s="195"/>
      <c r="O2392" s="195"/>
      <c r="P2392" s="195"/>
      <c r="Q2392" s="195"/>
      <c r="R2392" s="195"/>
      <c r="S2392" s="195"/>
      <c r="T2392" s="196"/>
      <c r="AT2392" s="192" t="s">
        <v>153</v>
      </c>
      <c r="AU2392" s="192" t="s">
        <v>86</v>
      </c>
      <c r="AV2392" s="11" t="s">
        <v>25</v>
      </c>
      <c r="AW2392" s="11" t="s">
        <v>40</v>
      </c>
      <c r="AX2392" s="11" t="s">
        <v>77</v>
      </c>
      <c r="AY2392" s="192" t="s">
        <v>144</v>
      </c>
    </row>
    <row r="2393" spans="2:51" s="11" customFormat="1" ht="13.5">
      <c r="B2393" s="188"/>
      <c r="D2393" s="189" t="s">
        <v>153</v>
      </c>
      <c r="E2393" s="190" t="s">
        <v>5</v>
      </c>
      <c r="F2393" s="191" t="s">
        <v>2478</v>
      </c>
      <c r="H2393" s="192" t="s">
        <v>5</v>
      </c>
      <c r="I2393" s="193"/>
      <c r="L2393" s="188"/>
      <c r="M2393" s="194"/>
      <c r="N2393" s="195"/>
      <c r="O2393" s="195"/>
      <c r="P2393" s="195"/>
      <c r="Q2393" s="195"/>
      <c r="R2393" s="195"/>
      <c r="S2393" s="195"/>
      <c r="T2393" s="196"/>
      <c r="AT2393" s="192" t="s">
        <v>153</v>
      </c>
      <c r="AU2393" s="192" t="s">
        <v>86</v>
      </c>
      <c r="AV2393" s="11" t="s">
        <v>25</v>
      </c>
      <c r="AW2393" s="11" t="s">
        <v>40</v>
      </c>
      <c r="AX2393" s="11" t="s">
        <v>77</v>
      </c>
      <c r="AY2393" s="192" t="s">
        <v>144</v>
      </c>
    </row>
    <row r="2394" spans="2:51" s="12" customFormat="1" ht="13.5">
      <c r="B2394" s="197"/>
      <c r="D2394" s="189" t="s">
        <v>153</v>
      </c>
      <c r="E2394" s="198" t="s">
        <v>5</v>
      </c>
      <c r="F2394" s="199" t="s">
        <v>2479</v>
      </c>
      <c r="H2394" s="200">
        <v>17.6</v>
      </c>
      <c r="I2394" s="201"/>
      <c r="L2394" s="197"/>
      <c r="M2394" s="202"/>
      <c r="N2394" s="203"/>
      <c r="O2394" s="203"/>
      <c r="P2394" s="203"/>
      <c r="Q2394" s="203"/>
      <c r="R2394" s="203"/>
      <c r="S2394" s="203"/>
      <c r="T2394" s="204"/>
      <c r="AT2394" s="198" t="s">
        <v>153</v>
      </c>
      <c r="AU2394" s="198" t="s">
        <v>86</v>
      </c>
      <c r="AV2394" s="12" t="s">
        <v>86</v>
      </c>
      <c r="AW2394" s="12" t="s">
        <v>40</v>
      </c>
      <c r="AX2394" s="12" t="s">
        <v>77</v>
      </c>
      <c r="AY2394" s="198" t="s">
        <v>144</v>
      </c>
    </row>
    <row r="2395" spans="2:51" s="13" customFormat="1" ht="13.5">
      <c r="B2395" s="205"/>
      <c r="D2395" s="206" t="s">
        <v>153</v>
      </c>
      <c r="E2395" s="207" t="s">
        <v>5</v>
      </c>
      <c r="F2395" s="208" t="s">
        <v>174</v>
      </c>
      <c r="H2395" s="209">
        <v>17.6</v>
      </c>
      <c r="I2395" s="210"/>
      <c r="L2395" s="205"/>
      <c r="M2395" s="211"/>
      <c r="N2395" s="212"/>
      <c r="O2395" s="212"/>
      <c r="P2395" s="212"/>
      <c r="Q2395" s="212"/>
      <c r="R2395" s="212"/>
      <c r="S2395" s="212"/>
      <c r="T2395" s="213"/>
      <c r="AT2395" s="214" t="s">
        <v>153</v>
      </c>
      <c r="AU2395" s="214" t="s">
        <v>86</v>
      </c>
      <c r="AV2395" s="13" t="s">
        <v>151</v>
      </c>
      <c r="AW2395" s="13" t="s">
        <v>40</v>
      </c>
      <c r="AX2395" s="13" t="s">
        <v>25</v>
      </c>
      <c r="AY2395" s="214" t="s">
        <v>144</v>
      </c>
    </row>
    <row r="2396" spans="2:65" s="1" customFormat="1" ht="31.5" customHeight="1">
      <c r="B2396" s="175"/>
      <c r="C2396" s="176" t="s">
        <v>2480</v>
      </c>
      <c r="D2396" s="176" t="s">
        <v>146</v>
      </c>
      <c r="E2396" s="177" t="s">
        <v>2481</v>
      </c>
      <c r="F2396" s="178" t="s">
        <v>2482</v>
      </c>
      <c r="G2396" s="179" t="s">
        <v>468</v>
      </c>
      <c r="H2396" s="180">
        <v>22.6</v>
      </c>
      <c r="I2396" s="181"/>
      <c r="J2396" s="182">
        <f>ROUND(I2396*H2396,2)</f>
        <v>0</v>
      </c>
      <c r="K2396" s="178" t="s">
        <v>4754</v>
      </c>
      <c r="L2396" s="42"/>
      <c r="M2396" s="183" t="s">
        <v>5</v>
      </c>
      <c r="N2396" s="184" t="s">
        <v>48</v>
      </c>
      <c r="O2396" s="43"/>
      <c r="P2396" s="185">
        <f>O2396*H2396</f>
        <v>0</v>
      </c>
      <c r="Q2396" s="185">
        <v>0.00236</v>
      </c>
      <c r="R2396" s="185">
        <f>Q2396*H2396</f>
        <v>0.05333600000000001</v>
      </c>
      <c r="S2396" s="185">
        <v>0</v>
      </c>
      <c r="T2396" s="186">
        <f>S2396*H2396</f>
        <v>0</v>
      </c>
      <c r="AR2396" s="24" t="s">
        <v>339</v>
      </c>
      <c r="AT2396" s="24" t="s">
        <v>146</v>
      </c>
      <c r="AU2396" s="24" t="s">
        <v>86</v>
      </c>
      <c r="AY2396" s="24" t="s">
        <v>144</v>
      </c>
      <c r="BE2396" s="187">
        <f>IF(N2396="základní",J2396,0)</f>
        <v>0</v>
      </c>
      <c r="BF2396" s="187">
        <f>IF(N2396="snížená",J2396,0)</f>
        <v>0</v>
      </c>
      <c r="BG2396" s="187">
        <f>IF(N2396="zákl. přenesená",J2396,0)</f>
        <v>0</v>
      </c>
      <c r="BH2396" s="187">
        <f>IF(N2396="sníž. přenesená",J2396,0)</f>
        <v>0</v>
      </c>
      <c r="BI2396" s="187">
        <f>IF(N2396="nulová",J2396,0)</f>
        <v>0</v>
      </c>
      <c r="BJ2396" s="24" t="s">
        <v>25</v>
      </c>
      <c r="BK2396" s="187">
        <f>ROUND(I2396*H2396,2)</f>
        <v>0</v>
      </c>
      <c r="BL2396" s="24" t="s">
        <v>339</v>
      </c>
      <c r="BM2396" s="24" t="s">
        <v>2483</v>
      </c>
    </row>
    <row r="2397" spans="2:51" s="11" customFormat="1" ht="13.5">
      <c r="B2397" s="188"/>
      <c r="D2397" s="189" t="s">
        <v>153</v>
      </c>
      <c r="E2397" s="190" t="s">
        <v>5</v>
      </c>
      <c r="F2397" s="191" t="s">
        <v>2484</v>
      </c>
      <c r="H2397" s="192" t="s">
        <v>5</v>
      </c>
      <c r="I2397" s="193"/>
      <c r="L2397" s="188"/>
      <c r="M2397" s="194"/>
      <c r="N2397" s="195"/>
      <c r="O2397" s="195"/>
      <c r="P2397" s="195"/>
      <c r="Q2397" s="195"/>
      <c r="R2397" s="195"/>
      <c r="S2397" s="195"/>
      <c r="T2397" s="196"/>
      <c r="AT2397" s="192" t="s">
        <v>153</v>
      </c>
      <c r="AU2397" s="192" t="s">
        <v>86</v>
      </c>
      <c r="AV2397" s="11" t="s">
        <v>25</v>
      </c>
      <c r="AW2397" s="11" t="s">
        <v>40</v>
      </c>
      <c r="AX2397" s="11" t="s">
        <v>77</v>
      </c>
      <c r="AY2397" s="192" t="s">
        <v>144</v>
      </c>
    </row>
    <row r="2398" spans="2:51" s="12" customFormat="1" ht="13.5">
      <c r="B2398" s="197"/>
      <c r="D2398" s="189" t="s">
        <v>153</v>
      </c>
      <c r="E2398" s="198" t="s">
        <v>5</v>
      </c>
      <c r="F2398" s="199" t="s">
        <v>2485</v>
      </c>
      <c r="H2398" s="200">
        <v>22.6</v>
      </c>
      <c r="I2398" s="201"/>
      <c r="L2398" s="197"/>
      <c r="M2398" s="202"/>
      <c r="N2398" s="203"/>
      <c r="O2398" s="203"/>
      <c r="P2398" s="203"/>
      <c r="Q2398" s="203"/>
      <c r="R2398" s="203"/>
      <c r="S2398" s="203"/>
      <c r="T2398" s="204"/>
      <c r="AT2398" s="198" t="s">
        <v>153</v>
      </c>
      <c r="AU2398" s="198" t="s">
        <v>86</v>
      </c>
      <c r="AV2398" s="12" t="s">
        <v>86</v>
      </c>
      <c r="AW2398" s="12" t="s">
        <v>40</v>
      </c>
      <c r="AX2398" s="12" t="s">
        <v>77</v>
      </c>
      <c r="AY2398" s="198" t="s">
        <v>144</v>
      </c>
    </row>
    <row r="2399" spans="2:51" s="13" customFormat="1" ht="13.5">
      <c r="B2399" s="205"/>
      <c r="D2399" s="206" t="s">
        <v>153</v>
      </c>
      <c r="E2399" s="207" t="s">
        <v>5</v>
      </c>
      <c r="F2399" s="208" t="s">
        <v>174</v>
      </c>
      <c r="H2399" s="209">
        <v>22.6</v>
      </c>
      <c r="I2399" s="210"/>
      <c r="L2399" s="205"/>
      <c r="M2399" s="211"/>
      <c r="N2399" s="212"/>
      <c r="O2399" s="212"/>
      <c r="P2399" s="212"/>
      <c r="Q2399" s="212"/>
      <c r="R2399" s="212"/>
      <c r="S2399" s="212"/>
      <c r="T2399" s="213"/>
      <c r="AT2399" s="214" t="s">
        <v>153</v>
      </c>
      <c r="AU2399" s="214" t="s">
        <v>86</v>
      </c>
      <c r="AV2399" s="13" t="s">
        <v>151</v>
      </c>
      <c r="AW2399" s="13" t="s">
        <v>40</v>
      </c>
      <c r="AX2399" s="13" t="s">
        <v>25</v>
      </c>
      <c r="AY2399" s="214" t="s">
        <v>144</v>
      </c>
    </row>
    <row r="2400" spans="2:65" s="1" customFormat="1" ht="31.5" customHeight="1">
      <c r="B2400" s="175"/>
      <c r="C2400" s="176" t="s">
        <v>2486</v>
      </c>
      <c r="D2400" s="176" t="s">
        <v>146</v>
      </c>
      <c r="E2400" s="177" t="s">
        <v>2487</v>
      </c>
      <c r="F2400" s="178" t="s">
        <v>2488</v>
      </c>
      <c r="G2400" s="179" t="s">
        <v>468</v>
      </c>
      <c r="H2400" s="180">
        <v>27.2</v>
      </c>
      <c r="I2400" s="181"/>
      <c r="J2400" s="182">
        <f>ROUND(I2400*H2400,2)</f>
        <v>0</v>
      </c>
      <c r="K2400" s="178" t="s">
        <v>4754</v>
      </c>
      <c r="L2400" s="42"/>
      <c r="M2400" s="183" t="s">
        <v>5</v>
      </c>
      <c r="N2400" s="184" t="s">
        <v>48</v>
      </c>
      <c r="O2400" s="43"/>
      <c r="P2400" s="185">
        <f>O2400*H2400</f>
        <v>0</v>
      </c>
      <c r="Q2400" s="185">
        <v>0.00294</v>
      </c>
      <c r="R2400" s="185">
        <f>Q2400*H2400</f>
        <v>0.079968</v>
      </c>
      <c r="S2400" s="185">
        <v>0</v>
      </c>
      <c r="T2400" s="186">
        <f>S2400*H2400</f>
        <v>0</v>
      </c>
      <c r="AR2400" s="24" t="s">
        <v>339</v>
      </c>
      <c r="AT2400" s="24" t="s">
        <v>146</v>
      </c>
      <c r="AU2400" s="24" t="s">
        <v>86</v>
      </c>
      <c r="AY2400" s="24" t="s">
        <v>144</v>
      </c>
      <c r="BE2400" s="187">
        <f>IF(N2400="základní",J2400,0)</f>
        <v>0</v>
      </c>
      <c r="BF2400" s="187">
        <f>IF(N2400="snížená",J2400,0)</f>
        <v>0</v>
      </c>
      <c r="BG2400" s="187">
        <f>IF(N2400="zákl. přenesená",J2400,0)</f>
        <v>0</v>
      </c>
      <c r="BH2400" s="187">
        <f>IF(N2400="sníž. přenesená",J2400,0)</f>
        <v>0</v>
      </c>
      <c r="BI2400" s="187">
        <f>IF(N2400="nulová",J2400,0)</f>
        <v>0</v>
      </c>
      <c r="BJ2400" s="24" t="s">
        <v>25</v>
      </c>
      <c r="BK2400" s="187">
        <f>ROUND(I2400*H2400,2)</f>
        <v>0</v>
      </c>
      <c r="BL2400" s="24" t="s">
        <v>339</v>
      </c>
      <c r="BM2400" s="24" t="s">
        <v>2489</v>
      </c>
    </row>
    <row r="2401" spans="2:51" s="11" customFormat="1" ht="13.5">
      <c r="B2401" s="188"/>
      <c r="D2401" s="189" t="s">
        <v>153</v>
      </c>
      <c r="E2401" s="190" t="s">
        <v>5</v>
      </c>
      <c r="F2401" s="191" t="s">
        <v>2490</v>
      </c>
      <c r="H2401" s="192" t="s">
        <v>5</v>
      </c>
      <c r="I2401" s="193"/>
      <c r="L2401" s="188"/>
      <c r="M2401" s="194"/>
      <c r="N2401" s="195"/>
      <c r="O2401" s="195"/>
      <c r="P2401" s="195"/>
      <c r="Q2401" s="195"/>
      <c r="R2401" s="195"/>
      <c r="S2401" s="195"/>
      <c r="T2401" s="196"/>
      <c r="AT2401" s="192" t="s">
        <v>153</v>
      </c>
      <c r="AU2401" s="192" t="s">
        <v>86</v>
      </c>
      <c r="AV2401" s="11" t="s">
        <v>25</v>
      </c>
      <c r="AW2401" s="11" t="s">
        <v>40</v>
      </c>
      <c r="AX2401" s="11" t="s">
        <v>77</v>
      </c>
      <c r="AY2401" s="192" t="s">
        <v>144</v>
      </c>
    </row>
    <row r="2402" spans="2:51" s="12" customFormat="1" ht="13.5">
      <c r="B2402" s="197"/>
      <c r="D2402" s="189" t="s">
        <v>153</v>
      </c>
      <c r="E2402" s="198" t="s">
        <v>5</v>
      </c>
      <c r="F2402" s="199" t="s">
        <v>2491</v>
      </c>
      <c r="H2402" s="200">
        <v>27.2</v>
      </c>
      <c r="I2402" s="201"/>
      <c r="L2402" s="197"/>
      <c r="M2402" s="202"/>
      <c r="N2402" s="203"/>
      <c r="O2402" s="203"/>
      <c r="P2402" s="203"/>
      <c r="Q2402" s="203"/>
      <c r="R2402" s="203"/>
      <c r="S2402" s="203"/>
      <c r="T2402" s="204"/>
      <c r="AT2402" s="198" t="s">
        <v>153</v>
      </c>
      <c r="AU2402" s="198" t="s">
        <v>86</v>
      </c>
      <c r="AV2402" s="12" t="s">
        <v>86</v>
      </c>
      <c r="AW2402" s="12" t="s">
        <v>40</v>
      </c>
      <c r="AX2402" s="12" t="s">
        <v>77</v>
      </c>
      <c r="AY2402" s="198" t="s">
        <v>144</v>
      </c>
    </row>
    <row r="2403" spans="2:51" s="13" customFormat="1" ht="13.5">
      <c r="B2403" s="205"/>
      <c r="D2403" s="206" t="s">
        <v>153</v>
      </c>
      <c r="E2403" s="207" t="s">
        <v>5</v>
      </c>
      <c r="F2403" s="208" t="s">
        <v>174</v>
      </c>
      <c r="H2403" s="209">
        <v>27.2</v>
      </c>
      <c r="I2403" s="210"/>
      <c r="L2403" s="205"/>
      <c r="M2403" s="211"/>
      <c r="N2403" s="212"/>
      <c r="O2403" s="212"/>
      <c r="P2403" s="212"/>
      <c r="Q2403" s="212"/>
      <c r="R2403" s="212"/>
      <c r="S2403" s="212"/>
      <c r="T2403" s="213"/>
      <c r="AT2403" s="214" t="s">
        <v>153</v>
      </c>
      <c r="AU2403" s="214" t="s">
        <v>86</v>
      </c>
      <c r="AV2403" s="13" t="s">
        <v>151</v>
      </c>
      <c r="AW2403" s="13" t="s">
        <v>40</v>
      </c>
      <c r="AX2403" s="13" t="s">
        <v>25</v>
      </c>
      <c r="AY2403" s="214" t="s">
        <v>144</v>
      </c>
    </row>
    <row r="2404" spans="2:65" s="1" customFormat="1" ht="31.5" customHeight="1">
      <c r="B2404" s="175"/>
      <c r="C2404" s="176" t="s">
        <v>2492</v>
      </c>
      <c r="D2404" s="176" t="s">
        <v>146</v>
      </c>
      <c r="E2404" s="177" t="s">
        <v>2493</v>
      </c>
      <c r="F2404" s="178" t="s">
        <v>2494</v>
      </c>
      <c r="G2404" s="179" t="s">
        <v>468</v>
      </c>
      <c r="H2404" s="180">
        <v>2.9</v>
      </c>
      <c r="I2404" s="181"/>
      <c r="J2404" s="182">
        <f>ROUND(I2404*H2404,2)</f>
        <v>0</v>
      </c>
      <c r="K2404" s="178" t="s">
        <v>4754</v>
      </c>
      <c r="L2404" s="42"/>
      <c r="M2404" s="183" t="s">
        <v>5</v>
      </c>
      <c r="N2404" s="184" t="s">
        <v>48</v>
      </c>
      <c r="O2404" s="43"/>
      <c r="P2404" s="185">
        <f>O2404*H2404</f>
        <v>0</v>
      </c>
      <c r="Q2404" s="185">
        <v>0.00339</v>
      </c>
      <c r="R2404" s="185">
        <f>Q2404*H2404</f>
        <v>0.009831</v>
      </c>
      <c r="S2404" s="185">
        <v>0</v>
      </c>
      <c r="T2404" s="186">
        <f>S2404*H2404</f>
        <v>0</v>
      </c>
      <c r="AR2404" s="24" t="s">
        <v>339</v>
      </c>
      <c r="AT2404" s="24" t="s">
        <v>146</v>
      </c>
      <c r="AU2404" s="24" t="s">
        <v>86</v>
      </c>
      <c r="AY2404" s="24" t="s">
        <v>144</v>
      </c>
      <c r="BE2404" s="187">
        <f>IF(N2404="základní",J2404,0)</f>
        <v>0</v>
      </c>
      <c r="BF2404" s="187">
        <f>IF(N2404="snížená",J2404,0)</f>
        <v>0</v>
      </c>
      <c r="BG2404" s="187">
        <f>IF(N2404="zákl. přenesená",J2404,0)</f>
        <v>0</v>
      </c>
      <c r="BH2404" s="187">
        <f>IF(N2404="sníž. přenesená",J2404,0)</f>
        <v>0</v>
      </c>
      <c r="BI2404" s="187">
        <f>IF(N2404="nulová",J2404,0)</f>
        <v>0</v>
      </c>
      <c r="BJ2404" s="24" t="s">
        <v>25</v>
      </c>
      <c r="BK2404" s="187">
        <f>ROUND(I2404*H2404,2)</f>
        <v>0</v>
      </c>
      <c r="BL2404" s="24" t="s">
        <v>339</v>
      </c>
      <c r="BM2404" s="24" t="s">
        <v>2495</v>
      </c>
    </row>
    <row r="2405" spans="2:51" s="11" customFormat="1" ht="13.5">
      <c r="B2405" s="188"/>
      <c r="D2405" s="189" t="s">
        <v>153</v>
      </c>
      <c r="E2405" s="190" t="s">
        <v>5</v>
      </c>
      <c r="F2405" s="191" t="s">
        <v>2496</v>
      </c>
      <c r="H2405" s="192" t="s">
        <v>5</v>
      </c>
      <c r="I2405" s="193"/>
      <c r="L2405" s="188"/>
      <c r="M2405" s="194"/>
      <c r="N2405" s="195"/>
      <c r="O2405" s="195"/>
      <c r="P2405" s="195"/>
      <c r="Q2405" s="195"/>
      <c r="R2405" s="195"/>
      <c r="S2405" s="195"/>
      <c r="T2405" s="196"/>
      <c r="AT2405" s="192" t="s">
        <v>153</v>
      </c>
      <c r="AU2405" s="192" t="s">
        <v>86</v>
      </c>
      <c r="AV2405" s="11" t="s">
        <v>25</v>
      </c>
      <c r="AW2405" s="11" t="s">
        <v>40</v>
      </c>
      <c r="AX2405" s="11" t="s">
        <v>77</v>
      </c>
      <c r="AY2405" s="192" t="s">
        <v>144</v>
      </c>
    </row>
    <row r="2406" spans="2:51" s="12" customFormat="1" ht="13.5">
      <c r="B2406" s="197"/>
      <c r="D2406" s="189" t="s">
        <v>153</v>
      </c>
      <c r="E2406" s="198" t="s">
        <v>5</v>
      </c>
      <c r="F2406" s="199" t="s">
        <v>2497</v>
      </c>
      <c r="H2406" s="200">
        <v>2.9</v>
      </c>
      <c r="I2406" s="201"/>
      <c r="L2406" s="197"/>
      <c r="M2406" s="202"/>
      <c r="N2406" s="203"/>
      <c r="O2406" s="203"/>
      <c r="P2406" s="203"/>
      <c r="Q2406" s="203"/>
      <c r="R2406" s="203"/>
      <c r="S2406" s="203"/>
      <c r="T2406" s="204"/>
      <c r="AT2406" s="198" t="s">
        <v>153</v>
      </c>
      <c r="AU2406" s="198" t="s">
        <v>86</v>
      </c>
      <c r="AV2406" s="12" t="s">
        <v>86</v>
      </c>
      <c r="AW2406" s="12" t="s">
        <v>40</v>
      </c>
      <c r="AX2406" s="12" t="s">
        <v>77</v>
      </c>
      <c r="AY2406" s="198" t="s">
        <v>144</v>
      </c>
    </row>
    <row r="2407" spans="2:51" s="13" customFormat="1" ht="13.5">
      <c r="B2407" s="205"/>
      <c r="D2407" s="206" t="s">
        <v>153</v>
      </c>
      <c r="E2407" s="207" t="s">
        <v>5</v>
      </c>
      <c r="F2407" s="208" t="s">
        <v>174</v>
      </c>
      <c r="H2407" s="209">
        <v>2.9</v>
      </c>
      <c r="I2407" s="210"/>
      <c r="L2407" s="205"/>
      <c r="M2407" s="211"/>
      <c r="N2407" s="212"/>
      <c r="O2407" s="212"/>
      <c r="P2407" s="212"/>
      <c r="Q2407" s="212"/>
      <c r="R2407" s="212"/>
      <c r="S2407" s="212"/>
      <c r="T2407" s="213"/>
      <c r="AT2407" s="214" t="s">
        <v>153</v>
      </c>
      <c r="AU2407" s="214" t="s">
        <v>86</v>
      </c>
      <c r="AV2407" s="13" t="s">
        <v>151</v>
      </c>
      <c r="AW2407" s="13" t="s">
        <v>40</v>
      </c>
      <c r="AX2407" s="13" t="s">
        <v>25</v>
      </c>
      <c r="AY2407" s="214" t="s">
        <v>144</v>
      </c>
    </row>
    <row r="2408" spans="2:65" s="1" customFormat="1" ht="22.5" customHeight="1">
      <c r="B2408" s="175"/>
      <c r="C2408" s="176" t="s">
        <v>2498</v>
      </c>
      <c r="D2408" s="176" t="s">
        <v>146</v>
      </c>
      <c r="E2408" s="177" t="s">
        <v>2499</v>
      </c>
      <c r="F2408" s="178" t="s">
        <v>2500</v>
      </c>
      <c r="G2408" s="179" t="s">
        <v>205</v>
      </c>
      <c r="H2408" s="180">
        <v>2</v>
      </c>
      <c r="I2408" s="181"/>
      <c r="J2408" s="182">
        <f>ROUND(I2408*H2408,2)</f>
        <v>0</v>
      </c>
      <c r="K2408" s="178" t="s">
        <v>4753</v>
      </c>
      <c r="L2408" s="42"/>
      <c r="M2408" s="183" t="s">
        <v>5</v>
      </c>
      <c r="N2408" s="184" t="s">
        <v>48</v>
      </c>
      <c r="O2408" s="43"/>
      <c r="P2408" s="185">
        <f>O2408*H2408</f>
        <v>0</v>
      </c>
      <c r="Q2408" s="185">
        <v>0.00339</v>
      </c>
      <c r="R2408" s="185">
        <f>Q2408*H2408</f>
        <v>0.00678</v>
      </c>
      <c r="S2408" s="185">
        <v>0</v>
      </c>
      <c r="T2408" s="186">
        <f>S2408*H2408</f>
        <v>0</v>
      </c>
      <c r="AR2408" s="24" t="s">
        <v>339</v>
      </c>
      <c r="AT2408" s="24" t="s">
        <v>146</v>
      </c>
      <c r="AU2408" s="24" t="s">
        <v>86</v>
      </c>
      <c r="AY2408" s="24" t="s">
        <v>144</v>
      </c>
      <c r="BE2408" s="187">
        <f>IF(N2408="základní",J2408,0)</f>
        <v>0</v>
      </c>
      <c r="BF2408" s="187">
        <f>IF(N2408="snížená",J2408,0)</f>
        <v>0</v>
      </c>
      <c r="BG2408" s="187">
        <f>IF(N2408="zákl. přenesená",J2408,0)</f>
        <v>0</v>
      </c>
      <c r="BH2408" s="187">
        <f>IF(N2408="sníž. přenesená",J2408,0)</f>
        <v>0</v>
      </c>
      <c r="BI2408" s="187">
        <f>IF(N2408="nulová",J2408,0)</f>
        <v>0</v>
      </c>
      <c r="BJ2408" s="24" t="s">
        <v>25</v>
      </c>
      <c r="BK2408" s="187">
        <f>ROUND(I2408*H2408,2)</f>
        <v>0</v>
      </c>
      <c r="BL2408" s="24" t="s">
        <v>339</v>
      </c>
      <c r="BM2408" s="24" t="s">
        <v>2501</v>
      </c>
    </row>
    <row r="2409" spans="2:51" s="12" customFormat="1" ht="13.5">
      <c r="B2409" s="197"/>
      <c r="D2409" s="189" t="s">
        <v>153</v>
      </c>
      <c r="E2409" s="198" t="s">
        <v>5</v>
      </c>
      <c r="F2409" s="199" t="s">
        <v>86</v>
      </c>
      <c r="H2409" s="200">
        <v>2</v>
      </c>
      <c r="I2409" s="201"/>
      <c r="L2409" s="197"/>
      <c r="M2409" s="202"/>
      <c r="N2409" s="203"/>
      <c r="O2409" s="203"/>
      <c r="P2409" s="203"/>
      <c r="Q2409" s="203"/>
      <c r="R2409" s="203"/>
      <c r="S2409" s="203"/>
      <c r="T2409" s="204"/>
      <c r="AT2409" s="198" t="s">
        <v>153</v>
      </c>
      <c r="AU2409" s="198" t="s">
        <v>86</v>
      </c>
      <c r="AV2409" s="12" t="s">
        <v>86</v>
      </c>
      <c r="AW2409" s="12" t="s">
        <v>40</v>
      </c>
      <c r="AX2409" s="12" t="s">
        <v>77</v>
      </c>
      <c r="AY2409" s="198" t="s">
        <v>144</v>
      </c>
    </row>
    <row r="2410" spans="2:51" s="13" customFormat="1" ht="13.5">
      <c r="B2410" s="205"/>
      <c r="D2410" s="206" t="s">
        <v>153</v>
      </c>
      <c r="E2410" s="207" t="s">
        <v>5</v>
      </c>
      <c r="F2410" s="208" t="s">
        <v>174</v>
      </c>
      <c r="H2410" s="209">
        <v>2</v>
      </c>
      <c r="I2410" s="210"/>
      <c r="L2410" s="205"/>
      <c r="M2410" s="211"/>
      <c r="N2410" s="212"/>
      <c r="O2410" s="212"/>
      <c r="P2410" s="212"/>
      <c r="Q2410" s="212"/>
      <c r="R2410" s="212"/>
      <c r="S2410" s="212"/>
      <c r="T2410" s="213"/>
      <c r="AT2410" s="214" t="s">
        <v>153</v>
      </c>
      <c r="AU2410" s="214" t="s">
        <v>86</v>
      </c>
      <c r="AV2410" s="13" t="s">
        <v>151</v>
      </c>
      <c r="AW2410" s="13" t="s">
        <v>40</v>
      </c>
      <c r="AX2410" s="13" t="s">
        <v>25</v>
      </c>
      <c r="AY2410" s="214" t="s">
        <v>144</v>
      </c>
    </row>
    <row r="2411" spans="2:65" s="1" customFormat="1" ht="22.5" customHeight="1">
      <c r="B2411" s="175"/>
      <c r="C2411" s="176" t="s">
        <v>2502</v>
      </c>
      <c r="D2411" s="176" t="s">
        <v>146</v>
      </c>
      <c r="E2411" s="177" t="s">
        <v>2503</v>
      </c>
      <c r="F2411" s="178" t="s">
        <v>2504</v>
      </c>
      <c r="G2411" s="179" t="s">
        <v>205</v>
      </c>
      <c r="H2411" s="180">
        <v>1.872</v>
      </c>
      <c r="I2411" s="181"/>
      <c r="J2411" s="182">
        <f>ROUND(I2411*H2411,2)</f>
        <v>0</v>
      </c>
      <c r="K2411" s="178" t="s">
        <v>4753</v>
      </c>
      <c r="L2411" s="42"/>
      <c r="M2411" s="183" t="s">
        <v>5</v>
      </c>
      <c r="N2411" s="184" t="s">
        <v>48</v>
      </c>
      <c r="O2411" s="43"/>
      <c r="P2411" s="185">
        <f>O2411*H2411</f>
        <v>0</v>
      </c>
      <c r="Q2411" s="185">
        <v>0</v>
      </c>
      <c r="R2411" s="185">
        <f>Q2411*H2411</f>
        <v>0</v>
      </c>
      <c r="S2411" s="185">
        <v>0</v>
      </c>
      <c r="T2411" s="186">
        <f>S2411*H2411</f>
        <v>0</v>
      </c>
      <c r="AR2411" s="24" t="s">
        <v>339</v>
      </c>
      <c r="AT2411" s="24" t="s">
        <v>146</v>
      </c>
      <c r="AU2411" s="24" t="s">
        <v>86</v>
      </c>
      <c r="AY2411" s="24" t="s">
        <v>144</v>
      </c>
      <c r="BE2411" s="187">
        <f>IF(N2411="základní",J2411,0)</f>
        <v>0</v>
      </c>
      <c r="BF2411" s="187">
        <f>IF(N2411="snížená",J2411,0)</f>
        <v>0</v>
      </c>
      <c r="BG2411" s="187">
        <f>IF(N2411="zákl. přenesená",J2411,0)</f>
        <v>0</v>
      </c>
      <c r="BH2411" s="187">
        <f>IF(N2411="sníž. přenesená",J2411,0)</f>
        <v>0</v>
      </c>
      <c r="BI2411" s="187">
        <f>IF(N2411="nulová",J2411,0)</f>
        <v>0</v>
      </c>
      <c r="BJ2411" s="24" t="s">
        <v>25</v>
      </c>
      <c r="BK2411" s="187">
        <f>ROUND(I2411*H2411,2)</f>
        <v>0</v>
      </c>
      <c r="BL2411" s="24" t="s">
        <v>339</v>
      </c>
      <c r="BM2411" s="24" t="s">
        <v>2505</v>
      </c>
    </row>
    <row r="2412" spans="2:51" s="11" customFormat="1" ht="13.5">
      <c r="B2412" s="188"/>
      <c r="D2412" s="189" t="s">
        <v>153</v>
      </c>
      <c r="E2412" s="190" t="s">
        <v>5</v>
      </c>
      <c r="F2412" s="191" t="s">
        <v>2506</v>
      </c>
      <c r="H2412" s="192" t="s">
        <v>5</v>
      </c>
      <c r="I2412" s="193"/>
      <c r="L2412" s="188"/>
      <c r="M2412" s="194"/>
      <c r="N2412" s="195"/>
      <c r="O2412" s="195"/>
      <c r="P2412" s="195"/>
      <c r="Q2412" s="195"/>
      <c r="R2412" s="195"/>
      <c r="S2412" s="195"/>
      <c r="T2412" s="196"/>
      <c r="AT2412" s="192" t="s">
        <v>153</v>
      </c>
      <c r="AU2412" s="192" t="s">
        <v>86</v>
      </c>
      <c r="AV2412" s="11" t="s">
        <v>25</v>
      </c>
      <c r="AW2412" s="11" t="s">
        <v>40</v>
      </c>
      <c r="AX2412" s="11" t="s">
        <v>77</v>
      </c>
      <c r="AY2412" s="192" t="s">
        <v>144</v>
      </c>
    </row>
    <row r="2413" spans="2:51" s="12" customFormat="1" ht="13.5">
      <c r="B2413" s="197"/>
      <c r="D2413" s="189" t="s">
        <v>153</v>
      </c>
      <c r="E2413" s="198" t="s">
        <v>5</v>
      </c>
      <c r="F2413" s="199" t="s">
        <v>2507</v>
      </c>
      <c r="H2413" s="200">
        <v>1.152</v>
      </c>
      <c r="I2413" s="201"/>
      <c r="L2413" s="197"/>
      <c r="M2413" s="202"/>
      <c r="N2413" s="203"/>
      <c r="O2413" s="203"/>
      <c r="P2413" s="203"/>
      <c r="Q2413" s="203"/>
      <c r="R2413" s="203"/>
      <c r="S2413" s="203"/>
      <c r="T2413" s="204"/>
      <c r="AT2413" s="198" t="s">
        <v>153</v>
      </c>
      <c r="AU2413" s="198" t="s">
        <v>86</v>
      </c>
      <c r="AV2413" s="12" t="s">
        <v>86</v>
      </c>
      <c r="AW2413" s="12" t="s">
        <v>40</v>
      </c>
      <c r="AX2413" s="12" t="s">
        <v>77</v>
      </c>
      <c r="AY2413" s="198" t="s">
        <v>144</v>
      </c>
    </row>
    <row r="2414" spans="2:51" s="11" customFormat="1" ht="13.5">
      <c r="B2414" s="188"/>
      <c r="D2414" s="189" t="s">
        <v>153</v>
      </c>
      <c r="E2414" s="190" t="s">
        <v>5</v>
      </c>
      <c r="F2414" s="191" t="s">
        <v>2508</v>
      </c>
      <c r="H2414" s="192" t="s">
        <v>5</v>
      </c>
      <c r="I2414" s="193"/>
      <c r="L2414" s="188"/>
      <c r="M2414" s="194"/>
      <c r="N2414" s="195"/>
      <c r="O2414" s="195"/>
      <c r="P2414" s="195"/>
      <c r="Q2414" s="195"/>
      <c r="R2414" s="195"/>
      <c r="S2414" s="195"/>
      <c r="T2414" s="196"/>
      <c r="AT2414" s="192" t="s">
        <v>153</v>
      </c>
      <c r="AU2414" s="192" t="s">
        <v>86</v>
      </c>
      <c r="AV2414" s="11" t="s">
        <v>25</v>
      </c>
      <c r="AW2414" s="11" t="s">
        <v>40</v>
      </c>
      <c r="AX2414" s="11" t="s">
        <v>77</v>
      </c>
      <c r="AY2414" s="192" t="s">
        <v>144</v>
      </c>
    </row>
    <row r="2415" spans="2:51" s="12" customFormat="1" ht="13.5">
      <c r="B2415" s="197"/>
      <c r="D2415" s="189" t="s">
        <v>153</v>
      </c>
      <c r="E2415" s="198" t="s">
        <v>5</v>
      </c>
      <c r="F2415" s="199" t="s">
        <v>2509</v>
      </c>
      <c r="H2415" s="200">
        <v>0.72</v>
      </c>
      <c r="I2415" s="201"/>
      <c r="L2415" s="197"/>
      <c r="M2415" s="202"/>
      <c r="N2415" s="203"/>
      <c r="O2415" s="203"/>
      <c r="P2415" s="203"/>
      <c r="Q2415" s="203"/>
      <c r="R2415" s="203"/>
      <c r="S2415" s="203"/>
      <c r="T2415" s="204"/>
      <c r="AT2415" s="198" t="s">
        <v>153</v>
      </c>
      <c r="AU2415" s="198" t="s">
        <v>86</v>
      </c>
      <c r="AV2415" s="12" t="s">
        <v>86</v>
      </c>
      <c r="AW2415" s="12" t="s">
        <v>40</v>
      </c>
      <c r="AX2415" s="12" t="s">
        <v>77</v>
      </c>
      <c r="AY2415" s="198" t="s">
        <v>144</v>
      </c>
    </row>
    <row r="2416" spans="2:51" s="13" customFormat="1" ht="13.5">
      <c r="B2416" s="205"/>
      <c r="D2416" s="206" t="s">
        <v>153</v>
      </c>
      <c r="E2416" s="207" t="s">
        <v>5</v>
      </c>
      <c r="F2416" s="208" t="s">
        <v>174</v>
      </c>
      <c r="H2416" s="209">
        <v>1.872</v>
      </c>
      <c r="I2416" s="210"/>
      <c r="L2416" s="205"/>
      <c r="M2416" s="211"/>
      <c r="N2416" s="212"/>
      <c r="O2416" s="212"/>
      <c r="P2416" s="212"/>
      <c r="Q2416" s="212"/>
      <c r="R2416" s="212"/>
      <c r="S2416" s="212"/>
      <c r="T2416" s="213"/>
      <c r="AT2416" s="214" t="s">
        <v>153</v>
      </c>
      <c r="AU2416" s="214" t="s">
        <v>86</v>
      </c>
      <c r="AV2416" s="13" t="s">
        <v>151</v>
      </c>
      <c r="AW2416" s="13" t="s">
        <v>40</v>
      </c>
      <c r="AX2416" s="13" t="s">
        <v>25</v>
      </c>
      <c r="AY2416" s="214" t="s">
        <v>144</v>
      </c>
    </row>
    <row r="2417" spans="2:65" s="1" customFormat="1" ht="22.5" customHeight="1">
      <c r="B2417" s="175"/>
      <c r="C2417" s="176" t="s">
        <v>2510</v>
      </c>
      <c r="D2417" s="176" t="s">
        <v>146</v>
      </c>
      <c r="E2417" s="177" t="s">
        <v>2511</v>
      </c>
      <c r="F2417" s="178" t="s">
        <v>2512</v>
      </c>
      <c r="G2417" s="179" t="s">
        <v>468</v>
      </c>
      <c r="H2417" s="180">
        <v>93.3</v>
      </c>
      <c r="I2417" s="181"/>
      <c r="J2417" s="182">
        <f>ROUND(I2417*H2417,2)</f>
        <v>0</v>
      </c>
      <c r="K2417" s="178" t="s">
        <v>4754</v>
      </c>
      <c r="L2417" s="42"/>
      <c r="M2417" s="183" t="s">
        <v>5</v>
      </c>
      <c r="N2417" s="184" t="s">
        <v>48</v>
      </c>
      <c r="O2417" s="43"/>
      <c r="P2417" s="185">
        <f>O2417*H2417</f>
        <v>0</v>
      </c>
      <c r="Q2417" s="185">
        <v>0.00369</v>
      </c>
      <c r="R2417" s="185">
        <f>Q2417*H2417</f>
        <v>0.344277</v>
      </c>
      <c r="S2417" s="185">
        <v>0</v>
      </c>
      <c r="T2417" s="186">
        <f>S2417*H2417</f>
        <v>0</v>
      </c>
      <c r="AR2417" s="24" t="s">
        <v>339</v>
      </c>
      <c r="AT2417" s="24" t="s">
        <v>146</v>
      </c>
      <c r="AU2417" s="24" t="s">
        <v>86</v>
      </c>
      <c r="AY2417" s="24" t="s">
        <v>144</v>
      </c>
      <c r="BE2417" s="187">
        <f>IF(N2417="základní",J2417,0)</f>
        <v>0</v>
      </c>
      <c r="BF2417" s="187">
        <f>IF(N2417="snížená",J2417,0)</f>
        <v>0</v>
      </c>
      <c r="BG2417" s="187">
        <f>IF(N2417="zákl. přenesená",J2417,0)</f>
        <v>0</v>
      </c>
      <c r="BH2417" s="187">
        <f>IF(N2417="sníž. přenesená",J2417,0)</f>
        <v>0</v>
      </c>
      <c r="BI2417" s="187">
        <f>IF(N2417="nulová",J2417,0)</f>
        <v>0</v>
      </c>
      <c r="BJ2417" s="24" t="s">
        <v>25</v>
      </c>
      <c r="BK2417" s="187">
        <f>ROUND(I2417*H2417,2)</f>
        <v>0</v>
      </c>
      <c r="BL2417" s="24" t="s">
        <v>339</v>
      </c>
      <c r="BM2417" s="24" t="s">
        <v>2513</v>
      </c>
    </row>
    <row r="2418" spans="2:51" s="11" customFormat="1" ht="13.5">
      <c r="B2418" s="188"/>
      <c r="D2418" s="189" t="s">
        <v>153</v>
      </c>
      <c r="E2418" s="190" t="s">
        <v>5</v>
      </c>
      <c r="F2418" s="191" t="s">
        <v>2514</v>
      </c>
      <c r="H2418" s="192" t="s">
        <v>5</v>
      </c>
      <c r="I2418" s="193"/>
      <c r="L2418" s="188"/>
      <c r="M2418" s="194"/>
      <c r="N2418" s="195"/>
      <c r="O2418" s="195"/>
      <c r="P2418" s="195"/>
      <c r="Q2418" s="195"/>
      <c r="R2418" s="195"/>
      <c r="S2418" s="195"/>
      <c r="T2418" s="196"/>
      <c r="AT2418" s="192" t="s">
        <v>153</v>
      </c>
      <c r="AU2418" s="192" t="s">
        <v>86</v>
      </c>
      <c r="AV2418" s="11" t="s">
        <v>25</v>
      </c>
      <c r="AW2418" s="11" t="s">
        <v>40</v>
      </c>
      <c r="AX2418" s="11" t="s">
        <v>77</v>
      </c>
      <c r="AY2418" s="192" t="s">
        <v>144</v>
      </c>
    </row>
    <row r="2419" spans="2:51" s="12" customFormat="1" ht="13.5">
      <c r="B2419" s="197"/>
      <c r="D2419" s="189" t="s">
        <v>153</v>
      </c>
      <c r="E2419" s="198" t="s">
        <v>5</v>
      </c>
      <c r="F2419" s="199" t="s">
        <v>2515</v>
      </c>
      <c r="H2419" s="200">
        <v>93.3</v>
      </c>
      <c r="I2419" s="201"/>
      <c r="L2419" s="197"/>
      <c r="M2419" s="202"/>
      <c r="N2419" s="203"/>
      <c r="O2419" s="203"/>
      <c r="P2419" s="203"/>
      <c r="Q2419" s="203"/>
      <c r="R2419" s="203"/>
      <c r="S2419" s="203"/>
      <c r="T2419" s="204"/>
      <c r="AT2419" s="198" t="s">
        <v>153</v>
      </c>
      <c r="AU2419" s="198" t="s">
        <v>86</v>
      </c>
      <c r="AV2419" s="12" t="s">
        <v>86</v>
      </c>
      <c r="AW2419" s="12" t="s">
        <v>40</v>
      </c>
      <c r="AX2419" s="12" t="s">
        <v>77</v>
      </c>
      <c r="AY2419" s="198" t="s">
        <v>144</v>
      </c>
    </row>
    <row r="2420" spans="2:51" s="13" customFormat="1" ht="13.5">
      <c r="B2420" s="205"/>
      <c r="D2420" s="206" t="s">
        <v>153</v>
      </c>
      <c r="E2420" s="207" t="s">
        <v>5</v>
      </c>
      <c r="F2420" s="208" t="s">
        <v>174</v>
      </c>
      <c r="H2420" s="209">
        <v>93.3</v>
      </c>
      <c r="I2420" s="210"/>
      <c r="L2420" s="205"/>
      <c r="M2420" s="211"/>
      <c r="N2420" s="212"/>
      <c r="O2420" s="212"/>
      <c r="P2420" s="212"/>
      <c r="Q2420" s="212"/>
      <c r="R2420" s="212"/>
      <c r="S2420" s="212"/>
      <c r="T2420" s="213"/>
      <c r="AT2420" s="214" t="s">
        <v>153</v>
      </c>
      <c r="AU2420" s="214" t="s">
        <v>86</v>
      </c>
      <c r="AV2420" s="13" t="s">
        <v>151</v>
      </c>
      <c r="AW2420" s="13" t="s">
        <v>40</v>
      </c>
      <c r="AX2420" s="13" t="s">
        <v>25</v>
      </c>
      <c r="AY2420" s="214" t="s">
        <v>144</v>
      </c>
    </row>
    <row r="2421" spans="2:65" s="1" customFormat="1" ht="22.5" customHeight="1">
      <c r="B2421" s="175"/>
      <c r="C2421" s="176" t="s">
        <v>2516</v>
      </c>
      <c r="D2421" s="176" t="s">
        <v>146</v>
      </c>
      <c r="E2421" s="177" t="s">
        <v>2517</v>
      </c>
      <c r="F2421" s="178" t="s">
        <v>2518</v>
      </c>
      <c r="G2421" s="179" t="s">
        <v>468</v>
      </c>
      <c r="H2421" s="180">
        <v>74.5</v>
      </c>
      <c r="I2421" s="181"/>
      <c r="J2421" s="182">
        <f>ROUND(I2421*H2421,2)</f>
        <v>0</v>
      </c>
      <c r="K2421" s="178" t="s">
        <v>4754</v>
      </c>
      <c r="L2421" s="42"/>
      <c r="M2421" s="183" t="s">
        <v>5</v>
      </c>
      <c r="N2421" s="184" t="s">
        <v>48</v>
      </c>
      <c r="O2421" s="43"/>
      <c r="P2421" s="185">
        <f>O2421*H2421</f>
        <v>0</v>
      </c>
      <c r="Q2421" s="185">
        <v>0.00369</v>
      </c>
      <c r="R2421" s="185">
        <f>Q2421*H2421</f>
        <v>0.274905</v>
      </c>
      <c r="S2421" s="185">
        <v>0</v>
      </c>
      <c r="T2421" s="186">
        <f>S2421*H2421</f>
        <v>0</v>
      </c>
      <c r="AR2421" s="24" t="s">
        <v>339</v>
      </c>
      <c r="AT2421" s="24" t="s">
        <v>146</v>
      </c>
      <c r="AU2421" s="24" t="s">
        <v>86</v>
      </c>
      <c r="AY2421" s="24" t="s">
        <v>144</v>
      </c>
      <c r="BE2421" s="187">
        <f>IF(N2421="základní",J2421,0)</f>
        <v>0</v>
      </c>
      <c r="BF2421" s="187">
        <f>IF(N2421="snížená",J2421,0)</f>
        <v>0</v>
      </c>
      <c r="BG2421" s="187">
        <f>IF(N2421="zákl. přenesená",J2421,0)</f>
        <v>0</v>
      </c>
      <c r="BH2421" s="187">
        <f>IF(N2421="sníž. přenesená",J2421,0)</f>
        <v>0</v>
      </c>
      <c r="BI2421" s="187">
        <f>IF(N2421="nulová",J2421,0)</f>
        <v>0</v>
      </c>
      <c r="BJ2421" s="24" t="s">
        <v>25</v>
      </c>
      <c r="BK2421" s="187">
        <f>ROUND(I2421*H2421,2)</f>
        <v>0</v>
      </c>
      <c r="BL2421" s="24" t="s">
        <v>339</v>
      </c>
      <c r="BM2421" s="24" t="s">
        <v>2519</v>
      </c>
    </row>
    <row r="2422" spans="2:51" s="11" customFormat="1" ht="13.5">
      <c r="B2422" s="188"/>
      <c r="D2422" s="189" t="s">
        <v>153</v>
      </c>
      <c r="E2422" s="190" t="s">
        <v>5</v>
      </c>
      <c r="F2422" s="191" t="s">
        <v>2520</v>
      </c>
      <c r="H2422" s="192" t="s">
        <v>5</v>
      </c>
      <c r="I2422" s="193"/>
      <c r="L2422" s="188"/>
      <c r="M2422" s="194"/>
      <c r="N2422" s="195"/>
      <c r="O2422" s="195"/>
      <c r="P2422" s="195"/>
      <c r="Q2422" s="195"/>
      <c r="R2422" s="195"/>
      <c r="S2422" s="195"/>
      <c r="T2422" s="196"/>
      <c r="AT2422" s="192" t="s">
        <v>153</v>
      </c>
      <c r="AU2422" s="192" t="s">
        <v>86</v>
      </c>
      <c r="AV2422" s="11" t="s">
        <v>25</v>
      </c>
      <c r="AW2422" s="11" t="s">
        <v>40</v>
      </c>
      <c r="AX2422" s="11" t="s">
        <v>77</v>
      </c>
      <c r="AY2422" s="192" t="s">
        <v>144</v>
      </c>
    </row>
    <row r="2423" spans="2:51" s="12" customFormat="1" ht="13.5">
      <c r="B2423" s="197"/>
      <c r="D2423" s="189" t="s">
        <v>153</v>
      </c>
      <c r="E2423" s="198" t="s">
        <v>5</v>
      </c>
      <c r="F2423" s="199" t="s">
        <v>2521</v>
      </c>
      <c r="H2423" s="200">
        <v>74.5</v>
      </c>
      <c r="I2423" s="201"/>
      <c r="L2423" s="197"/>
      <c r="M2423" s="202"/>
      <c r="N2423" s="203"/>
      <c r="O2423" s="203"/>
      <c r="P2423" s="203"/>
      <c r="Q2423" s="203"/>
      <c r="R2423" s="203"/>
      <c r="S2423" s="203"/>
      <c r="T2423" s="204"/>
      <c r="AT2423" s="198" t="s">
        <v>153</v>
      </c>
      <c r="AU2423" s="198" t="s">
        <v>86</v>
      </c>
      <c r="AV2423" s="12" t="s">
        <v>86</v>
      </c>
      <c r="AW2423" s="12" t="s">
        <v>40</v>
      </c>
      <c r="AX2423" s="12" t="s">
        <v>77</v>
      </c>
      <c r="AY2423" s="198" t="s">
        <v>144</v>
      </c>
    </row>
    <row r="2424" spans="2:51" s="13" customFormat="1" ht="13.5">
      <c r="B2424" s="205"/>
      <c r="D2424" s="206" t="s">
        <v>153</v>
      </c>
      <c r="E2424" s="207" t="s">
        <v>5</v>
      </c>
      <c r="F2424" s="208" t="s">
        <v>174</v>
      </c>
      <c r="H2424" s="209">
        <v>74.5</v>
      </c>
      <c r="I2424" s="210"/>
      <c r="L2424" s="205"/>
      <c r="M2424" s="211"/>
      <c r="N2424" s="212"/>
      <c r="O2424" s="212"/>
      <c r="P2424" s="212"/>
      <c r="Q2424" s="212"/>
      <c r="R2424" s="212"/>
      <c r="S2424" s="212"/>
      <c r="T2424" s="213"/>
      <c r="AT2424" s="214" t="s">
        <v>153</v>
      </c>
      <c r="AU2424" s="214" t="s">
        <v>86</v>
      </c>
      <c r="AV2424" s="13" t="s">
        <v>151</v>
      </c>
      <c r="AW2424" s="13" t="s">
        <v>40</v>
      </c>
      <c r="AX2424" s="13" t="s">
        <v>25</v>
      </c>
      <c r="AY2424" s="214" t="s">
        <v>144</v>
      </c>
    </row>
    <row r="2425" spans="2:65" s="1" customFormat="1" ht="22.5" customHeight="1">
      <c r="B2425" s="175"/>
      <c r="C2425" s="176" t="s">
        <v>2522</v>
      </c>
      <c r="D2425" s="176" t="s">
        <v>146</v>
      </c>
      <c r="E2425" s="177" t="s">
        <v>2523</v>
      </c>
      <c r="F2425" s="178" t="s">
        <v>2524</v>
      </c>
      <c r="G2425" s="179" t="s">
        <v>393</v>
      </c>
      <c r="H2425" s="180">
        <v>1</v>
      </c>
      <c r="I2425" s="181"/>
      <c r="J2425" s="182">
        <f>ROUND(I2425*H2425,2)</f>
        <v>0</v>
      </c>
      <c r="K2425" s="178" t="s">
        <v>4754</v>
      </c>
      <c r="L2425" s="42"/>
      <c r="M2425" s="183" t="s">
        <v>5</v>
      </c>
      <c r="N2425" s="184" t="s">
        <v>48</v>
      </c>
      <c r="O2425" s="43"/>
      <c r="P2425" s="185">
        <f>O2425*H2425</f>
        <v>0</v>
      </c>
      <c r="Q2425" s="185">
        <v>0</v>
      </c>
      <c r="R2425" s="185">
        <f>Q2425*H2425</f>
        <v>0</v>
      </c>
      <c r="S2425" s="185">
        <v>0</v>
      </c>
      <c r="T2425" s="186">
        <f>S2425*H2425</f>
        <v>0</v>
      </c>
      <c r="AR2425" s="24" t="s">
        <v>339</v>
      </c>
      <c r="AT2425" s="24" t="s">
        <v>146</v>
      </c>
      <c r="AU2425" s="24" t="s">
        <v>86</v>
      </c>
      <c r="AY2425" s="24" t="s">
        <v>144</v>
      </c>
      <c r="BE2425" s="187">
        <f>IF(N2425="základní",J2425,0)</f>
        <v>0</v>
      </c>
      <c r="BF2425" s="187">
        <f>IF(N2425="snížená",J2425,0)</f>
        <v>0</v>
      </c>
      <c r="BG2425" s="187">
        <f>IF(N2425="zákl. přenesená",J2425,0)</f>
        <v>0</v>
      </c>
      <c r="BH2425" s="187">
        <f>IF(N2425="sníž. přenesená",J2425,0)</f>
        <v>0</v>
      </c>
      <c r="BI2425" s="187">
        <f>IF(N2425="nulová",J2425,0)</f>
        <v>0</v>
      </c>
      <c r="BJ2425" s="24" t="s">
        <v>25</v>
      </c>
      <c r="BK2425" s="187">
        <f>ROUND(I2425*H2425,2)</f>
        <v>0</v>
      </c>
      <c r="BL2425" s="24" t="s">
        <v>339</v>
      </c>
      <c r="BM2425" s="24" t="s">
        <v>2525</v>
      </c>
    </row>
    <row r="2426" spans="2:51" s="11" customFormat="1" ht="13.5">
      <c r="B2426" s="188"/>
      <c r="D2426" s="189" t="s">
        <v>153</v>
      </c>
      <c r="E2426" s="190" t="s">
        <v>5</v>
      </c>
      <c r="F2426" s="191" t="s">
        <v>2526</v>
      </c>
      <c r="H2426" s="192" t="s">
        <v>5</v>
      </c>
      <c r="I2426" s="193"/>
      <c r="L2426" s="188"/>
      <c r="M2426" s="194"/>
      <c r="N2426" s="195"/>
      <c r="O2426" s="195"/>
      <c r="P2426" s="195"/>
      <c r="Q2426" s="195"/>
      <c r="R2426" s="195"/>
      <c r="S2426" s="195"/>
      <c r="T2426" s="196"/>
      <c r="AT2426" s="192" t="s">
        <v>153</v>
      </c>
      <c r="AU2426" s="192" t="s">
        <v>86</v>
      </c>
      <c r="AV2426" s="11" t="s">
        <v>25</v>
      </c>
      <c r="AW2426" s="11" t="s">
        <v>40</v>
      </c>
      <c r="AX2426" s="11" t="s">
        <v>77</v>
      </c>
      <c r="AY2426" s="192" t="s">
        <v>144</v>
      </c>
    </row>
    <row r="2427" spans="2:51" s="11" customFormat="1" ht="13.5">
      <c r="B2427" s="188"/>
      <c r="D2427" s="189" t="s">
        <v>153</v>
      </c>
      <c r="E2427" s="190" t="s">
        <v>5</v>
      </c>
      <c r="F2427" s="191" t="s">
        <v>2527</v>
      </c>
      <c r="H2427" s="192" t="s">
        <v>5</v>
      </c>
      <c r="I2427" s="193"/>
      <c r="L2427" s="188"/>
      <c r="M2427" s="194"/>
      <c r="N2427" s="195"/>
      <c r="O2427" s="195"/>
      <c r="P2427" s="195"/>
      <c r="Q2427" s="195"/>
      <c r="R2427" s="195"/>
      <c r="S2427" s="195"/>
      <c r="T2427" s="196"/>
      <c r="AT2427" s="192" t="s">
        <v>153</v>
      </c>
      <c r="AU2427" s="192" t="s">
        <v>86</v>
      </c>
      <c r="AV2427" s="11" t="s">
        <v>25</v>
      </c>
      <c r="AW2427" s="11" t="s">
        <v>40</v>
      </c>
      <c r="AX2427" s="11" t="s">
        <v>77</v>
      </c>
      <c r="AY2427" s="192" t="s">
        <v>144</v>
      </c>
    </row>
    <row r="2428" spans="2:51" s="12" customFormat="1" ht="13.5">
      <c r="B2428" s="197"/>
      <c r="D2428" s="189" t="s">
        <v>153</v>
      </c>
      <c r="E2428" s="198" t="s">
        <v>5</v>
      </c>
      <c r="F2428" s="199" t="s">
        <v>25</v>
      </c>
      <c r="H2428" s="200">
        <v>1</v>
      </c>
      <c r="I2428" s="201"/>
      <c r="L2428" s="197"/>
      <c r="M2428" s="202"/>
      <c r="N2428" s="203"/>
      <c r="O2428" s="203"/>
      <c r="P2428" s="203"/>
      <c r="Q2428" s="203"/>
      <c r="R2428" s="203"/>
      <c r="S2428" s="203"/>
      <c r="T2428" s="204"/>
      <c r="AT2428" s="198" t="s">
        <v>153</v>
      </c>
      <c r="AU2428" s="198" t="s">
        <v>86</v>
      </c>
      <c r="AV2428" s="12" t="s">
        <v>86</v>
      </c>
      <c r="AW2428" s="12" t="s">
        <v>40</v>
      </c>
      <c r="AX2428" s="12" t="s">
        <v>77</v>
      </c>
      <c r="AY2428" s="198" t="s">
        <v>144</v>
      </c>
    </row>
    <row r="2429" spans="2:51" s="13" customFormat="1" ht="13.5">
      <c r="B2429" s="205"/>
      <c r="D2429" s="206" t="s">
        <v>153</v>
      </c>
      <c r="E2429" s="207" t="s">
        <v>5</v>
      </c>
      <c r="F2429" s="208" t="s">
        <v>174</v>
      </c>
      <c r="H2429" s="209">
        <v>1</v>
      </c>
      <c r="I2429" s="210"/>
      <c r="L2429" s="205"/>
      <c r="M2429" s="211"/>
      <c r="N2429" s="212"/>
      <c r="O2429" s="212"/>
      <c r="P2429" s="212"/>
      <c r="Q2429" s="212"/>
      <c r="R2429" s="212"/>
      <c r="S2429" s="212"/>
      <c r="T2429" s="213"/>
      <c r="AT2429" s="214" t="s">
        <v>153</v>
      </c>
      <c r="AU2429" s="214" t="s">
        <v>86</v>
      </c>
      <c r="AV2429" s="13" t="s">
        <v>151</v>
      </c>
      <c r="AW2429" s="13" t="s">
        <v>40</v>
      </c>
      <c r="AX2429" s="13" t="s">
        <v>25</v>
      </c>
      <c r="AY2429" s="214" t="s">
        <v>144</v>
      </c>
    </row>
    <row r="2430" spans="2:65" s="1" customFormat="1" ht="22.5" customHeight="1">
      <c r="B2430" s="175"/>
      <c r="C2430" s="176" t="s">
        <v>2528</v>
      </c>
      <c r="D2430" s="176" t="s">
        <v>146</v>
      </c>
      <c r="E2430" s="177" t="s">
        <v>2529</v>
      </c>
      <c r="F2430" s="178" t="s">
        <v>2530</v>
      </c>
      <c r="G2430" s="179" t="s">
        <v>205</v>
      </c>
      <c r="H2430" s="180">
        <v>2.8</v>
      </c>
      <c r="I2430" s="181"/>
      <c r="J2430" s="182">
        <f>ROUND(I2430*H2430,2)</f>
        <v>0</v>
      </c>
      <c r="K2430" s="178" t="s">
        <v>4754</v>
      </c>
      <c r="L2430" s="42"/>
      <c r="M2430" s="183" t="s">
        <v>5</v>
      </c>
      <c r="N2430" s="184" t="s">
        <v>48</v>
      </c>
      <c r="O2430" s="43"/>
      <c r="P2430" s="185">
        <f>O2430*H2430</f>
        <v>0</v>
      </c>
      <c r="Q2430" s="185">
        <v>0</v>
      </c>
      <c r="R2430" s="185">
        <f>Q2430*H2430</f>
        <v>0</v>
      </c>
      <c r="S2430" s="185">
        <v>0</v>
      </c>
      <c r="T2430" s="186">
        <f>S2430*H2430</f>
        <v>0</v>
      </c>
      <c r="AR2430" s="24" t="s">
        <v>339</v>
      </c>
      <c r="AT2430" s="24" t="s">
        <v>146</v>
      </c>
      <c r="AU2430" s="24" t="s">
        <v>86</v>
      </c>
      <c r="AY2430" s="24" t="s">
        <v>144</v>
      </c>
      <c r="BE2430" s="187">
        <f>IF(N2430="základní",J2430,0)</f>
        <v>0</v>
      </c>
      <c r="BF2430" s="187">
        <f>IF(N2430="snížená",J2430,0)</f>
        <v>0</v>
      </c>
      <c r="BG2430" s="187">
        <f>IF(N2430="zákl. přenesená",J2430,0)</f>
        <v>0</v>
      </c>
      <c r="BH2430" s="187">
        <f>IF(N2430="sníž. přenesená",J2430,0)</f>
        <v>0</v>
      </c>
      <c r="BI2430" s="187">
        <f>IF(N2430="nulová",J2430,0)</f>
        <v>0</v>
      </c>
      <c r="BJ2430" s="24" t="s">
        <v>25</v>
      </c>
      <c r="BK2430" s="187">
        <f>ROUND(I2430*H2430,2)</f>
        <v>0</v>
      </c>
      <c r="BL2430" s="24" t="s">
        <v>339</v>
      </c>
      <c r="BM2430" s="24" t="s">
        <v>2531</v>
      </c>
    </row>
    <row r="2431" spans="2:51" s="11" customFormat="1" ht="13.5">
      <c r="B2431" s="188"/>
      <c r="D2431" s="189" t="s">
        <v>153</v>
      </c>
      <c r="E2431" s="190" t="s">
        <v>5</v>
      </c>
      <c r="F2431" s="191" t="s">
        <v>2532</v>
      </c>
      <c r="H2431" s="192" t="s">
        <v>5</v>
      </c>
      <c r="I2431" s="193"/>
      <c r="L2431" s="188"/>
      <c r="M2431" s="194"/>
      <c r="N2431" s="195"/>
      <c r="O2431" s="195"/>
      <c r="P2431" s="195"/>
      <c r="Q2431" s="195"/>
      <c r="R2431" s="195"/>
      <c r="S2431" s="195"/>
      <c r="T2431" s="196"/>
      <c r="AT2431" s="192" t="s">
        <v>153</v>
      </c>
      <c r="AU2431" s="192" t="s">
        <v>86</v>
      </c>
      <c r="AV2431" s="11" t="s">
        <v>25</v>
      </c>
      <c r="AW2431" s="11" t="s">
        <v>40</v>
      </c>
      <c r="AX2431" s="11" t="s">
        <v>77</v>
      </c>
      <c r="AY2431" s="192" t="s">
        <v>144</v>
      </c>
    </row>
    <row r="2432" spans="2:51" s="12" customFormat="1" ht="13.5">
      <c r="B2432" s="197"/>
      <c r="D2432" s="189" t="s">
        <v>153</v>
      </c>
      <c r="E2432" s="198" t="s">
        <v>5</v>
      </c>
      <c r="F2432" s="199" t="s">
        <v>25</v>
      </c>
      <c r="H2432" s="200">
        <v>2.8</v>
      </c>
      <c r="I2432" s="201"/>
      <c r="L2432" s="197"/>
      <c r="M2432" s="202"/>
      <c r="N2432" s="203"/>
      <c r="O2432" s="203"/>
      <c r="P2432" s="203"/>
      <c r="Q2432" s="203"/>
      <c r="R2432" s="203"/>
      <c r="S2432" s="203"/>
      <c r="T2432" s="204"/>
      <c r="AT2432" s="198" t="s">
        <v>153</v>
      </c>
      <c r="AU2432" s="198" t="s">
        <v>86</v>
      </c>
      <c r="AV2432" s="12" t="s">
        <v>86</v>
      </c>
      <c r="AW2432" s="12" t="s">
        <v>40</v>
      </c>
      <c r="AX2432" s="12" t="s">
        <v>77</v>
      </c>
      <c r="AY2432" s="198" t="s">
        <v>144</v>
      </c>
    </row>
    <row r="2433" spans="2:51" s="13" customFormat="1" ht="13.5">
      <c r="B2433" s="205"/>
      <c r="D2433" s="206" t="s">
        <v>153</v>
      </c>
      <c r="E2433" s="207" t="s">
        <v>5</v>
      </c>
      <c r="F2433" s="208" t="s">
        <v>174</v>
      </c>
      <c r="H2433" s="209">
        <v>2.8</v>
      </c>
      <c r="I2433" s="210"/>
      <c r="L2433" s="205"/>
      <c r="M2433" s="211"/>
      <c r="N2433" s="212"/>
      <c r="O2433" s="212"/>
      <c r="P2433" s="212"/>
      <c r="Q2433" s="212"/>
      <c r="R2433" s="212"/>
      <c r="S2433" s="212"/>
      <c r="T2433" s="213"/>
      <c r="AT2433" s="214" t="s">
        <v>153</v>
      </c>
      <c r="AU2433" s="214" t="s">
        <v>86</v>
      </c>
      <c r="AV2433" s="13" t="s">
        <v>151</v>
      </c>
      <c r="AW2433" s="13" t="s">
        <v>40</v>
      </c>
      <c r="AX2433" s="13" t="s">
        <v>25</v>
      </c>
      <c r="AY2433" s="214" t="s">
        <v>144</v>
      </c>
    </row>
    <row r="2434" spans="2:65" s="1" customFormat="1" ht="31.5" customHeight="1">
      <c r="B2434" s="175"/>
      <c r="C2434" s="176" t="s">
        <v>2533</v>
      </c>
      <c r="D2434" s="176" t="s">
        <v>146</v>
      </c>
      <c r="E2434" s="177" t="s">
        <v>2534</v>
      </c>
      <c r="F2434" s="178" t="s">
        <v>2535</v>
      </c>
      <c r="G2434" s="179" t="s">
        <v>1208</v>
      </c>
      <c r="H2434" s="239"/>
      <c r="I2434" s="181"/>
      <c r="J2434" s="182">
        <f>ROUND(I2434*H2434,2)</f>
        <v>0</v>
      </c>
      <c r="K2434" s="178" t="s">
        <v>4753</v>
      </c>
      <c r="L2434" s="42"/>
      <c r="M2434" s="183" t="s">
        <v>5</v>
      </c>
      <c r="N2434" s="184" t="s">
        <v>48</v>
      </c>
      <c r="O2434" s="43"/>
      <c r="P2434" s="185">
        <f>O2434*H2434</f>
        <v>0</v>
      </c>
      <c r="Q2434" s="185">
        <v>0</v>
      </c>
      <c r="R2434" s="185">
        <f>Q2434*H2434</f>
        <v>0</v>
      </c>
      <c r="S2434" s="185">
        <v>0</v>
      </c>
      <c r="T2434" s="186">
        <f>S2434*H2434</f>
        <v>0</v>
      </c>
      <c r="AR2434" s="24" t="s">
        <v>339</v>
      </c>
      <c r="AT2434" s="24" t="s">
        <v>146</v>
      </c>
      <c r="AU2434" s="24" t="s">
        <v>86</v>
      </c>
      <c r="AY2434" s="24" t="s">
        <v>144</v>
      </c>
      <c r="BE2434" s="187">
        <f>IF(N2434="základní",J2434,0)</f>
        <v>0</v>
      </c>
      <c r="BF2434" s="187">
        <f>IF(N2434="snížená",J2434,0)</f>
        <v>0</v>
      </c>
      <c r="BG2434" s="187">
        <f>IF(N2434="zákl. přenesená",J2434,0)</f>
        <v>0</v>
      </c>
      <c r="BH2434" s="187">
        <f>IF(N2434="sníž. přenesená",J2434,0)</f>
        <v>0</v>
      </c>
      <c r="BI2434" s="187">
        <f>IF(N2434="nulová",J2434,0)</f>
        <v>0</v>
      </c>
      <c r="BJ2434" s="24" t="s">
        <v>25</v>
      </c>
      <c r="BK2434" s="187">
        <f>ROUND(I2434*H2434,2)</f>
        <v>0</v>
      </c>
      <c r="BL2434" s="24" t="s">
        <v>339</v>
      </c>
      <c r="BM2434" s="24" t="s">
        <v>2536</v>
      </c>
    </row>
    <row r="2435" spans="2:63" s="10" customFormat="1" ht="29.85" customHeight="1">
      <c r="B2435" s="161"/>
      <c r="D2435" s="172" t="s">
        <v>76</v>
      </c>
      <c r="E2435" s="173" t="s">
        <v>2537</v>
      </c>
      <c r="F2435" s="173" t="s">
        <v>2538</v>
      </c>
      <c r="I2435" s="164"/>
      <c r="J2435" s="174">
        <f>BK2435</f>
        <v>0</v>
      </c>
      <c r="L2435" s="161"/>
      <c r="M2435" s="166"/>
      <c r="N2435" s="167"/>
      <c r="O2435" s="167"/>
      <c r="P2435" s="168">
        <f>SUM(P2436:P2470)</f>
        <v>0</v>
      </c>
      <c r="Q2435" s="167"/>
      <c r="R2435" s="168">
        <f>SUM(R2436:R2470)</f>
        <v>19.583974799999996</v>
      </c>
      <c r="S2435" s="167"/>
      <c r="T2435" s="169">
        <f>SUM(T2436:T2470)</f>
        <v>50.4267546</v>
      </c>
      <c r="AR2435" s="162" t="s">
        <v>86</v>
      </c>
      <c r="AT2435" s="170" t="s">
        <v>76</v>
      </c>
      <c r="AU2435" s="170" t="s">
        <v>25</v>
      </c>
      <c r="AY2435" s="162" t="s">
        <v>144</v>
      </c>
      <c r="BK2435" s="171">
        <f>SUM(BK2436:BK2470)</f>
        <v>0</v>
      </c>
    </row>
    <row r="2436" spans="2:65" s="1" customFormat="1" ht="31.5" customHeight="1">
      <c r="B2436" s="175"/>
      <c r="C2436" s="176" t="s">
        <v>2539</v>
      </c>
      <c r="D2436" s="176" t="s">
        <v>146</v>
      </c>
      <c r="E2436" s="177" t="s">
        <v>2540</v>
      </c>
      <c r="F2436" s="178" t="s">
        <v>2541</v>
      </c>
      <c r="G2436" s="179" t="s">
        <v>205</v>
      </c>
      <c r="H2436" s="180">
        <v>1585.747</v>
      </c>
      <c r="I2436" s="181"/>
      <c r="J2436" s="182">
        <f>ROUND(I2436*H2436,2)</f>
        <v>0</v>
      </c>
      <c r="K2436" s="178" t="s">
        <v>4754</v>
      </c>
      <c r="L2436" s="42"/>
      <c r="M2436" s="183" t="s">
        <v>5</v>
      </c>
      <c r="N2436" s="184" t="s">
        <v>48</v>
      </c>
      <c r="O2436" s="43"/>
      <c r="P2436" s="185">
        <f>O2436*H2436</f>
        <v>0</v>
      </c>
      <c r="Q2436" s="185">
        <v>0</v>
      </c>
      <c r="R2436" s="185">
        <f>Q2436*H2436</f>
        <v>0</v>
      </c>
      <c r="S2436" s="185">
        <v>0.0106</v>
      </c>
      <c r="T2436" s="186">
        <f>S2436*H2436</f>
        <v>16.8089182</v>
      </c>
      <c r="AR2436" s="24" t="s">
        <v>339</v>
      </c>
      <c r="AT2436" s="24" t="s">
        <v>146</v>
      </c>
      <c r="AU2436" s="24" t="s">
        <v>86</v>
      </c>
      <c r="AY2436" s="24" t="s">
        <v>144</v>
      </c>
      <c r="BE2436" s="187">
        <f>IF(N2436="základní",J2436,0)</f>
        <v>0</v>
      </c>
      <c r="BF2436" s="187">
        <f>IF(N2436="snížená",J2436,0)</f>
        <v>0</v>
      </c>
      <c r="BG2436" s="187">
        <f>IF(N2436="zákl. přenesená",J2436,0)</f>
        <v>0</v>
      </c>
      <c r="BH2436" s="187">
        <f>IF(N2436="sníž. přenesená",J2436,0)</f>
        <v>0</v>
      </c>
      <c r="BI2436" s="187">
        <f>IF(N2436="nulová",J2436,0)</f>
        <v>0</v>
      </c>
      <c r="BJ2436" s="24" t="s">
        <v>25</v>
      </c>
      <c r="BK2436" s="187">
        <f>ROUND(I2436*H2436,2)</f>
        <v>0</v>
      </c>
      <c r="BL2436" s="24" t="s">
        <v>339</v>
      </c>
      <c r="BM2436" s="24" t="s">
        <v>2542</v>
      </c>
    </row>
    <row r="2437" spans="2:51" s="11" customFormat="1" ht="13.5">
      <c r="B2437" s="188"/>
      <c r="D2437" s="189" t="s">
        <v>153</v>
      </c>
      <c r="E2437" s="190" t="s">
        <v>5</v>
      </c>
      <c r="F2437" s="191" t="s">
        <v>2543</v>
      </c>
      <c r="H2437" s="192" t="s">
        <v>5</v>
      </c>
      <c r="I2437" s="193"/>
      <c r="L2437" s="188"/>
      <c r="M2437" s="194"/>
      <c r="N2437" s="195"/>
      <c r="O2437" s="195"/>
      <c r="P2437" s="195"/>
      <c r="Q2437" s="195"/>
      <c r="R2437" s="195"/>
      <c r="S2437" s="195"/>
      <c r="T2437" s="196"/>
      <c r="AT2437" s="192" t="s">
        <v>153</v>
      </c>
      <c r="AU2437" s="192" t="s">
        <v>86</v>
      </c>
      <c r="AV2437" s="11" t="s">
        <v>25</v>
      </c>
      <c r="AW2437" s="11" t="s">
        <v>40</v>
      </c>
      <c r="AX2437" s="11" t="s">
        <v>77</v>
      </c>
      <c r="AY2437" s="192" t="s">
        <v>144</v>
      </c>
    </row>
    <row r="2438" spans="2:51" s="11" customFormat="1" ht="13.5">
      <c r="B2438" s="188"/>
      <c r="D2438" s="189" t="s">
        <v>153</v>
      </c>
      <c r="E2438" s="190" t="s">
        <v>5</v>
      </c>
      <c r="F2438" s="191" t="s">
        <v>289</v>
      </c>
      <c r="H2438" s="192" t="s">
        <v>5</v>
      </c>
      <c r="I2438" s="193"/>
      <c r="L2438" s="188"/>
      <c r="M2438" s="194"/>
      <c r="N2438" s="195"/>
      <c r="O2438" s="195"/>
      <c r="P2438" s="195"/>
      <c r="Q2438" s="195"/>
      <c r="R2438" s="195"/>
      <c r="S2438" s="195"/>
      <c r="T2438" s="196"/>
      <c r="AT2438" s="192" t="s">
        <v>153</v>
      </c>
      <c r="AU2438" s="192" t="s">
        <v>86</v>
      </c>
      <c r="AV2438" s="11" t="s">
        <v>25</v>
      </c>
      <c r="AW2438" s="11" t="s">
        <v>40</v>
      </c>
      <c r="AX2438" s="11" t="s">
        <v>77</v>
      </c>
      <c r="AY2438" s="192" t="s">
        <v>144</v>
      </c>
    </row>
    <row r="2439" spans="2:51" s="12" customFormat="1" ht="13.5">
      <c r="B2439" s="197"/>
      <c r="D2439" s="189" t="s">
        <v>153</v>
      </c>
      <c r="E2439" s="198" t="s">
        <v>5</v>
      </c>
      <c r="F2439" s="199" t="s">
        <v>2208</v>
      </c>
      <c r="H2439" s="200">
        <v>1585.747</v>
      </c>
      <c r="I2439" s="201"/>
      <c r="L2439" s="197"/>
      <c r="M2439" s="202"/>
      <c r="N2439" s="203"/>
      <c r="O2439" s="203"/>
      <c r="P2439" s="203"/>
      <c r="Q2439" s="203"/>
      <c r="R2439" s="203"/>
      <c r="S2439" s="203"/>
      <c r="T2439" s="204"/>
      <c r="AT2439" s="198" t="s">
        <v>153</v>
      </c>
      <c r="AU2439" s="198" t="s">
        <v>86</v>
      </c>
      <c r="AV2439" s="12" t="s">
        <v>86</v>
      </c>
      <c r="AW2439" s="12" t="s">
        <v>40</v>
      </c>
      <c r="AX2439" s="12" t="s">
        <v>77</v>
      </c>
      <c r="AY2439" s="198" t="s">
        <v>144</v>
      </c>
    </row>
    <row r="2440" spans="2:51" s="13" customFormat="1" ht="13.5">
      <c r="B2440" s="205"/>
      <c r="D2440" s="206" t="s">
        <v>153</v>
      </c>
      <c r="E2440" s="207" t="s">
        <v>5</v>
      </c>
      <c r="F2440" s="208" t="s">
        <v>174</v>
      </c>
      <c r="H2440" s="209">
        <v>1585.747</v>
      </c>
      <c r="I2440" s="210"/>
      <c r="L2440" s="205"/>
      <c r="M2440" s="211"/>
      <c r="N2440" s="212"/>
      <c r="O2440" s="212"/>
      <c r="P2440" s="212"/>
      <c r="Q2440" s="212"/>
      <c r="R2440" s="212"/>
      <c r="S2440" s="212"/>
      <c r="T2440" s="213"/>
      <c r="AT2440" s="214" t="s">
        <v>153</v>
      </c>
      <c r="AU2440" s="214" t="s">
        <v>86</v>
      </c>
      <c r="AV2440" s="13" t="s">
        <v>151</v>
      </c>
      <c r="AW2440" s="13" t="s">
        <v>40</v>
      </c>
      <c r="AX2440" s="13" t="s">
        <v>25</v>
      </c>
      <c r="AY2440" s="214" t="s">
        <v>144</v>
      </c>
    </row>
    <row r="2441" spans="2:65" s="1" customFormat="1" ht="31.5" customHeight="1">
      <c r="B2441" s="175"/>
      <c r="C2441" s="176" t="s">
        <v>2544</v>
      </c>
      <c r="D2441" s="176" t="s">
        <v>146</v>
      </c>
      <c r="E2441" s="177" t="s">
        <v>2545</v>
      </c>
      <c r="F2441" s="178" t="s">
        <v>2546</v>
      </c>
      <c r="G2441" s="179" t="s">
        <v>205</v>
      </c>
      <c r="H2441" s="180">
        <v>1585.747</v>
      </c>
      <c r="I2441" s="181"/>
      <c r="J2441" s="182">
        <f>ROUND(I2441*H2441,2)</f>
        <v>0</v>
      </c>
      <c r="K2441" s="178" t="s">
        <v>4754</v>
      </c>
      <c r="L2441" s="42"/>
      <c r="M2441" s="183" t="s">
        <v>5</v>
      </c>
      <c r="N2441" s="184" t="s">
        <v>48</v>
      </c>
      <c r="O2441" s="43"/>
      <c r="P2441" s="185">
        <f>O2441*H2441</f>
        <v>0</v>
      </c>
      <c r="Q2441" s="185">
        <v>0</v>
      </c>
      <c r="R2441" s="185">
        <f>Q2441*H2441</f>
        <v>0</v>
      </c>
      <c r="S2441" s="185">
        <v>0.0212</v>
      </c>
      <c r="T2441" s="186">
        <f>S2441*H2441</f>
        <v>33.6178364</v>
      </c>
      <c r="AR2441" s="24" t="s">
        <v>339</v>
      </c>
      <c r="AT2441" s="24" t="s">
        <v>146</v>
      </c>
      <c r="AU2441" s="24" t="s">
        <v>86</v>
      </c>
      <c r="AY2441" s="24" t="s">
        <v>144</v>
      </c>
      <c r="BE2441" s="187">
        <f>IF(N2441="základní",J2441,0)</f>
        <v>0</v>
      </c>
      <c r="BF2441" s="187">
        <f>IF(N2441="snížená",J2441,0)</f>
        <v>0</v>
      </c>
      <c r="BG2441" s="187">
        <f>IF(N2441="zákl. přenesená",J2441,0)</f>
        <v>0</v>
      </c>
      <c r="BH2441" s="187">
        <f>IF(N2441="sníž. přenesená",J2441,0)</f>
        <v>0</v>
      </c>
      <c r="BI2441" s="187">
        <f>IF(N2441="nulová",J2441,0)</f>
        <v>0</v>
      </c>
      <c r="BJ2441" s="24" t="s">
        <v>25</v>
      </c>
      <c r="BK2441" s="187">
        <f>ROUND(I2441*H2441,2)</f>
        <v>0</v>
      </c>
      <c r="BL2441" s="24" t="s">
        <v>339</v>
      </c>
      <c r="BM2441" s="24" t="s">
        <v>2547</v>
      </c>
    </row>
    <row r="2442" spans="2:51" s="11" customFormat="1" ht="13.5">
      <c r="B2442" s="188"/>
      <c r="D2442" s="189" t="s">
        <v>153</v>
      </c>
      <c r="E2442" s="190" t="s">
        <v>5</v>
      </c>
      <c r="F2442" s="191" t="s">
        <v>2548</v>
      </c>
      <c r="H2442" s="192" t="s">
        <v>5</v>
      </c>
      <c r="I2442" s="193"/>
      <c r="L2442" s="188"/>
      <c r="M2442" s="194"/>
      <c r="N2442" s="195"/>
      <c r="O2442" s="195"/>
      <c r="P2442" s="195"/>
      <c r="Q2442" s="195"/>
      <c r="R2442" s="195"/>
      <c r="S2442" s="195"/>
      <c r="T2442" s="196"/>
      <c r="AT2442" s="192" t="s">
        <v>153</v>
      </c>
      <c r="AU2442" s="192" t="s">
        <v>86</v>
      </c>
      <c r="AV2442" s="11" t="s">
        <v>25</v>
      </c>
      <c r="AW2442" s="11" t="s">
        <v>40</v>
      </c>
      <c r="AX2442" s="11" t="s">
        <v>77</v>
      </c>
      <c r="AY2442" s="192" t="s">
        <v>144</v>
      </c>
    </row>
    <row r="2443" spans="2:51" s="11" customFormat="1" ht="13.5">
      <c r="B2443" s="188"/>
      <c r="D2443" s="189" t="s">
        <v>153</v>
      </c>
      <c r="E2443" s="190" t="s">
        <v>5</v>
      </c>
      <c r="F2443" s="191" t="s">
        <v>289</v>
      </c>
      <c r="H2443" s="192" t="s">
        <v>5</v>
      </c>
      <c r="I2443" s="193"/>
      <c r="L2443" s="188"/>
      <c r="M2443" s="194"/>
      <c r="N2443" s="195"/>
      <c r="O2443" s="195"/>
      <c r="P2443" s="195"/>
      <c r="Q2443" s="195"/>
      <c r="R2443" s="195"/>
      <c r="S2443" s="195"/>
      <c r="T2443" s="196"/>
      <c r="AT2443" s="192" t="s">
        <v>153</v>
      </c>
      <c r="AU2443" s="192" t="s">
        <v>86</v>
      </c>
      <c r="AV2443" s="11" t="s">
        <v>25</v>
      </c>
      <c r="AW2443" s="11" t="s">
        <v>40</v>
      </c>
      <c r="AX2443" s="11" t="s">
        <v>77</v>
      </c>
      <c r="AY2443" s="192" t="s">
        <v>144</v>
      </c>
    </row>
    <row r="2444" spans="2:51" s="12" customFormat="1" ht="13.5">
      <c r="B2444" s="197"/>
      <c r="D2444" s="189" t="s">
        <v>153</v>
      </c>
      <c r="E2444" s="198" t="s">
        <v>5</v>
      </c>
      <c r="F2444" s="199" t="s">
        <v>2208</v>
      </c>
      <c r="H2444" s="200">
        <v>1585.747</v>
      </c>
      <c r="I2444" s="201"/>
      <c r="L2444" s="197"/>
      <c r="M2444" s="202"/>
      <c r="N2444" s="203"/>
      <c r="O2444" s="203"/>
      <c r="P2444" s="203"/>
      <c r="Q2444" s="203"/>
      <c r="R2444" s="203"/>
      <c r="S2444" s="203"/>
      <c r="T2444" s="204"/>
      <c r="AT2444" s="198" t="s">
        <v>153</v>
      </c>
      <c r="AU2444" s="198" t="s">
        <v>86</v>
      </c>
      <c r="AV2444" s="12" t="s">
        <v>86</v>
      </c>
      <c r="AW2444" s="12" t="s">
        <v>40</v>
      </c>
      <c r="AX2444" s="12" t="s">
        <v>77</v>
      </c>
      <c r="AY2444" s="198" t="s">
        <v>144</v>
      </c>
    </row>
    <row r="2445" spans="2:51" s="13" customFormat="1" ht="13.5">
      <c r="B2445" s="205"/>
      <c r="D2445" s="206" t="s">
        <v>153</v>
      </c>
      <c r="E2445" s="207" t="s">
        <v>5</v>
      </c>
      <c r="F2445" s="208" t="s">
        <v>174</v>
      </c>
      <c r="H2445" s="209">
        <v>1585.747</v>
      </c>
      <c r="I2445" s="210"/>
      <c r="L2445" s="205"/>
      <c r="M2445" s="211"/>
      <c r="N2445" s="212"/>
      <c r="O2445" s="212"/>
      <c r="P2445" s="212"/>
      <c r="Q2445" s="212"/>
      <c r="R2445" s="212"/>
      <c r="S2445" s="212"/>
      <c r="T2445" s="213"/>
      <c r="AT2445" s="214" t="s">
        <v>153</v>
      </c>
      <c r="AU2445" s="214" t="s">
        <v>86</v>
      </c>
      <c r="AV2445" s="13" t="s">
        <v>151</v>
      </c>
      <c r="AW2445" s="13" t="s">
        <v>40</v>
      </c>
      <c r="AX2445" s="13" t="s">
        <v>25</v>
      </c>
      <c r="AY2445" s="214" t="s">
        <v>144</v>
      </c>
    </row>
    <row r="2446" spans="2:65" s="1" customFormat="1" ht="22.5" customHeight="1">
      <c r="B2446" s="175"/>
      <c r="C2446" s="223" t="s">
        <v>2549</v>
      </c>
      <c r="D2446" s="223" t="s">
        <v>782</v>
      </c>
      <c r="E2446" s="224" t="s">
        <v>2550</v>
      </c>
      <c r="F2446" s="225" t="s">
        <v>2551</v>
      </c>
      <c r="G2446" s="226" t="s">
        <v>393</v>
      </c>
      <c r="H2446" s="227">
        <v>11417.378</v>
      </c>
      <c r="I2446" s="228"/>
      <c r="J2446" s="229">
        <f>ROUND(I2446*H2446,2)</f>
        <v>0</v>
      </c>
      <c r="K2446" s="356" t="s">
        <v>4754</v>
      </c>
      <c r="L2446" s="230"/>
      <c r="M2446" s="231" t="s">
        <v>5</v>
      </c>
      <c r="N2446" s="232" t="s">
        <v>48</v>
      </c>
      <c r="O2446" s="43"/>
      <c r="P2446" s="185">
        <f>O2446*H2446</f>
        <v>0</v>
      </c>
      <c r="Q2446" s="185">
        <v>0.0017</v>
      </c>
      <c r="R2446" s="185">
        <f>Q2446*H2446</f>
        <v>19.409542599999998</v>
      </c>
      <c r="S2446" s="185">
        <v>0</v>
      </c>
      <c r="T2446" s="186">
        <f>S2446*H2446</f>
        <v>0</v>
      </c>
      <c r="AR2446" s="24" t="s">
        <v>497</v>
      </c>
      <c r="AT2446" s="24" t="s">
        <v>782</v>
      </c>
      <c r="AU2446" s="24" t="s">
        <v>86</v>
      </c>
      <c r="AY2446" s="24" t="s">
        <v>144</v>
      </c>
      <c r="BE2446" s="187">
        <f>IF(N2446="základní",J2446,0)</f>
        <v>0</v>
      </c>
      <c r="BF2446" s="187">
        <f>IF(N2446="snížená",J2446,0)</f>
        <v>0</v>
      </c>
      <c r="BG2446" s="187">
        <f>IF(N2446="zákl. přenesená",J2446,0)</f>
        <v>0</v>
      </c>
      <c r="BH2446" s="187">
        <f>IF(N2446="sníž. přenesená",J2446,0)</f>
        <v>0</v>
      </c>
      <c r="BI2446" s="187">
        <f>IF(N2446="nulová",J2446,0)</f>
        <v>0</v>
      </c>
      <c r="BJ2446" s="24" t="s">
        <v>25</v>
      </c>
      <c r="BK2446" s="187">
        <f>ROUND(I2446*H2446,2)</f>
        <v>0</v>
      </c>
      <c r="BL2446" s="24" t="s">
        <v>339</v>
      </c>
      <c r="BM2446" s="24" t="s">
        <v>2552</v>
      </c>
    </row>
    <row r="2447" spans="2:47" s="1" customFormat="1" ht="27">
      <c r="B2447" s="42"/>
      <c r="D2447" s="189" t="s">
        <v>852</v>
      </c>
      <c r="F2447" s="236" t="s">
        <v>2553</v>
      </c>
      <c r="I2447" s="237"/>
      <c r="L2447" s="42"/>
      <c r="M2447" s="238"/>
      <c r="N2447" s="43"/>
      <c r="O2447" s="43"/>
      <c r="P2447" s="43"/>
      <c r="Q2447" s="43"/>
      <c r="R2447" s="43"/>
      <c r="S2447" s="43"/>
      <c r="T2447" s="71"/>
      <c r="AT2447" s="24" t="s">
        <v>852</v>
      </c>
      <c r="AU2447" s="24" t="s">
        <v>86</v>
      </c>
    </row>
    <row r="2448" spans="2:51" s="11" customFormat="1" ht="13.5">
      <c r="B2448" s="188"/>
      <c r="D2448" s="189" t="s">
        <v>153</v>
      </c>
      <c r="E2448" s="190" t="s">
        <v>5</v>
      </c>
      <c r="F2448" s="191" t="s">
        <v>289</v>
      </c>
      <c r="H2448" s="192" t="s">
        <v>5</v>
      </c>
      <c r="I2448" s="193"/>
      <c r="L2448" s="188"/>
      <c r="M2448" s="194"/>
      <c r="N2448" s="195"/>
      <c r="O2448" s="195"/>
      <c r="P2448" s="195"/>
      <c r="Q2448" s="195"/>
      <c r="R2448" s="195"/>
      <c r="S2448" s="195"/>
      <c r="T2448" s="196"/>
      <c r="AT2448" s="192" t="s">
        <v>153</v>
      </c>
      <c r="AU2448" s="192" t="s">
        <v>86</v>
      </c>
      <c r="AV2448" s="11" t="s">
        <v>25</v>
      </c>
      <c r="AW2448" s="11" t="s">
        <v>40</v>
      </c>
      <c r="AX2448" s="11" t="s">
        <v>77</v>
      </c>
      <c r="AY2448" s="192" t="s">
        <v>144</v>
      </c>
    </row>
    <row r="2449" spans="2:51" s="12" customFormat="1" ht="13.5">
      <c r="B2449" s="197"/>
      <c r="D2449" s="189" t="s">
        <v>153</v>
      </c>
      <c r="E2449" s="198" t="s">
        <v>5</v>
      </c>
      <c r="F2449" s="199" t="s">
        <v>2208</v>
      </c>
      <c r="H2449" s="200">
        <v>1585.747</v>
      </c>
      <c r="I2449" s="201"/>
      <c r="L2449" s="197"/>
      <c r="M2449" s="202"/>
      <c r="N2449" s="203"/>
      <c r="O2449" s="203"/>
      <c r="P2449" s="203"/>
      <c r="Q2449" s="203"/>
      <c r="R2449" s="203"/>
      <c r="S2449" s="203"/>
      <c r="T2449" s="204"/>
      <c r="AT2449" s="198" t="s">
        <v>153</v>
      </c>
      <c r="AU2449" s="198" t="s">
        <v>86</v>
      </c>
      <c r="AV2449" s="12" t="s">
        <v>86</v>
      </c>
      <c r="AW2449" s="12" t="s">
        <v>40</v>
      </c>
      <c r="AX2449" s="12" t="s">
        <v>77</v>
      </c>
      <c r="AY2449" s="198" t="s">
        <v>144</v>
      </c>
    </row>
    <row r="2450" spans="2:51" s="13" customFormat="1" ht="13.5">
      <c r="B2450" s="205"/>
      <c r="D2450" s="189" t="s">
        <v>153</v>
      </c>
      <c r="E2450" s="215" t="s">
        <v>5</v>
      </c>
      <c r="F2450" s="216" t="s">
        <v>174</v>
      </c>
      <c r="H2450" s="217">
        <v>1585.747</v>
      </c>
      <c r="I2450" s="210"/>
      <c r="L2450" s="205"/>
      <c r="M2450" s="211"/>
      <c r="N2450" s="212"/>
      <c r="O2450" s="212"/>
      <c r="P2450" s="212"/>
      <c r="Q2450" s="212"/>
      <c r="R2450" s="212"/>
      <c r="S2450" s="212"/>
      <c r="T2450" s="213"/>
      <c r="AT2450" s="214" t="s">
        <v>153</v>
      </c>
      <c r="AU2450" s="214" t="s">
        <v>86</v>
      </c>
      <c r="AV2450" s="13" t="s">
        <v>151</v>
      </c>
      <c r="AW2450" s="13" t="s">
        <v>40</v>
      </c>
      <c r="AX2450" s="13" t="s">
        <v>77</v>
      </c>
      <c r="AY2450" s="214" t="s">
        <v>144</v>
      </c>
    </row>
    <row r="2451" spans="2:51" s="12" customFormat="1" ht="13.5">
      <c r="B2451" s="197"/>
      <c r="D2451" s="189" t="s">
        <v>153</v>
      </c>
      <c r="E2451" s="198" t="s">
        <v>5</v>
      </c>
      <c r="F2451" s="199" t="s">
        <v>2554</v>
      </c>
      <c r="H2451" s="200">
        <v>11417.378</v>
      </c>
      <c r="I2451" s="201"/>
      <c r="L2451" s="197"/>
      <c r="M2451" s="202"/>
      <c r="N2451" s="203"/>
      <c r="O2451" s="203"/>
      <c r="P2451" s="203"/>
      <c r="Q2451" s="203"/>
      <c r="R2451" s="203"/>
      <c r="S2451" s="203"/>
      <c r="T2451" s="204"/>
      <c r="AT2451" s="198" t="s">
        <v>153</v>
      </c>
      <c r="AU2451" s="198" t="s">
        <v>86</v>
      </c>
      <c r="AV2451" s="12" t="s">
        <v>86</v>
      </c>
      <c r="AW2451" s="12" t="s">
        <v>40</v>
      </c>
      <c r="AX2451" s="12" t="s">
        <v>77</v>
      </c>
      <c r="AY2451" s="198" t="s">
        <v>144</v>
      </c>
    </row>
    <row r="2452" spans="2:51" s="13" customFormat="1" ht="13.5">
      <c r="B2452" s="205"/>
      <c r="D2452" s="206" t="s">
        <v>153</v>
      </c>
      <c r="E2452" s="207" t="s">
        <v>5</v>
      </c>
      <c r="F2452" s="208" t="s">
        <v>174</v>
      </c>
      <c r="H2452" s="209">
        <v>11417.378</v>
      </c>
      <c r="I2452" s="210"/>
      <c r="L2452" s="205"/>
      <c r="M2452" s="211"/>
      <c r="N2452" s="212"/>
      <c r="O2452" s="212"/>
      <c r="P2452" s="212"/>
      <c r="Q2452" s="212"/>
      <c r="R2452" s="212"/>
      <c r="S2452" s="212"/>
      <c r="T2452" s="213"/>
      <c r="AT2452" s="214" t="s">
        <v>153</v>
      </c>
      <c r="AU2452" s="214" t="s">
        <v>86</v>
      </c>
      <c r="AV2452" s="13" t="s">
        <v>151</v>
      </c>
      <c r="AW2452" s="13" t="s">
        <v>40</v>
      </c>
      <c r="AX2452" s="13" t="s">
        <v>25</v>
      </c>
      <c r="AY2452" s="214" t="s">
        <v>144</v>
      </c>
    </row>
    <row r="2453" spans="2:65" s="1" customFormat="1" ht="22.5" customHeight="1">
      <c r="B2453" s="175"/>
      <c r="C2453" s="176" t="s">
        <v>2555</v>
      </c>
      <c r="D2453" s="176" t="s">
        <v>146</v>
      </c>
      <c r="E2453" s="177" t="s">
        <v>2556</v>
      </c>
      <c r="F2453" s="178" t="s">
        <v>2557</v>
      </c>
      <c r="G2453" s="179" t="s">
        <v>205</v>
      </c>
      <c r="H2453" s="180">
        <v>475.724</v>
      </c>
      <c r="I2453" s="181"/>
      <c r="J2453" s="182">
        <f>ROUND(I2453*H2453,2)</f>
        <v>0</v>
      </c>
      <c r="K2453" s="178" t="s">
        <v>4754</v>
      </c>
      <c r="L2453" s="42"/>
      <c r="M2453" s="183" t="s">
        <v>5</v>
      </c>
      <c r="N2453" s="184" t="s">
        <v>48</v>
      </c>
      <c r="O2453" s="43"/>
      <c r="P2453" s="185">
        <f>O2453*H2453</f>
        <v>0</v>
      </c>
      <c r="Q2453" s="185">
        <v>0</v>
      </c>
      <c r="R2453" s="185">
        <f>Q2453*H2453</f>
        <v>0</v>
      </c>
      <c r="S2453" s="185">
        <v>0</v>
      </c>
      <c r="T2453" s="186">
        <f>S2453*H2453</f>
        <v>0</v>
      </c>
      <c r="AR2453" s="24" t="s">
        <v>339</v>
      </c>
      <c r="AT2453" s="24" t="s">
        <v>146</v>
      </c>
      <c r="AU2453" s="24" t="s">
        <v>86</v>
      </c>
      <c r="AY2453" s="24" t="s">
        <v>144</v>
      </c>
      <c r="BE2453" s="187">
        <f>IF(N2453="základní",J2453,0)</f>
        <v>0</v>
      </c>
      <c r="BF2453" s="187">
        <f>IF(N2453="snížená",J2453,0)</f>
        <v>0</v>
      </c>
      <c r="BG2453" s="187">
        <f>IF(N2453="zákl. přenesená",J2453,0)</f>
        <v>0</v>
      </c>
      <c r="BH2453" s="187">
        <f>IF(N2453="sníž. přenesená",J2453,0)</f>
        <v>0</v>
      </c>
      <c r="BI2453" s="187">
        <f>IF(N2453="nulová",J2453,0)</f>
        <v>0</v>
      </c>
      <c r="BJ2453" s="24" t="s">
        <v>25</v>
      </c>
      <c r="BK2453" s="187">
        <f>ROUND(I2453*H2453,2)</f>
        <v>0</v>
      </c>
      <c r="BL2453" s="24" t="s">
        <v>339</v>
      </c>
      <c r="BM2453" s="24" t="s">
        <v>2558</v>
      </c>
    </row>
    <row r="2454" spans="2:51" s="11" customFormat="1" ht="13.5">
      <c r="B2454" s="188"/>
      <c r="D2454" s="189" t="s">
        <v>153</v>
      </c>
      <c r="E2454" s="190" t="s">
        <v>5</v>
      </c>
      <c r="F2454" s="191" t="s">
        <v>289</v>
      </c>
      <c r="H2454" s="192" t="s">
        <v>5</v>
      </c>
      <c r="I2454" s="193"/>
      <c r="L2454" s="188"/>
      <c r="M2454" s="194"/>
      <c r="N2454" s="195"/>
      <c r="O2454" s="195"/>
      <c r="P2454" s="195"/>
      <c r="Q2454" s="195"/>
      <c r="R2454" s="195"/>
      <c r="S2454" s="195"/>
      <c r="T2454" s="196"/>
      <c r="AT2454" s="192" t="s">
        <v>153</v>
      </c>
      <c r="AU2454" s="192" t="s">
        <v>86</v>
      </c>
      <c r="AV2454" s="11" t="s">
        <v>25</v>
      </c>
      <c r="AW2454" s="11" t="s">
        <v>40</v>
      </c>
      <c r="AX2454" s="11" t="s">
        <v>77</v>
      </c>
      <c r="AY2454" s="192" t="s">
        <v>144</v>
      </c>
    </row>
    <row r="2455" spans="2:51" s="12" customFormat="1" ht="13.5">
      <c r="B2455" s="197"/>
      <c r="D2455" s="189" t="s">
        <v>153</v>
      </c>
      <c r="E2455" s="198" t="s">
        <v>5</v>
      </c>
      <c r="F2455" s="199" t="s">
        <v>2208</v>
      </c>
      <c r="H2455" s="200">
        <v>1585.747</v>
      </c>
      <c r="I2455" s="201"/>
      <c r="L2455" s="197"/>
      <c r="M2455" s="202"/>
      <c r="N2455" s="203"/>
      <c r="O2455" s="203"/>
      <c r="P2455" s="203"/>
      <c r="Q2455" s="203"/>
      <c r="R2455" s="203"/>
      <c r="S2455" s="203"/>
      <c r="T2455" s="204"/>
      <c r="AT2455" s="198" t="s">
        <v>153</v>
      </c>
      <c r="AU2455" s="198" t="s">
        <v>86</v>
      </c>
      <c r="AV2455" s="12" t="s">
        <v>86</v>
      </c>
      <c r="AW2455" s="12" t="s">
        <v>40</v>
      </c>
      <c r="AX2455" s="12" t="s">
        <v>77</v>
      </c>
      <c r="AY2455" s="198" t="s">
        <v>144</v>
      </c>
    </row>
    <row r="2456" spans="2:51" s="13" customFormat="1" ht="13.5">
      <c r="B2456" s="205"/>
      <c r="D2456" s="189" t="s">
        <v>153</v>
      </c>
      <c r="E2456" s="215" t="s">
        <v>5</v>
      </c>
      <c r="F2456" s="216" t="s">
        <v>174</v>
      </c>
      <c r="H2456" s="217">
        <v>1585.747</v>
      </c>
      <c r="I2456" s="210"/>
      <c r="L2456" s="205"/>
      <c r="M2456" s="211"/>
      <c r="N2456" s="212"/>
      <c r="O2456" s="212"/>
      <c r="P2456" s="212"/>
      <c r="Q2456" s="212"/>
      <c r="R2456" s="212"/>
      <c r="S2456" s="212"/>
      <c r="T2456" s="213"/>
      <c r="AT2456" s="214" t="s">
        <v>153</v>
      </c>
      <c r="AU2456" s="214" t="s">
        <v>86</v>
      </c>
      <c r="AV2456" s="13" t="s">
        <v>151</v>
      </c>
      <c r="AW2456" s="13" t="s">
        <v>40</v>
      </c>
      <c r="AX2456" s="13" t="s">
        <v>77</v>
      </c>
      <c r="AY2456" s="214" t="s">
        <v>144</v>
      </c>
    </row>
    <row r="2457" spans="2:51" s="12" customFormat="1" ht="13.5">
      <c r="B2457" s="197"/>
      <c r="D2457" s="189" t="s">
        <v>153</v>
      </c>
      <c r="E2457" s="198" t="s">
        <v>5</v>
      </c>
      <c r="F2457" s="199" t="s">
        <v>2559</v>
      </c>
      <c r="H2457" s="200">
        <v>475.724</v>
      </c>
      <c r="I2457" s="201"/>
      <c r="L2457" s="197"/>
      <c r="M2457" s="202"/>
      <c r="N2457" s="203"/>
      <c r="O2457" s="203"/>
      <c r="P2457" s="203"/>
      <c r="Q2457" s="203"/>
      <c r="R2457" s="203"/>
      <c r="S2457" s="203"/>
      <c r="T2457" s="204"/>
      <c r="AT2457" s="198" t="s">
        <v>153</v>
      </c>
      <c r="AU2457" s="198" t="s">
        <v>86</v>
      </c>
      <c r="AV2457" s="12" t="s">
        <v>86</v>
      </c>
      <c r="AW2457" s="12" t="s">
        <v>40</v>
      </c>
      <c r="AX2457" s="12" t="s">
        <v>77</v>
      </c>
      <c r="AY2457" s="198" t="s">
        <v>144</v>
      </c>
    </row>
    <row r="2458" spans="2:51" s="13" customFormat="1" ht="13.5">
      <c r="B2458" s="205"/>
      <c r="D2458" s="206" t="s">
        <v>153</v>
      </c>
      <c r="E2458" s="207" t="s">
        <v>5</v>
      </c>
      <c r="F2458" s="208" t="s">
        <v>174</v>
      </c>
      <c r="H2458" s="209">
        <v>475.724</v>
      </c>
      <c r="I2458" s="210"/>
      <c r="L2458" s="205"/>
      <c r="M2458" s="211"/>
      <c r="N2458" s="212"/>
      <c r="O2458" s="212"/>
      <c r="P2458" s="212"/>
      <c r="Q2458" s="212"/>
      <c r="R2458" s="212"/>
      <c r="S2458" s="212"/>
      <c r="T2458" s="213"/>
      <c r="AT2458" s="214" t="s">
        <v>153</v>
      </c>
      <c r="AU2458" s="214" t="s">
        <v>86</v>
      </c>
      <c r="AV2458" s="13" t="s">
        <v>151</v>
      </c>
      <c r="AW2458" s="13" t="s">
        <v>40</v>
      </c>
      <c r="AX2458" s="13" t="s">
        <v>25</v>
      </c>
      <c r="AY2458" s="214" t="s">
        <v>144</v>
      </c>
    </row>
    <row r="2459" spans="2:65" s="1" customFormat="1" ht="22.5" customHeight="1">
      <c r="B2459" s="175"/>
      <c r="C2459" s="176" t="s">
        <v>2560</v>
      </c>
      <c r="D2459" s="176" t="s">
        <v>146</v>
      </c>
      <c r="E2459" s="177" t="s">
        <v>2561</v>
      </c>
      <c r="F2459" s="178" t="s">
        <v>2562</v>
      </c>
      <c r="G2459" s="179" t="s">
        <v>205</v>
      </c>
      <c r="H2459" s="180">
        <v>1585.747</v>
      </c>
      <c r="I2459" s="181"/>
      <c r="J2459" s="182">
        <f>ROUND(I2459*H2459,2)</f>
        <v>0</v>
      </c>
      <c r="K2459" s="178" t="s">
        <v>4754</v>
      </c>
      <c r="L2459" s="42"/>
      <c r="M2459" s="183" t="s">
        <v>5</v>
      </c>
      <c r="N2459" s="184" t="s">
        <v>48</v>
      </c>
      <c r="O2459" s="43"/>
      <c r="P2459" s="185">
        <f>O2459*H2459</f>
        <v>0</v>
      </c>
      <c r="Q2459" s="185">
        <v>0</v>
      </c>
      <c r="R2459" s="185">
        <f>Q2459*H2459</f>
        <v>0</v>
      </c>
      <c r="S2459" s="185">
        <v>0</v>
      </c>
      <c r="T2459" s="186">
        <f>S2459*H2459</f>
        <v>0</v>
      </c>
      <c r="AR2459" s="24" t="s">
        <v>339</v>
      </c>
      <c r="AT2459" s="24" t="s">
        <v>146</v>
      </c>
      <c r="AU2459" s="24" t="s">
        <v>86</v>
      </c>
      <c r="AY2459" s="24" t="s">
        <v>144</v>
      </c>
      <c r="BE2459" s="187">
        <f>IF(N2459="základní",J2459,0)</f>
        <v>0</v>
      </c>
      <c r="BF2459" s="187">
        <f>IF(N2459="snížená",J2459,0)</f>
        <v>0</v>
      </c>
      <c r="BG2459" s="187">
        <f>IF(N2459="zákl. přenesená",J2459,0)</f>
        <v>0</v>
      </c>
      <c r="BH2459" s="187">
        <f>IF(N2459="sníž. přenesená",J2459,0)</f>
        <v>0</v>
      </c>
      <c r="BI2459" s="187">
        <f>IF(N2459="nulová",J2459,0)</f>
        <v>0</v>
      </c>
      <c r="BJ2459" s="24" t="s">
        <v>25</v>
      </c>
      <c r="BK2459" s="187">
        <f>ROUND(I2459*H2459,2)</f>
        <v>0</v>
      </c>
      <c r="BL2459" s="24" t="s">
        <v>339</v>
      </c>
      <c r="BM2459" s="24" t="s">
        <v>2563</v>
      </c>
    </row>
    <row r="2460" spans="2:51" s="11" customFormat="1" ht="13.5">
      <c r="B2460" s="188"/>
      <c r="D2460" s="189" t="s">
        <v>153</v>
      </c>
      <c r="E2460" s="190" t="s">
        <v>5</v>
      </c>
      <c r="F2460" s="191" t="s">
        <v>289</v>
      </c>
      <c r="H2460" s="192" t="s">
        <v>5</v>
      </c>
      <c r="I2460" s="193"/>
      <c r="L2460" s="188"/>
      <c r="M2460" s="194"/>
      <c r="N2460" s="195"/>
      <c r="O2460" s="195"/>
      <c r="P2460" s="195"/>
      <c r="Q2460" s="195"/>
      <c r="R2460" s="195"/>
      <c r="S2460" s="195"/>
      <c r="T2460" s="196"/>
      <c r="AT2460" s="192" t="s">
        <v>153</v>
      </c>
      <c r="AU2460" s="192" t="s">
        <v>86</v>
      </c>
      <c r="AV2460" s="11" t="s">
        <v>25</v>
      </c>
      <c r="AW2460" s="11" t="s">
        <v>40</v>
      </c>
      <c r="AX2460" s="11" t="s">
        <v>77</v>
      </c>
      <c r="AY2460" s="192" t="s">
        <v>144</v>
      </c>
    </row>
    <row r="2461" spans="2:51" s="12" customFormat="1" ht="13.5">
      <c r="B2461" s="197"/>
      <c r="D2461" s="189" t="s">
        <v>153</v>
      </c>
      <c r="E2461" s="198" t="s">
        <v>5</v>
      </c>
      <c r="F2461" s="199" t="s">
        <v>2208</v>
      </c>
      <c r="H2461" s="200">
        <v>1585.747</v>
      </c>
      <c r="I2461" s="201"/>
      <c r="L2461" s="197"/>
      <c r="M2461" s="202"/>
      <c r="N2461" s="203"/>
      <c r="O2461" s="203"/>
      <c r="P2461" s="203"/>
      <c r="Q2461" s="203"/>
      <c r="R2461" s="203"/>
      <c r="S2461" s="203"/>
      <c r="T2461" s="204"/>
      <c r="AT2461" s="198" t="s">
        <v>153</v>
      </c>
      <c r="AU2461" s="198" t="s">
        <v>86</v>
      </c>
      <c r="AV2461" s="12" t="s">
        <v>86</v>
      </c>
      <c r="AW2461" s="12" t="s">
        <v>40</v>
      </c>
      <c r="AX2461" s="12" t="s">
        <v>77</v>
      </c>
      <c r="AY2461" s="198" t="s">
        <v>144</v>
      </c>
    </row>
    <row r="2462" spans="2:51" s="13" customFormat="1" ht="13.5">
      <c r="B2462" s="205"/>
      <c r="D2462" s="206" t="s">
        <v>153</v>
      </c>
      <c r="E2462" s="207" t="s">
        <v>5</v>
      </c>
      <c r="F2462" s="208" t="s">
        <v>174</v>
      </c>
      <c r="H2462" s="209">
        <v>1585.747</v>
      </c>
      <c r="I2462" s="210"/>
      <c r="L2462" s="205"/>
      <c r="M2462" s="211"/>
      <c r="N2462" s="212"/>
      <c r="O2462" s="212"/>
      <c r="P2462" s="212"/>
      <c r="Q2462" s="212"/>
      <c r="R2462" s="212"/>
      <c r="S2462" s="212"/>
      <c r="T2462" s="213"/>
      <c r="AT2462" s="214" t="s">
        <v>153</v>
      </c>
      <c r="AU2462" s="214" t="s">
        <v>86</v>
      </c>
      <c r="AV2462" s="13" t="s">
        <v>151</v>
      </c>
      <c r="AW2462" s="13" t="s">
        <v>40</v>
      </c>
      <c r="AX2462" s="13" t="s">
        <v>25</v>
      </c>
      <c r="AY2462" s="214" t="s">
        <v>144</v>
      </c>
    </row>
    <row r="2463" spans="2:65" s="1" customFormat="1" ht="22.5" customHeight="1">
      <c r="B2463" s="175"/>
      <c r="C2463" s="223" t="s">
        <v>2564</v>
      </c>
      <c r="D2463" s="223" t="s">
        <v>782</v>
      </c>
      <c r="E2463" s="224" t="s">
        <v>2565</v>
      </c>
      <c r="F2463" s="225" t="s">
        <v>2566</v>
      </c>
      <c r="G2463" s="226" t="s">
        <v>205</v>
      </c>
      <c r="H2463" s="227">
        <v>1744.322</v>
      </c>
      <c r="I2463" s="228"/>
      <c r="J2463" s="229">
        <f>ROUND(I2463*H2463,2)</f>
        <v>0</v>
      </c>
      <c r="K2463" s="356" t="s">
        <v>4754</v>
      </c>
      <c r="L2463" s="230"/>
      <c r="M2463" s="231" t="s">
        <v>5</v>
      </c>
      <c r="N2463" s="232" t="s">
        <v>48</v>
      </c>
      <c r="O2463" s="43"/>
      <c r="P2463" s="185">
        <f>O2463*H2463</f>
        <v>0</v>
      </c>
      <c r="Q2463" s="185">
        <v>0.0001</v>
      </c>
      <c r="R2463" s="185">
        <f>Q2463*H2463</f>
        <v>0.1744322</v>
      </c>
      <c r="S2463" s="185">
        <v>0</v>
      </c>
      <c r="T2463" s="186">
        <f>S2463*H2463</f>
        <v>0</v>
      </c>
      <c r="AR2463" s="24" t="s">
        <v>497</v>
      </c>
      <c r="AT2463" s="24" t="s">
        <v>782</v>
      </c>
      <c r="AU2463" s="24" t="s">
        <v>86</v>
      </c>
      <c r="AY2463" s="24" t="s">
        <v>144</v>
      </c>
      <c r="BE2463" s="187">
        <f>IF(N2463="základní",J2463,0)</f>
        <v>0</v>
      </c>
      <c r="BF2463" s="187">
        <f>IF(N2463="snížená",J2463,0)</f>
        <v>0</v>
      </c>
      <c r="BG2463" s="187">
        <f>IF(N2463="zákl. přenesená",J2463,0)</f>
        <v>0</v>
      </c>
      <c r="BH2463" s="187">
        <f>IF(N2463="sníž. přenesená",J2463,0)</f>
        <v>0</v>
      </c>
      <c r="BI2463" s="187">
        <f>IF(N2463="nulová",J2463,0)</f>
        <v>0</v>
      </c>
      <c r="BJ2463" s="24" t="s">
        <v>25</v>
      </c>
      <c r="BK2463" s="187">
        <f>ROUND(I2463*H2463,2)</f>
        <v>0</v>
      </c>
      <c r="BL2463" s="24" t="s">
        <v>339</v>
      </c>
      <c r="BM2463" s="24" t="s">
        <v>2567</v>
      </c>
    </row>
    <row r="2464" spans="2:47" s="1" customFormat="1" ht="27">
      <c r="B2464" s="42"/>
      <c r="D2464" s="189" t="s">
        <v>852</v>
      </c>
      <c r="F2464" s="236" t="s">
        <v>2568</v>
      </c>
      <c r="I2464" s="237"/>
      <c r="L2464" s="42"/>
      <c r="M2464" s="238"/>
      <c r="N2464" s="43"/>
      <c r="O2464" s="43"/>
      <c r="P2464" s="43"/>
      <c r="Q2464" s="43"/>
      <c r="R2464" s="43"/>
      <c r="S2464" s="43"/>
      <c r="T2464" s="71"/>
      <c r="AT2464" s="24" t="s">
        <v>852</v>
      </c>
      <c r="AU2464" s="24" t="s">
        <v>86</v>
      </c>
    </row>
    <row r="2465" spans="2:51" s="11" customFormat="1" ht="13.5">
      <c r="B2465" s="188"/>
      <c r="D2465" s="189" t="s">
        <v>153</v>
      </c>
      <c r="E2465" s="190" t="s">
        <v>5</v>
      </c>
      <c r="F2465" s="191" t="s">
        <v>289</v>
      </c>
      <c r="H2465" s="192" t="s">
        <v>5</v>
      </c>
      <c r="I2465" s="193"/>
      <c r="L2465" s="188"/>
      <c r="M2465" s="194"/>
      <c r="N2465" s="195"/>
      <c r="O2465" s="195"/>
      <c r="P2465" s="195"/>
      <c r="Q2465" s="195"/>
      <c r="R2465" s="195"/>
      <c r="S2465" s="195"/>
      <c r="T2465" s="196"/>
      <c r="AT2465" s="192" t="s">
        <v>153</v>
      </c>
      <c r="AU2465" s="192" t="s">
        <v>86</v>
      </c>
      <c r="AV2465" s="11" t="s">
        <v>25</v>
      </c>
      <c r="AW2465" s="11" t="s">
        <v>40</v>
      </c>
      <c r="AX2465" s="11" t="s">
        <v>77</v>
      </c>
      <c r="AY2465" s="192" t="s">
        <v>144</v>
      </c>
    </row>
    <row r="2466" spans="2:51" s="12" customFormat="1" ht="13.5">
      <c r="B2466" s="197"/>
      <c r="D2466" s="189" t="s">
        <v>153</v>
      </c>
      <c r="E2466" s="198" t="s">
        <v>5</v>
      </c>
      <c r="F2466" s="199" t="s">
        <v>2208</v>
      </c>
      <c r="H2466" s="200">
        <v>1585.747</v>
      </c>
      <c r="I2466" s="201"/>
      <c r="L2466" s="197"/>
      <c r="M2466" s="202"/>
      <c r="N2466" s="203"/>
      <c r="O2466" s="203"/>
      <c r="P2466" s="203"/>
      <c r="Q2466" s="203"/>
      <c r="R2466" s="203"/>
      <c r="S2466" s="203"/>
      <c r="T2466" s="204"/>
      <c r="AT2466" s="198" t="s">
        <v>153</v>
      </c>
      <c r="AU2466" s="198" t="s">
        <v>86</v>
      </c>
      <c r="AV2466" s="12" t="s">
        <v>86</v>
      </c>
      <c r="AW2466" s="12" t="s">
        <v>40</v>
      </c>
      <c r="AX2466" s="12" t="s">
        <v>77</v>
      </c>
      <c r="AY2466" s="198" t="s">
        <v>144</v>
      </c>
    </row>
    <row r="2467" spans="2:51" s="13" customFormat="1" ht="13.5">
      <c r="B2467" s="205"/>
      <c r="D2467" s="189" t="s">
        <v>153</v>
      </c>
      <c r="E2467" s="215" t="s">
        <v>5</v>
      </c>
      <c r="F2467" s="216" t="s">
        <v>174</v>
      </c>
      <c r="H2467" s="217">
        <v>1585.747</v>
      </c>
      <c r="I2467" s="210"/>
      <c r="L2467" s="205"/>
      <c r="M2467" s="211"/>
      <c r="N2467" s="212"/>
      <c r="O2467" s="212"/>
      <c r="P2467" s="212"/>
      <c r="Q2467" s="212"/>
      <c r="R2467" s="212"/>
      <c r="S2467" s="212"/>
      <c r="T2467" s="213"/>
      <c r="AT2467" s="214" t="s">
        <v>153</v>
      </c>
      <c r="AU2467" s="214" t="s">
        <v>86</v>
      </c>
      <c r="AV2467" s="13" t="s">
        <v>151</v>
      </c>
      <c r="AW2467" s="13" t="s">
        <v>40</v>
      </c>
      <c r="AX2467" s="13" t="s">
        <v>77</v>
      </c>
      <c r="AY2467" s="214" t="s">
        <v>144</v>
      </c>
    </row>
    <row r="2468" spans="2:51" s="12" customFormat="1" ht="13.5">
      <c r="B2468" s="197"/>
      <c r="D2468" s="189" t="s">
        <v>153</v>
      </c>
      <c r="E2468" s="198" t="s">
        <v>5</v>
      </c>
      <c r="F2468" s="199" t="s">
        <v>2569</v>
      </c>
      <c r="H2468" s="200">
        <v>1744.322</v>
      </c>
      <c r="I2468" s="201"/>
      <c r="L2468" s="197"/>
      <c r="M2468" s="202"/>
      <c r="N2468" s="203"/>
      <c r="O2468" s="203"/>
      <c r="P2468" s="203"/>
      <c r="Q2468" s="203"/>
      <c r="R2468" s="203"/>
      <c r="S2468" s="203"/>
      <c r="T2468" s="204"/>
      <c r="AT2468" s="198" t="s">
        <v>153</v>
      </c>
      <c r="AU2468" s="198" t="s">
        <v>86</v>
      </c>
      <c r="AV2468" s="12" t="s">
        <v>86</v>
      </c>
      <c r="AW2468" s="12" t="s">
        <v>40</v>
      </c>
      <c r="AX2468" s="12" t="s">
        <v>77</v>
      </c>
      <c r="AY2468" s="198" t="s">
        <v>144</v>
      </c>
    </row>
    <row r="2469" spans="2:51" s="13" customFormat="1" ht="13.5">
      <c r="B2469" s="205"/>
      <c r="D2469" s="206" t="s">
        <v>153</v>
      </c>
      <c r="E2469" s="207" t="s">
        <v>5</v>
      </c>
      <c r="F2469" s="208" t="s">
        <v>174</v>
      </c>
      <c r="H2469" s="209">
        <v>1744.322</v>
      </c>
      <c r="I2469" s="210"/>
      <c r="L2469" s="205"/>
      <c r="M2469" s="211"/>
      <c r="N2469" s="212"/>
      <c r="O2469" s="212"/>
      <c r="P2469" s="212"/>
      <c r="Q2469" s="212"/>
      <c r="R2469" s="212"/>
      <c r="S2469" s="212"/>
      <c r="T2469" s="213"/>
      <c r="AT2469" s="214" t="s">
        <v>153</v>
      </c>
      <c r="AU2469" s="214" t="s">
        <v>86</v>
      </c>
      <c r="AV2469" s="13" t="s">
        <v>151</v>
      </c>
      <c r="AW2469" s="13" t="s">
        <v>40</v>
      </c>
      <c r="AX2469" s="13" t="s">
        <v>25</v>
      </c>
      <c r="AY2469" s="214" t="s">
        <v>144</v>
      </c>
    </row>
    <row r="2470" spans="2:65" s="1" customFormat="1" ht="31.5" customHeight="1">
      <c r="B2470" s="175"/>
      <c r="C2470" s="176" t="s">
        <v>2570</v>
      </c>
      <c r="D2470" s="176" t="s">
        <v>146</v>
      </c>
      <c r="E2470" s="177" t="s">
        <v>2571</v>
      </c>
      <c r="F2470" s="178" t="s">
        <v>2572</v>
      </c>
      <c r="G2470" s="179" t="s">
        <v>1208</v>
      </c>
      <c r="H2470" s="239"/>
      <c r="I2470" s="181"/>
      <c r="J2470" s="182">
        <f>ROUND(I2470*H2470,2)</f>
        <v>0</v>
      </c>
      <c r="K2470" s="178" t="s">
        <v>4754</v>
      </c>
      <c r="L2470" s="42"/>
      <c r="M2470" s="183" t="s">
        <v>5</v>
      </c>
      <c r="N2470" s="184" t="s">
        <v>48</v>
      </c>
      <c r="O2470" s="43"/>
      <c r="P2470" s="185">
        <f>O2470*H2470</f>
        <v>0</v>
      </c>
      <c r="Q2470" s="185">
        <v>0</v>
      </c>
      <c r="R2470" s="185">
        <f>Q2470*H2470</f>
        <v>0</v>
      </c>
      <c r="S2470" s="185">
        <v>0</v>
      </c>
      <c r="T2470" s="186">
        <f>S2470*H2470</f>
        <v>0</v>
      </c>
      <c r="AR2470" s="24" t="s">
        <v>339</v>
      </c>
      <c r="AT2470" s="24" t="s">
        <v>146</v>
      </c>
      <c r="AU2470" s="24" t="s">
        <v>86</v>
      </c>
      <c r="AY2470" s="24" t="s">
        <v>144</v>
      </c>
      <c r="BE2470" s="187">
        <f>IF(N2470="základní",J2470,0)</f>
        <v>0</v>
      </c>
      <c r="BF2470" s="187">
        <f>IF(N2470="snížená",J2470,0)</f>
        <v>0</v>
      </c>
      <c r="BG2470" s="187">
        <f>IF(N2470="zákl. přenesená",J2470,0)</f>
        <v>0</v>
      </c>
      <c r="BH2470" s="187">
        <f>IF(N2470="sníž. přenesená",J2470,0)</f>
        <v>0</v>
      </c>
      <c r="BI2470" s="187">
        <f>IF(N2470="nulová",J2470,0)</f>
        <v>0</v>
      </c>
      <c r="BJ2470" s="24" t="s">
        <v>25</v>
      </c>
      <c r="BK2470" s="187">
        <f>ROUND(I2470*H2470,2)</f>
        <v>0</v>
      </c>
      <c r="BL2470" s="24" t="s">
        <v>339</v>
      </c>
      <c r="BM2470" s="24" t="s">
        <v>2573</v>
      </c>
    </row>
    <row r="2471" spans="2:63" s="10" customFormat="1" ht="29.85" customHeight="1">
      <c r="B2471" s="161"/>
      <c r="D2471" s="172" t="s">
        <v>76</v>
      </c>
      <c r="E2471" s="173" t="s">
        <v>678</v>
      </c>
      <c r="F2471" s="173" t="s">
        <v>679</v>
      </c>
      <c r="I2471" s="164"/>
      <c r="J2471" s="174">
        <f>BK2471</f>
        <v>0</v>
      </c>
      <c r="L2471" s="161"/>
      <c r="M2471" s="166"/>
      <c r="N2471" s="167"/>
      <c r="O2471" s="167"/>
      <c r="P2471" s="168">
        <f>SUM(P2472:P2679)</f>
        <v>0</v>
      </c>
      <c r="Q2471" s="167"/>
      <c r="R2471" s="168">
        <f>SUM(R2472:R2679)</f>
        <v>0.13185</v>
      </c>
      <c r="S2471" s="167"/>
      <c r="T2471" s="169">
        <f>SUM(T2472:T2679)</f>
        <v>0.2783</v>
      </c>
      <c r="AR2471" s="162" t="s">
        <v>86</v>
      </c>
      <c r="AT2471" s="170" t="s">
        <v>76</v>
      </c>
      <c r="AU2471" s="170" t="s">
        <v>25</v>
      </c>
      <c r="AY2471" s="162" t="s">
        <v>144</v>
      </c>
      <c r="BK2471" s="171">
        <f>SUM(BK2472:BK2679)</f>
        <v>0</v>
      </c>
    </row>
    <row r="2472" spans="2:65" s="1" customFormat="1" ht="22.5" customHeight="1">
      <c r="B2472" s="175"/>
      <c r="C2472" s="176" t="s">
        <v>2574</v>
      </c>
      <c r="D2472" s="176" t="s">
        <v>146</v>
      </c>
      <c r="E2472" s="177" t="s">
        <v>2575</v>
      </c>
      <c r="F2472" s="178" t="s">
        <v>2576</v>
      </c>
      <c r="G2472" s="179" t="s">
        <v>393</v>
      </c>
      <c r="H2472" s="180">
        <v>24.2</v>
      </c>
      <c r="I2472" s="181"/>
      <c r="J2472" s="182">
        <f>ROUND(I2472*H2472,2)</f>
        <v>0</v>
      </c>
      <c r="K2472" s="178" t="s">
        <v>4754</v>
      </c>
      <c r="L2472" s="42"/>
      <c r="M2472" s="183" t="s">
        <v>5</v>
      </c>
      <c r="N2472" s="184" t="s">
        <v>48</v>
      </c>
      <c r="O2472" s="43"/>
      <c r="P2472" s="185">
        <f>O2472*H2472</f>
        <v>0</v>
      </c>
      <c r="Q2472" s="185">
        <v>0</v>
      </c>
      <c r="R2472" s="185">
        <f>Q2472*H2472</f>
        <v>0</v>
      </c>
      <c r="S2472" s="185">
        <v>0.0115</v>
      </c>
      <c r="T2472" s="186">
        <f>S2472*H2472</f>
        <v>0.2783</v>
      </c>
      <c r="AR2472" s="24" t="s">
        <v>339</v>
      </c>
      <c r="AT2472" s="24" t="s">
        <v>146</v>
      </c>
      <c r="AU2472" s="24" t="s">
        <v>86</v>
      </c>
      <c r="AY2472" s="24" t="s">
        <v>144</v>
      </c>
      <c r="BE2472" s="187">
        <f>IF(N2472="základní",J2472,0)</f>
        <v>0</v>
      </c>
      <c r="BF2472" s="187">
        <f>IF(N2472="snížená",J2472,0)</f>
        <v>0</v>
      </c>
      <c r="BG2472" s="187">
        <f>IF(N2472="zákl. přenesená",J2472,0)</f>
        <v>0</v>
      </c>
      <c r="BH2472" s="187">
        <f>IF(N2472="sníž. přenesená",J2472,0)</f>
        <v>0</v>
      </c>
      <c r="BI2472" s="187">
        <f>IF(N2472="nulová",J2472,0)</f>
        <v>0</v>
      </c>
      <c r="BJ2472" s="24" t="s">
        <v>25</v>
      </c>
      <c r="BK2472" s="187">
        <f>ROUND(I2472*H2472,2)</f>
        <v>0</v>
      </c>
      <c r="BL2472" s="24" t="s">
        <v>339</v>
      </c>
      <c r="BM2472" s="24" t="s">
        <v>2577</v>
      </c>
    </row>
    <row r="2473" spans="2:51" s="12" customFormat="1" ht="13.5">
      <c r="B2473" s="197"/>
      <c r="D2473" s="189" t="s">
        <v>153</v>
      </c>
      <c r="E2473" s="198" t="s">
        <v>5</v>
      </c>
      <c r="F2473" s="199" t="s">
        <v>2578</v>
      </c>
      <c r="H2473" s="200">
        <v>3.3</v>
      </c>
      <c r="I2473" s="201"/>
      <c r="L2473" s="197"/>
      <c r="M2473" s="202"/>
      <c r="N2473" s="203"/>
      <c r="O2473" s="203"/>
      <c r="P2473" s="203"/>
      <c r="Q2473" s="203"/>
      <c r="R2473" s="203"/>
      <c r="S2473" s="203"/>
      <c r="T2473" s="204"/>
      <c r="AT2473" s="198" t="s">
        <v>153</v>
      </c>
      <c r="AU2473" s="198" t="s">
        <v>86</v>
      </c>
      <c r="AV2473" s="12" t="s">
        <v>86</v>
      </c>
      <c r="AW2473" s="12" t="s">
        <v>40</v>
      </c>
      <c r="AX2473" s="12" t="s">
        <v>77</v>
      </c>
      <c r="AY2473" s="198" t="s">
        <v>144</v>
      </c>
    </row>
    <row r="2474" spans="2:51" s="12" customFormat="1" ht="13.5">
      <c r="B2474" s="197"/>
      <c r="D2474" s="189" t="s">
        <v>153</v>
      </c>
      <c r="E2474" s="198" t="s">
        <v>5</v>
      </c>
      <c r="F2474" s="199" t="s">
        <v>2579</v>
      </c>
      <c r="H2474" s="200">
        <v>6.9</v>
      </c>
      <c r="I2474" s="201"/>
      <c r="L2474" s="197"/>
      <c r="M2474" s="202"/>
      <c r="N2474" s="203"/>
      <c r="O2474" s="203"/>
      <c r="P2474" s="203"/>
      <c r="Q2474" s="203"/>
      <c r="R2474" s="203"/>
      <c r="S2474" s="203"/>
      <c r="T2474" s="204"/>
      <c r="AT2474" s="198" t="s">
        <v>153</v>
      </c>
      <c r="AU2474" s="198" t="s">
        <v>86</v>
      </c>
      <c r="AV2474" s="12" t="s">
        <v>86</v>
      </c>
      <c r="AW2474" s="12" t="s">
        <v>40</v>
      </c>
      <c r="AX2474" s="12" t="s">
        <v>77</v>
      </c>
      <c r="AY2474" s="198" t="s">
        <v>144</v>
      </c>
    </row>
    <row r="2475" spans="2:51" s="11" customFormat="1" ht="13.5">
      <c r="B2475" s="188"/>
      <c r="D2475" s="189" t="s">
        <v>153</v>
      </c>
      <c r="E2475" s="190" t="s">
        <v>5</v>
      </c>
      <c r="F2475" s="191" t="s">
        <v>2580</v>
      </c>
      <c r="H2475" s="192" t="s">
        <v>5</v>
      </c>
      <c r="I2475" s="193"/>
      <c r="L2475" s="188"/>
      <c r="M2475" s="194"/>
      <c r="N2475" s="195"/>
      <c r="O2475" s="195"/>
      <c r="P2475" s="195"/>
      <c r="Q2475" s="195"/>
      <c r="R2475" s="195"/>
      <c r="S2475" s="195"/>
      <c r="T2475" s="196"/>
      <c r="AT2475" s="192" t="s">
        <v>153</v>
      </c>
      <c r="AU2475" s="192" t="s">
        <v>86</v>
      </c>
      <c r="AV2475" s="11" t="s">
        <v>25</v>
      </c>
      <c r="AW2475" s="11" t="s">
        <v>40</v>
      </c>
      <c r="AX2475" s="11" t="s">
        <v>77</v>
      </c>
      <c r="AY2475" s="192" t="s">
        <v>144</v>
      </c>
    </row>
    <row r="2476" spans="2:51" s="12" customFormat="1" ht="13.5">
      <c r="B2476" s="197"/>
      <c r="D2476" s="189" t="s">
        <v>153</v>
      </c>
      <c r="E2476" s="198" t="s">
        <v>5</v>
      </c>
      <c r="F2476" s="199" t="s">
        <v>285</v>
      </c>
      <c r="H2476" s="200">
        <v>14</v>
      </c>
      <c r="I2476" s="201"/>
      <c r="L2476" s="197"/>
      <c r="M2476" s="202"/>
      <c r="N2476" s="203"/>
      <c r="O2476" s="203"/>
      <c r="P2476" s="203"/>
      <c r="Q2476" s="203"/>
      <c r="R2476" s="203"/>
      <c r="S2476" s="203"/>
      <c r="T2476" s="204"/>
      <c r="AT2476" s="198" t="s">
        <v>153</v>
      </c>
      <c r="AU2476" s="198" t="s">
        <v>86</v>
      </c>
      <c r="AV2476" s="12" t="s">
        <v>86</v>
      </c>
      <c r="AW2476" s="12" t="s">
        <v>40</v>
      </c>
      <c r="AX2476" s="12" t="s">
        <v>77</v>
      </c>
      <c r="AY2476" s="198" t="s">
        <v>144</v>
      </c>
    </row>
    <row r="2477" spans="2:51" s="13" customFormat="1" ht="13.5">
      <c r="B2477" s="205"/>
      <c r="D2477" s="206" t="s">
        <v>153</v>
      </c>
      <c r="E2477" s="207" t="s">
        <v>5</v>
      </c>
      <c r="F2477" s="208" t="s">
        <v>174</v>
      </c>
      <c r="H2477" s="209">
        <v>24.2</v>
      </c>
      <c r="I2477" s="210"/>
      <c r="L2477" s="205"/>
      <c r="M2477" s="211"/>
      <c r="N2477" s="212"/>
      <c r="O2477" s="212"/>
      <c r="P2477" s="212"/>
      <c r="Q2477" s="212"/>
      <c r="R2477" s="212"/>
      <c r="S2477" s="212"/>
      <c r="T2477" s="213"/>
      <c r="AT2477" s="214" t="s">
        <v>153</v>
      </c>
      <c r="AU2477" s="214" t="s">
        <v>86</v>
      </c>
      <c r="AV2477" s="13" t="s">
        <v>151</v>
      </c>
      <c r="AW2477" s="13" t="s">
        <v>40</v>
      </c>
      <c r="AX2477" s="13" t="s">
        <v>25</v>
      </c>
      <c r="AY2477" s="214" t="s">
        <v>144</v>
      </c>
    </row>
    <row r="2478" spans="2:65" s="1" customFormat="1" ht="22.5" customHeight="1">
      <c r="B2478" s="175"/>
      <c r="C2478" s="223" t="s">
        <v>2581</v>
      </c>
      <c r="D2478" s="223" t="s">
        <v>782</v>
      </c>
      <c r="E2478" s="224" t="s">
        <v>2582</v>
      </c>
      <c r="F2478" s="225" t="s">
        <v>2583</v>
      </c>
      <c r="G2478" s="226" t="s">
        <v>468</v>
      </c>
      <c r="H2478" s="227">
        <v>26.37</v>
      </c>
      <c r="I2478" s="228"/>
      <c r="J2478" s="229">
        <f>ROUND(I2478*H2478,2)</f>
        <v>0</v>
      </c>
      <c r="K2478" s="356" t="s">
        <v>4754</v>
      </c>
      <c r="L2478" s="230"/>
      <c r="M2478" s="231" t="s">
        <v>5</v>
      </c>
      <c r="N2478" s="232" t="s">
        <v>48</v>
      </c>
      <c r="O2478" s="43"/>
      <c r="P2478" s="185">
        <f>O2478*H2478</f>
        <v>0</v>
      </c>
      <c r="Q2478" s="185">
        <v>0.005</v>
      </c>
      <c r="R2478" s="185">
        <f>Q2478*H2478</f>
        <v>0.13185</v>
      </c>
      <c r="S2478" s="185">
        <v>0</v>
      </c>
      <c r="T2478" s="186">
        <f>S2478*H2478</f>
        <v>0</v>
      </c>
      <c r="AR2478" s="24" t="s">
        <v>497</v>
      </c>
      <c r="AT2478" s="24" t="s">
        <v>782</v>
      </c>
      <c r="AU2478" s="24" t="s">
        <v>86</v>
      </c>
      <c r="AY2478" s="24" t="s">
        <v>144</v>
      </c>
      <c r="BE2478" s="187">
        <f>IF(N2478="základní",J2478,0)</f>
        <v>0</v>
      </c>
      <c r="BF2478" s="187">
        <f>IF(N2478="snížená",J2478,0)</f>
        <v>0</v>
      </c>
      <c r="BG2478" s="187">
        <f>IF(N2478="zákl. přenesená",J2478,0)</f>
        <v>0</v>
      </c>
      <c r="BH2478" s="187">
        <f>IF(N2478="sníž. přenesená",J2478,0)</f>
        <v>0</v>
      </c>
      <c r="BI2478" s="187">
        <f>IF(N2478="nulová",J2478,0)</f>
        <v>0</v>
      </c>
      <c r="BJ2478" s="24" t="s">
        <v>25</v>
      </c>
      <c r="BK2478" s="187">
        <f>ROUND(I2478*H2478,2)</f>
        <v>0</v>
      </c>
      <c r="BL2478" s="24" t="s">
        <v>339</v>
      </c>
      <c r="BM2478" s="24" t="s">
        <v>2584</v>
      </c>
    </row>
    <row r="2479" spans="2:51" s="12" customFormat="1" ht="13.5">
      <c r="B2479" s="197"/>
      <c r="D2479" s="189" t="s">
        <v>153</v>
      </c>
      <c r="E2479" s="198" t="s">
        <v>5</v>
      </c>
      <c r="F2479" s="199" t="s">
        <v>2585</v>
      </c>
      <c r="H2479" s="200">
        <v>7.425</v>
      </c>
      <c r="I2479" s="201"/>
      <c r="L2479" s="197"/>
      <c r="M2479" s="202"/>
      <c r="N2479" s="203"/>
      <c r="O2479" s="203"/>
      <c r="P2479" s="203"/>
      <c r="Q2479" s="203"/>
      <c r="R2479" s="203"/>
      <c r="S2479" s="203"/>
      <c r="T2479" s="204"/>
      <c r="AT2479" s="198" t="s">
        <v>153</v>
      </c>
      <c r="AU2479" s="198" t="s">
        <v>86</v>
      </c>
      <c r="AV2479" s="12" t="s">
        <v>86</v>
      </c>
      <c r="AW2479" s="12" t="s">
        <v>40</v>
      </c>
      <c r="AX2479" s="12" t="s">
        <v>77</v>
      </c>
      <c r="AY2479" s="198" t="s">
        <v>144</v>
      </c>
    </row>
    <row r="2480" spans="2:51" s="12" customFormat="1" ht="13.5">
      <c r="B2480" s="197"/>
      <c r="D2480" s="189" t="s">
        <v>153</v>
      </c>
      <c r="E2480" s="198" t="s">
        <v>5</v>
      </c>
      <c r="F2480" s="199" t="s">
        <v>2586</v>
      </c>
      <c r="H2480" s="200">
        <v>11.385</v>
      </c>
      <c r="I2480" s="201"/>
      <c r="L2480" s="197"/>
      <c r="M2480" s="202"/>
      <c r="N2480" s="203"/>
      <c r="O2480" s="203"/>
      <c r="P2480" s="203"/>
      <c r="Q2480" s="203"/>
      <c r="R2480" s="203"/>
      <c r="S2480" s="203"/>
      <c r="T2480" s="204"/>
      <c r="AT2480" s="198" t="s">
        <v>153</v>
      </c>
      <c r="AU2480" s="198" t="s">
        <v>86</v>
      </c>
      <c r="AV2480" s="12" t="s">
        <v>86</v>
      </c>
      <c r="AW2480" s="12" t="s">
        <v>40</v>
      </c>
      <c r="AX2480" s="12" t="s">
        <v>77</v>
      </c>
      <c r="AY2480" s="198" t="s">
        <v>144</v>
      </c>
    </row>
    <row r="2481" spans="2:51" s="11" customFormat="1" ht="13.5">
      <c r="B2481" s="188"/>
      <c r="D2481" s="189" t="s">
        <v>153</v>
      </c>
      <c r="E2481" s="190" t="s">
        <v>5</v>
      </c>
      <c r="F2481" s="191" t="s">
        <v>2580</v>
      </c>
      <c r="H2481" s="192" t="s">
        <v>5</v>
      </c>
      <c r="I2481" s="193"/>
      <c r="L2481" s="188"/>
      <c r="M2481" s="194"/>
      <c r="N2481" s="195"/>
      <c r="O2481" s="195"/>
      <c r="P2481" s="195"/>
      <c r="Q2481" s="195"/>
      <c r="R2481" s="195"/>
      <c r="S2481" s="195"/>
      <c r="T2481" s="196"/>
      <c r="AT2481" s="192" t="s">
        <v>153</v>
      </c>
      <c r="AU2481" s="192" t="s">
        <v>86</v>
      </c>
      <c r="AV2481" s="11" t="s">
        <v>25</v>
      </c>
      <c r="AW2481" s="11" t="s">
        <v>40</v>
      </c>
      <c r="AX2481" s="11" t="s">
        <v>77</v>
      </c>
      <c r="AY2481" s="192" t="s">
        <v>144</v>
      </c>
    </row>
    <row r="2482" spans="2:51" s="12" customFormat="1" ht="13.5">
      <c r="B2482" s="197"/>
      <c r="D2482" s="189" t="s">
        <v>153</v>
      </c>
      <c r="E2482" s="198" t="s">
        <v>5</v>
      </c>
      <c r="F2482" s="199" t="s">
        <v>2587</v>
      </c>
      <c r="H2482" s="200">
        <v>7.56</v>
      </c>
      <c r="I2482" s="201"/>
      <c r="L2482" s="197"/>
      <c r="M2482" s="202"/>
      <c r="N2482" s="203"/>
      <c r="O2482" s="203"/>
      <c r="P2482" s="203"/>
      <c r="Q2482" s="203"/>
      <c r="R2482" s="203"/>
      <c r="S2482" s="203"/>
      <c r="T2482" s="204"/>
      <c r="AT2482" s="198" t="s">
        <v>153</v>
      </c>
      <c r="AU2482" s="198" t="s">
        <v>86</v>
      </c>
      <c r="AV2482" s="12" t="s">
        <v>86</v>
      </c>
      <c r="AW2482" s="12" t="s">
        <v>40</v>
      </c>
      <c r="AX2482" s="12" t="s">
        <v>77</v>
      </c>
      <c r="AY2482" s="198" t="s">
        <v>144</v>
      </c>
    </row>
    <row r="2483" spans="2:51" s="13" customFormat="1" ht="13.5">
      <c r="B2483" s="205"/>
      <c r="D2483" s="206" t="s">
        <v>153</v>
      </c>
      <c r="E2483" s="207" t="s">
        <v>5</v>
      </c>
      <c r="F2483" s="208" t="s">
        <v>174</v>
      </c>
      <c r="H2483" s="209">
        <v>26.37</v>
      </c>
      <c r="I2483" s="210"/>
      <c r="L2483" s="205"/>
      <c r="M2483" s="211"/>
      <c r="N2483" s="212"/>
      <c r="O2483" s="212"/>
      <c r="P2483" s="212"/>
      <c r="Q2483" s="212"/>
      <c r="R2483" s="212"/>
      <c r="S2483" s="212"/>
      <c r="T2483" s="213"/>
      <c r="AT2483" s="214" t="s">
        <v>153</v>
      </c>
      <c r="AU2483" s="214" t="s">
        <v>86</v>
      </c>
      <c r="AV2483" s="13" t="s">
        <v>151</v>
      </c>
      <c r="AW2483" s="13" t="s">
        <v>40</v>
      </c>
      <c r="AX2483" s="13" t="s">
        <v>25</v>
      </c>
      <c r="AY2483" s="214" t="s">
        <v>144</v>
      </c>
    </row>
    <row r="2484" spans="2:65" s="1" customFormat="1" ht="22.5" customHeight="1">
      <c r="B2484" s="175"/>
      <c r="C2484" s="176" t="s">
        <v>2588</v>
      </c>
      <c r="D2484" s="176" t="s">
        <v>146</v>
      </c>
      <c r="E2484" s="177" t="s">
        <v>2589</v>
      </c>
      <c r="F2484" s="178" t="s">
        <v>2590</v>
      </c>
      <c r="G2484" s="179" t="s">
        <v>393</v>
      </c>
      <c r="H2484" s="180">
        <v>12</v>
      </c>
      <c r="I2484" s="181"/>
      <c r="J2484" s="182">
        <f>ROUND(I2484*H2484,2)</f>
        <v>0</v>
      </c>
      <c r="K2484" s="178" t="s">
        <v>4754</v>
      </c>
      <c r="L2484" s="42"/>
      <c r="M2484" s="183" t="s">
        <v>5</v>
      </c>
      <c r="N2484" s="184" t="s">
        <v>48</v>
      </c>
      <c r="O2484" s="43"/>
      <c r="P2484" s="185">
        <f>O2484*H2484</f>
        <v>0</v>
      </c>
      <c r="Q2484" s="185">
        <v>0</v>
      </c>
      <c r="R2484" s="185">
        <f>Q2484*H2484</f>
        <v>0</v>
      </c>
      <c r="S2484" s="185">
        <v>0</v>
      </c>
      <c r="T2484" s="186">
        <f>S2484*H2484</f>
        <v>0</v>
      </c>
      <c r="AR2484" s="24" t="s">
        <v>339</v>
      </c>
      <c r="AT2484" s="24" t="s">
        <v>146</v>
      </c>
      <c r="AU2484" s="24" t="s">
        <v>86</v>
      </c>
      <c r="AY2484" s="24" t="s">
        <v>144</v>
      </c>
      <c r="BE2484" s="187">
        <f>IF(N2484="základní",J2484,0)</f>
        <v>0</v>
      </c>
      <c r="BF2484" s="187">
        <f>IF(N2484="snížená",J2484,0)</f>
        <v>0</v>
      </c>
      <c r="BG2484" s="187">
        <f>IF(N2484="zákl. přenesená",J2484,0)</f>
        <v>0</v>
      </c>
      <c r="BH2484" s="187">
        <f>IF(N2484="sníž. přenesená",J2484,0)</f>
        <v>0</v>
      </c>
      <c r="BI2484" s="187">
        <f>IF(N2484="nulová",J2484,0)</f>
        <v>0</v>
      </c>
      <c r="BJ2484" s="24" t="s">
        <v>25</v>
      </c>
      <c r="BK2484" s="187">
        <f>ROUND(I2484*H2484,2)</f>
        <v>0</v>
      </c>
      <c r="BL2484" s="24" t="s">
        <v>339</v>
      </c>
      <c r="BM2484" s="24" t="s">
        <v>2591</v>
      </c>
    </row>
    <row r="2485" spans="2:51" s="12" customFormat="1" ht="13.5">
      <c r="B2485" s="197"/>
      <c r="D2485" s="206" t="s">
        <v>153</v>
      </c>
      <c r="E2485" s="220" t="s">
        <v>5</v>
      </c>
      <c r="F2485" s="218" t="s">
        <v>264</v>
      </c>
      <c r="H2485" s="219">
        <v>12</v>
      </c>
      <c r="I2485" s="201"/>
      <c r="L2485" s="197"/>
      <c r="M2485" s="202"/>
      <c r="N2485" s="203"/>
      <c r="O2485" s="203"/>
      <c r="P2485" s="203"/>
      <c r="Q2485" s="203"/>
      <c r="R2485" s="203"/>
      <c r="S2485" s="203"/>
      <c r="T2485" s="204"/>
      <c r="AT2485" s="198" t="s">
        <v>153</v>
      </c>
      <c r="AU2485" s="198" t="s">
        <v>86</v>
      </c>
      <c r="AV2485" s="12" t="s">
        <v>86</v>
      </c>
      <c r="AW2485" s="12" t="s">
        <v>40</v>
      </c>
      <c r="AX2485" s="12" t="s">
        <v>25</v>
      </c>
      <c r="AY2485" s="198" t="s">
        <v>144</v>
      </c>
    </row>
    <row r="2486" spans="2:65" s="1" customFormat="1" ht="22.5" customHeight="1">
      <c r="B2486" s="175"/>
      <c r="C2486" s="176" t="s">
        <v>2592</v>
      </c>
      <c r="D2486" s="176" t="s">
        <v>146</v>
      </c>
      <c r="E2486" s="177" t="s">
        <v>2593</v>
      </c>
      <c r="F2486" s="178" t="s">
        <v>2594</v>
      </c>
      <c r="G2486" s="179" t="s">
        <v>393</v>
      </c>
      <c r="H2486" s="180">
        <v>1</v>
      </c>
      <c r="I2486" s="181"/>
      <c r="J2486" s="182">
        <f>ROUND(I2486*H2486,2)</f>
        <v>0</v>
      </c>
      <c r="K2486" s="178" t="s">
        <v>4754</v>
      </c>
      <c r="L2486" s="42"/>
      <c r="M2486" s="183" t="s">
        <v>5</v>
      </c>
      <c r="N2486" s="184" t="s">
        <v>48</v>
      </c>
      <c r="O2486" s="43"/>
      <c r="P2486" s="185">
        <f>O2486*H2486</f>
        <v>0</v>
      </c>
      <c r="Q2486" s="185">
        <v>0</v>
      </c>
      <c r="R2486" s="185">
        <f>Q2486*H2486</f>
        <v>0</v>
      </c>
      <c r="S2486" s="185">
        <v>0</v>
      </c>
      <c r="T2486" s="186">
        <f>S2486*H2486</f>
        <v>0</v>
      </c>
      <c r="AR2486" s="24" t="s">
        <v>339</v>
      </c>
      <c r="AT2486" s="24" t="s">
        <v>146</v>
      </c>
      <c r="AU2486" s="24" t="s">
        <v>86</v>
      </c>
      <c r="AY2486" s="24" t="s">
        <v>144</v>
      </c>
      <c r="BE2486" s="187">
        <f>IF(N2486="základní",J2486,0)</f>
        <v>0</v>
      </c>
      <c r="BF2486" s="187">
        <f>IF(N2486="snížená",J2486,0)</f>
        <v>0</v>
      </c>
      <c r="BG2486" s="187">
        <f>IF(N2486="zákl. přenesená",J2486,0)</f>
        <v>0</v>
      </c>
      <c r="BH2486" s="187">
        <f>IF(N2486="sníž. přenesená",J2486,0)</f>
        <v>0</v>
      </c>
      <c r="BI2486" s="187">
        <f>IF(N2486="nulová",J2486,0)</f>
        <v>0</v>
      </c>
      <c r="BJ2486" s="24" t="s">
        <v>25</v>
      </c>
      <c r="BK2486" s="187">
        <f>ROUND(I2486*H2486,2)</f>
        <v>0</v>
      </c>
      <c r="BL2486" s="24" t="s">
        <v>339</v>
      </c>
      <c r="BM2486" s="24" t="s">
        <v>2595</v>
      </c>
    </row>
    <row r="2487" spans="2:51" s="12" customFormat="1" ht="13.5">
      <c r="B2487" s="197"/>
      <c r="D2487" s="206" t="s">
        <v>153</v>
      </c>
      <c r="E2487" s="220" t="s">
        <v>5</v>
      </c>
      <c r="F2487" s="218" t="s">
        <v>25</v>
      </c>
      <c r="H2487" s="219">
        <v>1</v>
      </c>
      <c r="I2487" s="201"/>
      <c r="L2487" s="197"/>
      <c r="M2487" s="202"/>
      <c r="N2487" s="203"/>
      <c r="O2487" s="203"/>
      <c r="P2487" s="203"/>
      <c r="Q2487" s="203"/>
      <c r="R2487" s="203"/>
      <c r="S2487" s="203"/>
      <c r="T2487" s="204"/>
      <c r="AT2487" s="198" t="s">
        <v>153</v>
      </c>
      <c r="AU2487" s="198" t="s">
        <v>86</v>
      </c>
      <c r="AV2487" s="12" t="s">
        <v>86</v>
      </c>
      <c r="AW2487" s="12" t="s">
        <v>40</v>
      </c>
      <c r="AX2487" s="12" t="s">
        <v>25</v>
      </c>
      <c r="AY2487" s="198" t="s">
        <v>144</v>
      </c>
    </row>
    <row r="2488" spans="2:65" s="1" customFormat="1" ht="22.5" customHeight="1">
      <c r="B2488" s="175"/>
      <c r="C2488" s="176" t="s">
        <v>2596</v>
      </c>
      <c r="D2488" s="176" t="s">
        <v>146</v>
      </c>
      <c r="E2488" s="177" t="s">
        <v>2597</v>
      </c>
      <c r="F2488" s="178" t="s">
        <v>2598</v>
      </c>
      <c r="G2488" s="179" t="s">
        <v>393</v>
      </c>
      <c r="H2488" s="180">
        <v>2</v>
      </c>
      <c r="I2488" s="181"/>
      <c r="J2488" s="182">
        <f>ROUND(I2488*H2488,2)</f>
        <v>0</v>
      </c>
      <c r="K2488" s="178" t="s">
        <v>4754</v>
      </c>
      <c r="L2488" s="42"/>
      <c r="M2488" s="183" t="s">
        <v>5</v>
      </c>
      <c r="N2488" s="184" t="s">
        <v>48</v>
      </c>
      <c r="O2488" s="43"/>
      <c r="P2488" s="185">
        <f>O2488*H2488</f>
        <v>0</v>
      </c>
      <c r="Q2488" s="185">
        <v>0</v>
      </c>
      <c r="R2488" s="185">
        <f>Q2488*H2488</f>
        <v>0</v>
      </c>
      <c r="S2488" s="185">
        <v>0</v>
      </c>
      <c r="T2488" s="186">
        <f>S2488*H2488</f>
        <v>0</v>
      </c>
      <c r="AR2488" s="24" t="s">
        <v>339</v>
      </c>
      <c r="AT2488" s="24" t="s">
        <v>146</v>
      </c>
      <c r="AU2488" s="24" t="s">
        <v>86</v>
      </c>
      <c r="AY2488" s="24" t="s">
        <v>144</v>
      </c>
      <c r="BE2488" s="187">
        <f>IF(N2488="základní",J2488,0)</f>
        <v>0</v>
      </c>
      <c r="BF2488" s="187">
        <f>IF(N2488="snížená",J2488,0)</f>
        <v>0</v>
      </c>
      <c r="BG2488" s="187">
        <f>IF(N2488="zákl. přenesená",J2488,0)</f>
        <v>0</v>
      </c>
      <c r="BH2488" s="187">
        <f>IF(N2488="sníž. přenesená",J2488,0)</f>
        <v>0</v>
      </c>
      <c r="BI2488" s="187">
        <f>IF(N2488="nulová",J2488,0)</f>
        <v>0</v>
      </c>
      <c r="BJ2488" s="24" t="s">
        <v>25</v>
      </c>
      <c r="BK2488" s="187">
        <f>ROUND(I2488*H2488,2)</f>
        <v>0</v>
      </c>
      <c r="BL2488" s="24" t="s">
        <v>339</v>
      </c>
      <c r="BM2488" s="24" t="s">
        <v>2599</v>
      </c>
    </row>
    <row r="2489" spans="2:51" s="12" customFormat="1" ht="13.5">
      <c r="B2489" s="197"/>
      <c r="D2489" s="206" t="s">
        <v>153</v>
      </c>
      <c r="E2489" s="220" t="s">
        <v>5</v>
      </c>
      <c r="F2489" s="218" t="s">
        <v>86</v>
      </c>
      <c r="H2489" s="219">
        <v>2</v>
      </c>
      <c r="I2489" s="201"/>
      <c r="L2489" s="197"/>
      <c r="M2489" s="202"/>
      <c r="N2489" s="203"/>
      <c r="O2489" s="203"/>
      <c r="P2489" s="203"/>
      <c r="Q2489" s="203"/>
      <c r="R2489" s="203"/>
      <c r="S2489" s="203"/>
      <c r="T2489" s="204"/>
      <c r="AT2489" s="198" t="s">
        <v>153</v>
      </c>
      <c r="AU2489" s="198" t="s">
        <v>86</v>
      </c>
      <c r="AV2489" s="12" t="s">
        <v>86</v>
      </c>
      <c r="AW2489" s="12" t="s">
        <v>40</v>
      </c>
      <c r="AX2489" s="12" t="s">
        <v>25</v>
      </c>
      <c r="AY2489" s="198" t="s">
        <v>144</v>
      </c>
    </row>
    <row r="2490" spans="2:65" s="1" customFormat="1" ht="22.5" customHeight="1">
      <c r="B2490" s="175"/>
      <c r="C2490" s="176" t="s">
        <v>2600</v>
      </c>
      <c r="D2490" s="176" t="s">
        <v>146</v>
      </c>
      <c r="E2490" s="177" t="s">
        <v>2601</v>
      </c>
      <c r="F2490" s="178" t="s">
        <v>2602</v>
      </c>
      <c r="G2490" s="179" t="s">
        <v>393</v>
      </c>
      <c r="H2490" s="180">
        <v>2</v>
      </c>
      <c r="I2490" s="181"/>
      <c r="J2490" s="182">
        <f>ROUND(I2490*H2490,2)</f>
        <v>0</v>
      </c>
      <c r="K2490" s="178" t="s">
        <v>4754</v>
      </c>
      <c r="L2490" s="42"/>
      <c r="M2490" s="183" t="s">
        <v>5</v>
      </c>
      <c r="N2490" s="184" t="s">
        <v>48</v>
      </c>
      <c r="O2490" s="43"/>
      <c r="P2490" s="185">
        <f>O2490*H2490</f>
        <v>0</v>
      </c>
      <c r="Q2490" s="185">
        <v>0</v>
      </c>
      <c r="R2490" s="185">
        <f>Q2490*H2490</f>
        <v>0</v>
      </c>
      <c r="S2490" s="185">
        <v>0</v>
      </c>
      <c r="T2490" s="186">
        <f>S2490*H2490</f>
        <v>0</v>
      </c>
      <c r="AR2490" s="24" t="s">
        <v>339</v>
      </c>
      <c r="AT2490" s="24" t="s">
        <v>146</v>
      </c>
      <c r="AU2490" s="24" t="s">
        <v>86</v>
      </c>
      <c r="AY2490" s="24" t="s">
        <v>144</v>
      </c>
      <c r="BE2490" s="187">
        <f>IF(N2490="základní",J2490,0)</f>
        <v>0</v>
      </c>
      <c r="BF2490" s="187">
        <f>IF(N2490="snížená",J2490,0)</f>
        <v>0</v>
      </c>
      <c r="BG2490" s="187">
        <f>IF(N2490="zákl. přenesená",J2490,0)</f>
        <v>0</v>
      </c>
      <c r="BH2490" s="187">
        <f>IF(N2490="sníž. přenesená",J2490,0)</f>
        <v>0</v>
      </c>
      <c r="BI2490" s="187">
        <f>IF(N2490="nulová",J2490,0)</f>
        <v>0</v>
      </c>
      <c r="BJ2490" s="24" t="s">
        <v>25</v>
      </c>
      <c r="BK2490" s="187">
        <f>ROUND(I2490*H2490,2)</f>
        <v>0</v>
      </c>
      <c r="BL2490" s="24" t="s">
        <v>339</v>
      </c>
      <c r="BM2490" s="24" t="s">
        <v>2603</v>
      </c>
    </row>
    <row r="2491" spans="2:51" s="12" customFormat="1" ht="13.5">
      <c r="B2491" s="197"/>
      <c r="D2491" s="206" t="s">
        <v>153</v>
      </c>
      <c r="E2491" s="220" t="s">
        <v>5</v>
      </c>
      <c r="F2491" s="218" t="s">
        <v>86</v>
      </c>
      <c r="H2491" s="219">
        <v>2</v>
      </c>
      <c r="I2491" s="201"/>
      <c r="L2491" s="197"/>
      <c r="M2491" s="202"/>
      <c r="N2491" s="203"/>
      <c r="O2491" s="203"/>
      <c r="P2491" s="203"/>
      <c r="Q2491" s="203"/>
      <c r="R2491" s="203"/>
      <c r="S2491" s="203"/>
      <c r="T2491" s="204"/>
      <c r="AT2491" s="198" t="s">
        <v>153</v>
      </c>
      <c r="AU2491" s="198" t="s">
        <v>86</v>
      </c>
      <c r="AV2491" s="12" t="s">
        <v>86</v>
      </c>
      <c r="AW2491" s="12" t="s">
        <v>40</v>
      </c>
      <c r="AX2491" s="12" t="s">
        <v>25</v>
      </c>
      <c r="AY2491" s="198" t="s">
        <v>144</v>
      </c>
    </row>
    <row r="2492" spans="2:65" s="1" customFormat="1" ht="22.5" customHeight="1">
      <c r="B2492" s="175"/>
      <c r="C2492" s="176" t="s">
        <v>2604</v>
      </c>
      <c r="D2492" s="176" t="s">
        <v>146</v>
      </c>
      <c r="E2492" s="177" t="s">
        <v>2605</v>
      </c>
      <c r="F2492" s="178" t="s">
        <v>2606</v>
      </c>
      <c r="G2492" s="179" t="s">
        <v>393</v>
      </c>
      <c r="H2492" s="180">
        <v>1</v>
      </c>
      <c r="I2492" s="181"/>
      <c r="J2492" s="182">
        <f>ROUND(I2492*H2492,2)</f>
        <v>0</v>
      </c>
      <c r="K2492" s="178" t="s">
        <v>4754</v>
      </c>
      <c r="L2492" s="42"/>
      <c r="M2492" s="183" t="s">
        <v>5</v>
      </c>
      <c r="N2492" s="184" t="s">
        <v>48</v>
      </c>
      <c r="O2492" s="43"/>
      <c r="P2492" s="185">
        <f>O2492*H2492</f>
        <v>0</v>
      </c>
      <c r="Q2492" s="185">
        <v>0</v>
      </c>
      <c r="R2492" s="185">
        <f>Q2492*H2492</f>
        <v>0</v>
      </c>
      <c r="S2492" s="185">
        <v>0</v>
      </c>
      <c r="T2492" s="186">
        <f>S2492*H2492</f>
        <v>0</v>
      </c>
      <c r="AR2492" s="24" t="s">
        <v>339</v>
      </c>
      <c r="AT2492" s="24" t="s">
        <v>146</v>
      </c>
      <c r="AU2492" s="24" t="s">
        <v>86</v>
      </c>
      <c r="AY2492" s="24" t="s">
        <v>144</v>
      </c>
      <c r="BE2492" s="187">
        <f>IF(N2492="základní",J2492,0)</f>
        <v>0</v>
      </c>
      <c r="BF2492" s="187">
        <f>IF(N2492="snížená",J2492,0)</f>
        <v>0</v>
      </c>
      <c r="BG2492" s="187">
        <f>IF(N2492="zákl. přenesená",J2492,0)</f>
        <v>0</v>
      </c>
      <c r="BH2492" s="187">
        <f>IF(N2492="sníž. přenesená",J2492,0)</f>
        <v>0</v>
      </c>
      <c r="BI2492" s="187">
        <f>IF(N2492="nulová",J2492,0)</f>
        <v>0</v>
      </c>
      <c r="BJ2492" s="24" t="s">
        <v>25</v>
      </c>
      <c r="BK2492" s="187">
        <f>ROUND(I2492*H2492,2)</f>
        <v>0</v>
      </c>
      <c r="BL2492" s="24" t="s">
        <v>339</v>
      </c>
      <c r="BM2492" s="24" t="s">
        <v>2607</v>
      </c>
    </row>
    <row r="2493" spans="2:51" s="12" customFormat="1" ht="13.5">
      <c r="B2493" s="197"/>
      <c r="D2493" s="206" t="s">
        <v>153</v>
      </c>
      <c r="E2493" s="220" t="s">
        <v>5</v>
      </c>
      <c r="F2493" s="218" t="s">
        <v>25</v>
      </c>
      <c r="H2493" s="219">
        <v>1</v>
      </c>
      <c r="I2493" s="201"/>
      <c r="L2493" s="197"/>
      <c r="M2493" s="202"/>
      <c r="N2493" s="203"/>
      <c r="O2493" s="203"/>
      <c r="P2493" s="203"/>
      <c r="Q2493" s="203"/>
      <c r="R2493" s="203"/>
      <c r="S2493" s="203"/>
      <c r="T2493" s="204"/>
      <c r="AT2493" s="198" t="s">
        <v>153</v>
      </c>
      <c r="AU2493" s="198" t="s">
        <v>86</v>
      </c>
      <c r="AV2493" s="12" t="s">
        <v>86</v>
      </c>
      <c r="AW2493" s="12" t="s">
        <v>40</v>
      </c>
      <c r="AX2493" s="12" t="s">
        <v>25</v>
      </c>
      <c r="AY2493" s="198" t="s">
        <v>144</v>
      </c>
    </row>
    <row r="2494" spans="2:65" s="1" customFormat="1" ht="22.5" customHeight="1">
      <c r="B2494" s="175"/>
      <c r="C2494" s="176" t="s">
        <v>2608</v>
      </c>
      <c r="D2494" s="176" t="s">
        <v>146</v>
      </c>
      <c r="E2494" s="177" t="s">
        <v>2609</v>
      </c>
      <c r="F2494" s="178" t="s">
        <v>2610</v>
      </c>
      <c r="G2494" s="179" t="s">
        <v>393</v>
      </c>
      <c r="H2494" s="180">
        <v>1</v>
      </c>
      <c r="I2494" s="181"/>
      <c r="J2494" s="182">
        <f>ROUND(I2494*H2494,2)</f>
        <v>0</v>
      </c>
      <c r="K2494" s="178" t="s">
        <v>4754</v>
      </c>
      <c r="L2494" s="42"/>
      <c r="M2494" s="183" t="s">
        <v>5</v>
      </c>
      <c r="N2494" s="184" t="s">
        <v>48</v>
      </c>
      <c r="O2494" s="43"/>
      <c r="P2494" s="185">
        <f>O2494*H2494</f>
        <v>0</v>
      </c>
      <c r="Q2494" s="185">
        <v>0</v>
      </c>
      <c r="R2494" s="185">
        <f>Q2494*H2494</f>
        <v>0</v>
      </c>
      <c r="S2494" s="185">
        <v>0</v>
      </c>
      <c r="T2494" s="186">
        <f>S2494*H2494</f>
        <v>0</v>
      </c>
      <c r="AR2494" s="24" t="s">
        <v>339</v>
      </c>
      <c r="AT2494" s="24" t="s">
        <v>146</v>
      </c>
      <c r="AU2494" s="24" t="s">
        <v>86</v>
      </c>
      <c r="AY2494" s="24" t="s">
        <v>144</v>
      </c>
      <c r="BE2494" s="187">
        <f>IF(N2494="základní",J2494,0)</f>
        <v>0</v>
      </c>
      <c r="BF2494" s="187">
        <f>IF(N2494="snížená",J2494,0)</f>
        <v>0</v>
      </c>
      <c r="BG2494" s="187">
        <f>IF(N2494="zákl. přenesená",J2494,0)</f>
        <v>0</v>
      </c>
      <c r="BH2494" s="187">
        <f>IF(N2494="sníž. přenesená",J2494,0)</f>
        <v>0</v>
      </c>
      <c r="BI2494" s="187">
        <f>IF(N2494="nulová",J2494,0)</f>
        <v>0</v>
      </c>
      <c r="BJ2494" s="24" t="s">
        <v>25</v>
      </c>
      <c r="BK2494" s="187">
        <f>ROUND(I2494*H2494,2)</f>
        <v>0</v>
      </c>
      <c r="BL2494" s="24" t="s">
        <v>339</v>
      </c>
      <c r="BM2494" s="24" t="s">
        <v>2611</v>
      </c>
    </row>
    <row r="2495" spans="2:51" s="12" customFormat="1" ht="13.5">
      <c r="B2495" s="197"/>
      <c r="D2495" s="206" t="s">
        <v>153</v>
      </c>
      <c r="E2495" s="220" t="s">
        <v>5</v>
      </c>
      <c r="F2495" s="218" t="s">
        <v>25</v>
      </c>
      <c r="H2495" s="219">
        <v>1</v>
      </c>
      <c r="I2495" s="201"/>
      <c r="L2495" s="197"/>
      <c r="M2495" s="202"/>
      <c r="N2495" s="203"/>
      <c r="O2495" s="203"/>
      <c r="P2495" s="203"/>
      <c r="Q2495" s="203"/>
      <c r="R2495" s="203"/>
      <c r="S2495" s="203"/>
      <c r="T2495" s="204"/>
      <c r="AT2495" s="198" t="s">
        <v>153</v>
      </c>
      <c r="AU2495" s="198" t="s">
        <v>86</v>
      </c>
      <c r="AV2495" s="12" t="s">
        <v>86</v>
      </c>
      <c r="AW2495" s="12" t="s">
        <v>40</v>
      </c>
      <c r="AX2495" s="12" t="s">
        <v>25</v>
      </c>
      <c r="AY2495" s="198" t="s">
        <v>144</v>
      </c>
    </row>
    <row r="2496" spans="2:65" s="1" customFormat="1" ht="22.5" customHeight="1">
      <c r="B2496" s="175"/>
      <c r="C2496" s="176" t="s">
        <v>2612</v>
      </c>
      <c r="D2496" s="176" t="s">
        <v>146</v>
      </c>
      <c r="E2496" s="177" t="s">
        <v>2613</v>
      </c>
      <c r="F2496" s="178" t="s">
        <v>2614</v>
      </c>
      <c r="G2496" s="179" t="s">
        <v>393</v>
      </c>
      <c r="H2496" s="180">
        <v>1</v>
      </c>
      <c r="I2496" s="181"/>
      <c r="J2496" s="182">
        <f>ROUND(I2496*H2496,2)</f>
        <v>0</v>
      </c>
      <c r="K2496" s="178" t="s">
        <v>4754</v>
      </c>
      <c r="L2496" s="42"/>
      <c r="M2496" s="183" t="s">
        <v>5</v>
      </c>
      <c r="N2496" s="184" t="s">
        <v>48</v>
      </c>
      <c r="O2496" s="43"/>
      <c r="P2496" s="185">
        <f>O2496*H2496</f>
        <v>0</v>
      </c>
      <c r="Q2496" s="185">
        <v>0</v>
      </c>
      <c r="R2496" s="185">
        <f>Q2496*H2496</f>
        <v>0</v>
      </c>
      <c r="S2496" s="185">
        <v>0</v>
      </c>
      <c r="T2496" s="186">
        <f>S2496*H2496</f>
        <v>0</v>
      </c>
      <c r="AR2496" s="24" t="s">
        <v>339</v>
      </c>
      <c r="AT2496" s="24" t="s">
        <v>146</v>
      </c>
      <c r="AU2496" s="24" t="s">
        <v>86</v>
      </c>
      <c r="AY2496" s="24" t="s">
        <v>144</v>
      </c>
      <c r="BE2496" s="187">
        <f>IF(N2496="základní",J2496,0)</f>
        <v>0</v>
      </c>
      <c r="BF2496" s="187">
        <f>IF(N2496="snížená",J2496,0)</f>
        <v>0</v>
      </c>
      <c r="BG2496" s="187">
        <f>IF(N2496="zákl. přenesená",J2496,0)</f>
        <v>0</v>
      </c>
      <c r="BH2496" s="187">
        <f>IF(N2496="sníž. přenesená",J2496,0)</f>
        <v>0</v>
      </c>
      <c r="BI2496" s="187">
        <f>IF(N2496="nulová",J2496,0)</f>
        <v>0</v>
      </c>
      <c r="BJ2496" s="24" t="s">
        <v>25</v>
      </c>
      <c r="BK2496" s="187">
        <f>ROUND(I2496*H2496,2)</f>
        <v>0</v>
      </c>
      <c r="BL2496" s="24" t="s">
        <v>339</v>
      </c>
      <c r="BM2496" s="24" t="s">
        <v>2615</v>
      </c>
    </row>
    <row r="2497" spans="2:51" s="12" customFormat="1" ht="13.5">
      <c r="B2497" s="197"/>
      <c r="D2497" s="206" t="s">
        <v>153</v>
      </c>
      <c r="E2497" s="220" t="s">
        <v>5</v>
      </c>
      <c r="F2497" s="218" t="s">
        <v>25</v>
      </c>
      <c r="H2497" s="219">
        <v>1</v>
      </c>
      <c r="I2497" s="201"/>
      <c r="L2497" s="197"/>
      <c r="M2497" s="202"/>
      <c r="N2497" s="203"/>
      <c r="O2497" s="203"/>
      <c r="P2497" s="203"/>
      <c r="Q2497" s="203"/>
      <c r="R2497" s="203"/>
      <c r="S2497" s="203"/>
      <c r="T2497" s="204"/>
      <c r="AT2497" s="198" t="s">
        <v>153</v>
      </c>
      <c r="AU2497" s="198" t="s">
        <v>86</v>
      </c>
      <c r="AV2497" s="12" t="s">
        <v>86</v>
      </c>
      <c r="AW2497" s="12" t="s">
        <v>40</v>
      </c>
      <c r="AX2497" s="12" t="s">
        <v>25</v>
      </c>
      <c r="AY2497" s="198" t="s">
        <v>144</v>
      </c>
    </row>
    <row r="2498" spans="2:65" s="1" customFormat="1" ht="22.5" customHeight="1">
      <c r="B2498" s="175"/>
      <c r="C2498" s="176" t="s">
        <v>2616</v>
      </c>
      <c r="D2498" s="176" t="s">
        <v>146</v>
      </c>
      <c r="E2498" s="177" t="s">
        <v>2617</v>
      </c>
      <c r="F2498" s="178" t="s">
        <v>2618</v>
      </c>
      <c r="G2498" s="179" t="s">
        <v>393</v>
      </c>
      <c r="H2498" s="180">
        <v>1</v>
      </c>
      <c r="I2498" s="181"/>
      <c r="J2498" s="182">
        <f>ROUND(I2498*H2498,2)</f>
        <v>0</v>
      </c>
      <c r="K2498" s="178" t="s">
        <v>4754</v>
      </c>
      <c r="L2498" s="42"/>
      <c r="M2498" s="183" t="s">
        <v>5</v>
      </c>
      <c r="N2498" s="184" t="s">
        <v>48</v>
      </c>
      <c r="O2498" s="43"/>
      <c r="P2498" s="185">
        <f>O2498*H2498</f>
        <v>0</v>
      </c>
      <c r="Q2498" s="185">
        <v>0</v>
      </c>
      <c r="R2498" s="185">
        <f>Q2498*H2498</f>
        <v>0</v>
      </c>
      <c r="S2498" s="185">
        <v>0</v>
      </c>
      <c r="T2498" s="186">
        <f>S2498*H2498</f>
        <v>0</v>
      </c>
      <c r="AR2498" s="24" t="s">
        <v>339</v>
      </c>
      <c r="AT2498" s="24" t="s">
        <v>146</v>
      </c>
      <c r="AU2498" s="24" t="s">
        <v>86</v>
      </c>
      <c r="AY2498" s="24" t="s">
        <v>144</v>
      </c>
      <c r="BE2498" s="187">
        <f>IF(N2498="základní",J2498,0)</f>
        <v>0</v>
      </c>
      <c r="BF2498" s="187">
        <f>IF(N2498="snížená",J2498,0)</f>
        <v>0</v>
      </c>
      <c r="BG2498" s="187">
        <f>IF(N2498="zákl. přenesená",J2498,0)</f>
        <v>0</v>
      </c>
      <c r="BH2498" s="187">
        <f>IF(N2498="sníž. přenesená",J2498,0)</f>
        <v>0</v>
      </c>
      <c r="BI2498" s="187">
        <f>IF(N2498="nulová",J2498,0)</f>
        <v>0</v>
      </c>
      <c r="BJ2498" s="24" t="s">
        <v>25</v>
      </c>
      <c r="BK2498" s="187">
        <f>ROUND(I2498*H2498,2)</f>
        <v>0</v>
      </c>
      <c r="BL2498" s="24" t="s">
        <v>339</v>
      </c>
      <c r="BM2498" s="24" t="s">
        <v>2619</v>
      </c>
    </row>
    <row r="2499" spans="2:51" s="12" customFormat="1" ht="13.5">
      <c r="B2499" s="197"/>
      <c r="D2499" s="206" t="s">
        <v>153</v>
      </c>
      <c r="E2499" s="220" t="s">
        <v>5</v>
      </c>
      <c r="F2499" s="218" t="s">
        <v>25</v>
      </c>
      <c r="H2499" s="219">
        <v>1</v>
      </c>
      <c r="I2499" s="201"/>
      <c r="L2499" s="197"/>
      <c r="M2499" s="202"/>
      <c r="N2499" s="203"/>
      <c r="O2499" s="203"/>
      <c r="P2499" s="203"/>
      <c r="Q2499" s="203"/>
      <c r="R2499" s="203"/>
      <c r="S2499" s="203"/>
      <c r="T2499" s="204"/>
      <c r="AT2499" s="198" t="s">
        <v>153</v>
      </c>
      <c r="AU2499" s="198" t="s">
        <v>86</v>
      </c>
      <c r="AV2499" s="12" t="s">
        <v>86</v>
      </c>
      <c r="AW2499" s="12" t="s">
        <v>40</v>
      </c>
      <c r="AX2499" s="12" t="s">
        <v>25</v>
      </c>
      <c r="AY2499" s="198" t="s">
        <v>144</v>
      </c>
    </row>
    <row r="2500" spans="2:65" s="1" customFormat="1" ht="22.5" customHeight="1">
      <c r="B2500" s="175"/>
      <c r="C2500" s="176" t="s">
        <v>2620</v>
      </c>
      <c r="D2500" s="176" t="s">
        <v>146</v>
      </c>
      <c r="E2500" s="177" t="s">
        <v>2621</v>
      </c>
      <c r="F2500" s="178" t="s">
        <v>2622</v>
      </c>
      <c r="G2500" s="179" t="s">
        <v>393</v>
      </c>
      <c r="H2500" s="180">
        <v>3</v>
      </c>
      <c r="I2500" s="181"/>
      <c r="J2500" s="182">
        <f>ROUND(I2500*H2500,2)</f>
        <v>0</v>
      </c>
      <c r="K2500" s="178" t="s">
        <v>4754</v>
      </c>
      <c r="L2500" s="42"/>
      <c r="M2500" s="183" t="s">
        <v>5</v>
      </c>
      <c r="N2500" s="184" t="s">
        <v>48</v>
      </c>
      <c r="O2500" s="43"/>
      <c r="P2500" s="185">
        <f>O2500*H2500</f>
        <v>0</v>
      </c>
      <c r="Q2500" s="185">
        <v>0</v>
      </c>
      <c r="R2500" s="185">
        <f>Q2500*H2500</f>
        <v>0</v>
      </c>
      <c r="S2500" s="185">
        <v>0</v>
      </c>
      <c r="T2500" s="186">
        <f>S2500*H2500</f>
        <v>0</v>
      </c>
      <c r="AR2500" s="24" t="s">
        <v>339</v>
      </c>
      <c r="AT2500" s="24" t="s">
        <v>146</v>
      </c>
      <c r="AU2500" s="24" t="s">
        <v>86</v>
      </c>
      <c r="AY2500" s="24" t="s">
        <v>144</v>
      </c>
      <c r="BE2500" s="187">
        <f>IF(N2500="základní",J2500,0)</f>
        <v>0</v>
      </c>
      <c r="BF2500" s="187">
        <f>IF(N2500="snížená",J2500,0)</f>
        <v>0</v>
      </c>
      <c r="BG2500" s="187">
        <f>IF(N2500="zákl. přenesená",J2500,0)</f>
        <v>0</v>
      </c>
      <c r="BH2500" s="187">
        <f>IF(N2500="sníž. přenesená",J2500,0)</f>
        <v>0</v>
      </c>
      <c r="BI2500" s="187">
        <f>IF(N2500="nulová",J2500,0)</f>
        <v>0</v>
      </c>
      <c r="BJ2500" s="24" t="s">
        <v>25</v>
      </c>
      <c r="BK2500" s="187">
        <f>ROUND(I2500*H2500,2)</f>
        <v>0</v>
      </c>
      <c r="BL2500" s="24" t="s">
        <v>339</v>
      </c>
      <c r="BM2500" s="24" t="s">
        <v>2623</v>
      </c>
    </row>
    <row r="2501" spans="2:51" s="12" customFormat="1" ht="13.5">
      <c r="B2501" s="197"/>
      <c r="D2501" s="206" t="s">
        <v>153</v>
      </c>
      <c r="E2501" s="220" t="s">
        <v>5</v>
      </c>
      <c r="F2501" s="218" t="s">
        <v>178</v>
      </c>
      <c r="H2501" s="219">
        <v>3</v>
      </c>
      <c r="I2501" s="201"/>
      <c r="L2501" s="197"/>
      <c r="M2501" s="202"/>
      <c r="N2501" s="203"/>
      <c r="O2501" s="203"/>
      <c r="P2501" s="203"/>
      <c r="Q2501" s="203"/>
      <c r="R2501" s="203"/>
      <c r="S2501" s="203"/>
      <c r="T2501" s="204"/>
      <c r="AT2501" s="198" t="s">
        <v>153</v>
      </c>
      <c r="AU2501" s="198" t="s">
        <v>86</v>
      </c>
      <c r="AV2501" s="12" t="s">
        <v>86</v>
      </c>
      <c r="AW2501" s="12" t="s">
        <v>40</v>
      </c>
      <c r="AX2501" s="12" t="s">
        <v>25</v>
      </c>
      <c r="AY2501" s="198" t="s">
        <v>144</v>
      </c>
    </row>
    <row r="2502" spans="2:65" s="1" customFormat="1" ht="22.5" customHeight="1">
      <c r="B2502" s="175"/>
      <c r="C2502" s="176" t="s">
        <v>2624</v>
      </c>
      <c r="D2502" s="176" t="s">
        <v>146</v>
      </c>
      <c r="E2502" s="177" t="s">
        <v>2625</v>
      </c>
      <c r="F2502" s="178" t="s">
        <v>2626</v>
      </c>
      <c r="G2502" s="179" t="s">
        <v>393</v>
      </c>
      <c r="H2502" s="180">
        <v>2</v>
      </c>
      <c r="I2502" s="181"/>
      <c r="J2502" s="182">
        <f>ROUND(I2502*H2502,2)</f>
        <v>0</v>
      </c>
      <c r="K2502" s="178" t="s">
        <v>4754</v>
      </c>
      <c r="L2502" s="42"/>
      <c r="M2502" s="183" t="s">
        <v>5</v>
      </c>
      <c r="N2502" s="184" t="s">
        <v>48</v>
      </c>
      <c r="O2502" s="43"/>
      <c r="P2502" s="185">
        <f>O2502*H2502</f>
        <v>0</v>
      </c>
      <c r="Q2502" s="185">
        <v>0</v>
      </c>
      <c r="R2502" s="185">
        <f>Q2502*H2502</f>
        <v>0</v>
      </c>
      <c r="S2502" s="185">
        <v>0</v>
      </c>
      <c r="T2502" s="186">
        <f>S2502*H2502</f>
        <v>0</v>
      </c>
      <c r="AR2502" s="24" t="s">
        <v>339</v>
      </c>
      <c r="AT2502" s="24" t="s">
        <v>146</v>
      </c>
      <c r="AU2502" s="24" t="s">
        <v>86</v>
      </c>
      <c r="AY2502" s="24" t="s">
        <v>144</v>
      </c>
      <c r="BE2502" s="187">
        <f>IF(N2502="základní",J2502,0)</f>
        <v>0</v>
      </c>
      <c r="BF2502" s="187">
        <f>IF(N2502="snížená",J2502,0)</f>
        <v>0</v>
      </c>
      <c r="BG2502" s="187">
        <f>IF(N2502="zákl. přenesená",J2502,0)</f>
        <v>0</v>
      </c>
      <c r="BH2502" s="187">
        <f>IF(N2502="sníž. přenesená",J2502,0)</f>
        <v>0</v>
      </c>
      <c r="BI2502" s="187">
        <f>IF(N2502="nulová",J2502,0)</f>
        <v>0</v>
      </c>
      <c r="BJ2502" s="24" t="s">
        <v>25</v>
      </c>
      <c r="BK2502" s="187">
        <f>ROUND(I2502*H2502,2)</f>
        <v>0</v>
      </c>
      <c r="BL2502" s="24" t="s">
        <v>339</v>
      </c>
      <c r="BM2502" s="24" t="s">
        <v>2627</v>
      </c>
    </row>
    <row r="2503" spans="2:51" s="12" customFormat="1" ht="13.5">
      <c r="B2503" s="197"/>
      <c r="D2503" s="206" t="s">
        <v>153</v>
      </c>
      <c r="E2503" s="220" t="s">
        <v>5</v>
      </c>
      <c r="F2503" s="218" t="s">
        <v>86</v>
      </c>
      <c r="H2503" s="219">
        <v>2</v>
      </c>
      <c r="I2503" s="201"/>
      <c r="L2503" s="197"/>
      <c r="M2503" s="202"/>
      <c r="N2503" s="203"/>
      <c r="O2503" s="203"/>
      <c r="P2503" s="203"/>
      <c r="Q2503" s="203"/>
      <c r="R2503" s="203"/>
      <c r="S2503" s="203"/>
      <c r="T2503" s="204"/>
      <c r="AT2503" s="198" t="s">
        <v>153</v>
      </c>
      <c r="AU2503" s="198" t="s">
        <v>86</v>
      </c>
      <c r="AV2503" s="12" t="s">
        <v>86</v>
      </c>
      <c r="AW2503" s="12" t="s">
        <v>40</v>
      </c>
      <c r="AX2503" s="12" t="s">
        <v>25</v>
      </c>
      <c r="AY2503" s="198" t="s">
        <v>144</v>
      </c>
    </row>
    <row r="2504" spans="2:65" s="1" customFormat="1" ht="22.5" customHeight="1">
      <c r="B2504" s="175"/>
      <c r="C2504" s="176" t="s">
        <v>2628</v>
      </c>
      <c r="D2504" s="176" t="s">
        <v>146</v>
      </c>
      <c r="E2504" s="177" t="s">
        <v>2629</v>
      </c>
      <c r="F2504" s="178" t="s">
        <v>2630</v>
      </c>
      <c r="G2504" s="179" t="s">
        <v>393</v>
      </c>
      <c r="H2504" s="180">
        <v>1</v>
      </c>
      <c r="I2504" s="181"/>
      <c r="J2504" s="182">
        <f>ROUND(I2504*H2504,2)</f>
        <v>0</v>
      </c>
      <c r="K2504" s="178" t="s">
        <v>4753</v>
      </c>
      <c r="L2504" s="42"/>
      <c r="M2504" s="183" t="s">
        <v>5</v>
      </c>
      <c r="N2504" s="184" t="s">
        <v>48</v>
      </c>
      <c r="O2504" s="43"/>
      <c r="P2504" s="185">
        <f>O2504*H2504</f>
        <v>0</v>
      </c>
      <c r="Q2504" s="185">
        <v>0</v>
      </c>
      <c r="R2504" s="185">
        <f>Q2504*H2504</f>
        <v>0</v>
      </c>
      <c r="S2504" s="185">
        <v>0</v>
      </c>
      <c r="T2504" s="186">
        <f>S2504*H2504</f>
        <v>0</v>
      </c>
      <c r="AR2504" s="24" t="s">
        <v>339</v>
      </c>
      <c r="AT2504" s="24" t="s">
        <v>146</v>
      </c>
      <c r="AU2504" s="24" t="s">
        <v>86</v>
      </c>
      <c r="AY2504" s="24" t="s">
        <v>144</v>
      </c>
      <c r="BE2504" s="187">
        <f>IF(N2504="základní",J2504,0)</f>
        <v>0</v>
      </c>
      <c r="BF2504" s="187">
        <f>IF(N2504="snížená",J2504,0)</f>
        <v>0</v>
      </c>
      <c r="BG2504" s="187">
        <f>IF(N2504="zákl. přenesená",J2504,0)</f>
        <v>0</v>
      </c>
      <c r="BH2504" s="187">
        <f>IF(N2504="sníž. přenesená",J2504,0)</f>
        <v>0</v>
      </c>
      <c r="BI2504" s="187">
        <f>IF(N2504="nulová",J2504,0)</f>
        <v>0</v>
      </c>
      <c r="BJ2504" s="24" t="s">
        <v>25</v>
      </c>
      <c r="BK2504" s="187">
        <f>ROUND(I2504*H2504,2)</f>
        <v>0</v>
      </c>
      <c r="BL2504" s="24" t="s">
        <v>339</v>
      </c>
      <c r="BM2504" s="24" t="s">
        <v>2631</v>
      </c>
    </row>
    <row r="2505" spans="2:51" s="12" customFormat="1" ht="13.5">
      <c r="B2505" s="197"/>
      <c r="D2505" s="206" t="s">
        <v>153</v>
      </c>
      <c r="E2505" s="220" t="s">
        <v>5</v>
      </c>
      <c r="F2505" s="218" t="s">
        <v>25</v>
      </c>
      <c r="H2505" s="219">
        <v>1</v>
      </c>
      <c r="I2505" s="201"/>
      <c r="L2505" s="197"/>
      <c r="M2505" s="202"/>
      <c r="N2505" s="203"/>
      <c r="O2505" s="203"/>
      <c r="P2505" s="203"/>
      <c r="Q2505" s="203"/>
      <c r="R2505" s="203"/>
      <c r="S2505" s="203"/>
      <c r="T2505" s="204"/>
      <c r="AT2505" s="198" t="s">
        <v>153</v>
      </c>
      <c r="AU2505" s="198" t="s">
        <v>86</v>
      </c>
      <c r="AV2505" s="12" t="s">
        <v>86</v>
      </c>
      <c r="AW2505" s="12" t="s">
        <v>40</v>
      </c>
      <c r="AX2505" s="12" t="s">
        <v>25</v>
      </c>
      <c r="AY2505" s="198" t="s">
        <v>144</v>
      </c>
    </row>
    <row r="2506" spans="2:65" s="1" customFormat="1" ht="22.5" customHeight="1">
      <c r="B2506" s="175"/>
      <c r="C2506" s="176" t="s">
        <v>2632</v>
      </c>
      <c r="D2506" s="176" t="s">
        <v>146</v>
      </c>
      <c r="E2506" s="177" t="s">
        <v>2633</v>
      </c>
      <c r="F2506" s="178" t="s">
        <v>2634</v>
      </c>
      <c r="G2506" s="179" t="s">
        <v>393</v>
      </c>
      <c r="H2506" s="180">
        <v>1</v>
      </c>
      <c r="I2506" s="181"/>
      <c r="J2506" s="182">
        <f>ROUND(I2506*H2506,2)</f>
        <v>0</v>
      </c>
      <c r="K2506" s="178" t="s">
        <v>4753</v>
      </c>
      <c r="L2506" s="42"/>
      <c r="M2506" s="183" t="s">
        <v>5</v>
      </c>
      <c r="N2506" s="184" t="s">
        <v>48</v>
      </c>
      <c r="O2506" s="43"/>
      <c r="P2506" s="185">
        <f>O2506*H2506</f>
        <v>0</v>
      </c>
      <c r="Q2506" s="185">
        <v>0</v>
      </c>
      <c r="R2506" s="185">
        <f>Q2506*H2506</f>
        <v>0</v>
      </c>
      <c r="S2506" s="185">
        <v>0</v>
      </c>
      <c r="T2506" s="186">
        <f>S2506*H2506</f>
        <v>0</v>
      </c>
      <c r="AR2506" s="24" t="s">
        <v>339</v>
      </c>
      <c r="AT2506" s="24" t="s">
        <v>146</v>
      </c>
      <c r="AU2506" s="24" t="s">
        <v>86</v>
      </c>
      <c r="AY2506" s="24" t="s">
        <v>144</v>
      </c>
      <c r="BE2506" s="187">
        <f>IF(N2506="základní",J2506,0)</f>
        <v>0</v>
      </c>
      <c r="BF2506" s="187">
        <f>IF(N2506="snížená",J2506,0)</f>
        <v>0</v>
      </c>
      <c r="BG2506" s="187">
        <f>IF(N2506="zákl. přenesená",J2506,0)</f>
        <v>0</v>
      </c>
      <c r="BH2506" s="187">
        <f>IF(N2506="sníž. přenesená",J2506,0)</f>
        <v>0</v>
      </c>
      <c r="BI2506" s="187">
        <f>IF(N2506="nulová",J2506,0)</f>
        <v>0</v>
      </c>
      <c r="BJ2506" s="24" t="s">
        <v>25</v>
      </c>
      <c r="BK2506" s="187">
        <f>ROUND(I2506*H2506,2)</f>
        <v>0</v>
      </c>
      <c r="BL2506" s="24" t="s">
        <v>339</v>
      </c>
      <c r="BM2506" s="24" t="s">
        <v>2635</v>
      </c>
    </row>
    <row r="2507" spans="2:51" s="12" customFormat="1" ht="13.5">
      <c r="B2507" s="197"/>
      <c r="D2507" s="206" t="s">
        <v>153</v>
      </c>
      <c r="E2507" s="220" t="s">
        <v>5</v>
      </c>
      <c r="F2507" s="218" t="s">
        <v>25</v>
      </c>
      <c r="H2507" s="219">
        <v>1</v>
      </c>
      <c r="I2507" s="201"/>
      <c r="L2507" s="197"/>
      <c r="M2507" s="202"/>
      <c r="N2507" s="203"/>
      <c r="O2507" s="203"/>
      <c r="P2507" s="203"/>
      <c r="Q2507" s="203"/>
      <c r="R2507" s="203"/>
      <c r="S2507" s="203"/>
      <c r="T2507" s="204"/>
      <c r="AT2507" s="198" t="s">
        <v>153</v>
      </c>
      <c r="AU2507" s="198" t="s">
        <v>86</v>
      </c>
      <c r="AV2507" s="12" t="s">
        <v>86</v>
      </c>
      <c r="AW2507" s="12" t="s">
        <v>40</v>
      </c>
      <c r="AX2507" s="12" t="s">
        <v>25</v>
      </c>
      <c r="AY2507" s="198" t="s">
        <v>144</v>
      </c>
    </row>
    <row r="2508" spans="2:65" s="1" customFormat="1" ht="22.5" customHeight="1">
      <c r="B2508" s="175"/>
      <c r="C2508" s="176" t="s">
        <v>2636</v>
      </c>
      <c r="D2508" s="176" t="s">
        <v>146</v>
      </c>
      <c r="E2508" s="177" t="s">
        <v>2637</v>
      </c>
      <c r="F2508" s="178" t="s">
        <v>2638</v>
      </c>
      <c r="G2508" s="179" t="s">
        <v>393</v>
      </c>
      <c r="H2508" s="180">
        <v>0</v>
      </c>
      <c r="I2508" s="181"/>
      <c r="J2508" s="182">
        <f>ROUND(I2508*H2508,2)</f>
        <v>0</v>
      </c>
      <c r="K2508" s="178" t="s">
        <v>4754</v>
      </c>
      <c r="L2508" s="42"/>
      <c r="M2508" s="183" t="s">
        <v>5</v>
      </c>
      <c r="N2508" s="184" t="s">
        <v>48</v>
      </c>
      <c r="O2508" s="43"/>
      <c r="P2508" s="185">
        <f>O2508*H2508</f>
        <v>0</v>
      </c>
      <c r="Q2508" s="185">
        <v>0</v>
      </c>
      <c r="R2508" s="185">
        <f>Q2508*H2508</f>
        <v>0</v>
      </c>
      <c r="S2508" s="185">
        <v>0</v>
      </c>
      <c r="T2508" s="186">
        <f>S2508*H2508</f>
        <v>0</v>
      </c>
      <c r="AR2508" s="24" t="s">
        <v>339</v>
      </c>
      <c r="AT2508" s="24" t="s">
        <v>146</v>
      </c>
      <c r="AU2508" s="24" t="s">
        <v>86</v>
      </c>
      <c r="AY2508" s="24" t="s">
        <v>144</v>
      </c>
      <c r="BE2508" s="187">
        <f>IF(N2508="základní",J2508,0)</f>
        <v>0</v>
      </c>
      <c r="BF2508" s="187">
        <f>IF(N2508="snížená",J2508,0)</f>
        <v>0</v>
      </c>
      <c r="BG2508" s="187">
        <f>IF(N2508="zákl. přenesená",J2508,0)</f>
        <v>0</v>
      </c>
      <c r="BH2508" s="187">
        <f>IF(N2508="sníž. přenesená",J2508,0)</f>
        <v>0</v>
      </c>
      <c r="BI2508" s="187">
        <f>IF(N2508="nulová",J2508,0)</f>
        <v>0</v>
      </c>
      <c r="BJ2508" s="24" t="s">
        <v>25</v>
      </c>
      <c r="BK2508" s="187">
        <f>ROUND(I2508*H2508,2)</f>
        <v>0</v>
      </c>
      <c r="BL2508" s="24" t="s">
        <v>339</v>
      </c>
      <c r="BM2508" s="24" t="s">
        <v>2639</v>
      </c>
    </row>
    <row r="2509" spans="2:51" s="12" customFormat="1" ht="13.5">
      <c r="B2509" s="197"/>
      <c r="D2509" s="206" t="s">
        <v>153</v>
      </c>
      <c r="E2509" s="220" t="s">
        <v>5</v>
      </c>
      <c r="F2509" s="218" t="s">
        <v>25</v>
      </c>
      <c r="H2509" s="219">
        <v>0</v>
      </c>
      <c r="I2509" s="201"/>
      <c r="L2509" s="197"/>
      <c r="M2509" s="202"/>
      <c r="N2509" s="203"/>
      <c r="O2509" s="203"/>
      <c r="P2509" s="203"/>
      <c r="Q2509" s="203"/>
      <c r="R2509" s="203"/>
      <c r="S2509" s="203"/>
      <c r="T2509" s="204"/>
      <c r="AT2509" s="198" t="s">
        <v>153</v>
      </c>
      <c r="AU2509" s="198" t="s">
        <v>86</v>
      </c>
      <c r="AV2509" s="12" t="s">
        <v>86</v>
      </c>
      <c r="AW2509" s="12" t="s">
        <v>40</v>
      </c>
      <c r="AX2509" s="12" t="s">
        <v>25</v>
      </c>
      <c r="AY2509" s="198" t="s">
        <v>144</v>
      </c>
    </row>
    <row r="2510" spans="2:65" s="1" customFormat="1" ht="22.5" customHeight="1">
      <c r="B2510" s="175"/>
      <c r="C2510" s="176" t="s">
        <v>2640</v>
      </c>
      <c r="D2510" s="176" t="s">
        <v>146</v>
      </c>
      <c r="E2510" s="177" t="s">
        <v>2641</v>
      </c>
      <c r="F2510" s="178" t="s">
        <v>2642</v>
      </c>
      <c r="G2510" s="179" t="s">
        <v>393</v>
      </c>
      <c r="H2510" s="180">
        <v>2</v>
      </c>
      <c r="I2510" s="181"/>
      <c r="J2510" s="182">
        <f>ROUND(I2510*H2510,2)</f>
        <v>0</v>
      </c>
      <c r="K2510" s="178" t="s">
        <v>4754</v>
      </c>
      <c r="L2510" s="42"/>
      <c r="M2510" s="183" t="s">
        <v>5</v>
      </c>
      <c r="N2510" s="184" t="s">
        <v>48</v>
      </c>
      <c r="O2510" s="43"/>
      <c r="P2510" s="185">
        <f>O2510*H2510</f>
        <v>0</v>
      </c>
      <c r="Q2510" s="185">
        <v>0</v>
      </c>
      <c r="R2510" s="185">
        <f>Q2510*H2510</f>
        <v>0</v>
      </c>
      <c r="S2510" s="185">
        <v>0</v>
      </c>
      <c r="T2510" s="186">
        <f>S2510*H2510</f>
        <v>0</v>
      </c>
      <c r="AR2510" s="24" t="s">
        <v>339</v>
      </c>
      <c r="AT2510" s="24" t="s">
        <v>146</v>
      </c>
      <c r="AU2510" s="24" t="s">
        <v>86</v>
      </c>
      <c r="AY2510" s="24" t="s">
        <v>144</v>
      </c>
      <c r="BE2510" s="187">
        <f>IF(N2510="základní",J2510,0)</f>
        <v>0</v>
      </c>
      <c r="BF2510" s="187">
        <f>IF(N2510="snížená",J2510,0)</f>
        <v>0</v>
      </c>
      <c r="BG2510" s="187">
        <f>IF(N2510="zákl. přenesená",J2510,0)</f>
        <v>0</v>
      </c>
      <c r="BH2510" s="187">
        <f>IF(N2510="sníž. přenesená",J2510,0)</f>
        <v>0</v>
      </c>
      <c r="BI2510" s="187">
        <f>IF(N2510="nulová",J2510,0)</f>
        <v>0</v>
      </c>
      <c r="BJ2510" s="24" t="s">
        <v>25</v>
      </c>
      <c r="BK2510" s="187">
        <f>ROUND(I2510*H2510,2)</f>
        <v>0</v>
      </c>
      <c r="BL2510" s="24" t="s">
        <v>339</v>
      </c>
      <c r="BM2510" s="24" t="s">
        <v>2643</v>
      </c>
    </row>
    <row r="2511" spans="2:51" s="12" customFormat="1" ht="13.5">
      <c r="B2511" s="197"/>
      <c r="D2511" s="206" t="s">
        <v>153</v>
      </c>
      <c r="E2511" s="220" t="s">
        <v>5</v>
      </c>
      <c r="F2511" s="218" t="s">
        <v>86</v>
      </c>
      <c r="H2511" s="219">
        <v>2</v>
      </c>
      <c r="I2511" s="201"/>
      <c r="L2511" s="197"/>
      <c r="M2511" s="202"/>
      <c r="N2511" s="203"/>
      <c r="O2511" s="203"/>
      <c r="P2511" s="203"/>
      <c r="Q2511" s="203"/>
      <c r="R2511" s="203"/>
      <c r="S2511" s="203"/>
      <c r="T2511" s="204"/>
      <c r="AT2511" s="198" t="s">
        <v>153</v>
      </c>
      <c r="AU2511" s="198" t="s">
        <v>86</v>
      </c>
      <c r="AV2511" s="12" t="s">
        <v>86</v>
      </c>
      <c r="AW2511" s="12" t="s">
        <v>40</v>
      </c>
      <c r="AX2511" s="12" t="s">
        <v>25</v>
      </c>
      <c r="AY2511" s="198" t="s">
        <v>144</v>
      </c>
    </row>
    <row r="2512" spans="2:65" s="1" customFormat="1" ht="22.5" customHeight="1">
      <c r="B2512" s="175"/>
      <c r="C2512" s="176" t="s">
        <v>2644</v>
      </c>
      <c r="D2512" s="176" t="s">
        <v>146</v>
      </c>
      <c r="E2512" s="177" t="s">
        <v>2645</v>
      </c>
      <c r="F2512" s="178" t="s">
        <v>2646</v>
      </c>
      <c r="G2512" s="179" t="s">
        <v>393</v>
      </c>
      <c r="H2512" s="180">
        <v>1</v>
      </c>
      <c r="I2512" s="181"/>
      <c r="J2512" s="182">
        <f>ROUND(I2512*H2512,2)</f>
        <v>0</v>
      </c>
      <c r="K2512" s="178" t="s">
        <v>4754</v>
      </c>
      <c r="L2512" s="42"/>
      <c r="M2512" s="183" t="s">
        <v>5</v>
      </c>
      <c r="N2512" s="184" t="s">
        <v>48</v>
      </c>
      <c r="O2512" s="43"/>
      <c r="P2512" s="185">
        <f>O2512*H2512</f>
        <v>0</v>
      </c>
      <c r="Q2512" s="185">
        <v>0</v>
      </c>
      <c r="R2512" s="185">
        <f>Q2512*H2512</f>
        <v>0</v>
      </c>
      <c r="S2512" s="185">
        <v>0</v>
      </c>
      <c r="T2512" s="186">
        <f>S2512*H2512</f>
        <v>0</v>
      </c>
      <c r="AR2512" s="24" t="s">
        <v>339</v>
      </c>
      <c r="AT2512" s="24" t="s">
        <v>146</v>
      </c>
      <c r="AU2512" s="24" t="s">
        <v>86</v>
      </c>
      <c r="AY2512" s="24" t="s">
        <v>144</v>
      </c>
      <c r="BE2512" s="187">
        <f>IF(N2512="základní",J2512,0)</f>
        <v>0</v>
      </c>
      <c r="BF2512" s="187">
        <f>IF(N2512="snížená",J2512,0)</f>
        <v>0</v>
      </c>
      <c r="BG2512" s="187">
        <f>IF(N2512="zákl. přenesená",J2512,0)</f>
        <v>0</v>
      </c>
      <c r="BH2512" s="187">
        <f>IF(N2512="sníž. přenesená",J2512,0)</f>
        <v>0</v>
      </c>
      <c r="BI2512" s="187">
        <f>IF(N2512="nulová",J2512,0)</f>
        <v>0</v>
      </c>
      <c r="BJ2512" s="24" t="s">
        <v>25</v>
      </c>
      <c r="BK2512" s="187">
        <f>ROUND(I2512*H2512,2)</f>
        <v>0</v>
      </c>
      <c r="BL2512" s="24" t="s">
        <v>339</v>
      </c>
      <c r="BM2512" s="24" t="s">
        <v>2647</v>
      </c>
    </row>
    <row r="2513" spans="2:51" s="12" customFormat="1" ht="13.5">
      <c r="B2513" s="197"/>
      <c r="D2513" s="206" t="s">
        <v>153</v>
      </c>
      <c r="E2513" s="220" t="s">
        <v>5</v>
      </c>
      <c r="F2513" s="218" t="s">
        <v>25</v>
      </c>
      <c r="H2513" s="219">
        <v>1</v>
      </c>
      <c r="I2513" s="201"/>
      <c r="L2513" s="197"/>
      <c r="M2513" s="202"/>
      <c r="N2513" s="203"/>
      <c r="O2513" s="203"/>
      <c r="P2513" s="203"/>
      <c r="Q2513" s="203"/>
      <c r="R2513" s="203"/>
      <c r="S2513" s="203"/>
      <c r="T2513" s="204"/>
      <c r="AT2513" s="198" t="s">
        <v>153</v>
      </c>
      <c r="AU2513" s="198" t="s">
        <v>86</v>
      </c>
      <c r="AV2513" s="12" t="s">
        <v>86</v>
      </c>
      <c r="AW2513" s="12" t="s">
        <v>40</v>
      </c>
      <c r="AX2513" s="12" t="s">
        <v>25</v>
      </c>
      <c r="AY2513" s="198" t="s">
        <v>144</v>
      </c>
    </row>
    <row r="2514" spans="2:65" s="1" customFormat="1" ht="22.5" customHeight="1">
      <c r="B2514" s="175"/>
      <c r="C2514" s="176" t="s">
        <v>2648</v>
      </c>
      <c r="D2514" s="176" t="s">
        <v>146</v>
      </c>
      <c r="E2514" s="177" t="s">
        <v>2649</v>
      </c>
      <c r="F2514" s="178" t="s">
        <v>2650</v>
      </c>
      <c r="G2514" s="179" t="s">
        <v>393</v>
      </c>
      <c r="H2514" s="180">
        <v>24</v>
      </c>
      <c r="I2514" s="181"/>
      <c r="J2514" s="182">
        <f>ROUND(I2514*H2514,2)</f>
        <v>0</v>
      </c>
      <c r="K2514" s="178" t="s">
        <v>4754</v>
      </c>
      <c r="L2514" s="42"/>
      <c r="M2514" s="183" t="s">
        <v>5</v>
      </c>
      <c r="N2514" s="184" t="s">
        <v>48</v>
      </c>
      <c r="O2514" s="43"/>
      <c r="P2514" s="185">
        <f>O2514*H2514</f>
        <v>0</v>
      </c>
      <c r="Q2514" s="185">
        <v>0</v>
      </c>
      <c r="R2514" s="185">
        <f>Q2514*H2514</f>
        <v>0</v>
      </c>
      <c r="S2514" s="185">
        <v>0</v>
      </c>
      <c r="T2514" s="186">
        <f>S2514*H2514</f>
        <v>0</v>
      </c>
      <c r="AR2514" s="24" t="s">
        <v>339</v>
      </c>
      <c r="AT2514" s="24" t="s">
        <v>146</v>
      </c>
      <c r="AU2514" s="24" t="s">
        <v>86</v>
      </c>
      <c r="AY2514" s="24" t="s">
        <v>144</v>
      </c>
      <c r="BE2514" s="187">
        <f>IF(N2514="základní",J2514,0)</f>
        <v>0</v>
      </c>
      <c r="BF2514" s="187">
        <f>IF(N2514="snížená",J2514,0)</f>
        <v>0</v>
      </c>
      <c r="BG2514" s="187">
        <f>IF(N2514="zákl. přenesená",J2514,0)</f>
        <v>0</v>
      </c>
      <c r="BH2514" s="187">
        <f>IF(N2514="sníž. přenesená",J2514,0)</f>
        <v>0</v>
      </c>
      <c r="BI2514" s="187">
        <f>IF(N2514="nulová",J2514,0)</f>
        <v>0</v>
      </c>
      <c r="BJ2514" s="24" t="s">
        <v>25</v>
      </c>
      <c r="BK2514" s="187">
        <f>ROUND(I2514*H2514,2)</f>
        <v>0</v>
      </c>
      <c r="BL2514" s="24" t="s">
        <v>339</v>
      </c>
      <c r="BM2514" s="24" t="s">
        <v>2651</v>
      </c>
    </row>
    <row r="2515" spans="2:51" s="12" customFormat="1" ht="13.5">
      <c r="B2515" s="197"/>
      <c r="D2515" s="206" t="s">
        <v>153</v>
      </c>
      <c r="E2515" s="220" t="s">
        <v>5</v>
      </c>
      <c r="F2515" s="218" t="s">
        <v>453</v>
      </c>
      <c r="H2515" s="219">
        <v>24</v>
      </c>
      <c r="I2515" s="201"/>
      <c r="L2515" s="197"/>
      <c r="M2515" s="202"/>
      <c r="N2515" s="203"/>
      <c r="O2515" s="203"/>
      <c r="P2515" s="203"/>
      <c r="Q2515" s="203"/>
      <c r="R2515" s="203"/>
      <c r="S2515" s="203"/>
      <c r="T2515" s="204"/>
      <c r="AT2515" s="198" t="s">
        <v>153</v>
      </c>
      <c r="AU2515" s="198" t="s">
        <v>86</v>
      </c>
      <c r="AV2515" s="12" t="s">
        <v>86</v>
      </c>
      <c r="AW2515" s="12" t="s">
        <v>40</v>
      </c>
      <c r="AX2515" s="12" t="s">
        <v>25</v>
      </c>
      <c r="AY2515" s="198" t="s">
        <v>144</v>
      </c>
    </row>
    <row r="2516" spans="2:65" s="1" customFormat="1" ht="22.5" customHeight="1">
      <c r="B2516" s="175"/>
      <c r="C2516" s="176" t="s">
        <v>2652</v>
      </c>
      <c r="D2516" s="176" t="s">
        <v>146</v>
      </c>
      <c r="E2516" s="177" t="s">
        <v>2653</v>
      </c>
      <c r="F2516" s="178" t="s">
        <v>2654</v>
      </c>
      <c r="G2516" s="179" t="s">
        <v>393</v>
      </c>
      <c r="H2516" s="180">
        <v>1</v>
      </c>
      <c r="I2516" s="181"/>
      <c r="J2516" s="182">
        <f>ROUND(I2516*H2516,2)</f>
        <v>0</v>
      </c>
      <c r="K2516" s="178" t="s">
        <v>4754</v>
      </c>
      <c r="L2516" s="42"/>
      <c r="M2516" s="183" t="s">
        <v>5</v>
      </c>
      <c r="N2516" s="184" t="s">
        <v>48</v>
      </c>
      <c r="O2516" s="43"/>
      <c r="P2516" s="185">
        <f>O2516*H2516</f>
        <v>0</v>
      </c>
      <c r="Q2516" s="185">
        <v>0</v>
      </c>
      <c r="R2516" s="185">
        <f>Q2516*H2516</f>
        <v>0</v>
      </c>
      <c r="S2516" s="185">
        <v>0</v>
      </c>
      <c r="T2516" s="186">
        <f>S2516*H2516</f>
        <v>0</v>
      </c>
      <c r="AR2516" s="24" t="s">
        <v>339</v>
      </c>
      <c r="AT2516" s="24" t="s">
        <v>146</v>
      </c>
      <c r="AU2516" s="24" t="s">
        <v>86</v>
      </c>
      <c r="AY2516" s="24" t="s">
        <v>144</v>
      </c>
      <c r="BE2516" s="187">
        <f>IF(N2516="základní",J2516,0)</f>
        <v>0</v>
      </c>
      <c r="BF2516" s="187">
        <f>IF(N2516="snížená",J2516,0)</f>
        <v>0</v>
      </c>
      <c r="BG2516" s="187">
        <f>IF(N2516="zákl. přenesená",J2516,0)</f>
        <v>0</v>
      </c>
      <c r="BH2516" s="187">
        <f>IF(N2516="sníž. přenesená",J2516,0)</f>
        <v>0</v>
      </c>
      <c r="BI2516" s="187">
        <f>IF(N2516="nulová",J2516,0)</f>
        <v>0</v>
      </c>
      <c r="BJ2516" s="24" t="s">
        <v>25</v>
      </c>
      <c r="BK2516" s="187">
        <f>ROUND(I2516*H2516,2)</f>
        <v>0</v>
      </c>
      <c r="BL2516" s="24" t="s">
        <v>339</v>
      </c>
      <c r="BM2516" s="24" t="s">
        <v>2655</v>
      </c>
    </row>
    <row r="2517" spans="2:51" s="12" customFormat="1" ht="13.5">
      <c r="B2517" s="197"/>
      <c r="D2517" s="206" t="s">
        <v>153</v>
      </c>
      <c r="E2517" s="220" t="s">
        <v>5</v>
      </c>
      <c r="F2517" s="218" t="s">
        <v>25</v>
      </c>
      <c r="H2517" s="219">
        <v>1</v>
      </c>
      <c r="I2517" s="201"/>
      <c r="L2517" s="197"/>
      <c r="M2517" s="202"/>
      <c r="N2517" s="203"/>
      <c r="O2517" s="203"/>
      <c r="P2517" s="203"/>
      <c r="Q2517" s="203"/>
      <c r="R2517" s="203"/>
      <c r="S2517" s="203"/>
      <c r="T2517" s="204"/>
      <c r="AT2517" s="198" t="s">
        <v>153</v>
      </c>
      <c r="AU2517" s="198" t="s">
        <v>86</v>
      </c>
      <c r="AV2517" s="12" t="s">
        <v>86</v>
      </c>
      <c r="AW2517" s="12" t="s">
        <v>40</v>
      </c>
      <c r="AX2517" s="12" t="s">
        <v>25</v>
      </c>
      <c r="AY2517" s="198" t="s">
        <v>144</v>
      </c>
    </row>
    <row r="2518" spans="2:65" s="1" customFormat="1" ht="22.5" customHeight="1">
      <c r="B2518" s="175"/>
      <c r="C2518" s="176" t="s">
        <v>2656</v>
      </c>
      <c r="D2518" s="176" t="s">
        <v>146</v>
      </c>
      <c r="E2518" s="177" t="s">
        <v>2657</v>
      </c>
      <c r="F2518" s="178" t="s">
        <v>2658</v>
      </c>
      <c r="G2518" s="179" t="s">
        <v>393</v>
      </c>
      <c r="H2518" s="180">
        <v>3</v>
      </c>
      <c r="I2518" s="181"/>
      <c r="J2518" s="182">
        <f>ROUND(I2518*H2518,2)</f>
        <v>0</v>
      </c>
      <c r="K2518" s="178" t="s">
        <v>4754</v>
      </c>
      <c r="L2518" s="42"/>
      <c r="M2518" s="183" t="s">
        <v>5</v>
      </c>
      <c r="N2518" s="184" t="s">
        <v>48</v>
      </c>
      <c r="O2518" s="43"/>
      <c r="P2518" s="185">
        <f>O2518*H2518</f>
        <v>0</v>
      </c>
      <c r="Q2518" s="185">
        <v>0</v>
      </c>
      <c r="R2518" s="185">
        <f>Q2518*H2518</f>
        <v>0</v>
      </c>
      <c r="S2518" s="185">
        <v>0</v>
      </c>
      <c r="T2518" s="186">
        <f>S2518*H2518</f>
        <v>0</v>
      </c>
      <c r="AR2518" s="24" t="s">
        <v>339</v>
      </c>
      <c r="AT2518" s="24" t="s">
        <v>146</v>
      </c>
      <c r="AU2518" s="24" t="s">
        <v>86</v>
      </c>
      <c r="AY2518" s="24" t="s">
        <v>144</v>
      </c>
      <c r="BE2518" s="187">
        <f>IF(N2518="základní",J2518,0)</f>
        <v>0</v>
      </c>
      <c r="BF2518" s="187">
        <f>IF(N2518="snížená",J2518,0)</f>
        <v>0</v>
      </c>
      <c r="BG2518" s="187">
        <f>IF(N2518="zákl. přenesená",J2518,0)</f>
        <v>0</v>
      </c>
      <c r="BH2518" s="187">
        <f>IF(N2518="sníž. přenesená",J2518,0)</f>
        <v>0</v>
      </c>
      <c r="BI2518" s="187">
        <f>IF(N2518="nulová",J2518,0)</f>
        <v>0</v>
      </c>
      <c r="BJ2518" s="24" t="s">
        <v>25</v>
      </c>
      <c r="BK2518" s="187">
        <f>ROUND(I2518*H2518,2)</f>
        <v>0</v>
      </c>
      <c r="BL2518" s="24" t="s">
        <v>339</v>
      </c>
      <c r="BM2518" s="24" t="s">
        <v>2659</v>
      </c>
    </row>
    <row r="2519" spans="2:51" s="12" customFormat="1" ht="13.5">
      <c r="B2519" s="197"/>
      <c r="D2519" s="206" t="s">
        <v>153</v>
      </c>
      <c r="E2519" s="220" t="s">
        <v>5</v>
      </c>
      <c r="F2519" s="218" t="s">
        <v>178</v>
      </c>
      <c r="H2519" s="219">
        <v>3</v>
      </c>
      <c r="I2519" s="201"/>
      <c r="L2519" s="197"/>
      <c r="M2519" s="202"/>
      <c r="N2519" s="203"/>
      <c r="O2519" s="203"/>
      <c r="P2519" s="203"/>
      <c r="Q2519" s="203"/>
      <c r="R2519" s="203"/>
      <c r="S2519" s="203"/>
      <c r="T2519" s="204"/>
      <c r="AT2519" s="198" t="s">
        <v>153</v>
      </c>
      <c r="AU2519" s="198" t="s">
        <v>86</v>
      </c>
      <c r="AV2519" s="12" t="s">
        <v>86</v>
      </c>
      <c r="AW2519" s="12" t="s">
        <v>40</v>
      </c>
      <c r="AX2519" s="12" t="s">
        <v>25</v>
      </c>
      <c r="AY2519" s="198" t="s">
        <v>144</v>
      </c>
    </row>
    <row r="2520" spans="2:65" s="1" customFormat="1" ht="22.5" customHeight="1">
      <c r="B2520" s="175"/>
      <c r="C2520" s="176" t="s">
        <v>2660</v>
      </c>
      <c r="D2520" s="176" t="s">
        <v>146</v>
      </c>
      <c r="E2520" s="177" t="s">
        <v>2661</v>
      </c>
      <c r="F2520" s="178" t="s">
        <v>2662</v>
      </c>
      <c r="G2520" s="179" t="s">
        <v>393</v>
      </c>
      <c r="H2520" s="180">
        <v>12</v>
      </c>
      <c r="I2520" s="181"/>
      <c r="J2520" s="182">
        <f>ROUND(I2520*H2520,2)</f>
        <v>0</v>
      </c>
      <c r="K2520" s="178" t="s">
        <v>4754</v>
      </c>
      <c r="L2520" s="42"/>
      <c r="M2520" s="183" t="s">
        <v>5</v>
      </c>
      <c r="N2520" s="184" t="s">
        <v>48</v>
      </c>
      <c r="O2520" s="43"/>
      <c r="P2520" s="185">
        <f>O2520*H2520</f>
        <v>0</v>
      </c>
      <c r="Q2520" s="185">
        <v>0</v>
      </c>
      <c r="R2520" s="185">
        <f>Q2520*H2520</f>
        <v>0</v>
      </c>
      <c r="S2520" s="185">
        <v>0</v>
      </c>
      <c r="T2520" s="186">
        <f>S2520*H2520</f>
        <v>0</v>
      </c>
      <c r="AR2520" s="24" t="s">
        <v>339</v>
      </c>
      <c r="AT2520" s="24" t="s">
        <v>146</v>
      </c>
      <c r="AU2520" s="24" t="s">
        <v>86</v>
      </c>
      <c r="AY2520" s="24" t="s">
        <v>144</v>
      </c>
      <c r="BE2520" s="187">
        <f>IF(N2520="základní",J2520,0)</f>
        <v>0</v>
      </c>
      <c r="BF2520" s="187">
        <f>IF(N2520="snížená",J2520,0)</f>
        <v>0</v>
      </c>
      <c r="BG2520" s="187">
        <f>IF(N2520="zákl. přenesená",J2520,0)</f>
        <v>0</v>
      </c>
      <c r="BH2520" s="187">
        <f>IF(N2520="sníž. přenesená",J2520,0)</f>
        <v>0</v>
      </c>
      <c r="BI2520" s="187">
        <f>IF(N2520="nulová",J2520,0)</f>
        <v>0</v>
      </c>
      <c r="BJ2520" s="24" t="s">
        <v>25</v>
      </c>
      <c r="BK2520" s="187">
        <f>ROUND(I2520*H2520,2)</f>
        <v>0</v>
      </c>
      <c r="BL2520" s="24" t="s">
        <v>339</v>
      </c>
      <c r="BM2520" s="24" t="s">
        <v>2663</v>
      </c>
    </row>
    <row r="2521" spans="2:51" s="12" customFormat="1" ht="13.5">
      <c r="B2521" s="197"/>
      <c r="D2521" s="206" t="s">
        <v>153</v>
      </c>
      <c r="E2521" s="220" t="s">
        <v>5</v>
      </c>
      <c r="F2521" s="218" t="s">
        <v>264</v>
      </c>
      <c r="H2521" s="219">
        <v>12</v>
      </c>
      <c r="I2521" s="201"/>
      <c r="L2521" s="197"/>
      <c r="M2521" s="202"/>
      <c r="N2521" s="203"/>
      <c r="O2521" s="203"/>
      <c r="P2521" s="203"/>
      <c r="Q2521" s="203"/>
      <c r="R2521" s="203"/>
      <c r="S2521" s="203"/>
      <c r="T2521" s="204"/>
      <c r="AT2521" s="198" t="s">
        <v>153</v>
      </c>
      <c r="AU2521" s="198" t="s">
        <v>86</v>
      </c>
      <c r="AV2521" s="12" t="s">
        <v>86</v>
      </c>
      <c r="AW2521" s="12" t="s">
        <v>40</v>
      </c>
      <c r="AX2521" s="12" t="s">
        <v>25</v>
      </c>
      <c r="AY2521" s="198" t="s">
        <v>144</v>
      </c>
    </row>
    <row r="2522" spans="2:65" s="1" customFormat="1" ht="22.5" customHeight="1">
      <c r="B2522" s="175"/>
      <c r="C2522" s="176" t="s">
        <v>2664</v>
      </c>
      <c r="D2522" s="176" t="s">
        <v>146</v>
      </c>
      <c r="E2522" s="177" t="s">
        <v>2665</v>
      </c>
      <c r="F2522" s="178" t="s">
        <v>2666</v>
      </c>
      <c r="G2522" s="179" t="s">
        <v>393</v>
      </c>
      <c r="H2522" s="180">
        <v>1</v>
      </c>
      <c r="I2522" s="181"/>
      <c r="J2522" s="182">
        <f>ROUND(I2522*H2522,2)</f>
        <v>0</v>
      </c>
      <c r="K2522" s="178" t="s">
        <v>4754</v>
      </c>
      <c r="L2522" s="42"/>
      <c r="M2522" s="183" t="s">
        <v>5</v>
      </c>
      <c r="N2522" s="184" t="s">
        <v>48</v>
      </c>
      <c r="O2522" s="43"/>
      <c r="P2522" s="185">
        <f>O2522*H2522</f>
        <v>0</v>
      </c>
      <c r="Q2522" s="185">
        <v>0</v>
      </c>
      <c r="R2522" s="185">
        <f>Q2522*H2522</f>
        <v>0</v>
      </c>
      <c r="S2522" s="185">
        <v>0</v>
      </c>
      <c r="T2522" s="186">
        <f>S2522*H2522</f>
        <v>0</v>
      </c>
      <c r="AR2522" s="24" t="s">
        <v>339</v>
      </c>
      <c r="AT2522" s="24" t="s">
        <v>146</v>
      </c>
      <c r="AU2522" s="24" t="s">
        <v>86</v>
      </c>
      <c r="AY2522" s="24" t="s">
        <v>144</v>
      </c>
      <c r="BE2522" s="187">
        <f>IF(N2522="základní",J2522,0)</f>
        <v>0</v>
      </c>
      <c r="BF2522" s="187">
        <f>IF(N2522="snížená",J2522,0)</f>
        <v>0</v>
      </c>
      <c r="BG2522" s="187">
        <f>IF(N2522="zákl. přenesená",J2522,0)</f>
        <v>0</v>
      </c>
      <c r="BH2522" s="187">
        <f>IF(N2522="sníž. přenesená",J2522,0)</f>
        <v>0</v>
      </c>
      <c r="BI2522" s="187">
        <f>IF(N2522="nulová",J2522,0)</f>
        <v>0</v>
      </c>
      <c r="BJ2522" s="24" t="s">
        <v>25</v>
      </c>
      <c r="BK2522" s="187">
        <f>ROUND(I2522*H2522,2)</f>
        <v>0</v>
      </c>
      <c r="BL2522" s="24" t="s">
        <v>339</v>
      </c>
      <c r="BM2522" s="24" t="s">
        <v>2667</v>
      </c>
    </row>
    <row r="2523" spans="2:51" s="12" customFormat="1" ht="13.5">
      <c r="B2523" s="197"/>
      <c r="D2523" s="206" t="s">
        <v>153</v>
      </c>
      <c r="E2523" s="220" t="s">
        <v>5</v>
      </c>
      <c r="F2523" s="218" t="s">
        <v>25</v>
      </c>
      <c r="H2523" s="219">
        <v>1</v>
      </c>
      <c r="I2523" s="201"/>
      <c r="L2523" s="197"/>
      <c r="M2523" s="202"/>
      <c r="N2523" s="203"/>
      <c r="O2523" s="203"/>
      <c r="P2523" s="203"/>
      <c r="Q2523" s="203"/>
      <c r="R2523" s="203"/>
      <c r="S2523" s="203"/>
      <c r="T2523" s="204"/>
      <c r="AT2523" s="198" t="s">
        <v>153</v>
      </c>
      <c r="AU2523" s="198" t="s">
        <v>86</v>
      </c>
      <c r="AV2523" s="12" t="s">
        <v>86</v>
      </c>
      <c r="AW2523" s="12" t="s">
        <v>40</v>
      </c>
      <c r="AX2523" s="12" t="s">
        <v>25</v>
      </c>
      <c r="AY2523" s="198" t="s">
        <v>144</v>
      </c>
    </row>
    <row r="2524" spans="2:65" s="1" customFormat="1" ht="22.5" customHeight="1">
      <c r="B2524" s="175"/>
      <c r="C2524" s="176" t="s">
        <v>2668</v>
      </c>
      <c r="D2524" s="176" t="s">
        <v>146</v>
      </c>
      <c r="E2524" s="177" t="s">
        <v>2669</v>
      </c>
      <c r="F2524" s="178" t="s">
        <v>2670</v>
      </c>
      <c r="G2524" s="179" t="s">
        <v>393</v>
      </c>
      <c r="H2524" s="180">
        <v>4</v>
      </c>
      <c r="I2524" s="181"/>
      <c r="J2524" s="182">
        <f>ROUND(I2524*H2524,2)</f>
        <v>0</v>
      </c>
      <c r="K2524" s="178" t="s">
        <v>4754</v>
      </c>
      <c r="L2524" s="42"/>
      <c r="M2524" s="183" t="s">
        <v>5</v>
      </c>
      <c r="N2524" s="184" t="s">
        <v>48</v>
      </c>
      <c r="O2524" s="43"/>
      <c r="P2524" s="185">
        <f>O2524*H2524</f>
        <v>0</v>
      </c>
      <c r="Q2524" s="185">
        <v>0</v>
      </c>
      <c r="R2524" s="185">
        <f>Q2524*H2524</f>
        <v>0</v>
      </c>
      <c r="S2524" s="185">
        <v>0</v>
      </c>
      <c r="T2524" s="186">
        <f>S2524*H2524</f>
        <v>0</v>
      </c>
      <c r="AR2524" s="24" t="s">
        <v>339</v>
      </c>
      <c r="AT2524" s="24" t="s">
        <v>146</v>
      </c>
      <c r="AU2524" s="24" t="s">
        <v>86</v>
      </c>
      <c r="AY2524" s="24" t="s">
        <v>144</v>
      </c>
      <c r="BE2524" s="187">
        <f>IF(N2524="základní",J2524,0)</f>
        <v>0</v>
      </c>
      <c r="BF2524" s="187">
        <f>IF(N2524="snížená",J2524,0)</f>
        <v>0</v>
      </c>
      <c r="BG2524" s="187">
        <f>IF(N2524="zákl. přenesená",J2524,0)</f>
        <v>0</v>
      </c>
      <c r="BH2524" s="187">
        <f>IF(N2524="sníž. přenesená",J2524,0)</f>
        <v>0</v>
      </c>
      <c r="BI2524" s="187">
        <f>IF(N2524="nulová",J2524,0)</f>
        <v>0</v>
      </c>
      <c r="BJ2524" s="24" t="s">
        <v>25</v>
      </c>
      <c r="BK2524" s="187">
        <f>ROUND(I2524*H2524,2)</f>
        <v>0</v>
      </c>
      <c r="BL2524" s="24" t="s">
        <v>339</v>
      </c>
      <c r="BM2524" s="24" t="s">
        <v>2671</v>
      </c>
    </row>
    <row r="2525" spans="2:51" s="12" customFormat="1" ht="13.5">
      <c r="B2525" s="197"/>
      <c r="D2525" s="206" t="s">
        <v>153</v>
      </c>
      <c r="E2525" s="220" t="s">
        <v>5</v>
      </c>
      <c r="F2525" s="218" t="s">
        <v>151</v>
      </c>
      <c r="H2525" s="219">
        <v>4</v>
      </c>
      <c r="I2525" s="201"/>
      <c r="L2525" s="197"/>
      <c r="M2525" s="202"/>
      <c r="N2525" s="203"/>
      <c r="O2525" s="203"/>
      <c r="P2525" s="203"/>
      <c r="Q2525" s="203"/>
      <c r="R2525" s="203"/>
      <c r="S2525" s="203"/>
      <c r="T2525" s="204"/>
      <c r="AT2525" s="198" t="s">
        <v>153</v>
      </c>
      <c r="AU2525" s="198" t="s">
        <v>86</v>
      </c>
      <c r="AV2525" s="12" t="s">
        <v>86</v>
      </c>
      <c r="AW2525" s="12" t="s">
        <v>40</v>
      </c>
      <c r="AX2525" s="12" t="s">
        <v>25</v>
      </c>
      <c r="AY2525" s="198" t="s">
        <v>144</v>
      </c>
    </row>
    <row r="2526" spans="2:65" s="1" customFormat="1" ht="22.5" customHeight="1">
      <c r="B2526" s="175"/>
      <c r="C2526" s="176" t="s">
        <v>2672</v>
      </c>
      <c r="D2526" s="176" t="s">
        <v>146</v>
      </c>
      <c r="E2526" s="177" t="s">
        <v>2673</v>
      </c>
      <c r="F2526" s="178" t="s">
        <v>2674</v>
      </c>
      <c r="G2526" s="179" t="s">
        <v>393</v>
      </c>
      <c r="H2526" s="180">
        <v>3</v>
      </c>
      <c r="I2526" s="181"/>
      <c r="J2526" s="182">
        <f>ROUND(I2526*H2526,2)</f>
        <v>0</v>
      </c>
      <c r="K2526" s="178" t="s">
        <v>4754</v>
      </c>
      <c r="L2526" s="42"/>
      <c r="M2526" s="183" t="s">
        <v>5</v>
      </c>
      <c r="N2526" s="184" t="s">
        <v>48</v>
      </c>
      <c r="O2526" s="43"/>
      <c r="P2526" s="185">
        <f>O2526*H2526</f>
        <v>0</v>
      </c>
      <c r="Q2526" s="185">
        <v>0</v>
      </c>
      <c r="R2526" s="185">
        <f>Q2526*H2526</f>
        <v>0</v>
      </c>
      <c r="S2526" s="185">
        <v>0</v>
      </c>
      <c r="T2526" s="186">
        <f>S2526*H2526</f>
        <v>0</v>
      </c>
      <c r="AR2526" s="24" t="s">
        <v>339</v>
      </c>
      <c r="AT2526" s="24" t="s">
        <v>146</v>
      </c>
      <c r="AU2526" s="24" t="s">
        <v>86</v>
      </c>
      <c r="AY2526" s="24" t="s">
        <v>144</v>
      </c>
      <c r="BE2526" s="187">
        <f>IF(N2526="základní",J2526,0)</f>
        <v>0</v>
      </c>
      <c r="BF2526" s="187">
        <f>IF(N2526="snížená",J2526,0)</f>
        <v>0</v>
      </c>
      <c r="BG2526" s="187">
        <f>IF(N2526="zákl. přenesená",J2526,0)</f>
        <v>0</v>
      </c>
      <c r="BH2526" s="187">
        <f>IF(N2526="sníž. přenesená",J2526,0)</f>
        <v>0</v>
      </c>
      <c r="BI2526" s="187">
        <f>IF(N2526="nulová",J2526,0)</f>
        <v>0</v>
      </c>
      <c r="BJ2526" s="24" t="s">
        <v>25</v>
      </c>
      <c r="BK2526" s="187">
        <f>ROUND(I2526*H2526,2)</f>
        <v>0</v>
      </c>
      <c r="BL2526" s="24" t="s">
        <v>339</v>
      </c>
      <c r="BM2526" s="24" t="s">
        <v>2675</v>
      </c>
    </row>
    <row r="2527" spans="2:51" s="12" customFormat="1" ht="13.5">
      <c r="B2527" s="197"/>
      <c r="D2527" s="206" t="s">
        <v>153</v>
      </c>
      <c r="E2527" s="220" t="s">
        <v>5</v>
      </c>
      <c r="F2527" s="218" t="s">
        <v>178</v>
      </c>
      <c r="H2527" s="219">
        <v>3</v>
      </c>
      <c r="I2527" s="201"/>
      <c r="L2527" s="197"/>
      <c r="M2527" s="202"/>
      <c r="N2527" s="203"/>
      <c r="O2527" s="203"/>
      <c r="P2527" s="203"/>
      <c r="Q2527" s="203"/>
      <c r="R2527" s="203"/>
      <c r="S2527" s="203"/>
      <c r="T2527" s="204"/>
      <c r="AT2527" s="198" t="s">
        <v>153</v>
      </c>
      <c r="AU2527" s="198" t="s">
        <v>86</v>
      </c>
      <c r="AV2527" s="12" t="s">
        <v>86</v>
      </c>
      <c r="AW2527" s="12" t="s">
        <v>40</v>
      </c>
      <c r="AX2527" s="12" t="s">
        <v>25</v>
      </c>
      <c r="AY2527" s="198" t="s">
        <v>144</v>
      </c>
    </row>
    <row r="2528" spans="2:65" s="1" customFormat="1" ht="22.5" customHeight="1">
      <c r="B2528" s="175"/>
      <c r="C2528" s="176" t="s">
        <v>2676</v>
      </c>
      <c r="D2528" s="176" t="s">
        <v>146</v>
      </c>
      <c r="E2528" s="177" t="s">
        <v>2677</v>
      </c>
      <c r="F2528" s="178" t="s">
        <v>2678</v>
      </c>
      <c r="G2528" s="179" t="s">
        <v>393</v>
      </c>
      <c r="H2528" s="180">
        <v>1</v>
      </c>
      <c r="I2528" s="181"/>
      <c r="J2528" s="182">
        <f>ROUND(I2528*H2528,2)</f>
        <v>0</v>
      </c>
      <c r="K2528" s="178" t="s">
        <v>4754</v>
      </c>
      <c r="L2528" s="42"/>
      <c r="M2528" s="183" t="s">
        <v>5</v>
      </c>
      <c r="N2528" s="184" t="s">
        <v>48</v>
      </c>
      <c r="O2528" s="43"/>
      <c r="P2528" s="185">
        <f>O2528*H2528</f>
        <v>0</v>
      </c>
      <c r="Q2528" s="185">
        <v>0</v>
      </c>
      <c r="R2528" s="185">
        <f>Q2528*H2528</f>
        <v>0</v>
      </c>
      <c r="S2528" s="185">
        <v>0</v>
      </c>
      <c r="T2528" s="186">
        <f>S2528*H2528</f>
        <v>0</v>
      </c>
      <c r="AR2528" s="24" t="s">
        <v>339</v>
      </c>
      <c r="AT2528" s="24" t="s">
        <v>146</v>
      </c>
      <c r="AU2528" s="24" t="s">
        <v>86</v>
      </c>
      <c r="AY2528" s="24" t="s">
        <v>144</v>
      </c>
      <c r="BE2528" s="187">
        <f>IF(N2528="základní",J2528,0)</f>
        <v>0</v>
      </c>
      <c r="BF2528" s="187">
        <f>IF(N2528="snížená",J2528,0)</f>
        <v>0</v>
      </c>
      <c r="BG2528" s="187">
        <f>IF(N2528="zákl. přenesená",J2528,0)</f>
        <v>0</v>
      </c>
      <c r="BH2528" s="187">
        <f>IF(N2528="sníž. přenesená",J2528,0)</f>
        <v>0</v>
      </c>
      <c r="BI2528" s="187">
        <f>IF(N2528="nulová",J2528,0)</f>
        <v>0</v>
      </c>
      <c r="BJ2528" s="24" t="s">
        <v>25</v>
      </c>
      <c r="BK2528" s="187">
        <f>ROUND(I2528*H2528,2)</f>
        <v>0</v>
      </c>
      <c r="BL2528" s="24" t="s">
        <v>339</v>
      </c>
      <c r="BM2528" s="24" t="s">
        <v>2679</v>
      </c>
    </row>
    <row r="2529" spans="2:51" s="12" customFormat="1" ht="13.5">
      <c r="B2529" s="197"/>
      <c r="D2529" s="206" t="s">
        <v>153</v>
      </c>
      <c r="E2529" s="220" t="s">
        <v>5</v>
      </c>
      <c r="F2529" s="218" t="s">
        <v>25</v>
      </c>
      <c r="H2529" s="219">
        <v>1</v>
      </c>
      <c r="I2529" s="201"/>
      <c r="L2529" s="197"/>
      <c r="M2529" s="202"/>
      <c r="N2529" s="203"/>
      <c r="O2529" s="203"/>
      <c r="P2529" s="203"/>
      <c r="Q2529" s="203"/>
      <c r="R2529" s="203"/>
      <c r="S2529" s="203"/>
      <c r="T2529" s="204"/>
      <c r="AT2529" s="198" t="s">
        <v>153</v>
      </c>
      <c r="AU2529" s="198" t="s">
        <v>86</v>
      </c>
      <c r="AV2529" s="12" t="s">
        <v>86</v>
      </c>
      <c r="AW2529" s="12" t="s">
        <v>40</v>
      </c>
      <c r="AX2529" s="12" t="s">
        <v>25</v>
      </c>
      <c r="AY2529" s="198" t="s">
        <v>144</v>
      </c>
    </row>
    <row r="2530" spans="2:65" s="1" customFormat="1" ht="22.5" customHeight="1">
      <c r="B2530" s="175"/>
      <c r="C2530" s="176" t="s">
        <v>2680</v>
      </c>
      <c r="D2530" s="176" t="s">
        <v>146</v>
      </c>
      <c r="E2530" s="177" t="s">
        <v>2681</v>
      </c>
      <c r="F2530" s="178" t="s">
        <v>2682</v>
      </c>
      <c r="G2530" s="179" t="s">
        <v>393</v>
      </c>
      <c r="H2530" s="180">
        <v>1</v>
      </c>
      <c r="I2530" s="181"/>
      <c r="J2530" s="182">
        <f>ROUND(I2530*H2530,2)</f>
        <v>0</v>
      </c>
      <c r="K2530" s="178" t="s">
        <v>4753</v>
      </c>
      <c r="L2530" s="42"/>
      <c r="M2530" s="183" t="s">
        <v>5</v>
      </c>
      <c r="N2530" s="184" t="s">
        <v>48</v>
      </c>
      <c r="O2530" s="43"/>
      <c r="P2530" s="185">
        <f>O2530*H2530</f>
        <v>0</v>
      </c>
      <c r="Q2530" s="185">
        <v>0</v>
      </c>
      <c r="R2530" s="185">
        <f>Q2530*H2530</f>
        <v>0</v>
      </c>
      <c r="S2530" s="185">
        <v>0</v>
      </c>
      <c r="T2530" s="186">
        <f>S2530*H2530</f>
        <v>0</v>
      </c>
      <c r="AR2530" s="24" t="s">
        <v>339</v>
      </c>
      <c r="AT2530" s="24" t="s">
        <v>146</v>
      </c>
      <c r="AU2530" s="24" t="s">
        <v>86</v>
      </c>
      <c r="AY2530" s="24" t="s">
        <v>144</v>
      </c>
      <c r="BE2530" s="187">
        <f>IF(N2530="základní",J2530,0)</f>
        <v>0</v>
      </c>
      <c r="BF2530" s="187">
        <f>IF(N2530="snížená",J2530,0)</f>
        <v>0</v>
      </c>
      <c r="BG2530" s="187">
        <f>IF(N2530="zákl. přenesená",J2530,0)</f>
        <v>0</v>
      </c>
      <c r="BH2530" s="187">
        <f>IF(N2530="sníž. přenesená",J2530,0)</f>
        <v>0</v>
      </c>
      <c r="BI2530" s="187">
        <f>IF(N2530="nulová",J2530,0)</f>
        <v>0</v>
      </c>
      <c r="BJ2530" s="24" t="s">
        <v>25</v>
      </c>
      <c r="BK2530" s="187">
        <f>ROUND(I2530*H2530,2)</f>
        <v>0</v>
      </c>
      <c r="BL2530" s="24" t="s">
        <v>339</v>
      </c>
      <c r="BM2530" s="24" t="s">
        <v>2683</v>
      </c>
    </row>
    <row r="2531" spans="2:51" s="12" customFormat="1" ht="13.5">
      <c r="B2531" s="197"/>
      <c r="D2531" s="206" t="s">
        <v>153</v>
      </c>
      <c r="E2531" s="220" t="s">
        <v>5</v>
      </c>
      <c r="F2531" s="218" t="s">
        <v>25</v>
      </c>
      <c r="H2531" s="219">
        <v>1</v>
      </c>
      <c r="I2531" s="201"/>
      <c r="L2531" s="197"/>
      <c r="M2531" s="202"/>
      <c r="N2531" s="203"/>
      <c r="O2531" s="203"/>
      <c r="P2531" s="203"/>
      <c r="Q2531" s="203"/>
      <c r="R2531" s="203"/>
      <c r="S2531" s="203"/>
      <c r="T2531" s="204"/>
      <c r="AT2531" s="198" t="s">
        <v>153</v>
      </c>
      <c r="AU2531" s="198" t="s">
        <v>86</v>
      </c>
      <c r="AV2531" s="12" t="s">
        <v>86</v>
      </c>
      <c r="AW2531" s="12" t="s">
        <v>40</v>
      </c>
      <c r="AX2531" s="12" t="s">
        <v>25</v>
      </c>
      <c r="AY2531" s="198" t="s">
        <v>144</v>
      </c>
    </row>
    <row r="2532" spans="2:65" s="1" customFormat="1" ht="22.5" customHeight="1">
      <c r="B2532" s="175"/>
      <c r="C2532" s="176" t="s">
        <v>2684</v>
      </c>
      <c r="D2532" s="176" t="s">
        <v>146</v>
      </c>
      <c r="E2532" s="177" t="s">
        <v>2685</v>
      </c>
      <c r="F2532" s="178" t="s">
        <v>2686</v>
      </c>
      <c r="G2532" s="179" t="s">
        <v>393</v>
      </c>
      <c r="H2532" s="180">
        <v>1</v>
      </c>
      <c r="I2532" s="181"/>
      <c r="J2532" s="182">
        <f>ROUND(I2532*H2532,2)</f>
        <v>0</v>
      </c>
      <c r="K2532" s="178" t="s">
        <v>4753</v>
      </c>
      <c r="L2532" s="42"/>
      <c r="M2532" s="183" t="s">
        <v>5</v>
      </c>
      <c r="N2532" s="184" t="s">
        <v>48</v>
      </c>
      <c r="O2532" s="43"/>
      <c r="P2532" s="185">
        <f>O2532*H2532</f>
        <v>0</v>
      </c>
      <c r="Q2532" s="185">
        <v>0</v>
      </c>
      <c r="R2532" s="185">
        <f>Q2532*H2532</f>
        <v>0</v>
      </c>
      <c r="S2532" s="185">
        <v>0</v>
      </c>
      <c r="T2532" s="186">
        <f>S2532*H2532</f>
        <v>0</v>
      </c>
      <c r="AR2532" s="24" t="s">
        <v>339</v>
      </c>
      <c r="AT2532" s="24" t="s">
        <v>146</v>
      </c>
      <c r="AU2532" s="24" t="s">
        <v>86</v>
      </c>
      <c r="AY2532" s="24" t="s">
        <v>144</v>
      </c>
      <c r="BE2532" s="187">
        <f>IF(N2532="základní",J2532,0)</f>
        <v>0</v>
      </c>
      <c r="BF2532" s="187">
        <f>IF(N2532="snížená",J2532,0)</f>
        <v>0</v>
      </c>
      <c r="BG2532" s="187">
        <f>IF(N2532="zákl. přenesená",J2532,0)</f>
        <v>0</v>
      </c>
      <c r="BH2532" s="187">
        <f>IF(N2532="sníž. přenesená",J2532,0)</f>
        <v>0</v>
      </c>
      <c r="BI2532" s="187">
        <f>IF(N2532="nulová",J2532,0)</f>
        <v>0</v>
      </c>
      <c r="BJ2532" s="24" t="s">
        <v>25</v>
      </c>
      <c r="BK2532" s="187">
        <f>ROUND(I2532*H2532,2)</f>
        <v>0</v>
      </c>
      <c r="BL2532" s="24" t="s">
        <v>339</v>
      </c>
      <c r="BM2532" s="24" t="s">
        <v>2687</v>
      </c>
    </row>
    <row r="2533" spans="2:51" s="12" customFormat="1" ht="13.5">
      <c r="B2533" s="197"/>
      <c r="D2533" s="206" t="s">
        <v>153</v>
      </c>
      <c r="E2533" s="220" t="s">
        <v>5</v>
      </c>
      <c r="F2533" s="218" t="s">
        <v>25</v>
      </c>
      <c r="H2533" s="219">
        <v>1</v>
      </c>
      <c r="I2533" s="201"/>
      <c r="L2533" s="197"/>
      <c r="M2533" s="202"/>
      <c r="N2533" s="203"/>
      <c r="O2533" s="203"/>
      <c r="P2533" s="203"/>
      <c r="Q2533" s="203"/>
      <c r="R2533" s="203"/>
      <c r="S2533" s="203"/>
      <c r="T2533" s="204"/>
      <c r="AT2533" s="198" t="s">
        <v>153</v>
      </c>
      <c r="AU2533" s="198" t="s">
        <v>86</v>
      </c>
      <c r="AV2533" s="12" t="s">
        <v>86</v>
      </c>
      <c r="AW2533" s="12" t="s">
        <v>40</v>
      </c>
      <c r="AX2533" s="12" t="s">
        <v>25</v>
      </c>
      <c r="AY2533" s="198" t="s">
        <v>144</v>
      </c>
    </row>
    <row r="2534" spans="2:65" s="1" customFormat="1" ht="22.5" customHeight="1">
      <c r="B2534" s="175"/>
      <c r="C2534" s="176" t="s">
        <v>2688</v>
      </c>
      <c r="D2534" s="176" t="s">
        <v>146</v>
      </c>
      <c r="E2534" s="177" t="s">
        <v>2689</v>
      </c>
      <c r="F2534" s="178" t="s">
        <v>2690</v>
      </c>
      <c r="G2534" s="179" t="s">
        <v>393</v>
      </c>
      <c r="H2534" s="180">
        <v>1</v>
      </c>
      <c r="I2534" s="181"/>
      <c r="J2534" s="182">
        <f>ROUND(I2534*H2534,2)</f>
        <v>0</v>
      </c>
      <c r="K2534" s="178" t="s">
        <v>4753</v>
      </c>
      <c r="L2534" s="42"/>
      <c r="M2534" s="183" t="s">
        <v>5</v>
      </c>
      <c r="N2534" s="184" t="s">
        <v>48</v>
      </c>
      <c r="O2534" s="43"/>
      <c r="P2534" s="185">
        <f>O2534*H2534</f>
        <v>0</v>
      </c>
      <c r="Q2534" s="185">
        <v>0</v>
      </c>
      <c r="R2534" s="185">
        <f>Q2534*H2534</f>
        <v>0</v>
      </c>
      <c r="S2534" s="185">
        <v>0</v>
      </c>
      <c r="T2534" s="186">
        <f>S2534*H2534</f>
        <v>0</v>
      </c>
      <c r="AR2534" s="24" t="s">
        <v>339</v>
      </c>
      <c r="AT2534" s="24" t="s">
        <v>146</v>
      </c>
      <c r="AU2534" s="24" t="s">
        <v>86</v>
      </c>
      <c r="AY2534" s="24" t="s">
        <v>144</v>
      </c>
      <c r="BE2534" s="187">
        <f>IF(N2534="základní",J2534,0)</f>
        <v>0</v>
      </c>
      <c r="BF2534" s="187">
        <f>IF(N2534="snížená",J2534,0)</f>
        <v>0</v>
      </c>
      <c r="BG2534" s="187">
        <f>IF(N2534="zákl. přenesená",J2534,0)</f>
        <v>0</v>
      </c>
      <c r="BH2534" s="187">
        <f>IF(N2534="sníž. přenesená",J2534,0)</f>
        <v>0</v>
      </c>
      <c r="BI2534" s="187">
        <f>IF(N2534="nulová",J2534,0)</f>
        <v>0</v>
      </c>
      <c r="BJ2534" s="24" t="s">
        <v>25</v>
      </c>
      <c r="BK2534" s="187">
        <f>ROUND(I2534*H2534,2)</f>
        <v>0</v>
      </c>
      <c r="BL2534" s="24" t="s">
        <v>339</v>
      </c>
      <c r="BM2534" s="24" t="s">
        <v>2691</v>
      </c>
    </row>
    <row r="2535" spans="2:51" s="12" customFormat="1" ht="13.5">
      <c r="B2535" s="197"/>
      <c r="D2535" s="206" t="s">
        <v>153</v>
      </c>
      <c r="E2535" s="220" t="s">
        <v>5</v>
      </c>
      <c r="F2535" s="218" t="s">
        <v>25</v>
      </c>
      <c r="H2535" s="219">
        <v>1</v>
      </c>
      <c r="I2535" s="201"/>
      <c r="L2535" s="197"/>
      <c r="M2535" s="202"/>
      <c r="N2535" s="203"/>
      <c r="O2535" s="203"/>
      <c r="P2535" s="203"/>
      <c r="Q2535" s="203"/>
      <c r="R2535" s="203"/>
      <c r="S2535" s="203"/>
      <c r="T2535" s="204"/>
      <c r="AT2535" s="198" t="s">
        <v>153</v>
      </c>
      <c r="AU2535" s="198" t="s">
        <v>86</v>
      </c>
      <c r="AV2535" s="12" t="s">
        <v>86</v>
      </c>
      <c r="AW2535" s="12" t="s">
        <v>40</v>
      </c>
      <c r="AX2535" s="12" t="s">
        <v>25</v>
      </c>
      <c r="AY2535" s="198" t="s">
        <v>144</v>
      </c>
    </row>
    <row r="2536" spans="2:65" s="1" customFormat="1" ht="22.5" customHeight="1">
      <c r="B2536" s="175"/>
      <c r="C2536" s="176" t="s">
        <v>2692</v>
      </c>
      <c r="D2536" s="176" t="s">
        <v>146</v>
      </c>
      <c r="E2536" s="177" t="s">
        <v>2693</v>
      </c>
      <c r="F2536" s="178" t="s">
        <v>2694</v>
      </c>
      <c r="G2536" s="179" t="s">
        <v>393</v>
      </c>
      <c r="H2536" s="180">
        <v>1</v>
      </c>
      <c r="I2536" s="181"/>
      <c r="J2536" s="182">
        <f>ROUND(I2536*H2536,2)</f>
        <v>0</v>
      </c>
      <c r="K2536" s="178" t="s">
        <v>4753</v>
      </c>
      <c r="L2536" s="42"/>
      <c r="M2536" s="183" t="s">
        <v>5</v>
      </c>
      <c r="N2536" s="184" t="s">
        <v>48</v>
      </c>
      <c r="O2536" s="43"/>
      <c r="P2536" s="185">
        <f>O2536*H2536</f>
        <v>0</v>
      </c>
      <c r="Q2536" s="185">
        <v>0</v>
      </c>
      <c r="R2536" s="185">
        <f>Q2536*H2536</f>
        <v>0</v>
      </c>
      <c r="S2536" s="185">
        <v>0</v>
      </c>
      <c r="T2536" s="186">
        <f>S2536*H2536</f>
        <v>0</v>
      </c>
      <c r="AR2536" s="24" t="s">
        <v>339</v>
      </c>
      <c r="AT2536" s="24" t="s">
        <v>146</v>
      </c>
      <c r="AU2536" s="24" t="s">
        <v>86</v>
      </c>
      <c r="AY2536" s="24" t="s">
        <v>144</v>
      </c>
      <c r="BE2536" s="187">
        <f>IF(N2536="základní",J2536,0)</f>
        <v>0</v>
      </c>
      <c r="BF2536" s="187">
        <f>IF(N2536="snížená",J2536,0)</f>
        <v>0</v>
      </c>
      <c r="BG2536" s="187">
        <f>IF(N2536="zákl. přenesená",J2536,0)</f>
        <v>0</v>
      </c>
      <c r="BH2536" s="187">
        <f>IF(N2536="sníž. přenesená",J2536,0)</f>
        <v>0</v>
      </c>
      <c r="BI2536" s="187">
        <f>IF(N2536="nulová",J2536,0)</f>
        <v>0</v>
      </c>
      <c r="BJ2536" s="24" t="s">
        <v>25</v>
      </c>
      <c r="BK2536" s="187">
        <f>ROUND(I2536*H2536,2)</f>
        <v>0</v>
      </c>
      <c r="BL2536" s="24" t="s">
        <v>339</v>
      </c>
      <c r="BM2536" s="24" t="s">
        <v>2695</v>
      </c>
    </row>
    <row r="2537" spans="2:51" s="12" customFormat="1" ht="13.5">
      <c r="B2537" s="197"/>
      <c r="D2537" s="206" t="s">
        <v>153</v>
      </c>
      <c r="E2537" s="220" t="s">
        <v>5</v>
      </c>
      <c r="F2537" s="218" t="s">
        <v>25</v>
      </c>
      <c r="H2537" s="219">
        <v>1</v>
      </c>
      <c r="I2537" s="201"/>
      <c r="L2537" s="197"/>
      <c r="M2537" s="202"/>
      <c r="N2537" s="203"/>
      <c r="O2537" s="203"/>
      <c r="P2537" s="203"/>
      <c r="Q2537" s="203"/>
      <c r="R2537" s="203"/>
      <c r="S2537" s="203"/>
      <c r="T2537" s="204"/>
      <c r="AT2537" s="198" t="s">
        <v>153</v>
      </c>
      <c r="AU2537" s="198" t="s">
        <v>86</v>
      </c>
      <c r="AV2537" s="12" t="s">
        <v>86</v>
      </c>
      <c r="AW2537" s="12" t="s">
        <v>40</v>
      </c>
      <c r="AX2537" s="12" t="s">
        <v>25</v>
      </c>
      <c r="AY2537" s="198" t="s">
        <v>144</v>
      </c>
    </row>
    <row r="2538" spans="2:65" s="1" customFormat="1" ht="22.5" customHeight="1">
      <c r="B2538" s="175"/>
      <c r="C2538" s="176" t="s">
        <v>2696</v>
      </c>
      <c r="D2538" s="176" t="s">
        <v>146</v>
      </c>
      <c r="E2538" s="177" t="s">
        <v>2697</v>
      </c>
      <c r="F2538" s="178" t="s">
        <v>2698</v>
      </c>
      <c r="G2538" s="179" t="s">
        <v>393</v>
      </c>
      <c r="H2538" s="180">
        <v>1</v>
      </c>
      <c r="I2538" s="181"/>
      <c r="J2538" s="182">
        <f>ROUND(I2538*H2538,2)</f>
        <v>0</v>
      </c>
      <c r="K2538" s="178" t="s">
        <v>4753</v>
      </c>
      <c r="L2538" s="42"/>
      <c r="M2538" s="183" t="s">
        <v>5</v>
      </c>
      <c r="N2538" s="184" t="s">
        <v>48</v>
      </c>
      <c r="O2538" s="43"/>
      <c r="P2538" s="185">
        <f>O2538*H2538</f>
        <v>0</v>
      </c>
      <c r="Q2538" s="185">
        <v>0</v>
      </c>
      <c r="R2538" s="185">
        <f>Q2538*H2538</f>
        <v>0</v>
      </c>
      <c r="S2538" s="185">
        <v>0</v>
      </c>
      <c r="T2538" s="186">
        <f>S2538*H2538</f>
        <v>0</v>
      </c>
      <c r="AR2538" s="24" t="s">
        <v>339</v>
      </c>
      <c r="AT2538" s="24" t="s">
        <v>146</v>
      </c>
      <c r="AU2538" s="24" t="s">
        <v>86</v>
      </c>
      <c r="AY2538" s="24" t="s">
        <v>144</v>
      </c>
      <c r="BE2538" s="187">
        <f>IF(N2538="základní",J2538,0)</f>
        <v>0</v>
      </c>
      <c r="BF2538" s="187">
        <f>IF(N2538="snížená",J2538,0)</f>
        <v>0</v>
      </c>
      <c r="BG2538" s="187">
        <f>IF(N2538="zákl. přenesená",J2538,0)</f>
        <v>0</v>
      </c>
      <c r="BH2538" s="187">
        <f>IF(N2538="sníž. přenesená",J2538,0)</f>
        <v>0</v>
      </c>
      <c r="BI2538" s="187">
        <f>IF(N2538="nulová",J2538,0)</f>
        <v>0</v>
      </c>
      <c r="BJ2538" s="24" t="s">
        <v>25</v>
      </c>
      <c r="BK2538" s="187">
        <f>ROUND(I2538*H2538,2)</f>
        <v>0</v>
      </c>
      <c r="BL2538" s="24" t="s">
        <v>339</v>
      </c>
      <c r="BM2538" s="24" t="s">
        <v>2699</v>
      </c>
    </row>
    <row r="2539" spans="2:51" s="12" customFormat="1" ht="13.5">
      <c r="B2539" s="197"/>
      <c r="D2539" s="206" t="s">
        <v>153</v>
      </c>
      <c r="E2539" s="220" t="s">
        <v>5</v>
      </c>
      <c r="F2539" s="218" t="s">
        <v>25</v>
      </c>
      <c r="H2539" s="219">
        <v>1</v>
      </c>
      <c r="I2539" s="201"/>
      <c r="L2539" s="197"/>
      <c r="M2539" s="202"/>
      <c r="N2539" s="203"/>
      <c r="O2539" s="203"/>
      <c r="P2539" s="203"/>
      <c r="Q2539" s="203"/>
      <c r="R2539" s="203"/>
      <c r="S2539" s="203"/>
      <c r="T2539" s="204"/>
      <c r="AT2539" s="198" t="s">
        <v>153</v>
      </c>
      <c r="AU2539" s="198" t="s">
        <v>86</v>
      </c>
      <c r="AV2539" s="12" t="s">
        <v>86</v>
      </c>
      <c r="AW2539" s="12" t="s">
        <v>40</v>
      </c>
      <c r="AX2539" s="12" t="s">
        <v>25</v>
      </c>
      <c r="AY2539" s="198" t="s">
        <v>144</v>
      </c>
    </row>
    <row r="2540" spans="2:65" s="1" customFormat="1" ht="22.5" customHeight="1">
      <c r="B2540" s="175"/>
      <c r="C2540" s="176" t="s">
        <v>2700</v>
      </c>
      <c r="D2540" s="176" t="s">
        <v>146</v>
      </c>
      <c r="E2540" s="177" t="s">
        <v>2701</v>
      </c>
      <c r="F2540" s="178" t="s">
        <v>2702</v>
      </c>
      <c r="G2540" s="179" t="s">
        <v>393</v>
      </c>
      <c r="H2540" s="180">
        <v>1</v>
      </c>
      <c r="I2540" s="181"/>
      <c r="J2540" s="182">
        <f>ROUND(I2540*H2540,2)</f>
        <v>0</v>
      </c>
      <c r="K2540" s="178" t="s">
        <v>4753</v>
      </c>
      <c r="L2540" s="42"/>
      <c r="M2540" s="183" t="s">
        <v>5</v>
      </c>
      <c r="N2540" s="184" t="s">
        <v>48</v>
      </c>
      <c r="O2540" s="43"/>
      <c r="P2540" s="185">
        <f>O2540*H2540</f>
        <v>0</v>
      </c>
      <c r="Q2540" s="185">
        <v>0</v>
      </c>
      <c r="R2540" s="185">
        <f>Q2540*H2540</f>
        <v>0</v>
      </c>
      <c r="S2540" s="185">
        <v>0</v>
      </c>
      <c r="T2540" s="186">
        <f>S2540*H2540</f>
        <v>0</v>
      </c>
      <c r="AR2540" s="24" t="s">
        <v>339</v>
      </c>
      <c r="AT2540" s="24" t="s">
        <v>146</v>
      </c>
      <c r="AU2540" s="24" t="s">
        <v>86</v>
      </c>
      <c r="AY2540" s="24" t="s">
        <v>144</v>
      </c>
      <c r="BE2540" s="187">
        <f>IF(N2540="základní",J2540,0)</f>
        <v>0</v>
      </c>
      <c r="BF2540" s="187">
        <f>IF(N2540="snížená",J2540,0)</f>
        <v>0</v>
      </c>
      <c r="BG2540" s="187">
        <f>IF(N2540="zákl. přenesená",J2540,0)</f>
        <v>0</v>
      </c>
      <c r="BH2540" s="187">
        <f>IF(N2540="sníž. přenesená",J2540,0)</f>
        <v>0</v>
      </c>
      <c r="BI2540" s="187">
        <f>IF(N2540="nulová",J2540,0)</f>
        <v>0</v>
      </c>
      <c r="BJ2540" s="24" t="s">
        <v>25</v>
      </c>
      <c r="BK2540" s="187">
        <f>ROUND(I2540*H2540,2)</f>
        <v>0</v>
      </c>
      <c r="BL2540" s="24" t="s">
        <v>339</v>
      </c>
      <c r="BM2540" s="24" t="s">
        <v>2703</v>
      </c>
    </row>
    <row r="2541" spans="2:51" s="12" customFormat="1" ht="13.5">
      <c r="B2541" s="197"/>
      <c r="D2541" s="206" t="s">
        <v>153</v>
      </c>
      <c r="E2541" s="220" t="s">
        <v>5</v>
      </c>
      <c r="F2541" s="218" t="s">
        <v>25</v>
      </c>
      <c r="H2541" s="219">
        <v>1</v>
      </c>
      <c r="I2541" s="201"/>
      <c r="L2541" s="197"/>
      <c r="M2541" s="202"/>
      <c r="N2541" s="203"/>
      <c r="O2541" s="203"/>
      <c r="P2541" s="203"/>
      <c r="Q2541" s="203"/>
      <c r="R2541" s="203"/>
      <c r="S2541" s="203"/>
      <c r="T2541" s="204"/>
      <c r="AT2541" s="198" t="s">
        <v>153</v>
      </c>
      <c r="AU2541" s="198" t="s">
        <v>86</v>
      </c>
      <c r="AV2541" s="12" t="s">
        <v>86</v>
      </c>
      <c r="AW2541" s="12" t="s">
        <v>40</v>
      </c>
      <c r="AX2541" s="12" t="s">
        <v>25</v>
      </c>
      <c r="AY2541" s="198" t="s">
        <v>144</v>
      </c>
    </row>
    <row r="2542" spans="2:65" s="1" customFormat="1" ht="22.5" customHeight="1">
      <c r="B2542" s="175"/>
      <c r="C2542" s="176" t="s">
        <v>2704</v>
      </c>
      <c r="D2542" s="176" t="s">
        <v>146</v>
      </c>
      <c r="E2542" s="177" t="s">
        <v>2705</v>
      </c>
      <c r="F2542" s="178" t="s">
        <v>2706</v>
      </c>
      <c r="G2542" s="179" t="s">
        <v>393</v>
      </c>
      <c r="H2542" s="180">
        <v>2</v>
      </c>
      <c r="I2542" s="181"/>
      <c r="J2542" s="182">
        <f>ROUND(I2542*H2542,2)</f>
        <v>0</v>
      </c>
      <c r="K2542" s="178" t="s">
        <v>4753</v>
      </c>
      <c r="L2542" s="42"/>
      <c r="M2542" s="183" t="s">
        <v>5</v>
      </c>
      <c r="N2542" s="184" t="s">
        <v>48</v>
      </c>
      <c r="O2542" s="43"/>
      <c r="P2542" s="185">
        <f>O2542*H2542</f>
        <v>0</v>
      </c>
      <c r="Q2542" s="185">
        <v>0</v>
      </c>
      <c r="R2542" s="185">
        <f>Q2542*H2542</f>
        <v>0</v>
      </c>
      <c r="S2542" s="185">
        <v>0</v>
      </c>
      <c r="T2542" s="186">
        <f>S2542*H2542</f>
        <v>0</v>
      </c>
      <c r="AR2542" s="24" t="s">
        <v>339</v>
      </c>
      <c r="AT2542" s="24" t="s">
        <v>146</v>
      </c>
      <c r="AU2542" s="24" t="s">
        <v>86</v>
      </c>
      <c r="AY2542" s="24" t="s">
        <v>144</v>
      </c>
      <c r="BE2542" s="187">
        <f>IF(N2542="základní",J2542,0)</f>
        <v>0</v>
      </c>
      <c r="BF2542" s="187">
        <f>IF(N2542="snížená",J2542,0)</f>
        <v>0</v>
      </c>
      <c r="BG2542" s="187">
        <f>IF(N2542="zákl. přenesená",J2542,0)</f>
        <v>0</v>
      </c>
      <c r="BH2542" s="187">
        <f>IF(N2542="sníž. přenesená",J2542,0)</f>
        <v>0</v>
      </c>
      <c r="BI2542" s="187">
        <f>IF(N2542="nulová",J2542,0)</f>
        <v>0</v>
      </c>
      <c r="BJ2542" s="24" t="s">
        <v>25</v>
      </c>
      <c r="BK2542" s="187">
        <f>ROUND(I2542*H2542,2)</f>
        <v>0</v>
      </c>
      <c r="BL2542" s="24" t="s">
        <v>339</v>
      </c>
      <c r="BM2542" s="24" t="s">
        <v>2707</v>
      </c>
    </row>
    <row r="2543" spans="2:51" s="12" customFormat="1" ht="13.5">
      <c r="B2543" s="197"/>
      <c r="D2543" s="206" t="s">
        <v>153</v>
      </c>
      <c r="E2543" s="220" t="s">
        <v>5</v>
      </c>
      <c r="F2543" s="218" t="s">
        <v>86</v>
      </c>
      <c r="H2543" s="219">
        <v>2</v>
      </c>
      <c r="I2543" s="201"/>
      <c r="L2543" s="197"/>
      <c r="M2543" s="202"/>
      <c r="N2543" s="203"/>
      <c r="O2543" s="203"/>
      <c r="P2543" s="203"/>
      <c r="Q2543" s="203"/>
      <c r="R2543" s="203"/>
      <c r="S2543" s="203"/>
      <c r="T2543" s="204"/>
      <c r="AT2543" s="198" t="s">
        <v>153</v>
      </c>
      <c r="AU2543" s="198" t="s">
        <v>86</v>
      </c>
      <c r="AV2543" s="12" t="s">
        <v>86</v>
      </c>
      <c r="AW2543" s="12" t="s">
        <v>40</v>
      </c>
      <c r="AX2543" s="12" t="s">
        <v>25</v>
      </c>
      <c r="AY2543" s="198" t="s">
        <v>144</v>
      </c>
    </row>
    <row r="2544" spans="2:65" s="1" customFormat="1" ht="22.5" customHeight="1">
      <c r="B2544" s="175"/>
      <c r="C2544" s="176" t="s">
        <v>2708</v>
      </c>
      <c r="D2544" s="176" t="s">
        <v>146</v>
      </c>
      <c r="E2544" s="177" t="s">
        <v>2709</v>
      </c>
      <c r="F2544" s="178" t="s">
        <v>2710</v>
      </c>
      <c r="G2544" s="179" t="s">
        <v>393</v>
      </c>
      <c r="H2544" s="180">
        <v>1</v>
      </c>
      <c r="I2544" s="181"/>
      <c r="J2544" s="182">
        <f>ROUND(I2544*H2544,2)</f>
        <v>0</v>
      </c>
      <c r="K2544" s="178" t="s">
        <v>4754</v>
      </c>
      <c r="L2544" s="42"/>
      <c r="M2544" s="183" t="s">
        <v>5</v>
      </c>
      <c r="N2544" s="184" t="s">
        <v>48</v>
      </c>
      <c r="O2544" s="43"/>
      <c r="P2544" s="185">
        <f>O2544*H2544</f>
        <v>0</v>
      </c>
      <c r="Q2544" s="185">
        <v>0</v>
      </c>
      <c r="R2544" s="185">
        <f>Q2544*H2544</f>
        <v>0</v>
      </c>
      <c r="S2544" s="185">
        <v>0</v>
      </c>
      <c r="T2544" s="186">
        <f>S2544*H2544</f>
        <v>0</v>
      </c>
      <c r="AR2544" s="24" t="s">
        <v>339</v>
      </c>
      <c r="AT2544" s="24" t="s">
        <v>146</v>
      </c>
      <c r="AU2544" s="24" t="s">
        <v>86</v>
      </c>
      <c r="AY2544" s="24" t="s">
        <v>144</v>
      </c>
      <c r="BE2544" s="187">
        <f>IF(N2544="základní",J2544,0)</f>
        <v>0</v>
      </c>
      <c r="BF2544" s="187">
        <f>IF(N2544="snížená",J2544,0)</f>
        <v>0</v>
      </c>
      <c r="BG2544" s="187">
        <f>IF(N2544="zákl. přenesená",J2544,0)</f>
        <v>0</v>
      </c>
      <c r="BH2544" s="187">
        <f>IF(N2544="sníž. přenesená",J2544,0)</f>
        <v>0</v>
      </c>
      <c r="BI2544" s="187">
        <f>IF(N2544="nulová",J2544,0)</f>
        <v>0</v>
      </c>
      <c r="BJ2544" s="24" t="s">
        <v>25</v>
      </c>
      <c r="BK2544" s="187">
        <f>ROUND(I2544*H2544,2)</f>
        <v>0</v>
      </c>
      <c r="BL2544" s="24" t="s">
        <v>339</v>
      </c>
      <c r="BM2544" s="24" t="s">
        <v>2711</v>
      </c>
    </row>
    <row r="2545" spans="2:51" s="12" customFormat="1" ht="13.5">
      <c r="B2545" s="197"/>
      <c r="D2545" s="206" t="s">
        <v>153</v>
      </c>
      <c r="E2545" s="220" t="s">
        <v>5</v>
      </c>
      <c r="F2545" s="218" t="s">
        <v>25</v>
      </c>
      <c r="H2545" s="219">
        <v>1</v>
      </c>
      <c r="I2545" s="201"/>
      <c r="L2545" s="197"/>
      <c r="M2545" s="202"/>
      <c r="N2545" s="203"/>
      <c r="O2545" s="203"/>
      <c r="P2545" s="203"/>
      <c r="Q2545" s="203"/>
      <c r="R2545" s="203"/>
      <c r="S2545" s="203"/>
      <c r="T2545" s="204"/>
      <c r="AT2545" s="198" t="s">
        <v>153</v>
      </c>
      <c r="AU2545" s="198" t="s">
        <v>86</v>
      </c>
      <c r="AV2545" s="12" t="s">
        <v>86</v>
      </c>
      <c r="AW2545" s="12" t="s">
        <v>40</v>
      </c>
      <c r="AX2545" s="12" t="s">
        <v>25</v>
      </c>
      <c r="AY2545" s="198" t="s">
        <v>144</v>
      </c>
    </row>
    <row r="2546" spans="2:65" s="1" customFormat="1" ht="22.5" customHeight="1">
      <c r="B2546" s="175"/>
      <c r="C2546" s="176" t="s">
        <v>2712</v>
      </c>
      <c r="D2546" s="176" t="s">
        <v>146</v>
      </c>
      <c r="E2546" s="177" t="s">
        <v>2713</v>
      </c>
      <c r="F2546" s="178" t="s">
        <v>2714</v>
      </c>
      <c r="G2546" s="179" t="s">
        <v>393</v>
      </c>
      <c r="H2546" s="180">
        <v>3</v>
      </c>
      <c r="I2546" s="181"/>
      <c r="J2546" s="182">
        <f>ROUND(I2546*H2546,2)</f>
        <v>0</v>
      </c>
      <c r="K2546" s="178" t="s">
        <v>4754</v>
      </c>
      <c r="L2546" s="42"/>
      <c r="M2546" s="183" t="s">
        <v>5</v>
      </c>
      <c r="N2546" s="184" t="s">
        <v>48</v>
      </c>
      <c r="O2546" s="43"/>
      <c r="P2546" s="185">
        <f>O2546*H2546</f>
        <v>0</v>
      </c>
      <c r="Q2546" s="185">
        <v>0</v>
      </c>
      <c r="R2546" s="185">
        <f>Q2546*H2546</f>
        <v>0</v>
      </c>
      <c r="S2546" s="185">
        <v>0</v>
      </c>
      <c r="T2546" s="186">
        <f>S2546*H2546</f>
        <v>0</v>
      </c>
      <c r="AR2546" s="24" t="s">
        <v>339</v>
      </c>
      <c r="AT2546" s="24" t="s">
        <v>146</v>
      </c>
      <c r="AU2546" s="24" t="s">
        <v>86</v>
      </c>
      <c r="AY2546" s="24" t="s">
        <v>144</v>
      </c>
      <c r="BE2546" s="187">
        <f>IF(N2546="základní",J2546,0)</f>
        <v>0</v>
      </c>
      <c r="BF2546" s="187">
        <f>IF(N2546="snížená",J2546,0)</f>
        <v>0</v>
      </c>
      <c r="BG2546" s="187">
        <f>IF(N2546="zákl. přenesená",J2546,0)</f>
        <v>0</v>
      </c>
      <c r="BH2546" s="187">
        <f>IF(N2546="sníž. přenesená",J2546,0)</f>
        <v>0</v>
      </c>
      <c r="BI2546" s="187">
        <f>IF(N2546="nulová",J2546,0)</f>
        <v>0</v>
      </c>
      <c r="BJ2546" s="24" t="s">
        <v>25</v>
      </c>
      <c r="BK2546" s="187">
        <f>ROUND(I2546*H2546,2)</f>
        <v>0</v>
      </c>
      <c r="BL2546" s="24" t="s">
        <v>339</v>
      </c>
      <c r="BM2546" s="24" t="s">
        <v>2715</v>
      </c>
    </row>
    <row r="2547" spans="2:51" s="12" customFormat="1" ht="13.5">
      <c r="B2547" s="197"/>
      <c r="D2547" s="206" t="s">
        <v>153</v>
      </c>
      <c r="E2547" s="220" t="s">
        <v>5</v>
      </c>
      <c r="F2547" s="218" t="s">
        <v>178</v>
      </c>
      <c r="H2547" s="219">
        <v>3</v>
      </c>
      <c r="I2547" s="201"/>
      <c r="L2547" s="197"/>
      <c r="M2547" s="202"/>
      <c r="N2547" s="203"/>
      <c r="O2547" s="203"/>
      <c r="P2547" s="203"/>
      <c r="Q2547" s="203"/>
      <c r="R2547" s="203"/>
      <c r="S2547" s="203"/>
      <c r="T2547" s="204"/>
      <c r="AT2547" s="198" t="s">
        <v>153</v>
      </c>
      <c r="AU2547" s="198" t="s">
        <v>86</v>
      </c>
      <c r="AV2547" s="12" t="s">
        <v>86</v>
      </c>
      <c r="AW2547" s="12" t="s">
        <v>40</v>
      </c>
      <c r="AX2547" s="12" t="s">
        <v>25</v>
      </c>
      <c r="AY2547" s="198" t="s">
        <v>144</v>
      </c>
    </row>
    <row r="2548" spans="2:65" s="1" customFormat="1" ht="22.5" customHeight="1">
      <c r="B2548" s="175"/>
      <c r="C2548" s="176" t="s">
        <v>2716</v>
      </c>
      <c r="D2548" s="176" t="s">
        <v>146</v>
      </c>
      <c r="E2548" s="177" t="s">
        <v>2717</v>
      </c>
      <c r="F2548" s="178" t="s">
        <v>2718</v>
      </c>
      <c r="G2548" s="179" t="s">
        <v>393</v>
      </c>
      <c r="H2548" s="180">
        <v>4</v>
      </c>
      <c r="I2548" s="181"/>
      <c r="J2548" s="182">
        <f>ROUND(I2548*H2548,2)</f>
        <v>0</v>
      </c>
      <c r="K2548" s="178" t="s">
        <v>4754</v>
      </c>
      <c r="L2548" s="42"/>
      <c r="M2548" s="183" t="s">
        <v>5</v>
      </c>
      <c r="N2548" s="184" t="s">
        <v>48</v>
      </c>
      <c r="O2548" s="43"/>
      <c r="P2548" s="185">
        <f>O2548*H2548</f>
        <v>0</v>
      </c>
      <c r="Q2548" s="185">
        <v>0</v>
      </c>
      <c r="R2548" s="185">
        <f>Q2548*H2548</f>
        <v>0</v>
      </c>
      <c r="S2548" s="185">
        <v>0</v>
      </c>
      <c r="T2548" s="186">
        <f>S2548*H2548</f>
        <v>0</v>
      </c>
      <c r="AR2548" s="24" t="s">
        <v>339</v>
      </c>
      <c r="AT2548" s="24" t="s">
        <v>146</v>
      </c>
      <c r="AU2548" s="24" t="s">
        <v>86</v>
      </c>
      <c r="AY2548" s="24" t="s">
        <v>144</v>
      </c>
      <c r="BE2548" s="187">
        <f>IF(N2548="základní",J2548,0)</f>
        <v>0</v>
      </c>
      <c r="BF2548" s="187">
        <f>IF(N2548="snížená",J2548,0)</f>
        <v>0</v>
      </c>
      <c r="BG2548" s="187">
        <f>IF(N2548="zákl. přenesená",J2548,0)</f>
        <v>0</v>
      </c>
      <c r="BH2548" s="187">
        <f>IF(N2548="sníž. přenesená",J2548,0)</f>
        <v>0</v>
      </c>
      <c r="BI2548" s="187">
        <f>IF(N2548="nulová",J2548,0)</f>
        <v>0</v>
      </c>
      <c r="BJ2548" s="24" t="s">
        <v>25</v>
      </c>
      <c r="BK2548" s="187">
        <f>ROUND(I2548*H2548,2)</f>
        <v>0</v>
      </c>
      <c r="BL2548" s="24" t="s">
        <v>339</v>
      </c>
      <c r="BM2548" s="24" t="s">
        <v>2719</v>
      </c>
    </row>
    <row r="2549" spans="2:51" s="12" customFormat="1" ht="13.5">
      <c r="B2549" s="197"/>
      <c r="D2549" s="206" t="s">
        <v>153</v>
      </c>
      <c r="E2549" s="220" t="s">
        <v>5</v>
      </c>
      <c r="F2549" s="218" t="s">
        <v>86</v>
      </c>
      <c r="H2549" s="219">
        <v>4</v>
      </c>
      <c r="I2549" s="201"/>
      <c r="L2549" s="197"/>
      <c r="M2549" s="202"/>
      <c r="N2549" s="203"/>
      <c r="O2549" s="203"/>
      <c r="P2549" s="203"/>
      <c r="Q2549" s="203"/>
      <c r="R2549" s="203"/>
      <c r="S2549" s="203"/>
      <c r="T2549" s="204"/>
      <c r="AT2549" s="198" t="s">
        <v>153</v>
      </c>
      <c r="AU2549" s="198" t="s">
        <v>86</v>
      </c>
      <c r="AV2549" s="12" t="s">
        <v>86</v>
      </c>
      <c r="AW2549" s="12" t="s">
        <v>40</v>
      </c>
      <c r="AX2549" s="12" t="s">
        <v>25</v>
      </c>
      <c r="AY2549" s="198" t="s">
        <v>144</v>
      </c>
    </row>
    <row r="2550" spans="2:65" s="1" customFormat="1" ht="22.5" customHeight="1">
      <c r="B2550" s="175"/>
      <c r="C2550" s="176" t="s">
        <v>2720</v>
      </c>
      <c r="D2550" s="176" t="s">
        <v>146</v>
      </c>
      <c r="E2550" s="177" t="s">
        <v>2721</v>
      </c>
      <c r="F2550" s="178" t="s">
        <v>2722</v>
      </c>
      <c r="G2550" s="179" t="s">
        <v>393</v>
      </c>
      <c r="H2550" s="180">
        <v>1</v>
      </c>
      <c r="I2550" s="181"/>
      <c r="J2550" s="182">
        <f>ROUND(I2550*H2550,2)</f>
        <v>0</v>
      </c>
      <c r="K2550" s="178" t="s">
        <v>4754</v>
      </c>
      <c r="L2550" s="42"/>
      <c r="M2550" s="183" t="s">
        <v>5</v>
      </c>
      <c r="N2550" s="184" t="s">
        <v>48</v>
      </c>
      <c r="O2550" s="43"/>
      <c r="P2550" s="185">
        <f>O2550*H2550</f>
        <v>0</v>
      </c>
      <c r="Q2550" s="185">
        <v>0</v>
      </c>
      <c r="R2550" s="185">
        <f>Q2550*H2550</f>
        <v>0</v>
      </c>
      <c r="S2550" s="185">
        <v>0</v>
      </c>
      <c r="T2550" s="186">
        <f>S2550*H2550</f>
        <v>0</v>
      </c>
      <c r="AR2550" s="24" t="s">
        <v>339</v>
      </c>
      <c r="AT2550" s="24" t="s">
        <v>146</v>
      </c>
      <c r="AU2550" s="24" t="s">
        <v>86</v>
      </c>
      <c r="AY2550" s="24" t="s">
        <v>144</v>
      </c>
      <c r="BE2550" s="187">
        <f>IF(N2550="základní",J2550,0)</f>
        <v>0</v>
      </c>
      <c r="BF2550" s="187">
        <f>IF(N2550="snížená",J2550,0)</f>
        <v>0</v>
      </c>
      <c r="BG2550" s="187">
        <f>IF(N2550="zákl. přenesená",J2550,0)</f>
        <v>0</v>
      </c>
      <c r="BH2550" s="187">
        <f>IF(N2550="sníž. přenesená",J2550,0)</f>
        <v>0</v>
      </c>
      <c r="BI2550" s="187">
        <f>IF(N2550="nulová",J2550,0)</f>
        <v>0</v>
      </c>
      <c r="BJ2550" s="24" t="s">
        <v>25</v>
      </c>
      <c r="BK2550" s="187">
        <f>ROUND(I2550*H2550,2)</f>
        <v>0</v>
      </c>
      <c r="BL2550" s="24" t="s">
        <v>339</v>
      </c>
      <c r="BM2550" s="24" t="s">
        <v>2723</v>
      </c>
    </row>
    <row r="2551" spans="2:51" s="12" customFormat="1" ht="13.5">
      <c r="B2551" s="197"/>
      <c r="D2551" s="206" t="s">
        <v>153</v>
      </c>
      <c r="E2551" s="220" t="s">
        <v>5</v>
      </c>
      <c r="F2551" s="218" t="s">
        <v>25</v>
      </c>
      <c r="H2551" s="219">
        <v>1</v>
      </c>
      <c r="I2551" s="201"/>
      <c r="L2551" s="197"/>
      <c r="M2551" s="202"/>
      <c r="N2551" s="203"/>
      <c r="O2551" s="203"/>
      <c r="P2551" s="203"/>
      <c r="Q2551" s="203"/>
      <c r="R2551" s="203"/>
      <c r="S2551" s="203"/>
      <c r="T2551" s="204"/>
      <c r="AT2551" s="198" t="s">
        <v>153</v>
      </c>
      <c r="AU2551" s="198" t="s">
        <v>86</v>
      </c>
      <c r="AV2551" s="12" t="s">
        <v>86</v>
      </c>
      <c r="AW2551" s="12" t="s">
        <v>40</v>
      </c>
      <c r="AX2551" s="12" t="s">
        <v>25</v>
      </c>
      <c r="AY2551" s="198" t="s">
        <v>144</v>
      </c>
    </row>
    <row r="2552" spans="2:65" s="1" customFormat="1" ht="22.5" customHeight="1">
      <c r="B2552" s="175"/>
      <c r="C2552" s="176" t="s">
        <v>2724</v>
      </c>
      <c r="D2552" s="176" t="s">
        <v>146</v>
      </c>
      <c r="E2552" s="177" t="s">
        <v>2725</v>
      </c>
      <c r="F2552" s="178" t="s">
        <v>2726</v>
      </c>
      <c r="G2552" s="179" t="s">
        <v>393</v>
      </c>
      <c r="H2552" s="180">
        <v>1</v>
      </c>
      <c r="I2552" s="181"/>
      <c r="J2552" s="182">
        <f>ROUND(I2552*H2552,2)</f>
        <v>0</v>
      </c>
      <c r="K2552" s="178" t="s">
        <v>4753</v>
      </c>
      <c r="L2552" s="42"/>
      <c r="M2552" s="183" t="s">
        <v>5</v>
      </c>
      <c r="N2552" s="184" t="s">
        <v>48</v>
      </c>
      <c r="O2552" s="43"/>
      <c r="P2552" s="185">
        <f>O2552*H2552</f>
        <v>0</v>
      </c>
      <c r="Q2552" s="185">
        <v>0</v>
      </c>
      <c r="R2552" s="185">
        <f>Q2552*H2552</f>
        <v>0</v>
      </c>
      <c r="S2552" s="185">
        <v>0</v>
      </c>
      <c r="T2552" s="186">
        <f>S2552*H2552</f>
        <v>0</v>
      </c>
      <c r="AR2552" s="24" t="s">
        <v>339</v>
      </c>
      <c r="AT2552" s="24" t="s">
        <v>146</v>
      </c>
      <c r="AU2552" s="24" t="s">
        <v>86</v>
      </c>
      <c r="AY2552" s="24" t="s">
        <v>144</v>
      </c>
      <c r="BE2552" s="187">
        <f>IF(N2552="základní",J2552,0)</f>
        <v>0</v>
      </c>
      <c r="BF2552" s="187">
        <f>IF(N2552="snížená",J2552,0)</f>
        <v>0</v>
      </c>
      <c r="BG2552" s="187">
        <f>IF(N2552="zákl. přenesená",J2552,0)</f>
        <v>0</v>
      </c>
      <c r="BH2552" s="187">
        <f>IF(N2552="sníž. přenesená",J2552,0)</f>
        <v>0</v>
      </c>
      <c r="BI2552" s="187">
        <f>IF(N2552="nulová",J2552,0)</f>
        <v>0</v>
      </c>
      <c r="BJ2552" s="24" t="s">
        <v>25</v>
      </c>
      <c r="BK2552" s="187">
        <f>ROUND(I2552*H2552,2)</f>
        <v>0</v>
      </c>
      <c r="BL2552" s="24" t="s">
        <v>339</v>
      </c>
      <c r="BM2552" s="24" t="s">
        <v>2727</v>
      </c>
    </row>
    <row r="2553" spans="2:51" s="12" customFormat="1" ht="13.5">
      <c r="B2553" s="197"/>
      <c r="D2553" s="206" t="s">
        <v>153</v>
      </c>
      <c r="E2553" s="220" t="s">
        <v>5</v>
      </c>
      <c r="F2553" s="218" t="s">
        <v>25</v>
      </c>
      <c r="H2553" s="219">
        <v>1</v>
      </c>
      <c r="I2553" s="201"/>
      <c r="L2553" s="197"/>
      <c r="M2553" s="202"/>
      <c r="N2553" s="203"/>
      <c r="O2553" s="203"/>
      <c r="P2553" s="203"/>
      <c r="Q2553" s="203"/>
      <c r="R2553" s="203"/>
      <c r="S2553" s="203"/>
      <c r="T2553" s="204"/>
      <c r="AT2553" s="198" t="s">
        <v>153</v>
      </c>
      <c r="AU2553" s="198" t="s">
        <v>86</v>
      </c>
      <c r="AV2553" s="12" t="s">
        <v>86</v>
      </c>
      <c r="AW2553" s="12" t="s">
        <v>40</v>
      </c>
      <c r="AX2553" s="12" t="s">
        <v>25</v>
      </c>
      <c r="AY2553" s="198" t="s">
        <v>144</v>
      </c>
    </row>
    <row r="2554" spans="2:65" s="1" customFormat="1" ht="22.5" customHeight="1">
      <c r="B2554" s="175"/>
      <c r="C2554" s="176" t="s">
        <v>2728</v>
      </c>
      <c r="D2554" s="176" t="s">
        <v>146</v>
      </c>
      <c r="E2554" s="177" t="s">
        <v>2729</v>
      </c>
      <c r="F2554" s="178" t="s">
        <v>2730</v>
      </c>
      <c r="G2554" s="179" t="s">
        <v>393</v>
      </c>
      <c r="H2554" s="180">
        <v>1</v>
      </c>
      <c r="I2554" s="181"/>
      <c r="J2554" s="182">
        <f>ROUND(I2554*H2554,2)</f>
        <v>0</v>
      </c>
      <c r="K2554" s="178" t="s">
        <v>4753</v>
      </c>
      <c r="L2554" s="42"/>
      <c r="M2554" s="183" t="s">
        <v>5</v>
      </c>
      <c r="N2554" s="184" t="s">
        <v>48</v>
      </c>
      <c r="O2554" s="43"/>
      <c r="P2554" s="185">
        <f>O2554*H2554</f>
        <v>0</v>
      </c>
      <c r="Q2554" s="185">
        <v>0</v>
      </c>
      <c r="R2554" s="185">
        <f>Q2554*H2554</f>
        <v>0</v>
      </c>
      <c r="S2554" s="185">
        <v>0</v>
      </c>
      <c r="T2554" s="186">
        <f>S2554*H2554</f>
        <v>0</v>
      </c>
      <c r="AR2554" s="24" t="s">
        <v>339</v>
      </c>
      <c r="AT2554" s="24" t="s">
        <v>146</v>
      </c>
      <c r="AU2554" s="24" t="s">
        <v>86</v>
      </c>
      <c r="AY2554" s="24" t="s">
        <v>144</v>
      </c>
      <c r="BE2554" s="187">
        <f>IF(N2554="základní",J2554,0)</f>
        <v>0</v>
      </c>
      <c r="BF2554" s="187">
        <f>IF(N2554="snížená",J2554,0)</f>
        <v>0</v>
      </c>
      <c r="BG2554" s="187">
        <f>IF(N2554="zákl. přenesená",J2554,0)</f>
        <v>0</v>
      </c>
      <c r="BH2554" s="187">
        <f>IF(N2554="sníž. přenesená",J2554,0)</f>
        <v>0</v>
      </c>
      <c r="BI2554" s="187">
        <f>IF(N2554="nulová",J2554,0)</f>
        <v>0</v>
      </c>
      <c r="BJ2554" s="24" t="s">
        <v>25</v>
      </c>
      <c r="BK2554" s="187">
        <f>ROUND(I2554*H2554,2)</f>
        <v>0</v>
      </c>
      <c r="BL2554" s="24" t="s">
        <v>339</v>
      </c>
      <c r="BM2554" s="24" t="s">
        <v>2731</v>
      </c>
    </row>
    <row r="2555" spans="2:51" s="12" customFormat="1" ht="13.5">
      <c r="B2555" s="197"/>
      <c r="D2555" s="206" t="s">
        <v>153</v>
      </c>
      <c r="E2555" s="220" t="s">
        <v>5</v>
      </c>
      <c r="F2555" s="218" t="s">
        <v>25</v>
      </c>
      <c r="H2555" s="219">
        <v>1</v>
      </c>
      <c r="I2555" s="201"/>
      <c r="L2555" s="197"/>
      <c r="M2555" s="202"/>
      <c r="N2555" s="203"/>
      <c r="O2555" s="203"/>
      <c r="P2555" s="203"/>
      <c r="Q2555" s="203"/>
      <c r="R2555" s="203"/>
      <c r="S2555" s="203"/>
      <c r="T2555" s="204"/>
      <c r="AT2555" s="198" t="s">
        <v>153</v>
      </c>
      <c r="AU2555" s="198" t="s">
        <v>86</v>
      </c>
      <c r="AV2555" s="12" t="s">
        <v>86</v>
      </c>
      <c r="AW2555" s="12" t="s">
        <v>40</v>
      </c>
      <c r="AX2555" s="12" t="s">
        <v>25</v>
      </c>
      <c r="AY2555" s="198" t="s">
        <v>144</v>
      </c>
    </row>
    <row r="2556" spans="2:65" s="1" customFormat="1" ht="22.5" customHeight="1">
      <c r="B2556" s="175"/>
      <c r="C2556" s="176" t="s">
        <v>2732</v>
      </c>
      <c r="D2556" s="176" t="s">
        <v>146</v>
      </c>
      <c r="E2556" s="177" t="s">
        <v>2733</v>
      </c>
      <c r="F2556" s="178" t="s">
        <v>2734</v>
      </c>
      <c r="G2556" s="179" t="s">
        <v>393</v>
      </c>
      <c r="H2556" s="180">
        <v>3</v>
      </c>
      <c r="I2556" s="181"/>
      <c r="J2556" s="182">
        <f>ROUND(I2556*H2556,2)</f>
        <v>0</v>
      </c>
      <c r="K2556" s="178" t="s">
        <v>4753</v>
      </c>
      <c r="L2556" s="42"/>
      <c r="M2556" s="183" t="s">
        <v>5</v>
      </c>
      <c r="N2556" s="184" t="s">
        <v>48</v>
      </c>
      <c r="O2556" s="43"/>
      <c r="P2556" s="185">
        <f>O2556*H2556</f>
        <v>0</v>
      </c>
      <c r="Q2556" s="185">
        <v>0</v>
      </c>
      <c r="R2556" s="185">
        <f>Q2556*H2556</f>
        <v>0</v>
      </c>
      <c r="S2556" s="185">
        <v>0</v>
      </c>
      <c r="T2556" s="186">
        <f>S2556*H2556</f>
        <v>0</v>
      </c>
      <c r="AR2556" s="24" t="s">
        <v>339</v>
      </c>
      <c r="AT2556" s="24" t="s">
        <v>146</v>
      </c>
      <c r="AU2556" s="24" t="s">
        <v>86</v>
      </c>
      <c r="AY2556" s="24" t="s">
        <v>144</v>
      </c>
      <c r="BE2556" s="187">
        <f>IF(N2556="základní",J2556,0)</f>
        <v>0</v>
      </c>
      <c r="BF2556" s="187">
        <f>IF(N2556="snížená",J2556,0)</f>
        <v>0</v>
      </c>
      <c r="BG2556" s="187">
        <f>IF(N2556="zákl. přenesená",J2556,0)</f>
        <v>0</v>
      </c>
      <c r="BH2556" s="187">
        <f>IF(N2556="sníž. přenesená",J2556,0)</f>
        <v>0</v>
      </c>
      <c r="BI2556" s="187">
        <f>IF(N2556="nulová",J2556,0)</f>
        <v>0</v>
      </c>
      <c r="BJ2556" s="24" t="s">
        <v>25</v>
      </c>
      <c r="BK2556" s="187">
        <f>ROUND(I2556*H2556,2)</f>
        <v>0</v>
      </c>
      <c r="BL2556" s="24" t="s">
        <v>339</v>
      </c>
      <c r="BM2556" s="24" t="s">
        <v>2735</v>
      </c>
    </row>
    <row r="2557" spans="2:51" s="12" customFormat="1" ht="13.5">
      <c r="B2557" s="197"/>
      <c r="D2557" s="206" t="s">
        <v>153</v>
      </c>
      <c r="E2557" s="220" t="s">
        <v>5</v>
      </c>
      <c r="F2557" s="218" t="s">
        <v>178</v>
      </c>
      <c r="H2557" s="219">
        <v>3</v>
      </c>
      <c r="I2557" s="201"/>
      <c r="L2557" s="197"/>
      <c r="M2557" s="202"/>
      <c r="N2557" s="203"/>
      <c r="O2557" s="203"/>
      <c r="P2557" s="203"/>
      <c r="Q2557" s="203"/>
      <c r="R2557" s="203"/>
      <c r="S2557" s="203"/>
      <c r="T2557" s="204"/>
      <c r="AT2557" s="198" t="s">
        <v>153</v>
      </c>
      <c r="AU2557" s="198" t="s">
        <v>86</v>
      </c>
      <c r="AV2557" s="12" t="s">
        <v>86</v>
      </c>
      <c r="AW2557" s="12" t="s">
        <v>40</v>
      </c>
      <c r="AX2557" s="12" t="s">
        <v>25</v>
      </c>
      <c r="AY2557" s="198" t="s">
        <v>144</v>
      </c>
    </row>
    <row r="2558" spans="2:65" s="1" customFormat="1" ht="22.5" customHeight="1">
      <c r="B2558" s="175"/>
      <c r="C2558" s="176" t="s">
        <v>2736</v>
      </c>
      <c r="D2558" s="176" t="s">
        <v>146</v>
      </c>
      <c r="E2558" s="177" t="s">
        <v>2737</v>
      </c>
      <c r="F2558" s="178" t="s">
        <v>2738</v>
      </c>
      <c r="G2558" s="179" t="s">
        <v>393</v>
      </c>
      <c r="H2558" s="180">
        <v>1</v>
      </c>
      <c r="I2558" s="181"/>
      <c r="J2558" s="182">
        <f>ROUND(I2558*H2558,2)</f>
        <v>0</v>
      </c>
      <c r="K2558" s="178" t="s">
        <v>4753</v>
      </c>
      <c r="L2558" s="42"/>
      <c r="M2558" s="183" t="s">
        <v>5</v>
      </c>
      <c r="N2558" s="184" t="s">
        <v>48</v>
      </c>
      <c r="O2558" s="43"/>
      <c r="P2558" s="185">
        <f>O2558*H2558</f>
        <v>0</v>
      </c>
      <c r="Q2558" s="185">
        <v>0</v>
      </c>
      <c r="R2558" s="185">
        <f>Q2558*H2558</f>
        <v>0</v>
      </c>
      <c r="S2558" s="185">
        <v>0</v>
      </c>
      <c r="T2558" s="186">
        <f>S2558*H2558</f>
        <v>0</v>
      </c>
      <c r="AR2558" s="24" t="s">
        <v>339</v>
      </c>
      <c r="AT2558" s="24" t="s">
        <v>146</v>
      </c>
      <c r="AU2558" s="24" t="s">
        <v>86</v>
      </c>
      <c r="AY2558" s="24" t="s">
        <v>144</v>
      </c>
      <c r="BE2558" s="187">
        <f>IF(N2558="základní",J2558,0)</f>
        <v>0</v>
      </c>
      <c r="BF2558" s="187">
        <f>IF(N2558="snížená",J2558,0)</f>
        <v>0</v>
      </c>
      <c r="BG2558" s="187">
        <f>IF(N2558="zákl. přenesená",J2558,0)</f>
        <v>0</v>
      </c>
      <c r="BH2558" s="187">
        <f>IF(N2558="sníž. přenesená",J2558,0)</f>
        <v>0</v>
      </c>
      <c r="BI2558" s="187">
        <f>IF(N2558="nulová",J2558,0)</f>
        <v>0</v>
      </c>
      <c r="BJ2558" s="24" t="s">
        <v>25</v>
      </c>
      <c r="BK2558" s="187">
        <f>ROUND(I2558*H2558,2)</f>
        <v>0</v>
      </c>
      <c r="BL2558" s="24" t="s">
        <v>339</v>
      </c>
      <c r="BM2558" s="24" t="s">
        <v>2739</v>
      </c>
    </row>
    <row r="2559" spans="2:51" s="12" customFormat="1" ht="13.5">
      <c r="B2559" s="197"/>
      <c r="D2559" s="206" t="s">
        <v>153</v>
      </c>
      <c r="E2559" s="220" t="s">
        <v>5</v>
      </c>
      <c r="F2559" s="218" t="s">
        <v>25</v>
      </c>
      <c r="H2559" s="219">
        <v>1</v>
      </c>
      <c r="I2559" s="201"/>
      <c r="L2559" s="197"/>
      <c r="M2559" s="202"/>
      <c r="N2559" s="203"/>
      <c r="O2559" s="203"/>
      <c r="P2559" s="203"/>
      <c r="Q2559" s="203"/>
      <c r="R2559" s="203"/>
      <c r="S2559" s="203"/>
      <c r="T2559" s="204"/>
      <c r="AT2559" s="198" t="s">
        <v>153</v>
      </c>
      <c r="AU2559" s="198" t="s">
        <v>86</v>
      </c>
      <c r="AV2559" s="12" t="s">
        <v>86</v>
      </c>
      <c r="AW2559" s="12" t="s">
        <v>40</v>
      </c>
      <c r="AX2559" s="12" t="s">
        <v>25</v>
      </c>
      <c r="AY2559" s="198" t="s">
        <v>144</v>
      </c>
    </row>
    <row r="2560" spans="2:65" s="1" customFormat="1" ht="22.5" customHeight="1">
      <c r="B2560" s="175"/>
      <c r="C2560" s="176" t="s">
        <v>2740</v>
      </c>
      <c r="D2560" s="176" t="s">
        <v>146</v>
      </c>
      <c r="E2560" s="177" t="s">
        <v>2741</v>
      </c>
      <c r="F2560" s="178" t="s">
        <v>2742</v>
      </c>
      <c r="G2560" s="179" t="s">
        <v>393</v>
      </c>
      <c r="H2560" s="180">
        <v>1</v>
      </c>
      <c r="I2560" s="181"/>
      <c r="J2560" s="182">
        <f>ROUND(I2560*H2560,2)</f>
        <v>0</v>
      </c>
      <c r="K2560" s="178" t="s">
        <v>4753</v>
      </c>
      <c r="L2560" s="42"/>
      <c r="M2560" s="183" t="s">
        <v>5</v>
      </c>
      <c r="N2560" s="184" t="s">
        <v>48</v>
      </c>
      <c r="O2560" s="43"/>
      <c r="P2560" s="185">
        <f>O2560*H2560</f>
        <v>0</v>
      </c>
      <c r="Q2560" s="185">
        <v>0</v>
      </c>
      <c r="R2560" s="185">
        <f>Q2560*H2560</f>
        <v>0</v>
      </c>
      <c r="S2560" s="185">
        <v>0</v>
      </c>
      <c r="T2560" s="186">
        <f>S2560*H2560</f>
        <v>0</v>
      </c>
      <c r="AR2560" s="24" t="s">
        <v>339</v>
      </c>
      <c r="AT2560" s="24" t="s">
        <v>146</v>
      </c>
      <c r="AU2560" s="24" t="s">
        <v>86</v>
      </c>
      <c r="AY2560" s="24" t="s">
        <v>144</v>
      </c>
      <c r="BE2560" s="187">
        <f>IF(N2560="základní",J2560,0)</f>
        <v>0</v>
      </c>
      <c r="BF2560" s="187">
        <f>IF(N2560="snížená",J2560,0)</f>
        <v>0</v>
      </c>
      <c r="BG2560" s="187">
        <f>IF(N2560="zákl. přenesená",J2560,0)</f>
        <v>0</v>
      </c>
      <c r="BH2560" s="187">
        <f>IF(N2560="sníž. přenesená",J2560,0)</f>
        <v>0</v>
      </c>
      <c r="BI2560" s="187">
        <f>IF(N2560="nulová",J2560,0)</f>
        <v>0</v>
      </c>
      <c r="BJ2560" s="24" t="s">
        <v>25</v>
      </c>
      <c r="BK2560" s="187">
        <f>ROUND(I2560*H2560,2)</f>
        <v>0</v>
      </c>
      <c r="BL2560" s="24" t="s">
        <v>339</v>
      </c>
      <c r="BM2560" s="24" t="s">
        <v>2743</v>
      </c>
    </row>
    <row r="2561" spans="2:51" s="12" customFormat="1" ht="13.5">
      <c r="B2561" s="197"/>
      <c r="D2561" s="206" t="s">
        <v>153</v>
      </c>
      <c r="E2561" s="220" t="s">
        <v>5</v>
      </c>
      <c r="F2561" s="218" t="s">
        <v>25</v>
      </c>
      <c r="H2561" s="219">
        <v>1</v>
      </c>
      <c r="I2561" s="201"/>
      <c r="L2561" s="197"/>
      <c r="M2561" s="202"/>
      <c r="N2561" s="203"/>
      <c r="O2561" s="203"/>
      <c r="P2561" s="203"/>
      <c r="Q2561" s="203"/>
      <c r="R2561" s="203"/>
      <c r="S2561" s="203"/>
      <c r="T2561" s="204"/>
      <c r="AT2561" s="198" t="s">
        <v>153</v>
      </c>
      <c r="AU2561" s="198" t="s">
        <v>86</v>
      </c>
      <c r="AV2561" s="12" t="s">
        <v>86</v>
      </c>
      <c r="AW2561" s="12" t="s">
        <v>40</v>
      </c>
      <c r="AX2561" s="12" t="s">
        <v>25</v>
      </c>
      <c r="AY2561" s="198" t="s">
        <v>144</v>
      </c>
    </row>
    <row r="2562" spans="2:65" s="1" customFormat="1" ht="22.5" customHeight="1">
      <c r="B2562" s="175"/>
      <c r="C2562" s="176" t="s">
        <v>2744</v>
      </c>
      <c r="D2562" s="176" t="s">
        <v>146</v>
      </c>
      <c r="E2562" s="177" t="s">
        <v>2745</v>
      </c>
      <c r="F2562" s="178" t="s">
        <v>2746</v>
      </c>
      <c r="G2562" s="179" t="s">
        <v>393</v>
      </c>
      <c r="H2562" s="180">
        <v>1</v>
      </c>
      <c r="I2562" s="181"/>
      <c r="J2562" s="182">
        <f>ROUND(I2562*H2562,2)</f>
        <v>0</v>
      </c>
      <c r="K2562" s="178" t="s">
        <v>4754</v>
      </c>
      <c r="L2562" s="42"/>
      <c r="M2562" s="183" t="s">
        <v>5</v>
      </c>
      <c r="N2562" s="184" t="s">
        <v>48</v>
      </c>
      <c r="O2562" s="43"/>
      <c r="P2562" s="185">
        <f>O2562*H2562</f>
        <v>0</v>
      </c>
      <c r="Q2562" s="185">
        <v>0</v>
      </c>
      <c r="R2562" s="185">
        <f>Q2562*H2562</f>
        <v>0</v>
      </c>
      <c r="S2562" s="185">
        <v>0</v>
      </c>
      <c r="T2562" s="186">
        <f>S2562*H2562</f>
        <v>0</v>
      </c>
      <c r="AR2562" s="24" t="s">
        <v>339</v>
      </c>
      <c r="AT2562" s="24" t="s">
        <v>146</v>
      </c>
      <c r="AU2562" s="24" t="s">
        <v>86</v>
      </c>
      <c r="AY2562" s="24" t="s">
        <v>144</v>
      </c>
      <c r="BE2562" s="187">
        <f>IF(N2562="základní",J2562,0)</f>
        <v>0</v>
      </c>
      <c r="BF2562" s="187">
        <f>IF(N2562="snížená",J2562,0)</f>
        <v>0</v>
      </c>
      <c r="BG2562" s="187">
        <f>IF(N2562="zákl. přenesená",J2562,0)</f>
        <v>0</v>
      </c>
      <c r="BH2562" s="187">
        <f>IF(N2562="sníž. přenesená",J2562,0)</f>
        <v>0</v>
      </c>
      <c r="BI2562" s="187">
        <f>IF(N2562="nulová",J2562,0)</f>
        <v>0</v>
      </c>
      <c r="BJ2562" s="24" t="s">
        <v>25</v>
      </c>
      <c r="BK2562" s="187">
        <f>ROUND(I2562*H2562,2)</f>
        <v>0</v>
      </c>
      <c r="BL2562" s="24" t="s">
        <v>339</v>
      </c>
      <c r="BM2562" s="24" t="s">
        <v>2747</v>
      </c>
    </row>
    <row r="2563" spans="2:51" s="12" customFormat="1" ht="13.5">
      <c r="B2563" s="197"/>
      <c r="D2563" s="206" t="s">
        <v>153</v>
      </c>
      <c r="E2563" s="220" t="s">
        <v>5</v>
      </c>
      <c r="F2563" s="218" t="s">
        <v>25</v>
      </c>
      <c r="H2563" s="219">
        <v>1</v>
      </c>
      <c r="I2563" s="201"/>
      <c r="L2563" s="197"/>
      <c r="M2563" s="202"/>
      <c r="N2563" s="203"/>
      <c r="O2563" s="203"/>
      <c r="P2563" s="203"/>
      <c r="Q2563" s="203"/>
      <c r="R2563" s="203"/>
      <c r="S2563" s="203"/>
      <c r="T2563" s="204"/>
      <c r="AT2563" s="198" t="s">
        <v>153</v>
      </c>
      <c r="AU2563" s="198" t="s">
        <v>86</v>
      </c>
      <c r="AV2563" s="12" t="s">
        <v>86</v>
      </c>
      <c r="AW2563" s="12" t="s">
        <v>40</v>
      </c>
      <c r="AX2563" s="12" t="s">
        <v>25</v>
      </c>
      <c r="AY2563" s="198" t="s">
        <v>144</v>
      </c>
    </row>
    <row r="2564" spans="2:65" s="1" customFormat="1" ht="22.5" customHeight="1">
      <c r="B2564" s="175"/>
      <c r="C2564" s="176" t="s">
        <v>2748</v>
      </c>
      <c r="D2564" s="176" t="s">
        <v>146</v>
      </c>
      <c r="E2564" s="177" t="s">
        <v>2749</v>
      </c>
      <c r="F2564" s="178" t="s">
        <v>2750</v>
      </c>
      <c r="G2564" s="179" t="s">
        <v>393</v>
      </c>
      <c r="H2564" s="180">
        <v>2</v>
      </c>
      <c r="I2564" s="181"/>
      <c r="J2564" s="182">
        <f>ROUND(I2564*H2564,2)</f>
        <v>0</v>
      </c>
      <c r="K2564" s="178" t="s">
        <v>4754</v>
      </c>
      <c r="L2564" s="42"/>
      <c r="M2564" s="183" t="s">
        <v>5</v>
      </c>
      <c r="N2564" s="184" t="s">
        <v>48</v>
      </c>
      <c r="O2564" s="43"/>
      <c r="P2564" s="185">
        <f>O2564*H2564</f>
        <v>0</v>
      </c>
      <c r="Q2564" s="185">
        <v>0</v>
      </c>
      <c r="R2564" s="185">
        <f>Q2564*H2564</f>
        <v>0</v>
      </c>
      <c r="S2564" s="185">
        <v>0</v>
      </c>
      <c r="T2564" s="186">
        <f>S2564*H2564</f>
        <v>0</v>
      </c>
      <c r="AR2564" s="24" t="s">
        <v>339</v>
      </c>
      <c r="AT2564" s="24" t="s">
        <v>146</v>
      </c>
      <c r="AU2564" s="24" t="s">
        <v>86</v>
      </c>
      <c r="AY2564" s="24" t="s">
        <v>144</v>
      </c>
      <c r="BE2564" s="187">
        <f>IF(N2564="základní",J2564,0)</f>
        <v>0</v>
      </c>
      <c r="BF2564" s="187">
        <f>IF(N2564="snížená",J2564,0)</f>
        <v>0</v>
      </c>
      <c r="BG2564" s="187">
        <f>IF(N2564="zákl. přenesená",J2564,0)</f>
        <v>0</v>
      </c>
      <c r="BH2564" s="187">
        <f>IF(N2564="sníž. přenesená",J2564,0)</f>
        <v>0</v>
      </c>
      <c r="BI2564" s="187">
        <f>IF(N2564="nulová",J2564,0)</f>
        <v>0</v>
      </c>
      <c r="BJ2564" s="24" t="s">
        <v>25</v>
      </c>
      <c r="BK2564" s="187">
        <f>ROUND(I2564*H2564,2)</f>
        <v>0</v>
      </c>
      <c r="BL2564" s="24" t="s">
        <v>339</v>
      </c>
      <c r="BM2564" s="24" t="s">
        <v>2751</v>
      </c>
    </row>
    <row r="2565" spans="2:51" s="12" customFormat="1" ht="13.5">
      <c r="B2565" s="197"/>
      <c r="D2565" s="206" t="s">
        <v>153</v>
      </c>
      <c r="E2565" s="220" t="s">
        <v>5</v>
      </c>
      <c r="F2565" s="218" t="s">
        <v>86</v>
      </c>
      <c r="H2565" s="219">
        <v>2</v>
      </c>
      <c r="I2565" s="201"/>
      <c r="L2565" s="197"/>
      <c r="M2565" s="202"/>
      <c r="N2565" s="203"/>
      <c r="O2565" s="203"/>
      <c r="P2565" s="203"/>
      <c r="Q2565" s="203"/>
      <c r="R2565" s="203"/>
      <c r="S2565" s="203"/>
      <c r="T2565" s="204"/>
      <c r="AT2565" s="198" t="s">
        <v>153</v>
      </c>
      <c r="AU2565" s="198" t="s">
        <v>86</v>
      </c>
      <c r="AV2565" s="12" t="s">
        <v>86</v>
      </c>
      <c r="AW2565" s="12" t="s">
        <v>40</v>
      </c>
      <c r="AX2565" s="12" t="s">
        <v>25</v>
      </c>
      <c r="AY2565" s="198" t="s">
        <v>144</v>
      </c>
    </row>
    <row r="2566" spans="2:65" s="1" customFormat="1" ht="22.5" customHeight="1">
      <c r="B2566" s="175"/>
      <c r="C2566" s="176" t="s">
        <v>2752</v>
      </c>
      <c r="D2566" s="176" t="s">
        <v>146</v>
      </c>
      <c r="E2566" s="177" t="s">
        <v>2753</v>
      </c>
      <c r="F2566" s="178" t="s">
        <v>2754</v>
      </c>
      <c r="G2566" s="179" t="s">
        <v>393</v>
      </c>
      <c r="H2566" s="180">
        <v>1</v>
      </c>
      <c r="I2566" s="181"/>
      <c r="J2566" s="182">
        <f>ROUND(I2566*H2566,2)</f>
        <v>0</v>
      </c>
      <c r="K2566" s="178" t="s">
        <v>4754</v>
      </c>
      <c r="L2566" s="42"/>
      <c r="M2566" s="183" t="s">
        <v>5</v>
      </c>
      <c r="N2566" s="184" t="s">
        <v>48</v>
      </c>
      <c r="O2566" s="43"/>
      <c r="P2566" s="185">
        <f>O2566*H2566</f>
        <v>0</v>
      </c>
      <c r="Q2566" s="185">
        <v>0</v>
      </c>
      <c r="R2566" s="185">
        <f>Q2566*H2566</f>
        <v>0</v>
      </c>
      <c r="S2566" s="185">
        <v>0</v>
      </c>
      <c r="T2566" s="186">
        <f>S2566*H2566</f>
        <v>0</v>
      </c>
      <c r="AR2566" s="24" t="s">
        <v>339</v>
      </c>
      <c r="AT2566" s="24" t="s">
        <v>146</v>
      </c>
      <c r="AU2566" s="24" t="s">
        <v>86</v>
      </c>
      <c r="AY2566" s="24" t="s">
        <v>144</v>
      </c>
      <c r="BE2566" s="187">
        <f>IF(N2566="základní",J2566,0)</f>
        <v>0</v>
      </c>
      <c r="BF2566" s="187">
        <f>IF(N2566="snížená",J2566,0)</f>
        <v>0</v>
      </c>
      <c r="BG2566" s="187">
        <f>IF(N2566="zákl. přenesená",J2566,0)</f>
        <v>0</v>
      </c>
      <c r="BH2566" s="187">
        <f>IF(N2566="sníž. přenesená",J2566,0)</f>
        <v>0</v>
      </c>
      <c r="BI2566" s="187">
        <f>IF(N2566="nulová",J2566,0)</f>
        <v>0</v>
      </c>
      <c r="BJ2566" s="24" t="s">
        <v>25</v>
      </c>
      <c r="BK2566" s="187">
        <f>ROUND(I2566*H2566,2)</f>
        <v>0</v>
      </c>
      <c r="BL2566" s="24" t="s">
        <v>339</v>
      </c>
      <c r="BM2566" s="24" t="s">
        <v>2755</v>
      </c>
    </row>
    <row r="2567" spans="2:51" s="12" customFormat="1" ht="13.5">
      <c r="B2567" s="197"/>
      <c r="D2567" s="206" t="s">
        <v>153</v>
      </c>
      <c r="E2567" s="220" t="s">
        <v>5</v>
      </c>
      <c r="F2567" s="218" t="s">
        <v>25</v>
      </c>
      <c r="H2567" s="219">
        <v>1</v>
      </c>
      <c r="I2567" s="201"/>
      <c r="L2567" s="197"/>
      <c r="M2567" s="202"/>
      <c r="N2567" s="203"/>
      <c r="O2567" s="203"/>
      <c r="P2567" s="203"/>
      <c r="Q2567" s="203"/>
      <c r="R2567" s="203"/>
      <c r="S2567" s="203"/>
      <c r="T2567" s="204"/>
      <c r="AT2567" s="198" t="s">
        <v>153</v>
      </c>
      <c r="AU2567" s="198" t="s">
        <v>86</v>
      </c>
      <c r="AV2567" s="12" t="s">
        <v>86</v>
      </c>
      <c r="AW2567" s="12" t="s">
        <v>40</v>
      </c>
      <c r="AX2567" s="12" t="s">
        <v>25</v>
      </c>
      <c r="AY2567" s="198" t="s">
        <v>144</v>
      </c>
    </row>
    <row r="2568" spans="2:65" s="1" customFormat="1" ht="22.5" customHeight="1">
      <c r="B2568" s="175"/>
      <c r="C2568" s="176" t="s">
        <v>2756</v>
      </c>
      <c r="D2568" s="176" t="s">
        <v>146</v>
      </c>
      <c r="E2568" s="177" t="s">
        <v>2757</v>
      </c>
      <c r="F2568" s="178" t="s">
        <v>2758</v>
      </c>
      <c r="G2568" s="179" t="s">
        <v>393</v>
      </c>
      <c r="H2568" s="180">
        <v>1</v>
      </c>
      <c r="I2568" s="181"/>
      <c r="J2568" s="182">
        <f>ROUND(I2568*H2568,2)</f>
        <v>0</v>
      </c>
      <c r="K2568" s="178" t="s">
        <v>4754</v>
      </c>
      <c r="L2568" s="42"/>
      <c r="M2568" s="183" t="s">
        <v>5</v>
      </c>
      <c r="N2568" s="184" t="s">
        <v>48</v>
      </c>
      <c r="O2568" s="43"/>
      <c r="P2568" s="185">
        <f>O2568*H2568</f>
        <v>0</v>
      </c>
      <c r="Q2568" s="185">
        <v>0</v>
      </c>
      <c r="R2568" s="185">
        <f>Q2568*H2568</f>
        <v>0</v>
      </c>
      <c r="S2568" s="185">
        <v>0</v>
      </c>
      <c r="T2568" s="186">
        <f>S2568*H2568</f>
        <v>0</v>
      </c>
      <c r="AR2568" s="24" t="s">
        <v>339</v>
      </c>
      <c r="AT2568" s="24" t="s">
        <v>146</v>
      </c>
      <c r="AU2568" s="24" t="s">
        <v>86</v>
      </c>
      <c r="AY2568" s="24" t="s">
        <v>144</v>
      </c>
      <c r="BE2568" s="187">
        <f>IF(N2568="základní",J2568,0)</f>
        <v>0</v>
      </c>
      <c r="BF2568" s="187">
        <f>IF(N2568="snížená",J2568,0)</f>
        <v>0</v>
      </c>
      <c r="BG2568" s="187">
        <f>IF(N2568="zákl. přenesená",J2568,0)</f>
        <v>0</v>
      </c>
      <c r="BH2568" s="187">
        <f>IF(N2568="sníž. přenesená",J2568,0)</f>
        <v>0</v>
      </c>
      <c r="BI2568" s="187">
        <f>IF(N2568="nulová",J2568,0)</f>
        <v>0</v>
      </c>
      <c r="BJ2568" s="24" t="s">
        <v>25</v>
      </c>
      <c r="BK2568" s="187">
        <f>ROUND(I2568*H2568,2)</f>
        <v>0</v>
      </c>
      <c r="BL2568" s="24" t="s">
        <v>339</v>
      </c>
      <c r="BM2568" s="24" t="s">
        <v>2759</v>
      </c>
    </row>
    <row r="2569" spans="2:51" s="12" customFormat="1" ht="13.5">
      <c r="B2569" s="197"/>
      <c r="D2569" s="206" t="s">
        <v>153</v>
      </c>
      <c r="E2569" s="220" t="s">
        <v>5</v>
      </c>
      <c r="F2569" s="218" t="s">
        <v>25</v>
      </c>
      <c r="H2569" s="219">
        <v>1</v>
      </c>
      <c r="I2569" s="201"/>
      <c r="L2569" s="197"/>
      <c r="M2569" s="202"/>
      <c r="N2569" s="203"/>
      <c r="O2569" s="203"/>
      <c r="P2569" s="203"/>
      <c r="Q2569" s="203"/>
      <c r="R2569" s="203"/>
      <c r="S2569" s="203"/>
      <c r="T2569" s="204"/>
      <c r="AT2569" s="198" t="s">
        <v>153</v>
      </c>
      <c r="AU2569" s="198" t="s">
        <v>86</v>
      </c>
      <c r="AV2569" s="12" t="s">
        <v>86</v>
      </c>
      <c r="AW2569" s="12" t="s">
        <v>40</v>
      </c>
      <c r="AX2569" s="12" t="s">
        <v>25</v>
      </c>
      <c r="AY2569" s="198" t="s">
        <v>144</v>
      </c>
    </row>
    <row r="2570" spans="2:65" s="1" customFormat="1" ht="29.25" customHeight="1">
      <c r="B2570" s="175"/>
      <c r="C2570" s="176" t="s">
        <v>2760</v>
      </c>
      <c r="D2570" s="176" t="s">
        <v>146</v>
      </c>
      <c r="E2570" s="177" t="s">
        <v>2761</v>
      </c>
      <c r="F2570" s="178" t="s">
        <v>4773</v>
      </c>
      <c r="G2570" s="179" t="s">
        <v>468</v>
      </c>
      <c r="H2570" s="180">
        <v>215</v>
      </c>
      <c r="I2570" s="181"/>
      <c r="J2570" s="182">
        <f>ROUND(I2570*H2570,2)</f>
        <v>0</v>
      </c>
      <c r="K2570" s="178" t="s">
        <v>4753</v>
      </c>
      <c r="L2570" s="42"/>
      <c r="M2570" s="183" t="s">
        <v>5</v>
      </c>
      <c r="N2570" s="184" t="s">
        <v>48</v>
      </c>
      <c r="O2570" s="43"/>
      <c r="P2570" s="185">
        <f>O2570*H2570</f>
        <v>0</v>
      </c>
      <c r="Q2570" s="185">
        <v>0</v>
      </c>
      <c r="R2570" s="185">
        <f>Q2570*H2570</f>
        <v>0</v>
      </c>
      <c r="S2570" s="185">
        <v>0</v>
      </c>
      <c r="T2570" s="186">
        <f>S2570*H2570</f>
        <v>0</v>
      </c>
      <c r="AR2570" s="24" t="s">
        <v>339</v>
      </c>
      <c r="AT2570" s="24" t="s">
        <v>146</v>
      </c>
      <c r="AU2570" s="24" t="s">
        <v>86</v>
      </c>
      <c r="AY2570" s="24" t="s">
        <v>144</v>
      </c>
      <c r="BE2570" s="187">
        <f>IF(N2570="základní",J2570,0)</f>
        <v>0</v>
      </c>
      <c r="BF2570" s="187">
        <f>IF(N2570="snížená",J2570,0)</f>
        <v>0</v>
      </c>
      <c r="BG2570" s="187">
        <f>IF(N2570="zákl. přenesená",J2570,0)</f>
        <v>0</v>
      </c>
      <c r="BH2570" s="187">
        <f>IF(N2570="sníž. přenesená",J2570,0)</f>
        <v>0</v>
      </c>
      <c r="BI2570" s="187">
        <f>IF(N2570="nulová",J2570,0)</f>
        <v>0</v>
      </c>
      <c r="BJ2570" s="24" t="s">
        <v>25</v>
      </c>
      <c r="BK2570" s="187">
        <f>ROUND(I2570*H2570,2)</f>
        <v>0</v>
      </c>
      <c r="BL2570" s="24" t="s">
        <v>339</v>
      </c>
      <c r="BM2570" s="24" t="s">
        <v>2762</v>
      </c>
    </row>
    <row r="2571" spans="2:51" s="12" customFormat="1" ht="13.5">
      <c r="B2571" s="197"/>
      <c r="D2571" s="206" t="s">
        <v>153</v>
      </c>
      <c r="E2571" s="220" t="s">
        <v>5</v>
      </c>
      <c r="F2571" s="218" t="s">
        <v>25</v>
      </c>
      <c r="H2571" s="219">
        <v>215</v>
      </c>
      <c r="I2571" s="201"/>
      <c r="L2571" s="197"/>
      <c r="M2571" s="202"/>
      <c r="N2571" s="203"/>
      <c r="O2571" s="203"/>
      <c r="P2571" s="203"/>
      <c r="Q2571" s="203"/>
      <c r="R2571" s="203"/>
      <c r="S2571" s="203"/>
      <c r="T2571" s="204"/>
      <c r="AT2571" s="198" t="s">
        <v>153</v>
      </c>
      <c r="AU2571" s="198" t="s">
        <v>86</v>
      </c>
      <c r="AV2571" s="12" t="s">
        <v>86</v>
      </c>
      <c r="AW2571" s="12" t="s">
        <v>40</v>
      </c>
      <c r="AX2571" s="12" t="s">
        <v>25</v>
      </c>
      <c r="AY2571" s="198" t="s">
        <v>144</v>
      </c>
    </row>
    <row r="2572" spans="2:65" s="1" customFormat="1" ht="22.5" customHeight="1">
      <c r="B2572" s="175"/>
      <c r="C2572" s="176" t="s">
        <v>2763</v>
      </c>
      <c r="D2572" s="176" t="s">
        <v>146</v>
      </c>
      <c r="E2572" s="177" t="s">
        <v>2764</v>
      </c>
      <c r="F2572" s="178" t="s">
        <v>2765</v>
      </c>
      <c r="G2572" s="179" t="s">
        <v>468</v>
      </c>
      <c r="H2572" s="180">
        <v>3</v>
      </c>
      <c r="I2572" s="181"/>
      <c r="J2572" s="182">
        <f>ROUND(I2572*H2572,2)</f>
        <v>0</v>
      </c>
      <c r="K2572" s="178" t="s">
        <v>4754</v>
      </c>
      <c r="L2572" s="42"/>
      <c r="M2572" s="183" t="s">
        <v>5</v>
      </c>
      <c r="N2572" s="184" t="s">
        <v>48</v>
      </c>
      <c r="O2572" s="43"/>
      <c r="P2572" s="185">
        <f>O2572*H2572</f>
        <v>0</v>
      </c>
      <c r="Q2572" s="185">
        <v>0</v>
      </c>
      <c r="R2572" s="185">
        <f>Q2572*H2572</f>
        <v>0</v>
      </c>
      <c r="S2572" s="185">
        <v>0</v>
      </c>
      <c r="T2572" s="186">
        <f>S2572*H2572</f>
        <v>0</v>
      </c>
      <c r="AR2572" s="24" t="s">
        <v>339</v>
      </c>
      <c r="AT2572" s="24" t="s">
        <v>146</v>
      </c>
      <c r="AU2572" s="24" t="s">
        <v>86</v>
      </c>
      <c r="AY2572" s="24" t="s">
        <v>144</v>
      </c>
      <c r="BE2572" s="187">
        <f>IF(N2572="základní",J2572,0)</f>
        <v>0</v>
      </c>
      <c r="BF2572" s="187">
        <f>IF(N2572="snížená",J2572,0)</f>
        <v>0</v>
      </c>
      <c r="BG2572" s="187">
        <f>IF(N2572="zákl. přenesená",J2572,0)</f>
        <v>0</v>
      </c>
      <c r="BH2572" s="187">
        <f>IF(N2572="sníž. přenesená",J2572,0)</f>
        <v>0</v>
      </c>
      <c r="BI2572" s="187">
        <f>IF(N2572="nulová",J2572,0)</f>
        <v>0</v>
      </c>
      <c r="BJ2572" s="24" t="s">
        <v>25</v>
      </c>
      <c r="BK2572" s="187">
        <f>ROUND(I2572*H2572,2)</f>
        <v>0</v>
      </c>
      <c r="BL2572" s="24" t="s">
        <v>339</v>
      </c>
      <c r="BM2572" s="24" t="s">
        <v>2766</v>
      </c>
    </row>
    <row r="2573" spans="2:51" s="12" customFormat="1" ht="13.5">
      <c r="B2573" s="197"/>
      <c r="D2573" s="189" t="s">
        <v>153</v>
      </c>
      <c r="E2573" s="198" t="s">
        <v>5</v>
      </c>
      <c r="F2573" s="199" t="s">
        <v>2767</v>
      </c>
      <c r="H2573" s="200">
        <v>3</v>
      </c>
      <c r="I2573" s="201"/>
      <c r="L2573" s="197"/>
      <c r="M2573" s="202"/>
      <c r="N2573" s="203"/>
      <c r="O2573" s="203"/>
      <c r="P2573" s="203"/>
      <c r="Q2573" s="203"/>
      <c r="R2573" s="203"/>
      <c r="S2573" s="203"/>
      <c r="T2573" s="204"/>
      <c r="AT2573" s="198" t="s">
        <v>153</v>
      </c>
      <c r="AU2573" s="198" t="s">
        <v>86</v>
      </c>
      <c r="AV2573" s="12" t="s">
        <v>86</v>
      </c>
      <c r="AW2573" s="12" t="s">
        <v>40</v>
      </c>
      <c r="AX2573" s="12" t="s">
        <v>77</v>
      </c>
      <c r="AY2573" s="198" t="s">
        <v>144</v>
      </c>
    </row>
    <row r="2574" spans="2:51" s="13" customFormat="1" ht="13.5">
      <c r="B2574" s="205"/>
      <c r="D2574" s="206" t="s">
        <v>153</v>
      </c>
      <c r="E2574" s="207" t="s">
        <v>5</v>
      </c>
      <c r="F2574" s="208" t="s">
        <v>174</v>
      </c>
      <c r="H2574" s="209">
        <v>3</v>
      </c>
      <c r="I2574" s="210"/>
      <c r="L2574" s="205"/>
      <c r="M2574" s="211"/>
      <c r="N2574" s="212"/>
      <c r="O2574" s="212"/>
      <c r="P2574" s="212"/>
      <c r="Q2574" s="212"/>
      <c r="R2574" s="212"/>
      <c r="S2574" s="212"/>
      <c r="T2574" s="213"/>
      <c r="AT2574" s="214" t="s">
        <v>153</v>
      </c>
      <c r="AU2574" s="214" t="s">
        <v>86</v>
      </c>
      <c r="AV2574" s="13" t="s">
        <v>151</v>
      </c>
      <c r="AW2574" s="13" t="s">
        <v>40</v>
      </c>
      <c r="AX2574" s="13" t="s">
        <v>25</v>
      </c>
      <c r="AY2574" s="214" t="s">
        <v>144</v>
      </c>
    </row>
    <row r="2575" spans="2:65" s="1" customFormat="1" ht="22.5" customHeight="1">
      <c r="B2575" s="175"/>
      <c r="C2575" s="176" t="s">
        <v>2768</v>
      </c>
      <c r="D2575" s="176" t="s">
        <v>146</v>
      </c>
      <c r="E2575" s="177" t="s">
        <v>2769</v>
      </c>
      <c r="F2575" s="178" t="s">
        <v>2770</v>
      </c>
      <c r="G2575" s="179" t="s">
        <v>468</v>
      </c>
      <c r="H2575" s="180">
        <v>3.1</v>
      </c>
      <c r="I2575" s="181"/>
      <c r="J2575" s="182">
        <f>ROUND(I2575*H2575,2)</f>
        <v>0</v>
      </c>
      <c r="K2575" s="178" t="s">
        <v>4754</v>
      </c>
      <c r="L2575" s="42"/>
      <c r="M2575" s="183" t="s">
        <v>5</v>
      </c>
      <c r="N2575" s="184" t="s">
        <v>48</v>
      </c>
      <c r="O2575" s="43"/>
      <c r="P2575" s="185">
        <f>O2575*H2575</f>
        <v>0</v>
      </c>
      <c r="Q2575" s="185">
        <v>0</v>
      </c>
      <c r="R2575" s="185">
        <f>Q2575*H2575</f>
        <v>0</v>
      </c>
      <c r="S2575" s="185">
        <v>0</v>
      </c>
      <c r="T2575" s="186">
        <f>S2575*H2575</f>
        <v>0</v>
      </c>
      <c r="AR2575" s="24" t="s">
        <v>339</v>
      </c>
      <c r="AT2575" s="24" t="s">
        <v>146</v>
      </c>
      <c r="AU2575" s="24" t="s">
        <v>86</v>
      </c>
      <c r="AY2575" s="24" t="s">
        <v>144</v>
      </c>
      <c r="BE2575" s="187">
        <f>IF(N2575="základní",J2575,0)</f>
        <v>0</v>
      </c>
      <c r="BF2575" s="187">
        <f>IF(N2575="snížená",J2575,0)</f>
        <v>0</v>
      </c>
      <c r="BG2575" s="187">
        <f>IF(N2575="zákl. přenesená",J2575,0)</f>
        <v>0</v>
      </c>
      <c r="BH2575" s="187">
        <f>IF(N2575="sníž. přenesená",J2575,0)</f>
        <v>0</v>
      </c>
      <c r="BI2575" s="187">
        <f>IF(N2575="nulová",J2575,0)</f>
        <v>0</v>
      </c>
      <c r="BJ2575" s="24" t="s">
        <v>25</v>
      </c>
      <c r="BK2575" s="187">
        <f>ROUND(I2575*H2575,2)</f>
        <v>0</v>
      </c>
      <c r="BL2575" s="24" t="s">
        <v>339</v>
      </c>
      <c r="BM2575" s="24" t="s">
        <v>2771</v>
      </c>
    </row>
    <row r="2576" spans="2:51" s="12" customFormat="1" ht="13.5">
      <c r="B2576" s="197"/>
      <c r="D2576" s="189" t="s">
        <v>153</v>
      </c>
      <c r="E2576" s="198" t="s">
        <v>5</v>
      </c>
      <c r="F2576" s="199" t="s">
        <v>2772</v>
      </c>
      <c r="H2576" s="200">
        <v>3.1</v>
      </c>
      <c r="I2576" s="201"/>
      <c r="L2576" s="197"/>
      <c r="M2576" s="202"/>
      <c r="N2576" s="203"/>
      <c r="O2576" s="203"/>
      <c r="P2576" s="203"/>
      <c r="Q2576" s="203"/>
      <c r="R2576" s="203"/>
      <c r="S2576" s="203"/>
      <c r="T2576" s="204"/>
      <c r="AT2576" s="198" t="s">
        <v>153</v>
      </c>
      <c r="AU2576" s="198" t="s">
        <v>86</v>
      </c>
      <c r="AV2576" s="12" t="s">
        <v>86</v>
      </c>
      <c r="AW2576" s="12" t="s">
        <v>40</v>
      </c>
      <c r="AX2576" s="12" t="s">
        <v>77</v>
      </c>
      <c r="AY2576" s="198" t="s">
        <v>144</v>
      </c>
    </row>
    <row r="2577" spans="2:51" s="13" customFormat="1" ht="13.5">
      <c r="B2577" s="205"/>
      <c r="D2577" s="206" t="s">
        <v>153</v>
      </c>
      <c r="E2577" s="207" t="s">
        <v>5</v>
      </c>
      <c r="F2577" s="208" t="s">
        <v>174</v>
      </c>
      <c r="H2577" s="209">
        <v>3.1</v>
      </c>
      <c r="I2577" s="210"/>
      <c r="L2577" s="205"/>
      <c r="M2577" s="211"/>
      <c r="N2577" s="212"/>
      <c r="O2577" s="212"/>
      <c r="P2577" s="212"/>
      <c r="Q2577" s="212"/>
      <c r="R2577" s="212"/>
      <c r="S2577" s="212"/>
      <c r="T2577" s="213"/>
      <c r="AT2577" s="214" t="s">
        <v>153</v>
      </c>
      <c r="AU2577" s="214" t="s">
        <v>86</v>
      </c>
      <c r="AV2577" s="13" t="s">
        <v>151</v>
      </c>
      <c r="AW2577" s="13" t="s">
        <v>40</v>
      </c>
      <c r="AX2577" s="13" t="s">
        <v>25</v>
      </c>
      <c r="AY2577" s="214" t="s">
        <v>144</v>
      </c>
    </row>
    <row r="2578" spans="2:65" s="1" customFormat="1" ht="22.5" customHeight="1">
      <c r="B2578" s="175"/>
      <c r="C2578" s="176" t="s">
        <v>2773</v>
      </c>
      <c r="D2578" s="176" t="s">
        <v>146</v>
      </c>
      <c r="E2578" s="177" t="s">
        <v>2774</v>
      </c>
      <c r="F2578" s="178" t="s">
        <v>2775</v>
      </c>
      <c r="G2578" s="179" t="s">
        <v>468</v>
      </c>
      <c r="H2578" s="180">
        <v>1.07</v>
      </c>
      <c r="I2578" s="181"/>
      <c r="J2578" s="182">
        <f>ROUND(I2578*H2578,2)</f>
        <v>0</v>
      </c>
      <c r="K2578" s="178" t="s">
        <v>4754</v>
      </c>
      <c r="L2578" s="42"/>
      <c r="M2578" s="183" t="s">
        <v>5</v>
      </c>
      <c r="N2578" s="184" t="s">
        <v>48</v>
      </c>
      <c r="O2578" s="43"/>
      <c r="P2578" s="185">
        <f>O2578*H2578</f>
        <v>0</v>
      </c>
      <c r="Q2578" s="185">
        <v>0</v>
      </c>
      <c r="R2578" s="185">
        <f>Q2578*H2578</f>
        <v>0</v>
      </c>
      <c r="S2578" s="185">
        <v>0</v>
      </c>
      <c r="T2578" s="186">
        <f>S2578*H2578</f>
        <v>0</v>
      </c>
      <c r="AR2578" s="24" t="s">
        <v>339</v>
      </c>
      <c r="AT2578" s="24" t="s">
        <v>146</v>
      </c>
      <c r="AU2578" s="24" t="s">
        <v>86</v>
      </c>
      <c r="AY2578" s="24" t="s">
        <v>144</v>
      </c>
      <c r="BE2578" s="187">
        <f>IF(N2578="základní",J2578,0)</f>
        <v>0</v>
      </c>
      <c r="BF2578" s="187">
        <f>IF(N2578="snížená",J2578,0)</f>
        <v>0</v>
      </c>
      <c r="BG2578" s="187">
        <f>IF(N2578="zákl. přenesená",J2578,0)</f>
        <v>0</v>
      </c>
      <c r="BH2578" s="187">
        <f>IF(N2578="sníž. přenesená",J2578,0)</f>
        <v>0</v>
      </c>
      <c r="BI2578" s="187">
        <f>IF(N2578="nulová",J2578,0)</f>
        <v>0</v>
      </c>
      <c r="BJ2578" s="24" t="s">
        <v>25</v>
      </c>
      <c r="BK2578" s="187">
        <f>ROUND(I2578*H2578,2)</f>
        <v>0</v>
      </c>
      <c r="BL2578" s="24" t="s">
        <v>339</v>
      </c>
      <c r="BM2578" s="24" t="s">
        <v>2776</v>
      </c>
    </row>
    <row r="2579" spans="2:51" s="12" customFormat="1" ht="13.5">
      <c r="B2579" s="197"/>
      <c r="D2579" s="189" t="s">
        <v>153</v>
      </c>
      <c r="E2579" s="198" t="s">
        <v>5</v>
      </c>
      <c r="F2579" s="199" t="s">
        <v>2777</v>
      </c>
      <c r="H2579" s="200">
        <v>1.07</v>
      </c>
      <c r="I2579" s="201"/>
      <c r="L2579" s="197"/>
      <c r="M2579" s="202"/>
      <c r="N2579" s="203"/>
      <c r="O2579" s="203"/>
      <c r="P2579" s="203"/>
      <c r="Q2579" s="203"/>
      <c r="R2579" s="203"/>
      <c r="S2579" s="203"/>
      <c r="T2579" s="204"/>
      <c r="AT2579" s="198" t="s">
        <v>153</v>
      </c>
      <c r="AU2579" s="198" t="s">
        <v>86</v>
      </c>
      <c r="AV2579" s="12" t="s">
        <v>86</v>
      </c>
      <c r="AW2579" s="12" t="s">
        <v>40</v>
      </c>
      <c r="AX2579" s="12" t="s">
        <v>77</v>
      </c>
      <c r="AY2579" s="198" t="s">
        <v>144</v>
      </c>
    </row>
    <row r="2580" spans="2:51" s="13" customFormat="1" ht="13.5">
      <c r="B2580" s="205"/>
      <c r="D2580" s="206" t="s">
        <v>153</v>
      </c>
      <c r="E2580" s="207" t="s">
        <v>5</v>
      </c>
      <c r="F2580" s="208" t="s">
        <v>174</v>
      </c>
      <c r="H2580" s="209">
        <v>1.07</v>
      </c>
      <c r="I2580" s="210"/>
      <c r="L2580" s="205"/>
      <c r="M2580" s="211"/>
      <c r="N2580" s="212"/>
      <c r="O2580" s="212"/>
      <c r="P2580" s="212"/>
      <c r="Q2580" s="212"/>
      <c r="R2580" s="212"/>
      <c r="S2580" s="212"/>
      <c r="T2580" s="213"/>
      <c r="AT2580" s="214" t="s">
        <v>153</v>
      </c>
      <c r="AU2580" s="214" t="s">
        <v>86</v>
      </c>
      <c r="AV2580" s="13" t="s">
        <v>151</v>
      </c>
      <c r="AW2580" s="13" t="s">
        <v>40</v>
      </c>
      <c r="AX2580" s="13" t="s">
        <v>25</v>
      </c>
      <c r="AY2580" s="214" t="s">
        <v>144</v>
      </c>
    </row>
    <row r="2581" spans="2:65" s="1" customFormat="1" ht="22.5" customHeight="1">
      <c r="B2581" s="175"/>
      <c r="C2581" s="176" t="s">
        <v>2778</v>
      </c>
      <c r="D2581" s="176" t="s">
        <v>146</v>
      </c>
      <c r="E2581" s="177" t="s">
        <v>2779</v>
      </c>
      <c r="F2581" s="178" t="s">
        <v>2780</v>
      </c>
      <c r="G2581" s="179" t="s">
        <v>468</v>
      </c>
      <c r="H2581" s="180">
        <v>2.54</v>
      </c>
      <c r="I2581" s="181"/>
      <c r="J2581" s="182">
        <f>ROUND(I2581*H2581,2)</f>
        <v>0</v>
      </c>
      <c r="K2581" s="178" t="s">
        <v>4754</v>
      </c>
      <c r="L2581" s="42"/>
      <c r="M2581" s="183" t="s">
        <v>5</v>
      </c>
      <c r="N2581" s="184" t="s">
        <v>48</v>
      </c>
      <c r="O2581" s="43"/>
      <c r="P2581" s="185">
        <f>O2581*H2581</f>
        <v>0</v>
      </c>
      <c r="Q2581" s="185">
        <v>0</v>
      </c>
      <c r="R2581" s="185">
        <f>Q2581*H2581</f>
        <v>0</v>
      </c>
      <c r="S2581" s="185">
        <v>0</v>
      </c>
      <c r="T2581" s="186">
        <f>S2581*H2581</f>
        <v>0</v>
      </c>
      <c r="AR2581" s="24" t="s">
        <v>339</v>
      </c>
      <c r="AT2581" s="24" t="s">
        <v>146</v>
      </c>
      <c r="AU2581" s="24" t="s">
        <v>86</v>
      </c>
      <c r="AY2581" s="24" t="s">
        <v>144</v>
      </c>
      <c r="BE2581" s="187">
        <f>IF(N2581="základní",J2581,0)</f>
        <v>0</v>
      </c>
      <c r="BF2581" s="187">
        <f>IF(N2581="snížená",J2581,0)</f>
        <v>0</v>
      </c>
      <c r="BG2581" s="187">
        <f>IF(N2581="zákl. přenesená",J2581,0)</f>
        <v>0</v>
      </c>
      <c r="BH2581" s="187">
        <f>IF(N2581="sníž. přenesená",J2581,0)</f>
        <v>0</v>
      </c>
      <c r="BI2581" s="187">
        <f>IF(N2581="nulová",J2581,0)</f>
        <v>0</v>
      </c>
      <c r="BJ2581" s="24" t="s">
        <v>25</v>
      </c>
      <c r="BK2581" s="187">
        <f>ROUND(I2581*H2581,2)</f>
        <v>0</v>
      </c>
      <c r="BL2581" s="24" t="s">
        <v>339</v>
      </c>
      <c r="BM2581" s="24" t="s">
        <v>2781</v>
      </c>
    </row>
    <row r="2582" spans="2:51" s="12" customFormat="1" ht="13.5">
      <c r="B2582" s="197"/>
      <c r="D2582" s="189" t="s">
        <v>153</v>
      </c>
      <c r="E2582" s="198" t="s">
        <v>5</v>
      </c>
      <c r="F2582" s="199" t="s">
        <v>2782</v>
      </c>
      <c r="H2582" s="200">
        <v>2.54</v>
      </c>
      <c r="I2582" s="201"/>
      <c r="L2582" s="197"/>
      <c r="M2582" s="202"/>
      <c r="N2582" s="203"/>
      <c r="O2582" s="203"/>
      <c r="P2582" s="203"/>
      <c r="Q2582" s="203"/>
      <c r="R2582" s="203"/>
      <c r="S2582" s="203"/>
      <c r="T2582" s="204"/>
      <c r="AT2582" s="198" t="s">
        <v>153</v>
      </c>
      <c r="AU2582" s="198" t="s">
        <v>86</v>
      </c>
      <c r="AV2582" s="12" t="s">
        <v>86</v>
      </c>
      <c r="AW2582" s="12" t="s">
        <v>40</v>
      </c>
      <c r="AX2582" s="12" t="s">
        <v>77</v>
      </c>
      <c r="AY2582" s="198" t="s">
        <v>144</v>
      </c>
    </row>
    <row r="2583" spans="2:51" s="13" customFormat="1" ht="13.5">
      <c r="B2583" s="205"/>
      <c r="D2583" s="206" t="s">
        <v>153</v>
      </c>
      <c r="E2583" s="207" t="s">
        <v>5</v>
      </c>
      <c r="F2583" s="208" t="s">
        <v>174</v>
      </c>
      <c r="H2583" s="209">
        <v>2.54</v>
      </c>
      <c r="I2583" s="210"/>
      <c r="L2583" s="205"/>
      <c r="M2583" s="211"/>
      <c r="N2583" s="212"/>
      <c r="O2583" s="212"/>
      <c r="P2583" s="212"/>
      <c r="Q2583" s="212"/>
      <c r="R2583" s="212"/>
      <c r="S2583" s="212"/>
      <c r="T2583" s="213"/>
      <c r="AT2583" s="214" t="s">
        <v>153</v>
      </c>
      <c r="AU2583" s="214" t="s">
        <v>86</v>
      </c>
      <c r="AV2583" s="13" t="s">
        <v>151</v>
      </c>
      <c r="AW2583" s="13" t="s">
        <v>40</v>
      </c>
      <c r="AX2583" s="13" t="s">
        <v>25</v>
      </c>
      <c r="AY2583" s="214" t="s">
        <v>144</v>
      </c>
    </row>
    <row r="2584" spans="2:65" s="1" customFormat="1" ht="22.5" customHeight="1">
      <c r="B2584" s="175"/>
      <c r="C2584" s="176" t="s">
        <v>2783</v>
      </c>
      <c r="D2584" s="176" t="s">
        <v>146</v>
      </c>
      <c r="E2584" s="177" t="s">
        <v>2784</v>
      </c>
      <c r="F2584" s="178" t="s">
        <v>2785</v>
      </c>
      <c r="G2584" s="179" t="s">
        <v>468</v>
      </c>
      <c r="H2584" s="180">
        <v>4.21</v>
      </c>
      <c r="I2584" s="181"/>
      <c r="J2584" s="182">
        <f>ROUND(I2584*H2584,2)</f>
        <v>0</v>
      </c>
      <c r="K2584" s="178" t="s">
        <v>4754</v>
      </c>
      <c r="L2584" s="42"/>
      <c r="M2584" s="183" t="s">
        <v>5</v>
      </c>
      <c r="N2584" s="184" t="s">
        <v>48</v>
      </c>
      <c r="O2584" s="43"/>
      <c r="P2584" s="185">
        <f>O2584*H2584</f>
        <v>0</v>
      </c>
      <c r="Q2584" s="185">
        <v>0</v>
      </c>
      <c r="R2584" s="185">
        <f>Q2584*H2584</f>
        <v>0</v>
      </c>
      <c r="S2584" s="185">
        <v>0</v>
      </c>
      <c r="T2584" s="186">
        <f>S2584*H2584</f>
        <v>0</v>
      </c>
      <c r="AR2584" s="24" t="s">
        <v>339</v>
      </c>
      <c r="AT2584" s="24" t="s">
        <v>146</v>
      </c>
      <c r="AU2584" s="24" t="s">
        <v>86</v>
      </c>
      <c r="AY2584" s="24" t="s">
        <v>144</v>
      </c>
      <c r="BE2584" s="187">
        <f>IF(N2584="základní",J2584,0)</f>
        <v>0</v>
      </c>
      <c r="BF2584" s="187">
        <f>IF(N2584="snížená",J2584,0)</f>
        <v>0</v>
      </c>
      <c r="BG2584" s="187">
        <f>IF(N2584="zákl. přenesená",J2584,0)</f>
        <v>0</v>
      </c>
      <c r="BH2584" s="187">
        <f>IF(N2584="sníž. přenesená",J2584,0)</f>
        <v>0</v>
      </c>
      <c r="BI2584" s="187">
        <f>IF(N2584="nulová",J2584,0)</f>
        <v>0</v>
      </c>
      <c r="BJ2584" s="24" t="s">
        <v>25</v>
      </c>
      <c r="BK2584" s="187">
        <f>ROUND(I2584*H2584,2)</f>
        <v>0</v>
      </c>
      <c r="BL2584" s="24" t="s">
        <v>339</v>
      </c>
      <c r="BM2584" s="24" t="s">
        <v>2786</v>
      </c>
    </row>
    <row r="2585" spans="2:51" s="12" customFormat="1" ht="13.5">
      <c r="B2585" s="197"/>
      <c r="D2585" s="189" t="s">
        <v>153</v>
      </c>
      <c r="E2585" s="198" t="s">
        <v>5</v>
      </c>
      <c r="F2585" s="199" t="s">
        <v>2359</v>
      </c>
      <c r="H2585" s="200">
        <v>4.21</v>
      </c>
      <c r="I2585" s="201"/>
      <c r="L2585" s="197"/>
      <c r="M2585" s="202"/>
      <c r="N2585" s="203"/>
      <c r="O2585" s="203"/>
      <c r="P2585" s="203"/>
      <c r="Q2585" s="203"/>
      <c r="R2585" s="203"/>
      <c r="S2585" s="203"/>
      <c r="T2585" s="204"/>
      <c r="AT2585" s="198" t="s">
        <v>153</v>
      </c>
      <c r="AU2585" s="198" t="s">
        <v>86</v>
      </c>
      <c r="AV2585" s="12" t="s">
        <v>86</v>
      </c>
      <c r="AW2585" s="12" t="s">
        <v>40</v>
      </c>
      <c r="AX2585" s="12" t="s">
        <v>77</v>
      </c>
      <c r="AY2585" s="198" t="s">
        <v>144</v>
      </c>
    </row>
    <row r="2586" spans="2:51" s="13" customFormat="1" ht="13.5">
      <c r="B2586" s="205"/>
      <c r="D2586" s="206" t="s">
        <v>153</v>
      </c>
      <c r="E2586" s="207" t="s">
        <v>5</v>
      </c>
      <c r="F2586" s="208" t="s">
        <v>174</v>
      </c>
      <c r="H2586" s="209">
        <v>4.21</v>
      </c>
      <c r="I2586" s="210"/>
      <c r="L2586" s="205"/>
      <c r="M2586" s="211"/>
      <c r="N2586" s="212"/>
      <c r="O2586" s="212"/>
      <c r="P2586" s="212"/>
      <c r="Q2586" s="212"/>
      <c r="R2586" s="212"/>
      <c r="S2586" s="212"/>
      <c r="T2586" s="213"/>
      <c r="AT2586" s="214" t="s">
        <v>153</v>
      </c>
      <c r="AU2586" s="214" t="s">
        <v>86</v>
      </c>
      <c r="AV2586" s="13" t="s">
        <v>151</v>
      </c>
      <c r="AW2586" s="13" t="s">
        <v>40</v>
      </c>
      <c r="AX2586" s="13" t="s">
        <v>25</v>
      </c>
      <c r="AY2586" s="214" t="s">
        <v>144</v>
      </c>
    </row>
    <row r="2587" spans="2:65" s="1" customFormat="1" ht="22.5" customHeight="1">
      <c r="B2587" s="175"/>
      <c r="C2587" s="176" t="s">
        <v>2787</v>
      </c>
      <c r="D2587" s="176" t="s">
        <v>146</v>
      </c>
      <c r="E2587" s="177" t="s">
        <v>2788</v>
      </c>
      <c r="F2587" s="178" t="s">
        <v>2789</v>
      </c>
      <c r="G2587" s="179" t="s">
        <v>468</v>
      </c>
      <c r="H2587" s="180">
        <v>0.7</v>
      </c>
      <c r="I2587" s="181"/>
      <c r="J2587" s="182">
        <f>ROUND(I2587*H2587,2)</f>
        <v>0</v>
      </c>
      <c r="K2587" s="178" t="s">
        <v>4754</v>
      </c>
      <c r="L2587" s="42"/>
      <c r="M2587" s="183" t="s">
        <v>5</v>
      </c>
      <c r="N2587" s="184" t="s">
        <v>48</v>
      </c>
      <c r="O2587" s="43"/>
      <c r="P2587" s="185">
        <f>O2587*H2587</f>
        <v>0</v>
      </c>
      <c r="Q2587" s="185">
        <v>0</v>
      </c>
      <c r="R2587" s="185">
        <f>Q2587*H2587</f>
        <v>0</v>
      </c>
      <c r="S2587" s="185">
        <v>0</v>
      </c>
      <c r="T2587" s="186">
        <f>S2587*H2587</f>
        <v>0</v>
      </c>
      <c r="AR2587" s="24" t="s">
        <v>339</v>
      </c>
      <c r="AT2587" s="24" t="s">
        <v>146</v>
      </c>
      <c r="AU2587" s="24" t="s">
        <v>86</v>
      </c>
      <c r="AY2587" s="24" t="s">
        <v>144</v>
      </c>
      <c r="BE2587" s="187">
        <f>IF(N2587="základní",J2587,0)</f>
        <v>0</v>
      </c>
      <c r="BF2587" s="187">
        <f>IF(N2587="snížená",J2587,0)</f>
        <v>0</v>
      </c>
      <c r="BG2587" s="187">
        <f>IF(N2587="zákl. přenesená",J2587,0)</f>
        <v>0</v>
      </c>
      <c r="BH2587" s="187">
        <f>IF(N2587="sníž. přenesená",J2587,0)</f>
        <v>0</v>
      </c>
      <c r="BI2587" s="187">
        <f>IF(N2587="nulová",J2587,0)</f>
        <v>0</v>
      </c>
      <c r="BJ2587" s="24" t="s">
        <v>25</v>
      </c>
      <c r="BK2587" s="187">
        <f>ROUND(I2587*H2587,2)</f>
        <v>0</v>
      </c>
      <c r="BL2587" s="24" t="s">
        <v>339</v>
      </c>
      <c r="BM2587" s="24" t="s">
        <v>2790</v>
      </c>
    </row>
    <row r="2588" spans="2:51" s="12" customFormat="1" ht="13.5">
      <c r="B2588" s="197"/>
      <c r="D2588" s="189" t="s">
        <v>153</v>
      </c>
      <c r="E2588" s="198" t="s">
        <v>5</v>
      </c>
      <c r="F2588" s="199" t="s">
        <v>2472</v>
      </c>
      <c r="H2588" s="200">
        <v>0.7</v>
      </c>
      <c r="I2588" s="201"/>
      <c r="L2588" s="197"/>
      <c r="M2588" s="202"/>
      <c r="N2588" s="203"/>
      <c r="O2588" s="203"/>
      <c r="P2588" s="203"/>
      <c r="Q2588" s="203"/>
      <c r="R2588" s="203"/>
      <c r="S2588" s="203"/>
      <c r="T2588" s="204"/>
      <c r="AT2588" s="198" t="s">
        <v>153</v>
      </c>
      <c r="AU2588" s="198" t="s">
        <v>86</v>
      </c>
      <c r="AV2588" s="12" t="s">
        <v>86</v>
      </c>
      <c r="AW2588" s="12" t="s">
        <v>40</v>
      </c>
      <c r="AX2588" s="12" t="s">
        <v>77</v>
      </c>
      <c r="AY2588" s="198" t="s">
        <v>144</v>
      </c>
    </row>
    <row r="2589" spans="2:51" s="13" customFormat="1" ht="13.5">
      <c r="B2589" s="205"/>
      <c r="D2589" s="206" t="s">
        <v>153</v>
      </c>
      <c r="E2589" s="207" t="s">
        <v>5</v>
      </c>
      <c r="F2589" s="208" t="s">
        <v>174</v>
      </c>
      <c r="H2589" s="209">
        <v>0.7</v>
      </c>
      <c r="I2589" s="210"/>
      <c r="L2589" s="205"/>
      <c r="M2589" s="211"/>
      <c r="N2589" s="212"/>
      <c r="O2589" s="212"/>
      <c r="P2589" s="212"/>
      <c r="Q2589" s="212"/>
      <c r="R2589" s="212"/>
      <c r="S2589" s="212"/>
      <c r="T2589" s="213"/>
      <c r="AT2589" s="214" t="s">
        <v>153</v>
      </c>
      <c r="AU2589" s="214" t="s">
        <v>86</v>
      </c>
      <c r="AV2589" s="13" t="s">
        <v>151</v>
      </c>
      <c r="AW2589" s="13" t="s">
        <v>40</v>
      </c>
      <c r="AX2589" s="13" t="s">
        <v>25</v>
      </c>
      <c r="AY2589" s="214" t="s">
        <v>144</v>
      </c>
    </row>
    <row r="2590" spans="2:65" s="1" customFormat="1" ht="22.5" customHeight="1">
      <c r="B2590" s="175"/>
      <c r="C2590" s="176" t="s">
        <v>2791</v>
      </c>
      <c r="D2590" s="176" t="s">
        <v>146</v>
      </c>
      <c r="E2590" s="177" t="s">
        <v>2792</v>
      </c>
      <c r="F2590" s="178" t="s">
        <v>2793</v>
      </c>
      <c r="G2590" s="179" t="s">
        <v>468</v>
      </c>
      <c r="H2590" s="180">
        <v>1.47</v>
      </c>
      <c r="I2590" s="181"/>
      <c r="J2590" s="182">
        <f>ROUND(I2590*H2590,2)</f>
        <v>0</v>
      </c>
      <c r="K2590" s="178" t="s">
        <v>4754</v>
      </c>
      <c r="L2590" s="42"/>
      <c r="M2590" s="183" t="s">
        <v>5</v>
      </c>
      <c r="N2590" s="184" t="s">
        <v>48</v>
      </c>
      <c r="O2590" s="43"/>
      <c r="P2590" s="185">
        <f>O2590*H2590</f>
        <v>0</v>
      </c>
      <c r="Q2590" s="185">
        <v>0</v>
      </c>
      <c r="R2590" s="185">
        <f>Q2590*H2590</f>
        <v>0</v>
      </c>
      <c r="S2590" s="185">
        <v>0</v>
      </c>
      <c r="T2590" s="186">
        <f>S2590*H2590</f>
        <v>0</v>
      </c>
      <c r="AR2590" s="24" t="s">
        <v>339</v>
      </c>
      <c r="AT2590" s="24" t="s">
        <v>146</v>
      </c>
      <c r="AU2590" s="24" t="s">
        <v>86</v>
      </c>
      <c r="AY2590" s="24" t="s">
        <v>144</v>
      </c>
      <c r="BE2590" s="187">
        <f>IF(N2590="základní",J2590,0)</f>
        <v>0</v>
      </c>
      <c r="BF2590" s="187">
        <f>IF(N2590="snížená",J2590,0)</f>
        <v>0</v>
      </c>
      <c r="BG2590" s="187">
        <f>IF(N2590="zákl. přenesená",J2590,0)</f>
        <v>0</v>
      </c>
      <c r="BH2590" s="187">
        <f>IF(N2590="sníž. přenesená",J2590,0)</f>
        <v>0</v>
      </c>
      <c r="BI2590" s="187">
        <f>IF(N2590="nulová",J2590,0)</f>
        <v>0</v>
      </c>
      <c r="BJ2590" s="24" t="s">
        <v>25</v>
      </c>
      <c r="BK2590" s="187">
        <f>ROUND(I2590*H2590,2)</f>
        <v>0</v>
      </c>
      <c r="BL2590" s="24" t="s">
        <v>339</v>
      </c>
      <c r="BM2590" s="24" t="s">
        <v>2794</v>
      </c>
    </row>
    <row r="2591" spans="2:51" s="12" customFormat="1" ht="13.5">
      <c r="B2591" s="197"/>
      <c r="D2591" s="189" t="s">
        <v>153</v>
      </c>
      <c r="E2591" s="198" t="s">
        <v>5</v>
      </c>
      <c r="F2591" s="199" t="s">
        <v>2795</v>
      </c>
      <c r="H2591" s="200">
        <v>1.47</v>
      </c>
      <c r="I2591" s="201"/>
      <c r="L2591" s="197"/>
      <c r="M2591" s="202"/>
      <c r="N2591" s="203"/>
      <c r="O2591" s="203"/>
      <c r="P2591" s="203"/>
      <c r="Q2591" s="203"/>
      <c r="R2591" s="203"/>
      <c r="S2591" s="203"/>
      <c r="T2591" s="204"/>
      <c r="AT2591" s="198" t="s">
        <v>153</v>
      </c>
      <c r="AU2591" s="198" t="s">
        <v>86</v>
      </c>
      <c r="AV2591" s="12" t="s">
        <v>86</v>
      </c>
      <c r="AW2591" s="12" t="s">
        <v>40</v>
      </c>
      <c r="AX2591" s="12" t="s">
        <v>77</v>
      </c>
      <c r="AY2591" s="198" t="s">
        <v>144</v>
      </c>
    </row>
    <row r="2592" spans="2:51" s="13" customFormat="1" ht="13.5">
      <c r="B2592" s="205"/>
      <c r="D2592" s="206" t="s">
        <v>153</v>
      </c>
      <c r="E2592" s="207" t="s">
        <v>5</v>
      </c>
      <c r="F2592" s="208" t="s">
        <v>174</v>
      </c>
      <c r="H2592" s="209">
        <v>1.47</v>
      </c>
      <c r="I2592" s="210"/>
      <c r="L2592" s="205"/>
      <c r="M2592" s="211"/>
      <c r="N2592" s="212"/>
      <c r="O2592" s="212"/>
      <c r="P2592" s="212"/>
      <c r="Q2592" s="212"/>
      <c r="R2592" s="212"/>
      <c r="S2592" s="212"/>
      <c r="T2592" s="213"/>
      <c r="AT2592" s="214" t="s">
        <v>153</v>
      </c>
      <c r="AU2592" s="214" t="s">
        <v>86</v>
      </c>
      <c r="AV2592" s="13" t="s">
        <v>151</v>
      </c>
      <c r="AW2592" s="13" t="s">
        <v>40</v>
      </c>
      <c r="AX2592" s="13" t="s">
        <v>25</v>
      </c>
      <c r="AY2592" s="214" t="s">
        <v>144</v>
      </c>
    </row>
    <row r="2593" spans="2:65" s="1" customFormat="1" ht="22.5" customHeight="1">
      <c r="B2593" s="175"/>
      <c r="C2593" s="176" t="s">
        <v>2796</v>
      </c>
      <c r="D2593" s="176" t="s">
        <v>146</v>
      </c>
      <c r="E2593" s="177" t="s">
        <v>2797</v>
      </c>
      <c r="F2593" s="178" t="s">
        <v>2798</v>
      </c>
      <c r="G2593" s="179" t="s">
        <v>468</v>
      </c>
      <c r="H2593" s="180">
        <v>2.45</v>
      </c>
      <c r="I2593" s="181"/>
      <c r="J2593" s="182">
        <f>ROUND(I2593*H2593,2)</f>
        <v>0</v>
      </c>
      <c r="K2593" s="178" t="s">
        <v>4754</v>
      </c>
      <c r="L2593" s="42"/>
      <c r="M2593" s="183" t="s">
        <v>5</v>
      </c>
      <c r="N2593" s="184" t="s">
        <v>48</v>
      </c>
      <c r="O2593" s="43"/>
      <c r="P2593" s="185">
        <f>O2593*H2593</f>
        <v>0</v>
      </c>
      <c r="Q2593" s="185">
        <v>0</v>
      </c>
      <c r="R2593" s="185">
        <f>Q2593*H2593</f>
        <v>0</v>
      </c>
      <c r="S2593" s="185">
        <v>0</v>
      </c>
      <c r="T2593" s="186">
        <f>S2593*H2593</f>
        <v>0</v>
      </c>
      <c r="AR2593" s="24" t="s">
        <v>339</v>
      </c>
      <c r="AT2593" s="24" t="s">
        <v>146</v>
      </c>
      <c r="AU2593" s="24" t="s">
        <v>86</v>
      </c>
      <c r="AY2593" s="24" t="s">
        <v>144</v>
      </c>
      <c r="BE2593" s="187">
        <f>IF(N2593="základní",J2593,0)</f>
        <v>0</v>
      </c>
      <c r="BF2593" s="187">
        <f>IF(N2593="snížená",J2593,0)</f>
        <v>0</v>
      </c>
      <c r="BG2593" s="187">
        <f>IF(N2593="zákl. přenesená",J2593,0)</f>
        <v>0</v>
      </c>
      <c r="BH2593" s="187">
        <f>IF(N2593="sníž. přenesená",J2593,0)</f>
        <v>0</v>
      </c>
      <c r="BI2593" s="187">
        <f>IF(N2593="nulová",J2593,0)</f>
        <v>0</v>
      </c>
      <c r="BJ2593" s="24" t="s">
        <v>25</v>
      </c>
      <c r="BK2593" s="187">
        <f>ROUND(I2593*H2593,2)</f>
        <v>0</v>
      </c>
      <c r="BL2593" s="24" t="s">
        <v>339</v>
      </c>
      <c r="BM2593" s="24" t="s">
        <v>2799</v>
      </c>
    </row>
    <row r="2594" spans="2:51" s="12" customFormat="1" ht="13.5">
      <c r="B2594" s="197"/>
      <c r="D2594" s="189" t="s">
        <v>153</v>
      </c>
      <c r="E2594" s="198" t="s">
        <v>5</v>
      </c>
      <c r="F2594" s="199" t="s">
        <v>2800</v>
      </c>
      <c r="H2594" s="200">
        <v>2.45</v>
      </c>
      <c r="I2594" s="201"/>
      <c r="L2594" s="197"/>
      <c r="M2594" s="202"/>
      <c r="N2594" s="203"/>
      <c r="O2594" s="203"/>
      <c r="P2594" s="203"/>
      <c r="Q2594" s="203"/>
      <c r="R2594" s="203"/>
      <c r="S2594" s="203"/>
      <c r="T2594" s="204"/>
      <c r="AT2594" s="198" t="s">
        <v>153</v>
      </c>
      <c r="AU2594" s="198" t="s">
        <v>86</v>
      </c>
      <c r="AV2594" s="12" t="s">
        <v>86</v>
      </c>
      <c r="AW2594" s="12" t="s">
        <v>40</v>
      </c>
      <c r="AX2594" s="12" t="s">
        <v>77</v>
      </c>
      <c r="AY2594" s="198" t="s">
        <v>144</v>
      </c>
    </row>
    <row r="2595" spans="2:51" s="13" customFormat="1" ht="13.5">
      <c r="B2595" s="205"/>
      <c r="D2595" s="206" t="s">
        <v>153</v>
      </c>
      <c r="E2595" s="207" t="s">
        <v>5</v>
      </c>
      <c r="F2595" s="208" t="s">
        <v>174</v>
      </c>
      <c r="H2595" s="209">
        <v>2.45</v>
      </c>
      <c r="I2595" s="210"/>
      <c r="L2595" s="205"/>
      <c r="M2595" s="211"/>
      <c r="N2595" s="212"/>
      <c r="O2595" s="212"/>
      <c r="P2595" s="212"/>
      <c r="Q2595" s="212"/>
      <c r="R2595" s="212"/>
      <c r="S2595" s="212"/>
      <c r="T2595" s="213"/>
      <c r="AT2595" s="214" t="s">
        <v>153</v>
      </c>
      <c r="AU2595" s="214" t="s">
        <v>86</v>
      </c>
      <c r="AV2595" s="13" t="s">
        <v>151</v>
      </c>
      <c r="AW2595" s="13" t="s">
        <v>40</v>
      </c>
      <c r="AX2595" s="13" t="s">
        <v>25</v>
      </c>
      <c r="AY2595" s="214" t="s">
        <v>144</v>
      </c>
    </row>
    <row r="2596" spans="2:65" s="1" customFormat="1" ht="22.5" customHeight="1">
      <c r="B2596" s="175"/>
      <c r="C2596" s="176" t="s">
        <v>1445</v>
      </c>
      <c r="D2596" s="176" t="s">
        <v>146</v>
      </c>
      <c r="E2596" s="177" t="s">
        <v>2801</v>
      </c>
      <c r="F2596" s="178" t="s">
        <v>2802</v>
      </c>
      <c r="G2596" s="179" t="s">
        <v>468</v>
      </c>
      <c r="H2596" s="180">
        <v>2.1</v>
      </c>
      <c r="I2596" s="181"/>
      <c r="J2596" s="182">
        <f>ROUND(I2596*H2596,2)</f>
        <v>0</v>
      </c>
      <c r="K2596" s="178" t="s">
        <v>4754</v>
      </c>
      <c r="L2596" s="42"/>
      <c r="M2596" s="183" t="s">
        <v>5</v>
      </c>
      <c r="N2596" s="184" t="s">
        <v>48</v>
      </c>
      <c r="O2596" s="43"/>
      <c r="P2596" s="185">
        <f>O2596*H2596</f>
        <v>0</v>
      </c>
      <c r="Q2596" s="185">
        <v>0</v>
      </c>
      <c r="R2596" s="185">
        <f>Q2596*H2596</f>
        <v>0</v>
      </c>
      <c r="S2596" s="185">
        <v>0</v>
      </c>
      <c r="T2596" s="186">
        <f>S2596*H2596</f>
        <v>0</v>
      </c>
      <c r="AR2596" s="24" t="s">
        <v>339</v>
      </c>
      <c r="AT2596" s="24" t="s">
        <v>146</v>
      </c>
      <c r="AU2596" s="24" t="s">
        <v>86</v>
      </c>
      <c r="AY2596" s="24" t="s">
        <v>144</v>
      </c>
      <c r="BE2596" s="187">
        <f>IF(N2596="základní",J2596,0)</f>
        <v>0</v>
      </c>
      <c r="BF2596" s="187">
        <f>IF(N2596="snížená",J2596,0)</f>
        <v>0</v>
      </c>
      <c r="BG2596" s="187">
        <f>IF(N2596="zákl. přenesená",J2596,0)</f>
        <v>0</v>
      </c>
      <c r="BH2596" s="187">
        <f>IF(N2596="sníž. přenesená",J2596,0)</f>
        <v>0</v>
      </c>
      <c r="BI2596" s="187">
        <f>IF(N2596="nulová",J2596,0)</f>
        <v>0</v>
      </c>
      <c r="BJ2596" s="24" t="s">
        <v>25</v>
      </c>
      <c r="BK2596" s="187">
        <f>ROUND(I2596*H2596,2)</f>
        <v>0</v>
      </c>
      <c r="BL2596" s="24" t="s">
        <v>339</v>
      </c>
      <c r="BM2596" s="24" t="s">
        <v>2803</v>
      </c>
    </row>
    <row r="2597" spans="2:51" s="12" customFormat="1" ht="13.5">
      <c r="B2597" s="197"/>
      <c r="D2597" s="189" t="s">
        <v>153</v>
      </c>
      <c r="E2597" s="198" t="s">
        <v>5</v>
      </c>
      <c r="F2597" s="199" t="s">
        <v>2804</v>
      </c>
      <c r="H2597" s="200">
        <v>2.1</v>
      </c>
      <c r="I2597" s="201"/>
      <c r="L2597" s="197"/>
      <c r="M2597" s="202"/>
      <c r="N2597" s="203"/>
      <c r="O2597" s="203"/>
      <c r="P2597" s="203"/>
      <c r="Q2597" s="203"/>
      <c r="R2597" s="203"/>
      <c r="S2597" s="203"/>
      <c r="T2597" s="204"/>
      <c r="AT2597" s="198" t="s">
        <v>153</v>
      </c>
      <c r="AU2597" s="198" t="s">
        <v>86</v>
      </c>
      <c r="AV2597" s="12" t="s">
        <v>86</v>
      </c>
      <c r="AW2597" s="12" t="s">
        <v>40</v>
      </c>
      <c r="AX2597" s="12" t="s">
        <v>77</v>
      </c>
      <c r="AY2597" s="198" t="s">
        <v>144</v>
      </c>
    </row>
    <row r="2598" spans="2:51" s="13" customFormat="1" ht="13.5">
      <c r="B2598" s="205"/>
      <c r="D2598" s="206" t="s">
        <v>153</v>
      </c>
      <c r="E2598" s="207" t="s">
        <v>5</v>
      </c>
      <c r="F2598" s="208" t="s">
        <v>174</v>
      </c>
      <c r="H2598" s="209">
        <v>2.1</v>
      </c>
      <c r="I2598" s="210"/>
      <c r="L2598" s="205"/>
      <c r="M2598" s="211"/>
      <c r="N2598" s="212"/>
      <c r="O2598" s="212"/>
      <c r="P2598" s="212"/>
      <c r="Q2598" s="212"/>
      <c r="R2598" s="212"/>
      <c r="S2598" s="212"/>
      <c r="T2598" s="213"/>
      <c r="AT2598" s="214" t="s">
        <v>153</v>
      </c>
      <c r="AU2598" s="214" t="s">
        <v>86</v>
      </c>
      <c r="AV2598" s="13" t="s">
        <v>151</v>
      </c>
      <c r="AW2598" s="13" t="s">
        <v>40</v>
      </c>
      <c r="AX2598" s="13" t="s">
        <v>25</v>
      </c>
      <c r="AY2598" s="214" t="s">
        <v>144</v>
      </c>
    </row>
    <row r="2599" spans="2:65" s="1" customFormat="1" ht="22.5" customHeight="1">
      <c r="B2599" s="175"/>
      <c r="C2599" s="176" t="s">
        <v>2805</v>
      </c>
      <c r="D2599" s="176" t="s">
        <v>146</v>
      </c>
      <c r="E2599" s="177" t="s">
        <v>2806</v>
      </c>
      <c r="F2599" s="178" t="s">
        <v>2807</v>
      </c>
      <c r="G2599" s="179" t="s">
        <v>468</v>
      </c>
      <c r="H2599" s="180">
        <v>2.1</v>
      </c>
      <c r="I2599" s="181"/>
      <c r="J2599" s="182">
        <f>ROUND(I2599*H2599,2)</f>
        <v>0</v>
      </c>
      <c r="K2599" s="178" t="s">
        <v>4754</v>
      </c>
      <c r="L2599" s="42"/>
      <c r="M2599" s="183" t="s">
        <v>5</v>
      </c>
      <c r="N2599" s="184" t="s">
        <v>48</v>
      </c>
      <c r="O2599" s="43"/>
      <c r="P2599" s="185">
        <f>O2599*H2599</f>
        <v>0</v>
      </c>
      <c r="Q2599" s="185">
        <v>0</v>
      </c>
      <c r="R2599" s="185">
        <f>Q2599*H2599</f>
        <v>0</v>
      </c>
      <c r="S2599" s="185">
        <v>0</v>
      </c>
      <c r="T2599" s="186">
        <f>S2599*H2599</f>
        <v>0</v>
      </c>
      <c r="AR2599" s="24" t="s">
        <v>339</v>
      </c>
      <c r="AT2599" s="24" t="s">
        <v>146</v>
      </c>
      <c r="AU2599" s="24" t="s">
        <v>86</v>
      </c>
      <c r="AY2599" s="24" t="s">
        <v>144</v>
      </c>
      <c r="BE2599" s="187">
        <f>IF(N2599="základní",J2599,0)</f>
        <v>0</v>
      </c>
      <c r="BF2599" s="187">
        <f>IF(N2599="snížená",J2599,0)</f>
        <v>0</v>
      </c>
      <c r="BG2599" s="187">
        <f>IF(N2599="zákl. přenesená",J2599,0)</f>
        <v>0</v>
      </c>
      <c r="BH2599" s="187">
        <f>IF(N2599="sníž. přenesená",J2599,0)</f>
        <v>0</v>
      </c>
      <c r="BI2599" s="187">
        <f>IF(N2599="nulová",J2599,0)</f>
        <v>0</v>
      </c>
      <c r="BJ2599" s="24" t="s">
        <v>25</v>
      </c>
      <c r="BK2599" s="187">
        <f>ROUND(I2599*H2599,2)</f>
        <v>0</v>
      </c>
      <c r="BL2599" s="24" t="s">
        <v>339</v>
      </c>
      <c r="BM2599" s="24" t="s">
        <v>2808</v>
      </c>
    </row>
    <row r="2600" spans="2:51" s="12" customFormat="1" ht="13.5">
      <c r="B2600" s="197"/>
      <c r="D2600" s="189" t="s">
        <v>153</v>
      </c>
      <c r="E2600" s="198" t="s">
        <v>5</v>
      </c>
      <c r="F2600" s="199" t="s">
        <v>2804</v>
      </c>
      <c r="H2600" s="200">
        <v>2.1</v>
      </c>
      <c r="I2600" s="201"/>
      <c r="L2600" s="197"/>
      <c r="M2600" s="202"/>
      <c r="N2600" s="203"/>
      <c r="O2600" s="203"/>
      <c r="P2600" s="203"/>
      <c r="Q2600" s="203"/>
      <c r="R2600" s="203"/>
      <c r="S2600" s="203"/>
      <c r="T2600" s="204"/>
      <c r="AT2600" s="198" t="s">
        <v>153</v>
      </c>
      <c r="AU2600" s="198" t="s">
        <v>86</v>
      </c>
      <c r="AV2600" s="12" t="s">
        <v>86</v>
      </c>
      <c r="AW2600" s="12" t="s">
        <v>40</v>
      </c>
      <c r="AX2600" s="12" t="s">
        <v>77</v>
      </c>
      <c r="AY2600" s="198" t="s">
        <v>144</v>
      </c>
    </row>
    <row r="2601" spans="2:51" s="13" customFormat="1" ht="13.5">
      <c r="B2601" s="205"/>
      <c r="D2601" s="206" t="s">
        <v>153</v>
      </c>
      <c r="E2601" s="207" t="s">
        <v>5</v>
      </c>
      <c r="F2601" s="208" t="s">
        <v>174</v>
      </c>
      <c r="H2601" s="209">
        <v>2.1</v>
      </c>
      <c r="I2601" s="210"/>
      <c r="L2601" s="205"/>
      <c r="M2601" s="211"/>
      <c r="N2601" s="212"/>
      <c r="O2601" s="212"/>
      <c r="P2601" s="212"/>
      <c r="Q2601" s="212"/>
      <c r="R2601" s="212"/>
      <c r="S2601" s="212"/>
      <c r="T2601" s="213"/>
      <c r="AT2601" s="214" t="s">
        <v>153</v>
      </c>
      <c r="AU2601" s="214" t="s">
        <v>86</v>
      </c>
      <c r="AV2601" s="13" t="s">
        <v>151</v>
      </c>
      <c r="AW2601" s="13" t="s">
        <v>40</v>
      </c>
      <c r="AX2601" s="13" t="s">
        <v>25</v>
      </c>
      <c r="AY2601" s="214" t="s">
        <v>144</v>
      </c>
    </row>
    <row r="2602" spans="2:65" s="1" customFormat="1" ht="22.5" customHeight="1">
      <c r="B2602" s="175"/>
      <c r="C2602" s="176" t="s">
        <v>2809</v>
      </c>
      <c r="D2602" s="176" t="s">
        <v>146</v>
      </c>
      <c r="E2602" s="177" t="s">
        <v>2810</v>
      </c>
      <c r="F2602" s="178" t="s">
        <v>2811</v>
      </c>
      <c r="G2602" s="179" t="s">
        <v>468</v>
      </c>
      <c r="H2602" s="180">
        <v>5.1</v>
      </c>
      <c r="I2602" s="181"/>
      <c r="J2602" s="182">
        <f>ROUND(I2602*H2602,2)</f>
        <v>0</v>
      </c>
      <c r="K2602" s="178" t="s">
        <v>4754</v>
      </c>
      <c r="L2602" s="42"/>
      <c r="M2602" s="183" t="s">
        <v>5</v>
      </c>
      <c r="N2602" s="184" t="s">
        <v>48</v>
      </c>
      <c r="O2602" s="43"/>
      <c r="P2602" s="185">
        <f>O2602*H2602</f>
        <v>0</v>
      </c>
      <c r="Q2602" s="185">
        <v>0</v>
      </c>
      <c r="R2602" s="185">
        <f>Q2602*H2602</f>
        <v>0</v>
      </c>
      <c r="S2602" s="185">
        <v>0</v>
      </c>
      <c r="T2602" s="186">
        <f>S2602*H2602</f>
        <v>0</v>
      </c>
      <c r="AR2602" s="24" t="s">
        <v>339</v>
      </c>
      <c r="AT2602" s="24" t="s">
        <v>146</v>
      </c>
      <c r="AU2602" s="24" t="s">
        <v>86</v>
      </c>
      <c r="AY2602" s="24" t="s">
        <v>144</v>
      </c>
      <c r="BE2602" s="187">
        <f>IF(N2602="základní",J2602,0)</f>
        <v>0</v>
      </c>
      <c r="BF2602" s="187">
        <f>IF(N2602="snížená",J2602,0)</f>
        <v>0</v>
      </c>
      <c r="BG2602" s="187">
        <f>IF(N2602="zákl. přenesená",J2602,0)</f>
        <v>0</v>
      </c>
      <c r="BH2602" s="187">
        <f>IF(N2602="sníž. přenesená",J2602,0)</f>
        <v>0</v>
      </c>
      <c r="BI2602" s="187">
        <f>IF(N2602="nulová",J2602,0)</f>
        <v>0</v>
      </c>
      <c r="BJ2602" s="24" t="s">
        <v>25</v>
      </c>
      <c r="BK2602" s="187">
        <f>ROUND(I2602*H2602,2)</f>
        <v>0</v>
      </c>
      <c r="BL2602" s="24" t="s">
        <v>339</v>
      </c>
      <c r="BM2602" s="24" t="s">
        <v>2812</v>
      </c>
    </row>
    <row r="2603" spans="2:51" s="12" customFormat="1" ht="13.5">
      <c r="B2603" s="197"/>
      <c r="D2603" s="189" t="s">
        <v>153</v>
      </c>
      <c r="E2603" s="198" t="s">
        <v>5</v>
      </c>
      <c r="F2603" s="199" t="s">
        <v>2813</v>
      </c>
      <c r="H2603" s="200">
        <v>5.1</v>
      </c>
      <c r="I2603" s="201"/>
      <c r="L2603" s="197"/>
      <c r="M2603" s="202"/>
      <c r="N2603" s="203"/>
      <c r="O2603" s="203"/>
      <c r="P2603" s="203"/>
      <c r="Q2603" s="203"/>
      <c r="R2603" s="203"/>
      <c r="S2603" s="203"/>
      <c r="T2603" s="204"/>
      <c r="AT2603" s="198" t="s">
        <v>153</v>
      </c>
      <c r="AU2603" s="198" t="s">
        <v>86</v>
      </c>
      <c r="AV2603" s="12" t="s">
        <v>86</v>
      </c>
      <c r="AW2603" s="12" t="s">
        <v>40</v>
      </c>
      <c r="AX2603" s="12" t="s">
        <v>77</v>
      </c>
      <c r="AY2603" s="198" t="s">
        <v>144</v>
      </c>
    </row>
    <row r="2604" spans="2:51" s="13" customFormat="1" ht="13.5">
      <c r="B2604" s="205"/>
      <c r="D2604" s="206" t="s">
        <v>153</v>
      </c>
      <c r="E2604" s="207" t="s">
        <v>5</v>
      </c>
      <c r="F2604" s="208" t="s">
        <v>174</v>
      </c>
      <c r="H2604" s="209">
        <v>5.1</v>
      </c>
      <c r="I2604" s="210"/>
      <c r="L2604" s="205"/>
      <c r="M2604" s="211"/>
      <c r="N2604" s="212"/>
      <c r="O2604" s="212"/>
      <c r="P2604" s="212"/>
      <c r="Q2604" s="212"/>
      <c r="R2604" s="212"/>
      <c r="S2604" s="212"/>
      <c r="T2604" s="213"/>
      <c r="AT2604" s="214" t="s">
        <v>153</v>
      </c>
      <c r="AU2604" s="214" t="s">
        <v>86</v>
      </c>
      <c r="AV2604" s="13" t="s">
        <v>151</v>
      </c>
      <c r="AW2604" s="13" t="s">
        <v>40</v>
      </c>
      <c r="AX2604" s="13" t="s">
        <v>25</v>
      </c>
      <c r="AY2604" s="214" t="s">
        <v>144</v>
      </c>
    </row>
    <row r="2605" spans="2:65" s="1" customFormat="1" ht="22.5" customHeight="1">
      <c r="B2605" s="175"/>
      <c r="C2605" s="176" t="s">
        <v>2814</v>
      </c>
      <c r="D2605" s="176" t="s">
        <v>146</v>
      </c>
      <c r="E2605" s="177" t="s">
        <v>2815</v>
      </c>
      <c r="F2605" s="178" t="s">
        <v>2816</v>
      </c>
      <c r="G2605" s="179" t="s">
        <v>468</v>
      </c>
      <c r="H2605" s="180">
        <v>6.9</v>
      </c>
      <c r="I2605" s="181"/>
      <c r="J2605" s="182">
        <f>ROUND(I2605*H2605,2)</f>
        <v>0</v>
      </c>
      <c r="K2605" s="178" t="s">
        <v>4754</v>
      </c>
      <c r="L2605" s="42"/>
      <c r="M2605" s="183" t="s">
        <v>5</v>
      </c>
      <c r="N2605" s="184" t="s">
        <v>48</v>
      </c>
      <c r="O2605" s="43"/>
      <c r="P2605" s="185">
        <f>O2605*H2605</f>
        <v>0</v>
      </c>
      <c r="Q2605" s="185">
        <v>0</v>
      </c>
      <c r="R2605" s="185">
        <f>Q2605*H2605</f>
        <v>0</v>
      </c>
      <c r="S2605" s="185">
        <v>0</v>
      </c>
      <c r="T2605" s="186">
        <f>S2605*H2605</f>
        <v>0</v>
      </c>
      <c r="AR2605" s="24" t="s">
        <v>339</v>
      </c>
      <c r="AT2605" s="24" t="s">
        <v>146</v>
      </c>
      <c r="AU2605" s="24" t="s">
        <v>86</v>
      </c>
      <c r="AY2605" s="24" t="s">
        <v>144</v>
      </c>
      <c r="BE2605" s="187">
        <f>IF(N2605="základní",J2605,0)</f>
        <v>0</v>
      </c>
      <c r="BF2605" s="187">
        <f>IF(N2605="snížená",J2605,0)</f>
        <v>0</v>
      </c>
      <c r="BG2605" s="187">
        <f>IF(N2605="zákl. přenesená",J2605,0)</f>
        <v>0</v>
      </c>
      <c r="BH2605" s="187">
        <f>IF(N2605="sníž. přenesená",J2605,0)</f>
        <v>0</v>
      </c>
      <c r="BI2605" s="187">
        <f>IF(N2605="nulová",J2605,0)</f>
        <v>0</v>
      </c>
      <c r="BJ2605" s="24" t="s">
        <v>25</v>
      </c>
      <c r="BK2605" s="187">
        <f>ROUND(I2605*H2605,2)</f>
        <v>0</v>
      </c>
      <c r="BL2605" s="24" t="s">
        <v>339</v>
      </c>
      <c r="BM2605" s="24" t="s">
        <v>2817</v>
      </c>
    </row>
    <row r="2606" spans="2:51" s="12" customFormat="1" ht="13.5">
      <c r="B2606" s="197"/>
      <c r="D2606" s="189" t="s">
        <v>153</v>
      </c>
      <c r="E2606" s="198" t="s">
        <v>5</v>
      </c>
      <c r="F2606" s="199" t="s">
        <v>2818</v>
      </c>
      <c r="H2606" s="200">
        <v>6.9</v>
      </c>
      <c r="I2606" s="201"/>
      <c r="L2606" s="197"/>
      <c r="M2606" s="202"/>
      <c r="N2606" s="203"/>
      <c r="O2606" s="203"/>
      <c r="P2606" s="203"/>
      <c r="Q2606" s="203"/>
      <c r="R2606" s="203"/>
      <c r="S2606" s="203"/>
      <c r="T2606" s="204"/>
      <c r="AT2606" s="198" t="s">
        <v>153</v>
      </c>
      <c r="AU2606" s="198" t="s">
        <v>86</v>
      </c>
      <c r="AV2606" s="12" t="s">
        <v>86</v>
      </c>
      <c r="AW2606" s="12" t="s">
        <v>40</v>
      </c>
      <c r="AX2606" s="12" t="s">
        <v>77</v>
      </c>
      <c r="AY2606" s="198" t="s">
        <v>144</v>
      </c>
    </row>
    <row r="2607" spans="2:51" s="13" customFormat="1" ht="13.5">
      <c r="B2607" s="205"/>
      <c r="D2607" s="206" t="s">
        <v>153</v>
      </c>
      <c r="E2607" s="207" t="s">
        <v>5</v>
      </c>
      <c r="F2607" s="208" t="s">
        <v>174</v>
      </c>
      <c r="H2607" s="209">
        <v>6.9</v>
      </c>
      <c r="I2607" s="210"/>
      <c r="L2607" s="205"/>
      <c r="M2607" s="211"/>
      <c r="N2607" s="212"/>
      <c r="O2607" s="212"/>
      <c r="P2607" s="212"/>
      <c r="Q2607" s="212"/>
      <c r="R2607" s="212"/>
      <c r="S2607" s="212"/>
      <c r="T2607" s="213"/>
      <c r="AT2607" s="214" t="s">
        <v>153</v>
      </c>
      <c r="AU2607" s="214" t="s">
        <v>86</v>
      </c>
      <c r="AV2607" s="13" t="s">
        <v>151</v>
      </c>
      <c r="AW2607" s="13" t="s">
        <v>40</v>
      </c>
      <c r="AX2607" s="13" t="s">
        <v>25</v>
      </c>
      <c r="AY2607" s="214" t="s">
        <v>144</v>
      </c>
    </row>
    <row r="2608" spans="2:65" s="1" customFormat="1" ht="22.5" customHeight="1">
      <c r="B2608" s="175"/>
      <c r="C2608" s="176" t="s">
        <v>2819</v>
      </c>
      <c r="D2608" s="176" t="s">
        <v>146</v>
      </c>
      <c r="E2608" s="177" t="s">
        <v>2820</v>
      </c>
      <c r="F2608" s="178" t="s">
        <v>2821</v>
      </c>
      <c r="G2608" s="179" t="s">
        <v>468</v>
      </c>
      <c r="H2608" s="180">
        <v>5</v>
      </c>
      <c r="I2608" s="181"/>
      <c r="J2608" s="182">
        <f>ROUND(I2608*H2608,2)</f>
        <v>0</v>
      </c>
      <c r="K2608" s="178" t="s">
        <v>4754</v>
      </c>
      <c r="L2608" s="42"/>
      <c r="M2608" s="183" t="s">
        <v>5</v>
      </c>
      <c r="N2608" s="184" t="s">
        <v>48</v>
      </c>
      <c r="O2608" s="43"/>
      <c r="P2608" s="185">
        <f>O2608*H2608</f>
        <v>0</v>
      </c>
      <c r="Q2608" s="185">
        <v>0</v>
      </c>
      <c r="R2608" s="185">
        <f>Q2608*H2608</f>
        <v>0</v>
      </c>
      <c r="S2608" s="185">
        <v>0</v>
      </c>
      <c r="T2608" s="186">
        <f>S2608*H2608</f>
        <v>0</v>
      </c>
      <c r="AR2608" s="24" t="s">
        <v>339</v>
      </c>
      <c r="AT2608" s="24" t="s">
        <v>146</v>
      </c>
      <c r="AU2608" s="24" t="s">
        <v>86</v>
      </c>
      <c r="AY2608" s="24" t="s">
        <v>144</v>
      </c>
      <c r="BE2608" s="187">
        <f>IF(N2608="základní",J2608,0)</f>
        <v>0</v>
      </c>
      <c r="BF2608" s="187">
        <f>IF(N2608="snížená",J2608,0)</f>
        <v>0</v>
      </c>
      <c r="BG2608" s="187">
        <f>IF(N2608="zákl. přenesená",J2608,0)</f>
        <v>0</v>
      </c>
      <c r="BH2608" s="187">
        <f>IF(N2608="sníž. přenesená",J2608,0)</f>
        <v>0</v>
      </c>
      <c r="BI2608" s="187">
        <f>IF(N2608="nulová",J2608,0)</f>
        <v>0</v>
      </c>
      <c r="BJ2608" s="24" t="s">
        <v>25</v>
      </c>
      <c r="BK2608" s="187">
        <f>ROUND(I2608*H2608,2)</f>
        <v>0</v>
      </c>
      <c r="BL2608" s="24" t="s">
        <v>339</v>
      </c>
      <c r="BM2608" s="24" t="s">
        <v>2822</v>
      </c>
    </row>
    <row r="2609" spans="2:51" s="12" customFormat="1" ht="13.5">
      <c r="B2609" s="197"/>
      <c r="D2609" s="189" t="s">
        <v>153</v>
      </c>
      <c r="E2609" s="198" t="s">
        <v>5</v>
      </c>
      <c r="F2609" s="199" t="s">
        <v>2823</v>
      </c>
      <c r="H2609" s="200">
        <v>5</v>
      </c>
      <c r="I2609" s="201"/>
      <c r="L2609" s="197"/>
      <c r="M2609" s="202"/>
      <c r="N2609" s="203"/>
      <c r="O2609" s="203"/>
      <c r="P2609" s="203"/>
      <c r="Q2609" s="203"/>
      <c r="R2609" s="203"/>
      <c r="S2609" s="203"/>
      <c r="T2609" s="204"/>
      <c r="AT2609" s="198" t="s">
        <v>153</v>
      </c>
      <c r="AU2609" s="198" t="s">
        <v>86</v>
      </c>
      <c r="AV2609" s="12" t="s">
        <v>86</v>
      </c>
      <c r="AW2609" s="12" t="s">
        <v>40</v>
      </c>
      <c r="AX2609" s="12" t="s">
        <v>77</v>
      </c>
      <c r="AY2609" s="198" t="s">
        <v>144</v>
      </c>
    </row>
    <row r="2610" spans="2:51" s="13" customFormat="1" ht="13.5">
      <c r="B2610" s="205"/>
      <c r="D2610" s="206" t="s">
        <v>153</v>
      </c>
      <c r="E2610" s="207" t="s">
        <v>5</v>
      </c>
      <c r="F2610" s="208" t="s">
        <v>174</v>
      </c>
      <c r="H2610" s="209">
        <v>5</v>
      </c>
      <c r="I2610" s="210"/>
      <c r="L2610" s="205"/>
      <c r="M2610" s="211"/>
      <c r="N2610" s="212"/>
      <c r="O2610" s="212"/>
      <c r="P2610" s="212"/>
      <c r="Q2610" s="212"/>
      <c r="R2610" s="212"/>
      <c r="S2610" s="212"/>
      <c r="T2610" s="213"/>
      <c r="AT2610" s="214" t="s">
        <v>153</v>
      </c>
      <c r="AU2610" s="214" t="s">
        <v>86</v>
      </c>
      <c r="AV2610" s="13" t="s">
        <v>151</v>
      </c>
      <c r="AW2610" s="13" t="s">
        <v>40</v>
      </c>
      <c r="AX2610" s="13" t="s">
        <v>25</v>
      </c>
      <c r="AY2610" s="214" t="s">
        <v>144</v>
      </c>
    </row>
    <row r="2611" spans="2:65" s="1" customFormat="1" ht="22.5" customHeight="1">
      <c r="B2611" s="175"/>
      <c r="C2611" s="176" t="s">
        <v>2824</v>
      </c>
      <c r="D2611" s="176" t="s">
        <v>146</v>
      </c>
      <c r="E2611" s="177" t="s">
        <v>2825</v>
      </c>
      <c r="F2611" s="178" t="s">
        <v>2826</v>
      </c>
      <c r="G2611" s="179" t="s">
        <v>468</v>
      </c>
      <c r="H2611" s="180">
        <v>7.7</v>
      </c>
      <c r="I2611" s="181"/>
      <c r="J2611" s="182">
        <f>ROUND(I2611*H2611,2)</f>
        <v>0</v>
      </c>
      <c r="K2611" s="178" t="s">
        <v>4754</v>
      </c>
      <c r="L2611" s="42"/>
      <c r="M2611" s="183" t="s">
        <v>5</v>
      </c>
      <c r="N2611" s="184" t="s">
        <v>48</v>
      </c>
      <c r="O2611" s="43"/>
      <c r="P2611" s="185">
        <f>O2611*H2611</f>
        <v>0</v>
      </c>
      <c r="Q2611" s="185">
        <v>0</v>
      </c>
      <c r="R2611" s="185">
        <f>Q2611*H2611</f>
        <v>0</v>
      </c>
      <c r="S2611" s="185">
        <v>0</v>
      </c>
      <c r="T2611" s="186">
        <f>S2611*H2611</f>
        <v>0</v>
      </c>
      <c r="AR2611" s="24" t="s">
        <v>339</v>
      </c>
      <c r="AT2611" s="24" t="s">
        <v>146</v>
      </c>
      <c r="AU2611" s="24" t="s">
        <v>86</v>
      </c>
      <c r="AY2611" s="24" t="s">
        <v>144</v>
      </c>
      <c r="BE2611" s="187">
        <f>IF(N2611="základní",J2611,0)</f>
        <v>0</v>
      </c>
      <c r="BF2611" s="187">
        <f>IF(N2611="snížená",J2611,0)</f>
        <v>0</v>
      </c>
      <c r="BG2611" s="187">
        <f>IF(N2611="zákl. přenesená",J2611,0)</f>
        <v>0</v>
      </c>
      <c r="BH2611" s="187">
        <f>IF(N2611="sníž. přenesená",J2611,0)</f>
        <v>0</v>
      </c>
      <c r="BI2611" s="187">
        <f>IF(N2611="nulová",J2611,0)</f>
        <v>0</v>
      </c>
      <c r="BJ2611" s="24" t="s">
        <v>25</v>
      </c>
      <c r="BK2611" s="187">
        <f>ROUND(I2611*H2611,2)</f>
        <v>0</v>
      </c>
      <c r="BL2611" s="24" t="s">
        <v>339</v>
      </c>
      <c r="BM2611" s="24" t="s">
        <v>2827</v>
      </c>
    </row>
    <row r="2612" spans="2:51" s="12" customFormat="1" ht="13.5">
      <c r="B2612" s="197"/>
      <c r="D2612" s="189" t="s">
        <v>153</v>
      </c>
      <c r="E2612" s="198" t="s">
        <v>5</v>
      </c>
      <c r="F2612" s="199" t="s">
        <v>2828</v>
      </c>
      <c r="H2612" s="200">
        <v>7.7</v>
      </c>
      <c r="I2612" s="201"/>
      <c r="L2612" s="197"/>
      <c r="M2612" s="202"/>
      <c r="N2612" s="203"/>
      <c r="O2612" s="203"/>
      <c r="P2612" s="203"/>
      <c r="Q2612" s="203"/>
      <c r="R2612" s="203"/>
      <c r="S2612" s="203"/>
      <c r="T2612" s="204"/>
      <c r="AT2612" s="198" t="s">
        <v>153</v>
      </c>
      <c r="AU2612" s="198" t="s">
        <v>86</v>
      </c>
      <c r="AV2612" s="12" t="s">
        <v>86</v>
      </c>
      <c r="AW2612" s="12" t="s">
        <v>40</v>
      </c>
      <c r="AX2612" s="12" t="s">
        <v>77</v>
      </c>
      <c r="AY2612" s="198" t="s">
        <v>144</v>
      </c>
    </row>
    <row r="2613" spans="2:51" s="13" customFormat="1" ht="13.5">
      <c r="B2613" s="205"/>
      <c r="D2613" s="206" t="s">
        <v>153</v>
      </c>
      <c r="E2613" s="207" t="s">
        <v>5</v>
      </c>
      <c r="F2613" s="208" t="s">
        <v>174</v>
      </c>
      <c r="H2613" s="209">
        <v>7.7</v>
      </c>
      <c r="I2613" s="210"/>
      <c r="L2613" s="205"/>
      <c r="M2613" s="211"/>
      <c r="N2613" s="212"/>
      <c r="O2613" s="212"/>
      <c r="P2613" s="212"/>
      <c r="Q2613" s="212"/>
      <c r="R2613" s="212"/>
      <c r="S2613" s="212"/>
      <c r="T2613" s="213"/>
      <c r="AT2613" s="214" t="s">
        <v>153</v>
      </c>
      <c r="AU2613" s="214" t="s">
        <v>86</v>
      </c>
      <c r="AV2613" s="13" t="s">
        <v>151</v>
      </c>
      <c r="AW2613" s="13" t="s">
        <v>40</v>
      </c>
      <c r="AX2613" s="13" t="s">
        <v>25</v>
      </c>
      <c r="AY2613" s="214" t="s">
        <v>144</v>
      </c>
    </row>
    <row r="2614" spans="2:65" s="1" customFormat="1" ht="22.5" customHeight="1">
      <c r="B2614" s="175"/>
      <c r="C2614" s="176" t="s">
        <v>2829</v>
      </c>
      <c r="D2614" s="176" t="s">
        <v>146</v>
      </c>
      <c r="E2614" s="177" t="s">
        <v>2830</v>
      </c>
      <c r="F2614" s="178" t="s">
        <v>2831</v>
      </c>
      <c r="G2614" s="179" t="s">
        <v>468</v>
      </c>
      <c r="H2614" s="180">
        <v>3.8</v>
      </c>
      <c r="I2614" s="181"/>
      <c r="J2614" s="182">
        <f>ROUND(I2614*H2614,2)</f>
        <v>0</v>
      </c>
      <c r="K2614" s="178" t="s">
        <v>4754</v>
      </c>
      <c r="L2614" s="42"/>
      <c r="M2614" s="183" t="s">
        <v>5</v>
      </c>
      <c r="N2614" s="184" t="s">
        <v>48</v>
      </c>
      <c r="O2614" s="43"/>
      <c r="P2614" s="185">
        <f>O2614*H2614</f>
        <v>0</v>
      </c>
      <c r="Q2614" s="185">
        <v>0</v>
      </c>
      <c r="R2614" s="185">
        <f>Q2614*H2614</f>
        <v>0</v>
      </c>
      <c r="S2614" s="185">
        <v>0</v>
      </c>
      <c r="T2614" s="186">
        <f>S2614*H2614</f>
        <v>0</v>
      </c>
      <c r="AR2614" s="24" t="s">
        <v>339</v>
      </c>
      <c r="AT2614" s="24" t="s">
        <v>146</v>
      </c>
      <c r="AU2614" s="24" t="s">
        <v>86</v>
      </c>
      <c r="AY2614" s="24" t="s">
        <v>144</v>
      </c>
      <c r="BE2614" s="187">
        <f>IF(N2614="základní",J2614,0)</f>
        <v>0</v>
      </c>
      <c r="BF2614" s="187">
        <f>IF(N2614="snížená",J2614,0)</f>
        <v>0</v>
      </c>
      <c r="BG2614" s="187">
        <f>IF(N2614="zákl. přenesená",J2614,0)</f>
        <v>0</v>
      </c>
      <c r="BH2614" s="187">
        <f>IF(N2614="sníž. přenesená",J2614,0)</f>
        <v>0</v>
      </c>
      <c r="BI2614" s="187">
        <f>IF(N2614="nulová",J2614,0)</f>
        <v>0</v>
      </c>
      <c r="BJ2614" s="24" t="s">
        <v>25</v>
      </c>
      <c r="BK2614" s="187">
        <f>ROUND(I2614*H2614,2)</f>
        <v>0</v>
      </c>
      <c r="BL2614" s="24" t="s">
        <v>339</v>
      </c>
      <c r="BM2614" s="24" t="s">
        <v>2832</v>
      </c>
    </row>
    <row r="2615" spans="2:51" s="12" customFormat="1" ht="13.5">
      <c r="B2615" s="197"/>
      <c r="D2615" s="189" t="s">
        <v>153</v>
      </c>
      <c r="E2615" s="198" t="s">
        <v>5</v>
      </c>
      <c r="F2615" s="199" t="s">
        <v>2833</v>
      </c>
      <c r="H2615" s="200">
        <v>3.8</v>
      </c>
      <c r="I2615" s="201"/>
      <c r="L2615" s="197"/>
      <c r="M2615" s="202"/>
      <c r="N2615" s="203"/>
      <c r="O2615" s="203"/>
      <c r="P2615" s="203"/>
      <c r="Q2615" s="203"/>
      <c r="R2615" s="203"/>
      <c r="S2615" s="203"/>
      <c r="T2615" s="204"/>
      <c r="AT2615" s="198" t="s">
        <v>153</v>
      </c>
      <c r="AU2615" s="198" t="s">
        <v>86</v>
      </c>
      <c r="AV2615" s="12" t="s">
        <v>86</v>
      </c>
      <c r="AW2615" s="12" t="s">
        <v>40</v>
      </c>
      <c r="AX2615" s="12" t="s">
        <v>77</v>
      </c>
      <c r="AY2615" s="198" t="s">
        <v>144</v>
      </c>
    </row>
    <row r="2616" spans="2:51" s="13" customFormat="1" ht="13.5">
      <c r="B2616" s="205"/>
      <c r="D2616" s="206" t="s">
        <v>153</v>
      </c>
      <c r="E2616" s="207" t="s">
        <v>5</v>
      </c>
      <c r="F2616" s="208" t="s">
        <v>174</v>
      </c>
      <c r="H2616" s="209">
        <v>3.8</v>
      </c>
      <c r="I2616" s="210"/>
      <c r="L2616" s="205"/>
      <c r="M2616" s="211"/>
      <c r="N2616" s="212"/>
      <c r="O2616" s="212"/>
      <c r="P2616" s="212"/>
      <c r="Q2616" s="212"/>
      <c r="R2616" s="212"/>
      <c r="S2616" s="212"/>
      <c r="T2616" s="213"/>
      <c r="AT2616" s="214" t="s">
        <v>153</v>
      </c>
      <c r="AU2616" s="214" t="s">
        <v>86</v>
      </c>
      <c r="AV2616" s="13" t="s">
        <v>151</v>
      </c>
      <c r="AW2616" s="13" t="s">
        <v>40</v>
      </c>
      <c r="AX2616" s="13" t="s">
        <v>25</v>
      </c>
      <c r="AY2616" s="214" t="s">
        <v>144</v>
      </c>
    </row>
    <row r="2617" spans="2:65" s="1" customFormat="1" ht="22.5" customHeight="1">
      <c r="B2617" s="175"/>
      <c r="C2617" s="176" t="s">
        <v>2834</v>
      </c>
      <c r="D2617" s="176" t="s">
        <v>146</v>
      </c>
      <c r="E2617" s="177" t="s">
        <v>2835</v>
      </c>
      <c r="F2617" s="178" t="s">
        <v>2836</v>
      </c>
      <c r="G2617" s="179" t="s">
        <v>468</v>
      </c>
      <c r="H2617" s="180">
        <v>1.2</v>
      </c>
      <c r="I2617" s="181"/>
      <c r="J2617" s="182">
        <f>ROUND(I2617*H2617,2)</f>
        <v>0</v>
      </c>
      <c r="K2617" s="178" t="s">
        <v>4754</v>
      </c>
      <c r="L2617" s="42"/>
      <c r="M2617" s="183" t="s">
        <v>5</v>
      </c>
      <c r="N2617" s="184" t="s">
        <v>48</v>
      </c>
      <c r="O2617" s="43"/>
      <c r="P2617" s="185">
        <f>O2617*H2617</f>
        <v>0</v>
      </c>
      <c r="Q2617" s="185">
        <v>0</v>
      </c>
      <c r="R2617" s="185">
        <f>Q2617*H2617</f>
        <v>0</v>
      </c>
      <c r="S2617" s="185">
        <v>0</v>
      </c>
      <c r="T2617" s="186">
        <f>S2617*H2617</f>
        <v>0</v>
      </c>
      <c r="AR2617" s="24" t="s">
        <v>339</v>
      </c>
      <c r="AT2617" s="24" t="s">
        <v>146</v>
      </c>
      <c r="AU2617" s="24" t="s">
        <v>86</v>
      </c>
      <c r="AY2617" s="24" t="s">
        <v>144</v>
      </c>
      <c r="BE2617" s="187">
        <f>IF(N2617="základní",J2617,0)</f>
        <v>0</v>
      </c>
      <c r="BF2617" s="187">
        <f>IF(N2617="snížená",J2617,0)</f>
        <v>0</v>
      </c>
      <c r="BG2617" s="187">
        <f>IF(N2617="zákl. přenesená",J2617,0)</f>
        <v>0</v>
      </c>
      <c r="BH2617" s="187">
        <f>IF(N2617="sníž. přenesená",J2617,0)</f>
        <v>0</v>
      </c>
      <c r="BI2617" s="187">
        <f>IF(N2617="nulová",J2617,0)</f>
        <v>0</v>
      </c>
      <c r="BJ2617" s="24" t="s">
        <v>25</v>
      </c>
      <c r="BK2617" s="187">
        <f>ROUND(I2617*H2617,2)</f>
        <v>0</v>
      </c>
      <c r="BL2617" s="24" t="s">
        <v>339</v>
      </c>
      <c r="BM2617" s="24" t="s">
        <v>2837</v>
      </c>
    </row>
    <row r="2618" spans="2:51" s="12" customFormat="1" ht="13.5">
      <c r="B2618" s="197"/>
      <c r="D2618" s="189" t="s">
        <v>153</v>
      </c>
      <c r="E2618" s="198" t="s">
        <v>5</v>
      </c>
      <c r="F2618" s="199" t="s">
        <v>2838</v>
      </c>
      <c r="H2618" s="200">
        <v>1.2</v>
      </c>
      <c r="I2618" s="201"/>
      <c r="L2618" s="197"/>
      <c r="M2618" s="202"/>
      <c r="N2618" s="203"/>
      <c r="O2618" s="203"/>
      <c r="P2618" s="203"/>
      <c r="Q2618" s="203"/>
      <c r="R2618" s="203"/>
      <c r="S2618" s="203"/>
      <c r="T2618" s="204"/>
      <c r="AT2618" s="198" t="s">
        <v>153</v>
      </c>
      <c r="AU2618" s="198" t="s">
        <v>86</v>
      </c>
      <c r="AV2618" s="12" t="s">
        <v>86</v>
      </c>
      <c r="AW2618" s="12" t="s">
        <v>40</v>
      </c>
      <c r="AX2618" s="12" t="s">
        <v>77</v>
      </c>
      <c r="AY2618" s="198" t="s">
        <v>144</v>
      </c>
    </row>
    <row r="2619" spans="2:51" s="13" customFormat="1" ht="13.5">
      <c r="B2619" s="205"/>
      <c r="D2619" s="206" t="s">
        <v>153</v>
      </c>
      <c r="E2619" s="207" t="s">
        <v>5</v>
      </c>
      <c r="F2619" s="208" t="s">
        <v>174</v>
      </c>
      <c r="H2619" s="209">
        <v>1.2</v>
      </c>
      <c r="I2619" s="210"/>
      <c r="L2619" s="205"/>
      <c r="M2619" s="211"/>
      <c r="N2619" s="212"/>
      <c r="O2619" s="212"/>
      <c r="P2619" s="212"/>
      <c r="Q2619" s="212"/>
      <c r="R2619" s="212"/>
      <c r="S2619" s="212"/>
      <c r="T2619" s="213"/>
      <c r="AT2619" s="214" t="s">
        <v>153</v>
      </c>
      <c r="AU2619" s="214" t="s">
        <v>86</v>
      </c>
      <c r="AV2619" s="13" t="s">
        <v>151</v>
      </c>
      <c r="AW2619" s="13" t="s">
        <v>40</v>
      </c>
      <c r="AX2619" s="13" t="s">
        <v>25</v>
      </c>
      <c r="AY2619" s="214" t="s">
        <v>144</v>
      </c>
    </row>
    <row r="2620" spans="2:65" s="1" customFormat="1" ht="22.5" customHeight="1">
      <c r="B2620" s="175"/>
      <c r="C2620" s="176" t="s">
        <v>2839</v>
      </c>
      <c r="D2620" s="176" t="s">
        <v>146</v>
      </c>
      <c r="E2620" s="177" t="s">
        <v>2840</v>
      </c>
      <c r="F2620" s="178" t="s">
        <v>2841</v>
      </c>
      <c r="G2620" s="179" t="s">
        <v>468</v>
      </c>
      <c r="H2620" s="180">
        <v>2.98</v>
      </c>
      <c r="I2620" s="181"/>
      <c r="J2620" s="182">
        <f>ROUND(I2620*H2620,2)</f>
        <v>0</v>
      </c>
      <c r="K2620" s="178" t="s">
        <v>4754</v>
      </c>
      <c r="L2620" s="42"/>
      <c r="M2620" s="183" t="s">
        <v>5</v>
      </c>
      <c r="N2620" s="184" t="s">
        <v>48</v>
      </c>
      <c r="O2620" s="43"/>
      <c r="P2620" s="185">
        <f>O2620*H2620</f>
        <v>0</v>
      </c>
      <c r="Q2620" s="185">
        <v>0</v>
      </c>
      <c r="R2620" s="185">
        <f>Q2620*H2620</f>
        <v>0</v>
      </c>
      <c r="S2620" s="185">
        <v>0</v>
      </c>
      <c r="T2620" s="186">
        <f>S2620*H2620</f>
        <v>0</v>
      </c>
      <c r="AR2620" s="24" t="s">
        <v>339</v>
      </c>
      <c r="AT2620" s="24" t="s">
        <v>146</v>
      </c>
      <c r="AU2620" s="24" t="s">
        <v>86</v>
      </c>
      <c r="AY2620" s="24" t="s">
        <v>144</v>
      </c>
      <c r="BE2620" s="187">
        <f>IF(N2620="základní",J2620,0)</f>
        <v>0</v>
      </c>
      <c r="BF2620" s="187">
        <f>IF(N2620="snížená",J2620,0)</f>
        <v>0</v>
      </c>
      <c r="BG2620" s="187">
        <f>IF(N2620="zákl. přenesená",J2620,0)</f>
        <v>0</v>
      </c>
      <c r="BH2620" s="187">
        <f>IF(N2620="sníž. přenesená",J2620,0)</f>
        <v>0</v>
      </c>
      <c r="BI2620" s="187">
        <f>IF(N2620="nulová",J2620,0)</f>
        <v>0</v>
      </c>
      <c r="BJ2620" s="24" t="s">
        <v>25</v>
      </c>
      <c r="BK2620" s="187">
        <f>ROUND(I2620*H2620,2)</f>
        <v>0</v>
      </c>
      <c r="BL2620" s="24" t="s">
        <v>339</v>
      </c>
      <c r="BM2620" s="24" t="s">
        <v>2842</v>
      </c>
    </row>
    <row r="2621" spans="2:51" s="12" customFormat="1" ht="13.5">
      <c r="B2621" s="197"/>
      <c r="D2621" s="189" t="s">
        <v>153</v>
      </c>
      <c r="E2621" s="198" t="s">
        <v>5</v>
      </c>
      <c r="F2621" s="199" t="s">
        <v>2843</v>
      </c>
      <c r="H2621" s="200">
        <v>2.98</v>
      </c>
      <c r="I2621" s="201"/>
      <c r="L2621" s="197"/>
      <c r="M2621" s="202"/>
      <c r="N2621" s="203"/>
      <c r="O2621" s="203"/>
      <c r="P2621" s="203"/>
      <c r="Q2621" s="203"/>
      <c r="R2621" s="203"/>
      <c r="S2621" s="203"/>
      <c r="T2621" s="204"/>
      <c r="AT2621" s="198" t="s">
        <v>153</v>
      </c>
      <c r="AU2621" s="198" t="s">
        <v>86</v>
      </c>
      <c r="AV2621" s="12" t="s">
        <v>86</v>
      </c>
      <c r="AW2621" s="12" t="s">
        <v>40</v>
      </c>
      <c r="AX2621" s="12" t="s">
        <v>77</v>
      </c>
      <c r="AY2621" s="198" t="s">
        <v>144</v>
      </c>
    </row>
    <row r="2622" spans="2:51" s="13" customFormat="1" ht="13.5">
      <c r="B2622" s="205"/>
      <c r="D2622" s="206" t="s">
        <v>153</v>
      </c>
      <c r="E2622" s="207" t="s">
        <v>5</v>
      </c>
      <c r="F2622" s="208" t="s">
        <v>174</v>
      </c>
      <c r="H2622" s="209">
        <v>2.98</v>
      </c>
      <c r="I2622" s="210"/>
      <c r="L2622" s="205"/>
      <c r="M2622" s="211"/>
      <c r="N2622" s="212"/>
      <c r="O2622" s="212"/>
      <c r="P2622" s="212"/>
      <c r="Q2622" s="212"/>
      <c r="R2622" s="212"/>
      <c r="S2622" s="212"/>
      <c r="T2622" s="213"/>
      <c r="AT2622" s="214" t="s">
        <v>153</v>
      </c>
      <c r="AU2622" s="214" t="s">
        <v>86</v>
      </c>
      <c r="AV2622" s="13" t="s">
        <v>151</v>
      </c>
      <c r="AW2622" s="13" t="s">
        <v>40</v>
      </c>
      <c r="AX2622" s="13" t="s">
        <v>25</v>
      </c>
      <c r="AY2622" s="214" t="s">
        <v>144</v>
      </c>
    </row>
    <row r="2623" spans="2:65" s="1" customFormat="1" ht="22.5" customHeight="1">
      <c r="B2623" s="175"/>
      <c r="C2623" s="176" t="s">
        <v>2844</v>
      </c>
      <c r="D2623" s="176" t="s">
        <v>146</v>
      </c>
      <c r="E2623" s="177" t="s">
        <v>2845</v>
      </c>
      <c r="F2623" s="178" t="s">
        <v>2846</v>
      </c>
      <c r="G2623" s="179" t="s">
        <v>468</v>
      </c>
      <c r="H2623" s="180">
        <v>4.91</v>
      </c>
      <c r="I2623" s="181"/>
      <c r="J2623" s="182">
        <f>ROUND(I2623*H2623,2)</f>
        <v>0</v>
      </c>
      <c r="K2623" s="178" t="s">
        <v>4754</v>
      </c>
      <c r="L2623" s="42"/>
      <c r="M2623" s="183" t="s">
        <v>5</v>
      </c>
      <c r="N2623" s="184" t="s">
        <v>48</v>
      </c>
      <c r="O2623" s="43"/>
      <c r="P2623" s="185">
        <f>O2623*H2623</f>
        <v>0</v>
      </c>
      <c r="Q2623" s="185">
        <v>0</v>
      </c>
      <c r="R2623" s="185">
        <f>Q2623*H2623</f>
        <v>0</v>
      </c>
      <c r="S2623" s="185">
        <v>0</v>
      </c>
      <c r="T2623" s="186">
        <f>S2623*H2623</f>
        <v>0</v>
      </c>
      <c r="AR2623" s="24" t="s">
        <v>339</v>
      </c>
      <c r="AT2623" s="24" t="s">
        <v>146</v>
      </c>
      <c r="AU2623" s="24" t="s">
        <v>86</v>
      </c>
      <c r="AY2623" s="24" t="s">
        <v>144</v>
      </c>
      <c r="BE2623" s="187">
        <f>IF(N2623="základní",J2623,0)</f>
        <v>0</v>
      </c>
      <c r="BF2623" s="187">
        <f>IF(N2623="snížená",J2623,0)</f>
        <v>0</v>
      </c>
      <c r="BG2623" s="187">
        <f>IF(N2623="zákl. přenesená",J2623,0)</f>
        <v>0</v>
      </c>
      <c r="BH2623" s="187">
        <f>IF(N2623="sníž. přenesená",J2623,0)</f>
        <v>0</v>
      </c>
      <c r="BI2623" s="187">
        <f>IF(N2623="nulová",J2623,0)</f>
        <v>0</v>
      </c>
      <c r="BJ2623" s="24" t="s">
        <v>25</v>
      </c>
      <c r="BK2623" s="187">
        <f>ROUND(I2623*H2623,2)</f>
        <v>0</v>
      </c>
      <c r="BL2623" s="24" t="s">
        <v>339</v>
      </c>
      <c r="BM2623" s="24" t="s">
        <v>2847</v>
      </c>
    </row>
    <row r="2624" spans="2:51" s="12" customFormat="1" ht="13.5">
      <c r="B2624" s="197"/>
      <c r="D2624" s="189" t="s">
        <v>153</v>
      </c>
      <c r="E2624" s="198" t="s">
        <v>5</v>
      </c>
      <c r="F2624" s="199" t="s">
        <v>2848</v>
      </c>
      <c r="H2624" s="200">
        <v>4.91</v>
      </c>
      <c r="I2624" s="201"/>
      <c r="L2624" s="197"/>
      <c r="M2624" s="202"/>
      <c r="N2624" s="203"/>
      <c r="O2624" s="203"/>
      <c r="P2624" s="203"/>
      <c r="Q2624" s="203"/>
      <c r="R2624" s="203"/>
      <c r="S2624" s="203"/>
      <c r="T2624" s="204"/>
      <c r="AT2624" s="198" t="s">
        <v>153</v>
      </c>
      <c r="AU2624" s="198" t="s">
        <v>86</v>
      </c>
      <c r="AV2624" s="12" t="s">
        <v>86</v>
      </c>
      <c r="AW2624" s="12" t="s">
        <v>40</v>
      </c>
      <c r="AX2624" s="12" t="s">
        <v>77</v>
      </c>
      <c r="AY2624" s="198" t="s">
        <v>144</v>
      </c>
    </row>
    <row r="2625" spans="2:51" s="13" customFormat="1" ht="13.5">
      <c r="B2625" s="205"/>
      <c r="D2625" s="206" t="s">
        <v>153</v>
      </c>
      <c r="E2625" s="207" t="s">
        <v>5</v>
      </c>
      <c r="F2625" s="208" t="s">
        <v>174</v>
      </c>
      <c r="H2625" s="209">
        <v>4.91</v>
      </c>
      <c r="I2625" s="210"/>
      <c r="L2625" s="205"/>
      <c r="M2625" s="211"/>
      <c r="N2625" s="212"/>
      <c r="O2625" s="212"/>
      <c r="P2625" s="212"/>
      <c r="Q2625" s="212"/>
      <c r="R2625" s="212"/>
      <c r="S2625" s="212"/>
      <c r="T2625" s="213"/>
      <c r="AT2625" s="214" t="s">
        <v>153</v>
      </c>
      <c r="AU2625" s="214" t="s">
        <v>86</v>
      </c>
      <c r="AV2625" s="13" t="s">
        <v>151</v>
      </c>
      <c r="AW2625" s="13" t="s">
        <v>40</v>
      </c>
      <c r="AX2625" s="13" t="s">
        <v>25</v>
      </c>
      <c r="AY2625" s="214" t="s">
        <v>144</v>
      </c>
    </row>
    <row r="2626" spans="2:65" s="1" customFormat="1" ht="22.5" customHeight="1">
      <c r="B2626" s="175"/>
      <c r="C2626" s="176" t="s">
        <v>2849</v>
      </c>
      <c r="D2626" s="176" t="s">
        <v>146</v>
      </c>
      <c r="E2626" s="177" t="s">
        <v>2850</v>
      </c>
      <c r="F2626" s="178" t="s">
        <v>2851</v>
      </c>
      <c r="G2626" s="179" t="s">
        <v>468</v>
      </c>
      <c r="H2626" s="180">
        <v>21</v>
      </c>
      <c r="I2626" s="181"/>
      <c r="J2626" s="182">
        <f>ROUND(I2626*H2626,2)</f>
        <v>0</v>
      </c>
      <c r="K2626" s="178" t="s">
        <v>4753</v>
      </c>
      <c r="L2626" s="42"/>
      <c r="M2626" s="183" t="s">
        <v>5</v>
      </c>
      <c r="N2626" s="184" t="s">
        <v>48</v>
      </c>
      <c r="O2626" s="43"/>
      <c r="P2626" s="185">
        <f>O2626*H2626</f>
        <v>0</v>
      </c>
      <c r="Q2626" s="185">
        <v>0</v>
      </c>
      <c r="R2626" s="185">
        <f>Q2626*H2626</f>
        <v>0</v>
      </c>
      <c r="S2626" s="185">
        <v>0</v>
      </c>
      <c r="T2626" s="186">
        <f>S2626*H2626</f>
        <v>0</v>
      </c>
      <c r="AR2626" s="24" t="s">
        <v>339</v>
      </c>
      <c r="AT2626" s="24" t="s">
        <v>146</v>
      </c>
      <c r="AU2626" s="24" t="s">
        <v>86</v>
      </c>
      <c r="AY2626" s="24" t="s">
        <v>144</v>
      </c>
      <c r="BE2626" s="187">
        <f>IF(N2626="základní",J2626,0)</f>
        <v>0</v>
      </c>
      <c r="BF2626" s="187">
        <f>IF(N2626="snížená",J2626,0)</f>
        <v>0</v>
      </c>
      <c r="BG2626" s="187">
        <f>IF(N2626="zákl. přenesená",J2626,0)</f>
        <v>0</v>
      </c>
      <c r="BH2626" s="187">
        <f>IF(N2626="sníž. přenesená",J2626,0)</f>
        <v>0</v>
      </c>
      <c r="BI2626" s="187">
        <f>IF(N2626="nulová",J2626,0)</f>
        <v>0</v>
      </c>
      <c r="BJ2626" s="24" t="s">
        <v>25</v>
      </c>
      <c r="BK2626" s="187">
        <f>ROUND(I2626*H2626,2)</f>
        <v>0</v>
      </c>
      <c r="BL2626" s="24" t="s">
        <v>339</v>
      </c>
      <c r="BM2626" s="24" t="s">
        <v>2852</v>
      </c>
    </row>
    <row r="2627" spans="2:51" s="12" customFormat="1" ht="13.5">
      <c r="B2627" s="197"/>
      <c r="D2627" s="189" t="s">
        <v>153</v>
      </c>
      <c r="E2627" s="198" t="s">
        <v>5</v>
      </c>
      <c r="F2627" s="199" t="s">
        <v>10</v>
      </c>
      <c r="H2627" s="200">
        <v>21</v>
      </c>
      <c r="I2627" s="201"/>
      <c r="L2627" s="197"/>
      <c r="M2627" s="202"/>
      <c r="N2627" s="203"/>
      <c r="O2627" s="203"/>
      <c r="P2627" s="203"/>
      <c r="Q2627" s="203"/>
      <c r="R2627" s="203"/>
      <c r="S2627" s="203"/>
      <c r="T2627" s="204"/>
      <c r="AT2627" s="198" t="s">
        <v>153</v>
      </c>
      <c r="AU2627" s="198" t="s">
        <v>86</v>
      </c>
      <c r="AV2627" s="12" t="s">
        <v>86</v>
      </c>
      <c r="AW2627" s="12" t="s">
        <v>40</v>
      </c>
      <c r="AX2627" s="12" t="s">
        <v>77</v>
      </c>
      <c r="AY2627" s="198" t="s">
        <v>144</v>
      </c>
    </row>
    <row r="2628" spans="2:51" s="13" customFormat="1" ht="13.5">
      <c r="B2628" s="205"/>
      <c r="D2628" s="206" t="s">
        <v>153</v>
      </c>
      <c r="E2628" s="207" t="s">
        <v>5</v>
      </c>
      <c r="F2628" s="208" t="s">
        <v>174</v>
      </c>
      <c r="H2628" s="209">
        <v>21</v>
      </c>
      <c r="I2628" s="210"/>
      <c r="L2628" s="205"/>
      <c r="M2628" s="211"/>
      <c r="N2628" s="212"/>
      <c r="O2628" s="212"/>
      <c r="P2628" s="212"/>
      <c r="Q2628" s="212"/>
      <c r="R2628" s="212"/>
      <c r="S2628" s="212"/>
      <c r="T2628" s="213"/>
      <c r="AT2628" s="214" t="s">
        <v>153</v>
      </c>
      <c r="AU2628" s="214" t="s">
        <v>86</v>
      </c>
      <c r="AV2628" s="13" t="s">
        <v>151</v>
      </c>
      <c r="AW2628" s="13" t="s">
        <v>40</v>
      </c>
      <c r="AX2628" s="13" t="s">
        <v>25</v>
      </c>
      <c r="AY2628" s="214" t="s">
        <v>144</v>
      </c>
    </row>
    <row r="2629" spans="2:65" s="1" customFormat="1" ht="22.5" customHeight="1">
      <c r="B2629" s="175"/>
      <c r="C2629" s="176" t="s">
        <v>2853</v>
      </c>
      <c r="D2629" s="176" t="s">
        <v>146</v>
      </c>
      <c r="E2629" s="177" t="s">
        <v>2854</v>
      </c>
      <c r="F2629" s="178" t="s">
        <v>2855</v>
      </c>
      <c r="G2629" s="179" t="s">
        <v>468</v>
      </c>
      <c r="H2629" s="180">
        <v>21</v>
      </c>
      <c r="I2629" s="181"/>
      <c r="J2629" s="182">
        <f>ROUND(I2629*H2629,2)</f>
        <v>0</v>
      </c>
      <c r="K2629" s="178" t="s">
        <v>4753</v>
      </c>
      <c r="L2629" s="42"/>
      <c r="M2629" s="183" t="s">
        <v>5</v>
      </c>
      <c r="N2629" s="184" t="s">
        <v>48</v>
      </c>
      <c r="O2629" s="43"/>
      <c r="P2629" s="185">
        <f>O2629*H2629</f>
        <v>0</v>
      </c>
      <c r="Q2629" s="185">
        <v>0</v>
      </c>
      <c r="R2629" s="185">
        <f>Q2629*H2629</f>
        <v>0</v>
      </c>
      <c r="S2629" s="185">
        <v>0</v>
      </c>
      <c r="T2629" s="186">
        <f>S2629*H2629</f>
        <v>0</v>
      </c>
      <c r="AR2629" s="24" t="s">
        <v>339</v>
      </c>
      <c r="AT2629" s="24" t="s">
        <v>146</v>
      </c>
      <c r="AU2629" s="24" t="s">
        <v>86</v>
      </c>
      <c r="AY2629" s="24" t="s">
        <v>144</v>
      </c>
      <c r="BE2629" s="187">
        <f>IF(N2629="základní",J2629,0)</f>
        <v>0</v>
      </c>
      <c r="BF2629" s="187">
        <f>IF(N2629="snížená",J2629,0)</f>
        <v>0</v>
      </c>
      <c r="BG2629" s="187">
        <f>IF(N2629="zákl. přenesená",J2629,0)</f>
        <v>0</v>
      </c>
      <c r="BH2629" s="187">
        <f>IF(N2629="sníž. přenesená",J2629,0)</f>
        <v>0</v>
      </c>
      <c r="BI2629" s="187">
        <f>IF(N2629="nulová",J2629,0)</f>
        <v>0</v>
      </c>
      <c r="BJ2629" s="24" t="s">
        <v>25</v>
      </c>
      <c r="BK2629" s="187">
        <f>ROUND(I2629*H2629,2)</f>
        <v>0</v>
      </c>
      <c r="BL2629" s="24" t="s">
        <v>339</v>
      </c>
      <c r="BM2629" s="24" t="s">
        <v>2856</v>
      </c>
    </row>
    <row r="2630" spans="2:51" s="12" customFormat="1" ht="13.5">
      <c r="B2630" s="197"/>
      <c r="D2630" s="189" t="s">
        <v>153</v>
      </c>
      <c r="E2630" s="198" t="s">
        <v>5</v>
      </c>
      <c r="F2630" s="199" t="s">
        <v>10</v>
      </c>
      <c r="H2630" s="200">
        <v>21</v>
      </c>
      <c r="I2630" s="201"/>
      <c r="L2630" s="197"/>
      <c r="M2630" s="202"/>
      <c r="N2630" s="203"/>
      <c r="O2630" s="203"/>
      <c r="P2630" s="203"/>
      <c r="Q2630" s="203"/>
      <c r="R2630" s="203"/>
      <c r="S2630" s="203"/>
      <c r="T2630" s="204"/>
      <c r="AT2630" s="198" t="s">
        <v>153</v>
      </c>
      <c r="AU2630" s="198" t="s">
        <v>86</v>
      </c>
      <c r="AV2630" s="12" t="s">
        <v>86</v>
      </c>
      <c r="AW2630" s="12" t="s">
        <v>40</v>
      </c>
      <c r="AX2630" s="12" t="s">
        <v>77</v>
      </c>
      <c r="AY2630" s="198" t="s">
        <v>144</v>
      </c>
    </row>
    <row r="2631" spans="2:51" s="13" customFormat="1" ht="13.5">
      <c r="B2631" s="205"/>
      <c r="D2631" s="206" t="s">
        <v>153</v>
      </c>
      <c r="E2631" s="207" t="s">
        <v>5</v>
      </c>
      <c r="F2631" s="208" t="s">
        <v>174</v>
      </c>
      <c r="H2631" s="209">
        <v>21</v>
      </c>
      <c r="I2631" s="210"/>
      <c r="L2631" s="205"/>
      <c r="M2631" s="211"/>
      <c r="N2631" s="212"/>
      <c r="O2631" s="212"/>
      <c r="P2631" s="212"/>
      <c r="Q2631" s="212"/>
      <c r="R2631" s="212"/>
      <c r="S2631" s="212"/>
      <c r="T2631" s="213"/>
      <c r="AT2631" s="214" t="s">
        <v>153</v>
      </c>
      <c r="AU2631" s="214" t="s">
        <v>86</v>
      </c>
      <c r="AV2631" s="13" t="s">
        <v>151</v>
      </c>
      <c r="AW2631" s="13" t="s">
        <v>40</v>
      </c>
      <c r="AX2631" s="13" t="s">
        <v>25</v>
      </c>
      <c r="AY2631" s="214" t="s">
        <v>144</v>
      </c>
    </row>
    <row r="2632" spans="2:65" s="1" customFormat="1" ht="31.5" customHeight="1">
      <c r="B2632" s="175"/>
      <c r="C2632" s="176" t="s">
        <v>2857</v>
      </c>
      <c r="D2632" s="176" t="s">
        <v>146</v>
      </c>
      <c r="E2632" s="177" t="s">
        <v>2858</v>
      </c>
      <c r="F2632" s="178" t="s">
        <v>2859</v>
      </c>
      <c r="G2632" s="179" t="s">
        <v>468</v>
      </c>
      <c r="H2632" s="180">
        <v>8</v>
      </c>
      <c r="I2632" s="181"/>
      <c r="J2632" s="182">
        <f>ROUND(I2632*H2632,2)</f>
        <v>0</v>
      </c>
      <c r="K2632" s="178" t="s">
        <v>4753</v>
      </c>
      <c r="L2632" s="42"/>
      <c r="M2632" s="183" t="s">
        <v>5</v>
      </c>
      <c r="N2632" s="184" t="s">
        <v>48</v>
      </c>
      <c r="O2632" s="43"/>
      <c r="P2632" s="185">
        <f>O2632*H2632</f>
        <v>0</v>
      </c>
      <c r="Q2632" s="185">
        <v>0</v>
      </c>
      <c r="R2632" s="185">
        <f>Q2632*H2632</f>
        <v>0</v>
      </c>
      <c r="S2632" s="185">
        <v>0</v>
      </c>
      <c r="T2632" s="186">
        <f>S2632*H2632</f>
        <v>0</v>
      </c>
      <c r="AR2632" s="24" t="s">
        <v>339</v>
      </c>
      <c r="AT2632" s="24" t="s">
        <v>146</v>
      </c>
      <c r="AU2632" s="24" t="s">
        <v>86</v>
      </c>
      <c r="AY2632" s="24" t="s">
        <v>144</v>
      </c>
      <c r="BE2632" s="187">
        <f>IF(N2632="základní",J2632,0)</f>
        <v>0</v>
      </c>
      <c r="BF2632" s="187">
        <f>IF(N2632="snížená",J2632,0)</f>
        <v>0</v>
      </c>
      <c r="BG2632" s="187">
        <f>IF(N2632="zákl. přenesená",J2632,0)</f>
        <v>0</v>
      </c>
      <c r="BH2632" s="187">
        <f>IF(N2632="sníž. přenesená",J2632,0)</f>
        <v>0</v>
      </c>
      <c r="BI2632" s="187">
        <f>IF(N2632="nulová",J2632,0)</f>
        <v>0</v>
      </c>
      <c r="BJ2632" s="24" t="s">
        <v>25</v>
      </c>
      <c r="BK2632" s="187">
        <f>ROUND(I2632*H2632,2)</f>
        <v>0</v>
      </c>
      <c r="BL2632" s="24" t="s">
        <v>339</v>
      </c>
      <c r="BM2632" s="24" t="s">
        <v>2860</v>
      </c>
    </row>
    <row r="2633" spans="2:51" s="12" customFormat="1" ht="13.5">
      <c r="B2633" s="197"/>
      <c r="D2633" s="189" t="s">
        <v>153</v>
      </c>
      <c r="E2633" s="198" t="s">
        <v>5</v>
      </c>
      <c r="F2633" s="199" t="s">
        <v>202</v>
      </c>
      <c r="H2633" s="200">
        <v>8</v>
      </c>
      <c r="I2633" s="201"/>
      <c r="L2633" s="197"/>
      <c r="M2633" s="202"/>
      <c r="N2633" s="203"/>
      <c r="O2633" s="203"/>
      <c r="P2633" s="203"/>
      <c r="Q2633" s="203"/>
      <c r="R2633" s="203"/>
      <c r="S2633" s="203"/>
      <c r="T2633" s="204"/>
      <c r="AT2633" s="198" t="s">
        <v>153</v>
      </c>
      <c r="AU2633" s="198" t="s">
        <v>86</v>
      </c>
      <c r="AV2633" s="12" t="s">
        <v>86</v>
      </c>
      <c r="AW2633" s="12" t="s">
        <v>40</v>
      </c>
      <c r="AX2633" s="12" t="s">
        <v>77</v>
      </c>
      <c r="AY2633" s="198" t="s">
        <v>144</v>
      </c>
    </row>
    <row r="2634" spans="2:51" s="13" customFormat="1" ht="13.5">
      <c r="B2634" s="205"/>
      <c r="D2634" s="206" t="s">
        <v>153</v>
      </c>
      <c r="E2634" s="207" t="s">
        <v>5</v>
      </c>
      <c r="F2634" s="208" t="s">
        <v>174</v>
      </c>
      <c r="H2634" s="209">
        <v>8</v>
      </c>
      <c r="I2634" s="210"/>
      <c r="L2634" s="205"/>
      <c r="M2634" s="211"/>
      <c r="N2634" s="212"/>
      <c r="O2634" s="212"/>
      <c r="P2634" s="212"/>
      <c r="Q2634" s="212"/>
      <c r="R2634" s="212"/>
      <c r="S2634" s="212"/>
      <c r="T2634" s="213"/>
      <c r="AT2634" s="214" t="s">
        <v>153</v>
      </c>
      <c r="AU2634" s="214" t="s">
        <v>86</v>
      </c>
      <c r="AV2634" s="13" t="s">
        <v>151</v>
      </c>
      <c r="AW2634" s="13" t="s">
        <v>40</v>
      </c>
      <c r="AX2634" s="13" t="s">
        <v>25</v>
      </c>
      <c r="AY2634" s="214" t="s">
        <v>144</v>
      </c>
    </row>
    <row r="2635" spans="2:65" s="1" customFormat="1" ht="22.5" customHeight="1">
      <c r="B2635" s="175"/>
      <c r="C2635" s="176" t="s">
        <v>2861</v>
      </c>
      <c r="D2635" s="176" t="s">
        <v>146</v>
      </c>
      <c r="E2635" s="177" t="s">
        <v>2862</v>
      </c>
      <c r="F2635" s="178" t="s">
        <v>2863</v>
      </c>
      <c r="G2635" s="179" t="s">
        <v>205</v>
      </c>
      <c r="H2635" s="180">
        <v>2.5</v>
      </c>
      <c r="I2635" s="181"/>
      <c r="J2635" s="182">
        <f>ROUND(I2635*H2635,2)</f>
        <v>0</v>
      </c>
      <c r="K2635" s="178" t="s">
        <v>4754</v>
      </c>
      <c r="L2635" s="42"/>
      <c r="M2635" s="183" t="s">
        <v>5</v>
      </c>
      <c r="N2635" s="184" t="s">
        <v>48</v>
      </c>
      <c r="O2635" s="43"/>
      <c r="P2635" s="185">
        <f>O2635*H2635</f>
        <v>0</v>
      </c>
      <c r="Q2635" s="185">
        <v>0</v>
      </c>
      <c r="R2635" s="185">
        <f>Q2635*H2635</f>
        <v>0</v>
      </c>
      <c r="S2635" s="185">
        <v>0</v>
      </c>
      <c r="T2635" s="186">
        <f>S2635*H2635</f>
        <v>0</v>
      </c>
      <c r="AR2635" s="24" t="s">
        <v>339</v>
      </c>
      <c r="AT2635" s="24" t="s">
        <v>146</v>
      </c>
      <c r="AU2635" s="24" t="s">
        <v>86</v>
      </c>
      <c r="AY2635" s="24" t="s">
        <v>144</v>
      </c>
      <c r="BE2635" s="187">
        <f>IF(N2635="základní",J2635,0)</f>
        <v>0</v>
      </c>
      <c r="BF2635" s="187">
        <f>IF(N2635="snížená",J2635,0)</f>
        <v>0</v>
      </c>
      <c r="BG2635" s="187">
        <f>IF(N2635="zákl. přenesená",J2635,0)</f>
        <v>0</v>
      </c>
      <c r="BH2635" s="187">
        <f>IF(N2635="sníž. přenesená",J2635,0)</f>
        <v>0</v>
      </c>
      <c r="BI2635" s="187">
        <f>IF(N2635="nulová",J2635,0)</f>
        <v>0</v>
      </c>
      <c r="BJ2635" s="24" t="s">
        <v>25</v>
      </c>
      <c r="BK2635" s="187">
        <f>ROUND(I2635*H2635,2)</f>
        <v>0</v>
      </c>
      <c r="BL2635" s="24" t="s">
        <v>339</v>
      </c>
      <c r="BM2635" s="24" t="s">
        <v>2864</v>
      </c>
    </row>
    <row r="2636" spans="2:51" s="12" customFormat="1" ht="13.5">
      <c r="B2636" s="197"/>
      <c r="D2636" s="189" t="s">
        <v>153</v>
      </c>
      <c r="E2636" s="198" t="s">
        <v>5</v>
      </c>
      <c r="F2636" s="199" t="s">
        <v>464</v>
      </c>
      <c r="H2636" s="200">
        <v>2.5</v>
      </c>
      <c r="I2636" s="201"/>
      <c r="L2636" s="197"/>
      <c r="M2636" s="202"/>
      <c r="N2636" s="203"/>
      <c r="O2636" s="203"/>
      <c r="P2636" s="203"/>
      <c r="Q2636" s="203"/>
      <c r="R2636" s="203"/>
      <c r="S2636" s="203"/>
      <c r="T2636" s="204"/>
      <c r="AT2636" s="198" t="s">
        <v>153</v>
      </c>
      <c r="AU2636" s="198" t="s">
        <v>86</v>
      </c>
      <c r="AV2636" s="12" t="s">
        <v>86</v>
      </c>
      <c r="AW2636" s="12" t="s">
        <v>40</v>
      </c>
      <c r="AX2636" s="12" t="s">
        <v>77</v>
      </c>
      <c r="AY2636" s="198" t="s">
        <v>144</v>
      </c>
    </row>
    <row r="2637" spans="2:51" s="13" customFormat="1" ht="13.5">
      <c r="B2637" s="205"/>
      <c r="D2637" s="206" t="s">
        <v>153</v>
      </c>
      <c r="E2637" s="207" t="s">
        <v>5</v>
      </c>
      <c r="F2637" s="208" t="s">
        <v>174</v>
      </c>
      <c r="H2637" s="209">
        <v>2.5</v>
      </c>
      <c r="I2637" s="210"/>
      <c r="L2637" s="205"/>
      <c r="M2637" s="211"/>
      <c r="N2637" s="212"/>
      <c r="O2637" s="212"/>
      <c r="P2637" s="212"/>
      <c r="Q2637" s="212"/>
      <c r="R2637" s="212"/>
      <c r="S2637" s="212"/>
      <c r="T2637" s="213"/>
      <c r="AT2637" s="214" t="s">
        <v>153</v>
      </c>
      <c r="AU2637" s="214" t="s">
        <v>86</v>
      </c>
      <c r="AV2637" s="13" t="s">
        <v>151</v>
      </c>
      <c r="AW2637" s="13" t="s">
        <v>40</v>
      </c>
      <c r="AX2637" s="13" t="s">
        <v>25</v>
      </c>
      <c r="AY2637" s="214" t="s">
        <v>144</v>
      </c>
    </row>
    <row r="2638" spans="2:65" s="1" customFormat="1" ht="31.5" customHeight="1">
      <c r="B2638" s="175"/>
      <c r="C2638" s="176" t="s">
        <v>2865</v>
      </c>
      <c r="D2638" s="176" t="s">
        <v>146</v>
      </c>
      <c r="E2638" s="177" t="s">
        <v>2866</v>
      </c>
      <c r="F2638" s="178" t="s">
        <v>2867</v>
      </c>
      <c r="G2638" s="179" t="s">
        <v>205</v>
      </c>
      <c r="H2638" s="180">
        <v>7.63</v>
      </c>
      <c r="I2638" s="181"/>
      <c r="J2638" s="182">
        <f>ROUND(I2638*H2638,2)</f>
        <v>0</v>
      </c>
      <c r="K2638" s="178" t="s">
        <v>4754</v>
      </c>
      <c r="L2638" s="42"/>
      <c r="M2638" s="183" t="s">
        <v>5</v>
      </c>
      <c r="N2638" s="184" t="s">
        <v>48</v>
      </c>
      <c r="O2638" s="43"/>
      <c r="P2638" s="185">
        <f>O2638*H2638</f>
        <v>0</v>
      </c>
      <c r="Q2638" s="185">
        <v>0</v>
      </c>
      <c r="R2638" s="185">
        <f>Q2638*H2638</f>
        <v>0</v>
      </c>
      <c r="S2638" s="185">
        <v>0</v>
      </c>
      <c r="T2638" s="186">
        <f>S2638*H2638</f>
        <v>0</v>
      </c>
      <c r="AR2638" s="24" t="s">
        <v>339</v>
      </c>
      <c r="AT2638" s="24" t="s">
        <v>146</v>
      </c>
      <c r="AU2638" s="24" t="s">
        <v>86</v>
      </c>
      <c r="AY2638" s="24" t="s">
        <v>144</v>
      </c>
      <c r="BE2638" s="187">
        <f>IF(N2638="základní",J2638,0)</f>
        <v>0</v>
      </c>
      <c r="BF2638" s="187">
        <f>IF(N2638="snížená",J2638,0)</f>
        <v>0</v>
      </c>
      <c r="BG2638" s="187">
        <f>IF(N2638="zákl. přenesená",J2638,0)</f>
        <v>0</v>
      </c>
      <c r="BH2638" s="187">
        <f>IF(N2638="sníž. přenesená",J2638,0)</f>
        <v>0</v>
      </c>
      <c r="BI2638" s="187">
        <f>IF(N2638="nulová",J2638,0)</f>
        <v>0</v>
      </c>
      <c r="BJ2638" s="24" t="s">
        <v>25</v>
      </c>
      <c r="BK2638" s="187">
        <f>ROUND(I2638*H2638,2)</f>
        <v>0</v>
      </c>
      <c r="BL2638" s="24" t="s">
        <v>339</v>
      </c>
      <c r="BM2638" s="24" t="s">
        <v>2868</v>
      </c>
    </row>
    <row r="2639" spans="2:51" s="12" customFormat="1" ht="13.5">
      <c r="B2639" s="197"/>
      <c r="D2639" s="189" t="s">
        <v>153</v>
      </c>
      <c r="E2639" s="198" t="s">
        <v>5</v>
      </c>
      <c r="F2639" s="199" t="s">
        <v>2869</v>
      </c>
      <c r="H2639" s="200">
        <v>7.63</v>
      </c>
      <c r="I2639" s="201"/>
      <c r="L2639" s="197"/>
      <c r="M2639" s="202"/>
      <c r="N2639" s="203"/>
      <c r="O2639" s="203"/>
      <c r="P2639" s="203"/>
      <c r="Q2639" s="203"/>
      <c r="R2639" s="203"/>
      <c r="S2639" s="203"/>
      <c r="T2639" s="204"/>
      <c r="AT2639" s="198" t="s">
        <v>153</v>
      </c>
      <c r="AU2639" s="198" t="s">
        <v>86</v>
      </c>
      <c r="AV2639" s="12" t="s">
        <v>86</v>
      </c>
      <c r="AW2639" s="12" t="s">
        <v>40</v>
      </c>
      <c r="AX2639" s="12" t="s">
        <v>77</v>
      </c>
      <c r="AY2639" s="198" t="s">
        <v>144</v>
      </c>
    </row>
    <row r="2640" spans="2:51" s="13" customFormat="1" ht="13.5">
      <c r="B2640" s="205"/>
      <c r="D2640" s="206" t="s">
        <v>153</v>
      </c>
      <c r="E2640" s="207" t="s">
        <v>5</v>
      </c>
      <c r="F2640" s="208" t="s">
        <v>174</v>
      </c>
      <c r="H2640" s="209">
        <v>7.63</v>
      </c>
      <c r="I2640" s="210"/>
      <c r="L2640" s="205"/>
      <c r="M2640" s="211"/>
      <c r="N2640" s="212"/>
      <c r="O2640" s="212"/>
      <c r="P2640" s="212"/>
      <c r="Q2640" s="212"/>
      <c r="R2640" s="212"/>
      <c r="S2640" s="212"/>
      <c r="T2640" s="213"/>
      <c r="AT2640" s="214" t="s">
        <v>153</v>
      </c>
      <c r="AU2640" s="214" t="s">
        <v>86</v>
      </c>
      <c r="AV2640" s="13" t="s">
        <v>151</v>
      </c>
      <c r="AW2640" s="13" t="s">
        <v>40</v>
      </c>
      <c r="AX2640" s="13" t="s">
        <v>25</v>
      </c>
      <c r="AY2640" s="214" t="s">
        <v>144</v>
      </c>
    </row>
    <row r="2641" spans="2:65" s="1" customFormat="1" ht="31.5" customHeight="1">
      <c r="B2641" s="175"/>
      <c r="C2641" s="176" t="s">
        <v>2870</v>
      </c>
      <c r="D2641" s="176" t="s">
        <v>146</v>
      </c>
      <c r="E2641" s="177" t="s">
        <v>2871</v>
      </c>
      <c r="F2641" s="178" t="s">
        <v>2872</v>
      </c>
      <c r="G2641" s="179" t="s">
        <v>205</v>
      </c>
      <c r="H2641" s="180">
        <v>10.66</v>
      </c>
      <c r="I2641" s="181"/>
      <c r="J2641" s="182">
        <f>ROUND(I2641*H2641,2)</f>
        <v>0</v>
      </c>
      <c r="K2641" s="178" t="s">
        <v>4754</v>
      </c>
      <c r="L2641" s="42"/>
      <c r="M2641" s="183" t="s">
        <v>5</v>
      </c>
      <c r="N2641" s="184" t="s">
        <v>48</v>
      </c>
      <c r="O2641" s="43"/>
      <c r="P2641" s="185">
        <f>O2641*H2641</f>
        <v>0</v>
      </c>
      <c r="Q2641" s="185">
        <v>0</v>
      </c>
      <c r="R2641" s="185">
        <f>Q2641*H2641</f>
        <v>0</v>
      </c>
      <c r="S2641" s="185">
        <v>0</v>
      </c>
      <c r="T2641" s="186">
        <f>S2641*H2641</f>
        <v>0</v>
      </c>
      <c r="AR2641" s="24" t="s">
        <v>339</v>
      </c>
      <c r="AT2641" s="24" t="s">
        <v>146</v>
      </c>
      <c r="AU2641" s="24" t="s">
        <v>86</v>
      </c>
      <c r="AY2641" s="24" t="s">
        <v>144</v>
      </c>
      <c r="BE2641" s="187">
        <f>IF(N2641="základní",J2641,0)</f>
        <v>0</v>
      </c>
      <c r="BF2641" s="187">
        <f>IF(N2641="snížená",J2641,0)</f>
        <v>0</v>
      </c>
      <c r="BG2641" s="187">
        <f>IF(N2641="zákl. přenesená",J2641,0)</f>
        <v>0</v>
      </c>
      <c r="BH2641" s="187">
        <f>IF(N2641="sníž. přenesená",J2641,0)</f>
        <v>0</v>
      </c>
      <c r="BI2641" s="187">
        <f>IF(N2641="nulová",J2641,0)</f>
        <v>0</v>
      </c>
      <c r="BJ2641" s="24" t="s">
        <v>25</v>
      </c>
      <c r="BK2641" s="187">
        <f>ROUND(I2641*H2641,2)</f>
        <v>0</v>
      </c>
      <c r="BL2641" s="24" t="s">
        <v>339</v>
      </c>
      <c r="BM2641" s="24" t="s">
        <v>2873</v>
      </c>
    </row>
    <row r="2642" spans="2:51" s="12" customFormat="1" ht="13.5">
      <c r="B2642" s="197"/>
      <c r="D2642" s="189" t="s">
        <v>153</v>
      </c>
      <c r="E2642" s="198" t="s">
        <v>5</v>
      </c>
      <c r="F2642" s="199" t="s">
        <v>2874</v>
      </c>
      <c r="H2642" s="200">
        <v>10.66</v>
      </c>
      <c r="I2642" s="201"/>
      <c r="L2642" s="197"/>
      <c r="M2642" s="202"/>
      <c r="N2642" s="203"/>
      <c r="O2642" s="203"/>
      <c r="P2642" s="203"/>
      <c r="Q2642" s="203"/>
      <c r="R2642" s="203"/>
      <c r="S2642" s="203"/>
      <c r="T2642" s="204"/>
      <c r="AT2642" s="198" t="s">
        <v>153</v>
      </c>
      <c r="AU2642" s="198" t="s">
        <v>86</v>
      </c>
      <c r="AV2642" s="12" t="s">
        <v>86</v>
      </c>
      <c r="AW2642" s="12" t="s">
        <v>40</v>
      </c>
      <c r="AX2642" s="12" t="s">
        <v>77</v>
      </c>
      <c r="AY2642" s="198" t="s">
        <v>144</v>
      </c>
    </row>
    <row r="2643" spans="2:51" s="13" customFormat="1" ht="13.5">
      <c r="B2643" s="205"/>
      <c r="D2643" s="206" t="s">
        <v>153</v>
      </c>
      <c r="E2643" s="207" t="s">
        <v>5</v>
      </c>
      <c r="F2643" s="208" t="s">
        <v>174</v>
      </c>
      <c r="H2643" s="209">
        <v>10.66</v>
      </c>
      <c r="I2643" s="210"/>
      <c r="L2643" s="205"/>
      <c r="M2643" s="211"/>
      <c r="N2643" s="212"/>
      <c r="O2643" s="212"/>
      <c r="P2643" s="212"/>
      <c r="Q2643" s="212"/>
      <c r="R2643" s="212"/>
      <c r="S2643" s="212"/>
      <c r="T2643" s="213"/>
      <c r="AT2643" s="214" t="s">
        <v>153</v>
      </c>
      <c r="AU2643" s="214" t="s">
        <v>86</v>
      </c>
      <c r="AV2643" s="13" t="s">
        <v>151</v>
      </c>
      <c r="AW2643" s="13" t="s">
        <v>40</v>
      </c>
      <c r="AX2643" s="13" t="s">
        <v>25</v>
      </c>
      <c r="AY2643" s="214" t="s">
        <v>144</v>
      </c>
    </row>
    <row r="2644" spans="2:65" s="1" customFormat="1" ht="31.5" customHeight="1">
      <c r="B2644" s="175"/>
      <c r="C2644" s="176" t="s">
        <v>2875</v>
      </c>
      <c r="D2644" s="176" t="s">
        <v>146</v>
      </c>
      <c r="E2644" s="177" t="s">
        <v>2876</v>
      </c>
      <c r="F2644" s="178" t="s">
        <v>2877</v>
      </c>
      <c r="G2644" s="179" t="s">
        <v>205</v>
      </c>
      <c r="H2644" s="180">
        <v>9.6</v>
      </c>
      <c r="I2644" s="181"/>
      <c r="J2644" s="182">
        <f>ROUND(I2644*H2644,2)</f>
        <v>0</v>
      </c>
      <c r="K2644" s="178" t="s">
        <v>4754</v>
      </c>
      <c r="L2644" s="42"/>
      <c r="M2644" s="183" t="s">
        <v>5</v>
      </c>
      <c r="N2644" s="184" t="s">
        <v>48</v>
      </c>
      <c r="O2644" s="43"/>
      <c r="P2644" s="185">
        <f>O2644*H2644</f>
        <v>0</v>
      </c>
      <c r="Q2644" s="185">
        <v>0</v>
      </c>
      <c r="R2644" s="185">
        <f>Q2644*H2644</f>
        <v>0</v>
      </c>
      <c r="S2644" s="185">
        <v>0</v>
      </c>
      <c r="T2644" s="186">
        <f>S2644*H2644</f>
        <v>0</v>
      </c>
      <c r="AR2644" s="24" t="s">
        <v>339</v>
      </c>
      <c r="AT2644" s="24" t="s">
        <v>146</v>
      </c>
      <c r="AU2644" s="24" t="s">
        <v>86</v>
      </c>
      <c r="AY2644" s="24" t="s">
        <v>144</v>
      </c>
      <c r="BE2644" s="187">
        <f>IF(N2644="základní",J2644,0)</f>
        <v>0</v>
      </c>
      <c r="BF2644" s="187">
        <f>IF(N2644="snížená",J2644,0)</f>
        <v>0</v>
      </c>
      <c r="BG2644" s="187">
        <f>IF(N2644="zákl. přenesená",J2644,0)</f>
        <v>0</v>
      </c>
      <c r="BH2644" s="187">
        <f>IF(N2644="sníž. přenesená",J2644,0)</f>
        <v>0</v>
      </c>
      <c r="BI2644" s="187">
        <f>IF(N2644="nulová",J2644,0)</f>
        <v>0</v>
      </c>
      <c r="BJ2644" s="24" t="s">
        <v>25</v>
      </c>
      <c r="BK2644" s="187">
        <f>ROUND(I2644*H2644,2)</f>
        <v>0</v>
      </c>
      <c r="BL2644" s="24" t="s">
        <v>339</v>
      </c>
      <c r="BM2644" s="24" t="s">
        <v>2878</v>
      </c>
    </row>
    <row r="2645" spans="2:51" s="12" customFormat="1" ht="13.5">
      <c r="B2645" s="197"/>
      <c r="D2645" s="189" t="s">
        <v>153</v>
      </c>
      <c r="E2645" s="198" t="s">
        <v>5</v>
      </c>
      <c r="F2645" s="199" t="s">
        <v>2879</v>
      </c>
      <c r="H2645" s="200">
        <v>9.6</v>
      </c>
      <c r="I2645" s="201"/>
      <c r="L2645" s="197"/>
      <c r="M2645" s="202"/>
      <c r="N2645" s="203"/>
      <c r="O2645" s="203"/>
      <c r="P2645" s="203"/>
      <c r="Q2645" s="203"/>
      <c r="R2645" s="203"/>
      <c r="S2645" s="203"/>
      <c r="T2645" s="204"/>
      <c r="AT2645" s="198" t="s">
        <v>153</v>
      </c>
      <c r="AU2645" s="198" t="s">
        <v>86</v>
      </c>
      <c r="AV2645" s="12" t="s">
        <v>86</v>
      </c>
      <c r="AW2645" s="12" t="s">
        <v>40</v>
      </c>
      <c r="AX2645" s="12" t="s">
        <v>77</v>
      </c>
      <c r="AY2645" s="198" t="s">
        <v>144</v>
      </c>
    </row>
    <row r="2646" spans="2:51" s="13" customFormat="1" ht="13.5">
      <c r="B2646" s="205"/>
      <c r="D2646" s="206" t="s">
        <v>153</v>
      </c>
      <c r="E2646" s="207" t="s">
        <v>5</v>
      </c>
      <c r="F2646" s="208" t="s">
        <v>174</v>
      </c>
      <c r="H2646" s="209">
        <v>9.6</v>
      </c>
      <c r="I2646" s="210"/>
      <c r="L2646" s="205"/>
      <c r="M2646" s="211"/>
      <c r="N2646" s="212"/>
      <c r="O2646" s="212"/>
      <c r="P2646" s="212"/>
      <c r="Q2646" s="212"/>
      <c r="R2646" s="212"/>
      <c r="S2646" s="212"/>
      <c r="T2646" s="213"/>
      <c r="AT2646" s="214" t="s">
        <v>153</v>
      </c>
      <c r="AU2646" s="214" t="s">
        <v>86</v>
      </c>
      <c r="AV2646" s="13" t="s">
        <v>151</v>
      </c>
      <c r="AW2646" s="13" t="s">
        <v>40</v>
      </c>
      <c r="AX2646" s="13" t="s">
        <v>25</v>
      </c>
      <c r="AY2646" s="214" t="s">
        <v>144</v>
      </c>
    </row>
    <row r="2647" spans="2:65" s="1" customFormat="1" ht="22.5" customHeight="1">
      <c r="B2647" s="175"/>
      <c r="C2647" s="176" t="s">
        <v>2880</v>
      </c>
      <c r="D2647" s="176" t="s">
        <v>146</v>
      </c>
      <c r="E2647" s="177" t="s">
        <v>2881</v>
      </c>
      <c r="F2647" s="178" t="s">
        <v>2882</v>
      </c>
      <c r="G2647" s="179" t="s">
        <v>205</v>
      </c>
      <c r="H2647" s="180">
        <v>1.1</v>
      </c>
      <c r="I2647" s="181"/>
      <c r="J2647" s="182">
        <f>ROUND(I2647*H2647,2)</f>
        <v>0</v>
      </c>
      <c r="K2647" s="178" t="s">
        <v>4754</v>
      </c>
      <c r="L2647" s="42"/>
      <c r="M2647" s="183" t="s">
        <v>5</v>
      </c>
      <c r="N2647" s="184" t="s">
        <v>48</v>
      </c>
      <c r="O2647" s="43"/>
      <c r="P2647" s="185">
        <f>O2647*H2647</f>
        <v>0</v>
      </c>
      <c r="Q2647" s="185">
        <v>0</v>
      </c>
      <c r="R2647" s="185">
        <f>Q2647*H2647</f>
        <v>0</v>
      </c>
      <c r="S2647" s="185">
        <v>0</v>
      </c>
      <c r="T2647" s="186">
        <f>S2647*H2647</f>
        <v>0</v>
      </c>
      <c r="AR2647" s="24" t="s">
        <v>339</v>
      </c>
      <c r="AT2647" s="24" t="s">
        <v>146</v>
      </c>
      <c r="AU2647" s="24" t="s">
        <v>86</v>
      </c>
      <c r="AY2647" s="24" t="s">
        <v>144</v>
      </c>
      <c r="BE2647" s="187">
        <f>IF(N2647="základní",J2647,0)</f>
        <v>0</v>
      </c>
      <c r="BF2647" s="187">
        <f>IF(N2647="snížená",J2647,0)</f>
        <v>0</v>
      </c>
      <c r="BG2647" s="187">
        <f>IF(N2647="zákl. přenesená",J2647,0)</f>
        <v>0</v>
      </c>
      <c r="BH2647" s="187">
        <f>IF(N2647="sníž. přenesená",J2647,0)</f>
        <v>0</v>
      </c>
      <c r="BI2647" s="187">
        <f>IF(N2647="nulová",J2647,0)</f>
        <v>0</v>
      </c>
      <c r="BJ2647" s="24" t="s">
        <v>25</v>
      </c>
      <c r="BK2647" s="187">
        <f>ROUND(I2647*H2647,2)</f>
        <v>0</v>
      </c>
      <c r="BL2647" s="24" t="s">
        <v>339</v>
      </c>
      <c r="BM2647" s="24" t="s">
        <v>2883</v>
      </c>
    </row>
    <row r="2648" spans="2:51" s="12" customFormat="1" ht="13.5">
      <c r="B2648" s="197"/>
      <c r="D2648" s="189" t="s">
        <v>153</v>
      </c>
      <c r="E2648" s="198" t="s">
        <v>5</v>
      </c>
      <c r="F2648" s="199" t="s">
        <v>958</v>
      </c>
      <c r="H2648" s="200">
        <v>1.1</v>
      </c>
      <c r="I2648" s="201"/>
      <c r="L2648" s="197"/>
      <c r="M2648" s="202"/>
      <c r="N2648" s="203"/>
      <c r="O2648" s="203"/>
      <c r="P2648" s="203"/>
      <c r="Q2648" s="203"/>
      <c r="R2648" s="203"/>
      <c r="S2648" s="203"/>
      <c r="T2648" s="204"/>
      <c r="AT2648" s="198" t="s">
        <v>153</v>
      </c>
      <c r="AU2648" s="198" t="s">
        <v>86</v>
      </c>
      <c r="AV2648" s="12" t="s">
        <v>86</v>
      </c>
      <c r="AW2648" s="12" t="s">
        <v>40</v>
      </c>
      <c r="AX2648" s="12" t="s">
        <v>77</v>
      </c>
      <c r="AY2648" s="198" t="s">
        <v>144</v>
      </c>
    </row>
    <row r="2649" spans="2:51" s="13" customFormat="1" ht="13.5">
      <c r="B2649" s="205"/>
      <c r="D2649" s="206" t="s">
        <v>153</v>
      </c>
      <c r="E2649" s="207" t="s">
        <v>5</v>
      </c>
      <c r="F2649" s="208" t="s">
        <v>174</v>
      </c>
      <c r="H2649" s="209">
        <v>1.1</v>
      </c>
      <c r="I2649" s="210"/>
      <c r="L2649" s="205"/>
      <c r="M2649" s="211"/>
      <c r="N2649" s="212"/>
      <c r="O2649" s="212"/>
      <c r="P2649" s="212"/>
      <c r="Q2649" s="212"/>
      <c r="R2649" s="212"/>
      <c r="S2649" s="212"/>
      <c r="T2649" s="213"/>
      <c r="AT2649" s="214" t="s">
        <v>153</v>
      </c>
      <c r="AU2649" s="214" t="s">
        <v>86</v>
      </c>
      <c r="AV2649" s="13" t="s">
        <v>151</v>
      </c>
      <c r="AW2649" s="13" t="s">
        <v>40</v>
      </c>
      <c r="AX2649" s="13" t="s">
        <v>25</v>
      </c>
      <c r="AY2649" s="214" t="s">
        <v>144</v>
      </c>
    </row>
    <row r="2650" spans="2:65" s="1" customFormat="1" ht="22.5" customHeight="1">
      <c r="B2650" s="175"/>
      <c r="C2650" s="176" t="s">
        <v>2884</v>
      </c>
      <c r="D2650" s="176" t="s">
        <v>146</v>
      </c>
      <c r="E2650" s="177" t="s">
        <v>2885</v>
      </c>
      <c r="F2650" s="178" t="s">
        <v>2886</v>
      </c>
      <c r="G2650" s="179" t="s">
        <v>393</v>
      </c>
      <c r="H2650" s="180">
        <v>1</v>
      </c>
      <c r="I2650" s="181"/>
      <c r="J2650" s="182">
        <f>ROUND(I2650*H2650,2)</f>
        <v>0</v>
      </c>
      <c r="K2650" s="178" t="s">
        <v>4753</v>
      </c>
      <c r="L2650" s="42"/>
      <c r="M2650" s="183" t="s">
        <v>5</v>
      </c>
      <c r="N2650" s="184" t="s">
        <v>48</v>
      </c>
      <c r="O2650" s="43"/>
      <c r="P2650" s="185">
        <f>O2650*H2650</f>
        <v>0</v>
      </c>
      <c r="Q2650" s="185">
        <v>0</v>
      </c>
      <c r="R2650" s="185">
        <f>Q2650*H2650</f>
        <v>0</v>
      </c>
      <c r="S2650" s="185">
        <v>0</v>
      </c>
      <c r="T2650" s="186">
        <f>S2650*H2650</f>
        <v>0</v>
      </c>
      <c r="AR2650" s="24" t="s">
        <v>339</v>
      </c>
      <c r="AT2650" s="24" t="s">
        <v>146</v>
      </c>
      <c r="AU2650" s="24" t="s">
        <v>86</v>
      </c>
      <c r="AY2650" s="24" t="s">
        <v>144</v>
      </c>
      <c r="BE2650" s="187">
        <f>IF(N2650="základní",J2650,0)</f>
        <v>0</v>
      </c>
      <c r="BF2650" s="187">
        <f>IF(N2650="snížená",J2650,0)</f>
        <v>0</v>
      </c>
      <c r="BG2650" s="187">
        <f>IF(N2650="zákl. přenesená",J2650,0)</f>
        <v>0</v>
      </c>
      <c r="BH2650" s="187">
        <f>IF(N2650="sníž. přenesená",J2650,0)</f>
        <v>0</v>
      </c>
      <c r="BI2650" s="187">
        <f>IF(N2650="nulová",J2650,0)</f>
        <v>0</v>
      </c>
      <c r="BJ2650" s="24" t="s">
        <v>25</v>
      </c>
      <c r="BK2650" s="187">
        <f>ROUND(I2650*H2650,2)</f>
        <v>0</v>
      </c>
      <c r="BL2650" s="24" t="s">
        <v>339</v>
      </c>
      <c r="BM2650" s="24" t="s">
        <v>2887</v>
      </c>
    </row>
    <row r="2651" spans="2:51" s="12" customFormat="1" ht="13.5">
      <c r="B2651" s="197"/>
      <c r="D2651" s="189" t="s">
        <v>153</v>
      </c>
      <c r="E2651" s="198" t="s">
        <v>5</v>
      </c>
      <c r="F2651" s="199" t="s">
        <v>25</v>
      </c>
      <c r="H2651" s="200">
        <v>1</v>
      </c>
      <c r="I2651" s="201"/>
      <c r="L2651" s="197"/>
      <c r="M2651" s="202"/>
      <c r="N2651" s="203"/>
      <c r="O2651" s="203"/>
      <c r="P2651" s="203"/>
      <c r="Q2651" s="203"/>
      <c r="R2651" s="203"/>
      <c r="S2651" s="203"/>
      <c r="T2651" s="204"/>
      <c r="AT2651" s="198" t="s">
        <v>153</v>
      </c>
      <c r="AU2651" s="198" t="s">
        <v>86</v>
      </c>
      <c r="AV2651" s="12" t="s">
        <v>86</v>
      </c>
      <c r="AW2651" s="12" t="s">
        <v>40</v>
      </c>
      <c r="AX2651" s="12" t="s">
        <v>77</v>
      </c>
      <c r="AY2651" s="198" t="s">
        <v>144</v>
      </c>
    </row>
    <row r="2652" spans="2:51" s="13" customFormat="1" ht="13.5">
      <c r="B2652" s="205"/>
      <c r="D2652" s="206" t="s">
        <v>153</v>
      </c>
      <c r="E2652" s="207" t="s">
        <v>5</v>
      </c>
      <c r="F2652" s="208" t="s">
        <v>174</v>
      </c>
      <c r="H2652" s="209">
        <v>1</v>
      </c>
      <c r="I2652" s="210"/>
      <c r="L2652" s="205"/>
      <c r="M2652" s="211"/>
      <c r="N2652" s="212"/>
      <c r="O2652" s="212"/>
      <c r="P2652" s="212"/>
      <c r="Q2652" s="212"/>
      <c r="R2652" s="212"/>
      <c r="S2652" s="212"/>
      <c r="T2652" s="213"/>
      <c r="AT2652" s="214" t="s">
        <v>153</v>
      </c>
      <c r="AU2652" s="214" t="s">
        <v>86</v>
      </c>
      <c r="AV2652" s="13" t="s">
        <v>151</v>
      </c>
      <c r="AW2652" s="13" t="s">
        <v>40</v>
      </c>
      <c r="AX2652" s="13" t="s">
        <v>25</v>
      </c>
      <c r="AY2652" s="214" t="s">
        <v>144</v>
      </c>
    </row>
    <row r="2653" spans="2:65" s="1" customFormat="1" ht="22.5" customHeight="1">
      <c r="B2653" s="175"/>
      <c r="C2653" s="176" t="s">
        <v>2888</v>
      </c>
      <c r="D2653" s="176" t="s">
        <v>146</v>
      </c>
      <c r="E2653" s="177" t="s">
        <v>2889</v>
      </c>
      <c r="F2653" s="178" t="s">
        <v>2890</v>
      </c>
      <c r="G2653" s="179" t="s">
        <v>393</v>
      </c>
      <c r="H2653" s="180">
        <v>198.9</v>
      </c>
      <c r="I2653" s="181"/>
      <c r="J2653" s="182">
        <f>ROUND(I2653*H2653,2)</f>
        <v>0</v>
      </c>
      <c r="K2653" s="178" t="s">
        <v>4754</v>
      </c>
      <c r="L2653" s="42"/>
      <c r="M2653" s="183" t="s">
        <v>5</v>
      </c>
      <c r="N2653" s="184" t="s">
        <v>48</v>
      </c>
      <c r="O2653" s="43"/>
      <c r="P2653" s="185">
        <f>O2653*H2653</f>
        <v>0</v>
      </c>
      <c r="Q2653" s="185">
        <v>0</v>
      </c>
      <c r="R2653" s="185">
        <f>Q2653*H2653</f>
        <v>0</v>
      </c>
      <c r="S2653" s="185">
        <v>0</v>
      </c>
      <c r="T2653" s="186">
        <f>S2653*H2653</f>
        <v>0</v>
      </c>
      <c r="AR2653" s="24" t="s">
        <v>339</v>
      </c>
      <c r="AT2653" s="24" t="s">
        <v>146</v>
      </c>
      <c r="AU2653" s="24" t="s">
        <v>86</v>
      </c>
      <c r="AY2653" s="24" t="s">
        <v>144</v>
      </c>
      <c r="BE2653" s="187">
        <f>IF(N2653="základní",J2653,0)</f>
        <v>0</v>
      </c>
      <c r="BF2653" s="187">
        <f>IF(N2653="snížená",J2653,0)</f>
        <v>0</v>
      </c>
      <c r="BG2653" s="187">
        <f>IF(N2653="zákl. přenesená",J2653,0)</f>
        <v>0</v>
      </c>
      <c r="BH2653" s="187">
        <f>IF(N2653="sníž. přenesená",J2653,0)</f>
        <v>0</v>
      </c>
      <c r="BI2653" s="187">
        <f>IF(N2653="nulová",J2653,0)</f>
        <v>0</v>
      </c>
      <c r="BJ2653" s="24" t="s">
        <v>25</v>
      </c>
      <c r="BK2653" s="187">
        <f>ROUND(I2653*H2653,2)</f>
        <v>0</v>
      </c>
      <c r="BL2653" s="24" t="s">
        <v>339</v>
      </c>
      <c r="BM2653" s="24" t="s">
        <v>2891</v>
      </c>
    </row>
    <row r="2654" spans="2:51" s="12" customFormat="1" ht="13.5">
      <c r="B2654" s="197"/>
      <c r="D2654" s="189" t="s">
        <v>153</v>
      </c>
      <c r="E2654" s="198" t="s">
        <v>5</v>
      </c>
      <c r="F2654" s="199" t="s">
        <v>2892</v>
      </c>
      <c r="H2654" s="200">
        <v>198.9</v>
      </c>
      <c r="I2654" s="201"/>
      <c r="L2654" s="197"/>
      <c r="M2654" s="202"/>
      <c r="N2654" s="203"/>
      <c r="O2654" s="203"/>
      <c r="P2654" s="203"/>
      <c r="Q2654" s="203"/>
      <c r="R2654" s="203"/>
      <c r="S2654" s="203"/>
      <c r="T2654" s="204"/>
      <c r="AT2654" s="198" t="s">
        <v>153</v>
      </c>
      <c r="AU2654" s="198" t="s">
        <v>86</v>
      </c>
      <c r="AV2654" s="12" t="s">
        <v>86</v>
      </c>
      <c r="AW2654" s="12" t="s">
        <v>40</v>
      </c>
      <c r="AX2654" s="12" t="s">
        <v>77</v>
      </c>
      <c r="AY2654" s="198" t="s">
        <v>144</v>
      </c>
    </row>
    <row r="2655" spans="2:51" s="13" customFormat="1" ht="13.5">
      <c r="B2655" s="205"/>
      <c r="D2655" s="206" t="s">
        <v>153</v>
      </c>
      <c r="E2655" s="207" t="s">
        <v>5</v>
      </c>
      <c r="F2655" s="208" t="s">
        <v>174</v>
      </c>
      <c r="H2655" s="209">
        <v>198.9</v>
      </c>
      <c r="I2655" s="210"/>
      <c r="L2655" s="205"/>
      <c r="M2655" s="211"/>
      <c r="N2655" s="212"/>
      <c r="O2655" s="212"/>
      <c r="P2655" s="212"/>
      <c r="Q2655" s="212"/>
      <c r="R2655" s="212"/>
      <c r="S2655" s="212"/>
      <c r="T2655" s="213"/>
      <c r="AT2655" s="214" t="s">
        <v>153</v>
      </c>
      <c r="AU2655" s="214" t="s">
        <v>86</v>
      </c>
      <c r="AV2655" s="13" t="s">
        <v>151</v>
      </c>
      <c r="AW2655" s="13" t="s">
        <v>40</v>
      </c>
      <c r="AX2655" s="13" t="s">
        <v>25</v>
      </c>
      <c r="AY2655" s="214" t="s">
        <v>144</v>
      </c>
    </row>
    <row r="2656" spans="2:65" s="1" customFormat="1" ht="22.5" customHeight="1">
      <c r="B2656" s="175"/>
      <c r="C2656" s="176" t="s">
        <v>2893</v>
      </c>
      <c r="D2656" s="176" t="s">
        <v>146</v>
      </c>
      <c r="E2656" s="177" t="s">
        <v>2894</v>
      </c>
      <c r="F2656" s="178" t="s">
        <v>2895</v>
      </c>
      <c r="G2656" s="179" t="s">
        <v>393</v>
      </c>
      <c r="H2656" s="180">
        <v>1</v>
      </c>
      <c r="I2656" s="181"/>
      <c r="J2656" s="182">
        <f>ROUND(I2656*H2656,2)</f>
        <v>0</v>
      </c>
      <c r="K2656" s="178" t="s">
        <v>4753</v>
      </c>
      <c r="L2656" s="42"/>
      <c r="M2656" s="183" t="s">
        <v>5</v>
      </c>
      <c r="N2656" s="184" t="s">
        <v>48</v>
      </c>
      <c r="O2656" s="43"/>
      <c r="P2656" s="185">
        <f>O2656*H2656</f>
        <v>0</v>
      </c>
      <c r="Q2656" s="185">
        <v>0</v>
      </c>
      <c r="R2656" s="185">
        <f>Q2656*H2656</f>
        <v>0</v>
      </c>
      <c r="S2656" s="185">
        <v>0</v>
      </c>
      <c r="T2656" s="186">
        <f>S2656*H2656</f>
        <v>0</v>
      </c>
      <c r="AR2656" s="24" t="s">
        <v>339</v>
      </c>
      <c r="AT2656" s="24" t="s">
        <v>146</v>
      </c>
      <c r="AU2656" s="24" t="s">
        <v>86</v>
      </c>
      <c r="AY2656" s="24" t="s">
        <v>144</v>
      </c>
      <c r="BE2656" s="187">
        <f>IF(N2656="základní",J2656,0)</f>
        <v>0</v>
      </c>
      <c r="BF2656" s="187">
        <f>IF(N2656="snížená",J2656,0)</f>
        <v>0</v>
      </c>
      <c r="BG2656" s="187">
        <f>IF(N2656="zákl. přenesená",J2656,0)</f>
        <v>0</v>
      </c>
      <c r="BH2656" s="187">
        <f>IF(N2656="sníž. přenesená",J2656,0)</f>
        <v>0</v>
      </c>
      <c r="BI2656" s="187">
        <f>IF(N2656="nulová",J2656,0)</f>
        <v>0</v>
      </c>
      <c r="BJ2656" s="24" t="s">
        <v>25</v>
      </c>
      <c r="BK2656" s="187">
        <f>ROUND(I2656*H2656,2)</f>
        <v>0</v>
      </c>
      <c r="BL2656" s="24" t="s">
        <v>339</v>
      </c>
      <c r="BM2656" s="24" t="s">
        <v>2896</v>
      </c>
    </row>
    <row r="2657" spans="2:51" s="12" customFormat="1" ht="13.5">
      <c r="B2657" s="197"/>
      <c r="D2657" s="189" t="s">
        <v>153</v>
      </c>
      <c r="E2657" s="198" t="s">
        <v>5</v>
      </c>
      <c r="F2657" s="199" t="s">
        <v>25</v>
      </c>
      <c r="H2657" s="200">
        <v>1</v>
      </c>
      <c r="I2657" s="201"/>
      <c r="L2657" s="197"/>
      <c r="M2657" s="202"/>
      <c r="N2657" s="203"/>
      <c r="O2657" s="203"/>
      <c r="P2657" s="203"/>
      <c r="Q2657" s="203"/>
      <c r="R2657" s="203"/>
      <c r="S2657" s="203"/>
      <c r="T2657" s="204"/>
      <c r="AT2657" s="198" t="s">
        <v>153</v>
      </c>
      <c r="AU2657" s="198" t="s">
        <v>86</v>
      </c>
      <c r="AV2657" s="12" t="s">
        <v>86</v>
      </c>
      <c r="AW2657" s="12" t="s">
        <v>40</v>
      </c>
      <c r="AX2657" s="12" t="s">
        <v>77</v>
      </c>
      <c r="AY2657" s="198" t="s">
        <v>144</v>
      </c>
    </row>
    <row r="2658" spans="2:51" s="13" customFormat="1" ht="13.5">
      <c r="B2658" s="205"/>
      <c r="D2658" s="206" t="s">
        <v>153</v>
      </c>
      <c r="E2658" s="207" t="s">
        <v>5</v>
      </c>
      <c r="F2658" s="208" t="s">
        <v>174</v>
      </c>
      <c r="H2658" s="209">
        <v>1</v>
      </c>
      <c r="I2658" s="210"/>
      <c r="L2658" s="205"/>
      <c r="M2658" s="211"/>
      <c r="N2658" s="212"/>
      <c r="O2658" s="212"/>
      <c r="P2658" s="212"/>
      <c r="Q2658" s="212"/>
      <c r="R2658" s="212"/>
      <c r="S2658" s="212"/>
      <c r="T2658" s="213"/>
      <c r="AT2658" s="214" t="s">
        <v>153</v>
      </c>
      <c r="AU2658" s="214" t="s">
        <v>86</v>
      </c>
      <c r="AV2658" s="13" t="s">
        <v>151</v>
      </c>
      <c r="AW2658" s="13" t="s">
        <v>40</v>
      </c>
      <c r="AX2658" s="13" t="s">
        <v>25</v>
      </c>
      <c r="AY2658" s="214" t="s">
        <v>144</v>
      </c>
    </row>
    <row r="2659" spans="2:65" s="1" customFormat="1" ht="22.5" customHeight="1">
      <c r="B2659" s="175"/>
      <c r="C2659" s="176" t="s">
        <v>2897</v>
      </c>
      <c r="D2659" s="176" t="s">
        <v>146</v>
      </c>
      <c r="E2659" s="177" t="s">
        <v>2898</v>
      </c>
      <c r="F2659" s="178" t="s">
        <v>2899</v>
      </c>
      <c r="G2659" s="179" t="s">
        <v>393</v>
      </c>
      <c r="H2659" s="180">
        <v>1</v>
      </c>
      <c r="I2659" s="181"/>
      <c r="J2659" s="182">
        <f>ROUND(I2659*H2659,2)</f>
        <v>0</v>
      </c>
      <c r="K2659" s="178" t="s">
        <v>4754</v>
      </c>
      <c r="L2659" s="42"/>
      <c r="M2659" s="183" t="s">
        <v>5</v>
      </c>
      <c r="N2659" s="184" t="s">
        <v>48</v>
      </c>
      <c r="O2659" s="43"/>
      <c r="P2659" s="185">
        <f>O2659*H2659</f>
        <v>0</v>
      </c>
      <c r="Q2659" s="185">
        <v>0</v>
      </c>
      <c r="R2659" s="185">
        <f>Q2659*H2659</f>
        <v>0</v>
      </c>
      <c r="S2659" s="185">
        <v>0</v>
      </c>
      <c r="T2659" s="186">
        <f>S2659*H2659</f>
        <v>0</v>
      </c>
      <c r="AR2659" s="24" t="s">
        <v>339</v>
      </c>
      <c r="AT2659" s="24" t="s">
        <v>146</v>
      </c>
      <c r="AU2659" s="24" t="s">
        <v>86</v>
      </c>
      <c r="AY2659" s="24" t="s">
        <v>144</v>
      </c>
      <c r="BE2659" s="187">
        <f>IF(N2659="základní",J2659,0)</f>
        <v>0</v>
      </c>
      <c r="BF2659" s="187">
        <f>IF(N2659="snížená",J2659,0)</f>
        <v>0</v>
      </c>
      <c r="BG2659" s="187">
        <f>IF(N2659="zákl. přenesená",J2659,0)</f>
        <v>0</v>
      </c>
      <c r="BH2659" s="187">
        <f>IF(N2659="sníž. přenesená",J2659,0)</f>
        <v>0</v>
      </c>
      <c r="BI2659" s="187">
        <f>IF(N2659="nulová",J2659,0)</f>
        <v>0</v>
      </c>
      <c r="BJ2659" s="24" t="s">
        <v>25</v>
      </c>
      <c r="BK2659" s="187">
        <f>ROUND(I2659*H2659,2)</f>
        <v>0</v>
      </c>
      <c r="BL2659" s="24" t="s">
        <v>339</v>
      </c>
      <c r="BM2659" s="24" t="s">
        <v>2900</v>
      </c>
    </row>
    <row r="2660" spans="2:51" s="11" customFormat="1" ht="13.5">
      <c r="B2660" s="188"/>
      <c r="D2660" s="189" t="s">
        <v>153</v>
      </c>
      <c r="E2660" s="190" t="s">
        <v>5</v>
      </c>
      <c r="F2660" s="191" t="s">
        <v>2901</v>
      </c>
      <c r="H2660" s="192" t="s">
        <v>5</v>
      </c>
      <c r="I2660" s="193"/>
      <c r="L2660" s="188"/>
      <c r="M2660" s="194"/>
      <c r="N2660" s="195"/>
      <c r="O2660" s="195"/>
      <c r="P2660" s="195"/>
      <c r="Q2660" s="195"/>
      <c r="R2660" s="195"/>
      <c r="S2660" s="195"/>
      <c r="T2660" s="196"/>
      <c r="AT2660" s="192" t="s">
        <v>153</v>
      </c>
      <c r="AU2660" s="192" t="s">
        <v>86</v>
      </c>
      <c r="AV2660" s="11" t="s">
        <v>25</v>
      </c>
      <c r="AW2660" s="11" t="s">
        <v>40</v>
      </c>
      <c r="AX2660" s="11" t="s">
        <v>77</v>
      </c>
      <c r="AY2660" s="192" t="s">
        <v>144</v>
      </c>
    </row>
    <row r="2661" spans="2:51" s="12" customFormat="1" ht="13.5">
      <c r="B2661" s="197"/>
      <c r="D2661" s="189" t="s">
        <v>153</v>
      </c>
      <c r="E2661" s="198" t="s">
        <v>5</v>
      </c>
      <c r="F2661" s="199" t="s">
        <v>25</v>
      </c>
      <c r="H2661" s="200">
        <v>1</v>
      </c>
      <c r="I2661" s="201"/>
      <c r="L2661" s="197"/>
      <c r="M2661" s="202"/>
      <c r="N2661" s="203"/>
      <c r="O2661" s="203"/>
      <c r="P2661" s="203"/>
      <c r="Q2661" s="203"/>
      <c r="R2661" s="203"/>
      <c r="S2661" s="203"/>
      <c r="T2661" s="204"/>
      <c r="AT2661" s="198" t="s">
        <v>153</v>
      </c>
      <c r="AU2661" s="198" t="s">
        <v>86</v>
      </c>
      <c r="AV2661" s="12" t="s">
        <v>86</v>
      </c>
      <c r="AW2661" s="12" t="s">
        <v>40</v>
      </c>
      <c r="AX2661" s="12" t="s">
        <v>77</v>
      </c>
      <c r="AY2661" s="198" t="s">
        <v>144</v>
      </c>
    </row>
    <row r="2662" spans="2:51" s="13" customFormat="1" ht="13.5">
      <c r="B2662" s="205"/>
      <c r="D2662" s="206" t="s">
        <v>153</v>
      </c>
      <c r="E2662" s="207" t="s">
        <v>5</v>
      </c>
      <c r="F2662" s="208" t="s">
        <v>174</v>
      </c>
      <c r="H2662" s="209">
        <v>1</v>
      </c>
      <c r="I2662" s="210"/>
      <c r="L2662" s="205"/>
      <c r="M2662" s="211"/>
      <c r="N2662" s="212"/>
      <c r="O2662" s="212"/>
      <c r="P2662" s="212"/>
      <c r="Q2662" s="212"/>
      <c r="R2662" s="212"/>
      <c r="S2662" s="212"/>
      <c r="T2662" s="213"/>
      <c r="AT2662" s="214" t="s">
        <v>153</v>
      </c>
      <c r="AU2662" s="214" t="s">
        <v>86</v>
      </c>
      <c r="AV2662" s="13" t="s">
        <v>151</v>
      </c>
      <c r="AW2662" s="13" t="s">
        <v>40</v>
      </c>
      <c r="AX2662" s="13" t="s">
        <v>25</v>
      </c>
      <c r="AY2662" s="214" t="s">
        <v>144</v>
      </c>
    </row>
    <row r="2663" spans="2:65" s="1" customFormat="1" ht="22.5" customHeight="1">
      <c r="B2663" s="175"/>
      <c r="C2663" s="176" t="s">
        <v>2902</v>
      </c>
      <c r="D2663" s="176" t="s">
        <v>146</v>
      </c>
      <c r="E2663" s="177" t="s">
        <v>2903</v>
      </c>
      <c r="F2663" s="178" t="s">
        <v>2904</v>
      </c>
      <c r="G2663" s="179" t="s">
        <v>393</v>
      </c>
      <c r="H2663" s="180">
        <v>1</v>
      </c>
      <c r="I2663" s="181"/>
      <c r="J2663" s="182">
        <f>ROUND(I2663*H2663,2)</f>
        <v>0</v>
      </c>
      <c r="K2663" s="178" t="s">
        <v>4754</v>
      </c>
      <c r="L2663" s="42"/>
      <c r="M2663" s="183" t="s">
        <v>5</v>
      </c>
      <c r="N2663" s="184" t="s">
        <v>48</v>
      </c>
      <c r="O2663" s="43"/>
      <c r="P2663" s="185">
        <f>O2663*H2663</f>
        <v>0</v>
      </c>
      <c r="Q2663" s="185">
        <v>0</v>
      </c>
      <c r="R2663" s="185">
        <f>Q2663*H2663</f>
        <v>0</v>
      </c>
      <c r="S2663" s="185">
        <v>0</v>
      </c>
      <c r="T2663" s="186">
        <f>S2663*H2663</f>
        <v>0</v>
      </c>
      <c r="AR2663" s="24" t="s">
        <v>339</v>
      </c>
      <c r="AT2663" s="24" t="s">
        <v>146</v>
      </c>
      <c r="AU2663" s="24" t="s">
        <v>86</v>
      </c>
      <c r="AY2663" s="24" t="s">
        <v>144</v>
      </c>
      <c r="BE2663" s="187">
        <f>IF(N2663="základní",J2663,0)</f>
        <v>0</v>
      </c>
      <c r="BF2663" s="187">
        <f>IF(N2663="snížená",J2663,0)</f>
        <v>0</v>
      </c>
      <c r="BG2663" s="187">
        <f>IF(N2663="zákl. přenesená",J2663,0)</f>
        <v>0</v>
      </c>
      <c r="BH2663" s="187">
        <f>IF(N2663="sníž. přenesená",J2663,0)</f>
        <v>0</v>
      </c>
      <c r="BI2663" s="187">
        <f>IF(N2663="nulová",J2663,0)</f>
        <v>0</v>
      </c>
      <c r="BJ2663" s="24" t="s">
        <v>25</v>
      </c>
      <c r="BK2663" s="187">
        <f>ROUND(I2663*H2663,2)</f>
        <v>0</v>
      </c>
      <c r="BL2663" s="24" t="s">
        <v>339</v>
      </c>
      <c r="BM2663" s="24" t="s">
        <v>2905</v>
      </c>
    </row>
    <row r="2664" spans="2:51" s="11" customFormat="1" ht="13.5">
      <c r="B2664" s="188"/>
      <c r="D2664" s="189" t="s">
        <v>153</v>
      </c>
      <c r="E2664" s="190" t="s">
        <v>5</v>
      </c>
      <c r="F2664" s="191" t="s">
        <v>2906</v>
      </c>
      <c r="H2664" s="192" t="s">
        <v>5</v>
      </c>
      <c r="I2664" s="193"/>
      <c r="L2664" s="188"/>
      <c r="M2664" s="194"/>
      <c r="N2664" s="195"/>
      <c r="O2664" s="195"/>
      <c r="P2664" s="195"/>
      <c r="Q2664" s="195"/>
      <c r="R2664" s="195"/>
      <c r="S2664" s="195"/>
      <c r="T2664" s="196"/>
      <c r="AT2664" s="192" t="s">
        <v>153</v>
      </c>
      <c r="AU2664" s="192" t="s">
        <v>86</v>
      </c>
      <c r="AV2664" s="11" t="s">
        <v>25</v>
      </c>
      <c r="AW2664" s="11" t="s">
        <v>40</v>
      </c>
      <c r="AX2664" s="11" t="s">
        <v>77</v>
      </c>
      <c r="AY2664" s="192" t="s">
        <v>144</v>
      </c>
    </row>
    <row r="2665" spans="2:51" s="12" customFormat="1" ht="13.5">
      <c r="B2665" s="197"/>
      <c r="D2665" s="189" t="s">
        <v>153</v>
      </c>
      <c r="E2665" s="198" t="s">
        <v>5</v>
      </c>
      <c r="F2665" s="199" t="s">
        <v>25</v>
      </c>
      <c r="H2665" s="200">
        <v>1</v>
      </c>
      <c r="I2665" s="201"/>
      <c r="L2665" s="197"/>
      <c r="M2665" s="202"/>
      <c r="N2665" s="203"/>
      <c r="O2665" s="203"/>
      <c r="P2665" s="203"/>
      <c r="Q2665" s="203"/>
      <c r="R2665" s="203"/>
      <c r="S2665" s="203"/>
      <c r="T2665" s="204"/>
      <c r="AT2665" s="198" t="s">
        <v>153</v>
      </c>
      <c r="AU2665" s="198" t="s">
        <v>86</v>
      </c>
      <c r="AV2665" s="12" t="s">
        <v>86</v>
      </c>
      <c r="AW2665" s="12" t="s">
        <v>40</v>
      </c>
      <c r="AX2665" s="12" t="s">
        <v>77</v>
      </c>
      <c r="AY2665" s="198" t="s">
        <v>144</v>
      </c>
    </row>
    <row r="2666" spans="2:51" s="13" customFormat="1" ht="13.5">
      <c r="B2666" s="205"/>
      <c r="D2666" s="206" t="s">
        <v>153</v>
      </c>
      <c r="E2666" s="207" t="s">
        <v>5</v>
      </c>
      <c r="F2666" s="208" t="s">
        <v>174</v>
      </c>
      <c r="H2666" s="209">
        <v>1</v>
      </c>
      <c r="I2666" s="210"/>
      <c r="L2666" s="205"/>
      <c r="M2666" s="211"/>
      <c r="N2666" s="212"/>
      <c r="O2666" s="212"/>
      <c r="P2666" s="212"/>
      <c r="Q2666" s="212"/>
      <c r="R2666" s="212"/>
      <c r="S2666" s="212"/>
      <c r="T2666" s="213"/>
      <c r="AT2666" s="214" t="s">
        <v>153</v>
      </c>
      <c r="AU2666" s="214" t="s">
        <v>86</v>
      </c>
      <c r="AV2666" s="13" t="s">
        <v>151</v>
      </c>
      <c r="AW2666" s="13" t="s">
        <v>40</v>
      </c>
      <c r="AX2666" s="13" t="s">
        <v>25</v>
      </c>
      <c r="AY2666" s="214" t="s">
        <v>144</v>
      </c>
    </row>
    <row r="2667" spans="2:65" s="1" customFormat="1" ht="22.5" customHeight="1">
      <c r="B2667" s="175"/>
      <c r="C2667" s="176" t="s">
        <v>2907</v>
      </c>
      <c r="D2667" s="176" t="s">
        <v>146</v>
      </c>
      <c r="E2667" s="177" t="s">
        <v>2908</v>
      </c>
      <c r="F2667" s="178" t="s">
        <v>2909</v>
      </c>
      <c r="G2667" s="179" t="s">
        <v>393</v>
      </c>
      <c r="H2667" s="180">
        <v>1</v>
      </c>
      <c r="I2667" s="181"/>
      <c r="J2667" s="182">
        <f>ROUND(I2667*H2667,2)</f>
        <v>0</v>
      </c>
      <c r="K2667" s="178" t="s">
        <v>4754</v>
      </c>
      <c r="L2667" s="42"/>
      <c r="M2667" s="183" t="s">
        <v>5</v>
      </c>
      <c r="N2667" s="184" t="s">
        <v>48</v>
      </c>
      <c r="O2667" s="43"/>
      <c r="P2667" s="185">
        <f>O2667*H2667</f>
        <v>0</v>
      </c>
      <c r="Q2667" s="185">
        <v>0</v>
      </c>
      <c r="R2667" s="185">
        <f>Q2667*H2667</f>
        <v>0</v>
      </c>
      <c r="S2667" s="185">
        <v>0</v>
      </c>
      <c r="T2667" s="186">
        <f>S2667*H2667</f>
        <v>0</v>
      </c>
      <c r="AR2667" s="24" t="s">
        <v>339</v>
      </c>
      <c r="AT2667" s="24" t="s">
        <v>146</v>
      </c>
      <c r="AU2667" s="24" t="s">
        <v>86</v>
      </c>
      <c r="AY2667" s="24" t="s">
        <v>144</v>
      </c>
      <c r="BE2667" s="187">
        <f>IF(N2667="základní",J2667,0)</f>
        <v>0</v>
      </c>
      <c r="BF2667" s="187">
        <f>IF(N2667="snížená",J2667,0)</f>
        <v>0</v>
      </c>
      <c r="BG2667" s="187">
        <f>IF(N2667="zákl. přenesená",J2667,0)</f>
        <v>0</v>
      </c>
      <c r="BH2667" s="187">
        <f>IF(N2667="sníž. přenesená",J2667,0)</f>
        <v>0</v>
      </c>
      <c r="BI2667" s="187">
        <f>IF(N2667="nulová",J2667,0)</f>
        <v>0</v>
      </c>
      <c r="BJ2667" s="24" t="s">
        <v>25</v>
      </c>
      <c r="BK2667" s="187">
        <f>ROUND(I2667*H2667,2)</f>
        <v>0</v>
      </c>
      <c r="BL2667" s="24" t="s">
        <v>339</v>
      </c>
      <c r="BM2667" s="24" t="s">
        <v>2910</v>
      </c>
    </row>
    <row r="2668" spans="2:51" s="12" customFormat="1" ht="13.5">
      <c r="B2668" s="197"/>
      <c r="D2668" s="189" t="s">
        <v>153</v>
      </c>
      <c r="E2668" s="198" t="s">
        <v>5</v>
      </c>
      <c r="F2668" s="199" t="s">
        <v>25</v>
      </c>
      <c r="H2668" s="200">
        <v>1</v>
      </c>
      <c r="I2668" s="201"/>
      <c r="L2668" s="197"/>
      <c r="M2668" s="202"/>
      <c r="N2668" s="203"/>
      <c r="O2668" s="203"/>
      <c r="P2668" s="203"/>
      <c r="Q2668" s="203"/>
      <c r="R2668" s="203"/>
      <c r="S2668" s="203"/>
      <c r="T2668" s="204"/>
      <c r="AT2668" s="198" t="s">
        <v>153</v>
      </c>
      <c r="AU2668" s="198" t="s">
        <v>86</v>
      </c>
      <c r="AV2668" s="12" t="s">
        <v>86</v>
      </c>
      <c r="AW2668" s="12" t="s">
        <v>40</v>
      </c>
      <c r="AX2668" s="12" t="s">
        <v>77</v>
      </c>
      <c r="AY2668" s="198" t="s">
        <v>144</v>
      </c>
    </row>
    <row r="2669" spans="2:51" s="13" customFormat="1" ht="13.5">
      <c r="B2669" s="205"/>
      <c r="D2669" s="206" t="s">
        <v>153</v>
      </c>
      <c r="E2669" s="207" t="s">
        <v>5</v>
      </c>
      <c r="F2669" s="208" t="s">
        <v>174</v>
      </c>
      <c r="H2669" s="209">
        <v>1</v>
      </c>
      <c r="I2669" s="210"/>
      <c r="L2669" s="205"/>
      <c r="M2669" s="211"/>
      <c r="N2669" s="212"/>
      <c r="O2669" s="212"/>
      <c r="P2669" s="212"/>
      <c r="Q2669" s="212"/>
      <c r="R2669" s="212"/>
      <c r="S2669" s="212"/>
      <c r="T2669" s="213"/>
      <c r="AT2669" s="214" t="s">
        <v>153</v>
      </c>
      <c r="AU2669" s="214" t="s">
        <v>86</v>
      </c>
      <c r="AV2669" s="13" t="s">
        <v>151</v>
      </c>
      <c r="AW2669" s="13" t="s">
        <v>40</v>
      </c>
      <c r="AX2669" s="13" t="s">
        <v>25</v>
      </c>
      <c r="AY2669" s="214" t="s">
        <v>144</v>
      </c>
    </row>
    <row r="2670" spans="2:65" s="1" customFormat="1" ht="22.5" customHeight="1">
      <c r="B2670" s="175"/>
      <c r="C2670" s="176" t="s">
        <v>2911</v>
      </c>
      <c r="D2670" s="176" t="s">
        <v>146</v>
      </c>
      <c r="E2670" s="177" t="s">
        <v>2912</v>
      </c>
      <c r="F2670" s="178" t="s">
        <v>2913</v>
      </c>
      <c r="G2670" s="179" t="s">
        <v>393</v>
      </c>
      <c r="H2670" s="180">
        <v>1</v>
      </c>
      <c r="I2670" s="181"/>
      <c r="J2670" s="182">
        <f>ROUND(I2670*H2670,2)</f>
        <v>0</v>
      </c>
      <c r="K2670" s="178" t="s">
        <v>4754</v>
      </c>
      <c r="L2670" s="42"/>
      <c r="M2670" s="183" t="s">
        <v>5</v>
      </c>
      <c r="N2670" s="184" t="s">
        <v>48</v>
      </c>
      <c r="O2670" s="43"/>
      <c r="P2670" s="185">
        <f>O2670*H2670</f>
        <v>0</v>
      </c>
      <c r="Q2670" s="185">
        <v>0</v>
      </c>
      <c r="R2670" s="185">
        <f>Q2670*H2670</f>
        <v>0</v>
      </c>
      <c r="S2670" s="185">
        <v>0</v>
      </c>
      <c r="T2670" s="186">
        <f>S2670*H2670</f>
        <v>0</v>
      </c>
      <c r="AR2670" s="24" t="s">
        <v>339</v>
      </c>
      <c r="AT2670" s="24" t="s">
        <v>146</v>
      </c>
      <c r="AU2670" s="24" t="s">
        <v>86</v>
      </c>
      <c r="AY2670" s="24" t="s">
        <v>144</v>
      </c>
      <c r="BE2670" s="187">
        <f>IF(N2670="základní",J2670,0)</f>
        <v>0</v>
      </c>
      <c r="BF2670" s="187">
        <f>IF(N2670="snížená",J2670,0)</f>
        <v>0</v>
      </c>
      <c r="BG2670" s="187">
        <f>IF(N2670="zákl. přenesená",J2670,0)</f>
        <v>0</v>
      </c>
      <c r="BH2670" s="187">
        <f>IF(N2670="sníž. přenesená",J2670,0)</f>
        <v>0</v>
      </c>
      <c r="BI2670" s="187">
        <f>IF(N2670="nulová",J2670,0)</f>
        <v>0</v>
      </c>
      <c r="BJ2670" s="24" t="s">
        <v>25</v>
      </c>
      <c r="BK2670" s="187">
        <f>ROUND(I2670*H2670,2)</f>
        <v>0</v>
      </c>
      <c r="BL2670" s="24" t="s">
        <v>339</v>
      </c>
      <c r="BM2670" s="24" t="s">
        <v>2914</v>
      </c>
    </row>
    <row r="2671" spans="2:51" s="12" customFormat="1" ht="13.5">
      <c r="B2671" s="197"/>
      <c r="D2671" s="189" t="s">
        <v>153</v>
      </c>
      <c r="E2671" s="198" t="s">
        <v>5</v>
      </c>
      <c r="F2671" s="199" t="s">
        <v>25</v>
      </c>
      <c r="H2671" s="200">
        <v>1</v>
      </c>
      <c r="I2671" s="201"/>
      <c r="L2671" s="197"/>
      <c r="M2671" s="202"/>
      <c r="N2671" s="203"/>
      <c r="O2671" s="203"/>
      <c r="P2671" s="203"/>
      <c r="Q2671" s="203"/>
      <c r="R2671" s="203"/>
      <c r="S2671" s="203"/>
      <c r="T2671" s="204"/>
      <c r="AT2671" s="198" t="s">
        <v>153</v>
      </c>
      <c r="AU2671" s="198" t="s">
        <v>86</v>
      </c>
      <c r="AV2671" s="12" t="s">
        <v>86</v>
      </c>
      <c r="AW2671" s="12" t="s">
        <v>40</v>
      </c>
      <c r="AX2671" s="12" t="s">
        <v>77</v>
      </c>
      <c r="AY2671" s="198" t="s">
        <v>144</v>
      </c>
    </row>
    <row r="2672" spans="2:51" s="13" customFormat="1" ht="13.5">
      <c r="B2672" s="205"/>
      <c r="D2672" s="206" t="s">
        <v>153</v>
      </c>
      <c r="E2672" s="207" t="s">
        <v>5</v>
      </c>
      <c r="F2672" s="208" t="s">
        <v>174</v>
      </c>
      <c r="H2672" s="209">
        <v>1</v>
      </c>
      <c r="I2672" s="210"/>
      <c r="L2672" s="205"/>
      <c r="M2672" s="211"/>
      <c r="N2672" s="212"/>
      <c r="O2672" s="212"/>
      <c r="P2672" s="212"/>
      <c r="Q2672" s="212"/>
      <c r="R2672" s="212"/>
      <c r="S2672" s="212"/>
      <c r="T2672" s="213"/>
      <c r="AT2672" s="214" t="s">
        <v>153</v>
      </c>
      <c r="AU2672" s="214" t="s">
        <v>86</v>
      </c>
      <c r="AV2672" s="13" t="s">
        <v>151</v>
      </c>
      <c r="AW2672" s="13" t="s">
        <v>40</v>
      </c>
      <c r="AX2672" s="13" t="s">
        <v>25</v>
      </c>
      <c r="AY2672" s="214" t="s">
        <v>144</v>
      </c>
    </row>
    <row r="2673" spans="2:65" s="1" customFormat="1" ht="22.5" customHeight="1">
      <c r="B2673" s="175"/>
      <c r="C2673" s="176" t="s">
        <v>2915</v>
      </c>
      <c r="D2673" s="176" t="s">
        <v>146</v>
      </c>
      <c r="E2673" s="177" t="s">
        <v>2916</v>
      </c>
      <c r="F2673" s="178" t="s">
        <v>2917</v>
      </c>
      <c r="G2673" s="179" t="s">
        <v>393</v>
      </c>
      <c r="H2673" s="180">
        <v>1</v>
      </c>
      <c r="I2673" s="181"/>
      <c r="J2673" s="182">
        <f>ROUND(I2673*H2673,2)</f>
        <v>0</v>
      </c>
      <c r="K2673" s="178" t="s">
        <v>4754</v>
      </c>
      <c r="L2673" s="42"/>
      <c r="M2673" s="183" t="s">
        <v>5</v>
      </c>
      <c r="N2673" s="184" t="s">
        <v>48</v>
      </c>
      <c r="O2673" s="43"/>
      <c r="P2673" s="185">
        <f>O2673*H2673</f>
        <v>0</v>
      </c>
      <c r="Q2673" s="185">
        <v>0</v>
      </c>
      <c r="R2673" s="185">
        <f>Q2673*H2673</f>
        <v>0</v>
      </c>
      <c r="S2673" s="185">
        <v>0</v>
      </c>
      <c r="T2673" s="186">
        <f>S2673*H2673</f>
        <v>0</v>
      </c>
      <c r="AR2673" s="24" t="s">
        <v>339</v>
      </c>
      <c r="AT2673" s="24" t="s">
        <v>146</v>
      </c>
      <c r="AU2673" s="24" t="s">
        <v>86</v>
      </c>
      <c r="AY2673" s="24" t="s">
        <v>144</v>
      </c>
      <c r="BE2673" s="187">
        <f>IF(N2673="základní",J2673,0)</f>
        <v>0</v>
      </c>
      <c r="BF2673" s="187">
        <f>IF(N2673="snížená",J2673,0)</f>
        <v>0</v>
      </c>
      <c r="BG2673" s="187">
        <f>IF(N2673="zákl. přenesená",J2673,0)</f>
        <v>0</v>
      </c>
      <c r="BH2673" s="187">
        <f>IF(N2673="sníž. přenesená",J2673,0)</f>
        <v>0</v>
      </c>
      <c r="BI2673" s="187">
        <f>IF(N2673="nulová",J2673,0)</f>
        <v>0</v>
      </c>
      <c r="BJ2673" s="24" t="s">
        <v>25</v>
      </c>
      <c r="BK2673" s="187">
        <f>ROUND(I2673*H2673,2)</f>
        <v>0</v>
      </c>
      <c r="BL2673" s="24" t="s">
        <v>339</v>
      </c>
      <c r="BM2673" s="24" t="s">
        <v>2918</v>
      </c>
    </row>
    <row r="2674" spans="2:51" s="12" customFormat="1" ht="13.5">
      <c r="B2674" s="197"/>
      <c r="D2674" s="189" t="s">
        <v>153</v>
      </c>
      <c r="E2674" s="198" t="s">
        <v>5</v>
      </c>
      <c r="F2674" s="199" t="s">
        <v>25</v>
      </c>
      <c r="H2674" s="200">
        <v>1</v>
      </c>
      <c r="I2674" s="201"/>
      <c r="L2674" s="197"/>
      <c r="M2674" s="202"/>
      <c r="N2674" s="203"/>
      <c r="O2674" s="203"/>
      <c r="P2674" s="203"/>
      <c r="Q2674" s="203"/>
      <c r="R2674" s="203"/>
      <c r="S2674" s="203"/>
      <c r="T2674" s="204"/>
      <c r="AT2674" s="198" t="s">
        <v>153</v>
      </c>
      <c r="AU2674" s="198" t="s">
        <v>86</v>
      </c>
      <c r="AV2674" s="12" t="s">
        <v>86</v>
      </c>
      <c r="AW2674" s="12" t="s">
        <v>40</v>
      </c>
      <c r="AX2674" s="12" t="s">
        <v>77</v>
      </c>
      <c r="AY2674" s="198" t="s">
        <v>144</v>
      </c>
    </row>
    <row r="2675" spans="2:51" s="13" customFormat="1" ht="13.5">
      <c r="B2675" s="205"/>
      <c r="D2675" s="206" t="s">
        <v>153</v>
      </c>
      <c r="E2675" s="207" t="s">
        <v>5</v>
      </c>
      <c r="F2675" s="208" t="s">
        <v>174</v>
      </c>
      <c r="H2675" s="209">
        <v>1</v>
      </c>
      <c r="I2675" s="210"/>
      <c r="L2675" s="205"/>
      <c r="M2675" s="211"/>
      <c r="N2675" s="212"/>
      <c r="O2675" s="212"/>
      <c r="P2675" s="212"/>
      <c r="Q2675" s="212"/>
      <c r="R2675" s="212"/>
      <c r="S2675" s="212"/>
      <c r="T2675" s="213"/>
      <c r="AT2675" s="214" t="s">
        <v>153</v>
      </c>
      <c r="AU2675" s="214" t="s">
        <v>86</v>
      </c>
      <c r="AV2675" s="13" t="s">
        <v>151</v>
      </c>
      <c r="AW2675" s="13" t="s">
        <v>40</v>
      </c>
      <c r="AX2675" s="13" t="s">
        <v>25</v>
      </c>
      <c r="AY2675" s="214" t="s">
        <v>144</v>
      </c>
    </row>
    <row r="2676" spans="2:65" s="1" customFormat="1" ht="22.5" customHeight="1">
      <c r="B2676" s="175"/>
      <c r="C2676" s="176" t="s">
        <v>2919</v>
      </c>
      <c r="D2676" s="176" t="s">
        <v>146</v>
      </c>
      <c r="E2676" s="177" t="s">
        <v>2920</v>
      </c>
      <c r="F2676" s="178" t="s">
        <v>2921</v>
      </c>
      <c r="G2676" s="179" t="s">
        <v>393</v>
      </c>
      <c r="H2676" s="180">
        <v>1</v>
      </c>
      <c r="I2676" s="181"/>
      <c r="J2676" s="182">
        <f>ROUND(I2676*H2676,2)</f>
        <v>0</v>
      </c>
      <c r="K2676" s="178" t="s">
        <v>4754</v>
      </c>
      <c r="L2676" s="42"/>
      <c r="M2676" s="183" t="s">
        <v>5</v>
      </c>
      <c r="N2676" s="184" t="s">
        <v>48</v>
      </c>
      <c r="O2676" s="43"/>
      <c r="P2676" s="185">
        <f>O2676*H2676</f>
        <v>0</v>
      </c>
      <c r="Q2676" s="185">
        <v>0</v>
      </c>
      <c r="R2676" s="185">
        <f>Q2676*H2676</f>
        <v>0</v>
      </c>
      <c r="S2676" s="185">
        <v>0</v>
      </c>
      <c r="T2676" s="186">
        <f>S2676*H2676</f>
        <v>0</v>
      </c>
      <c r="AR2676" s="24" t="s">
        <v>339</v>
      </c>
      <c r="AT2676" s="24" t="s">
        <v>146</v>
      </c>
      <c r="AU2676" s="24" t="s">
        <v>86</v>
      </c>
      <c r="AY2676" s="24" t="s">
        <v>144</v>
      </c>
      <c r="BE2676" s="187">
        <f>IF(N2676="základní",J2676,0)</f>
        <v>0</v>
      </c>
      <c r="BF2676" s="187">
        <f>IF(N2676="snížená",J2676,0)</f>
        <v>0</v>
      </c>
      <c r="BG2676" s="187">
        <f>IF(N2676="zákl. přenesená",J2676,0)</f>
        <v>0</v>
      </c>
      <c r="BH2676" s="187">
        <f>IF(N2676="sníž. přenesená",J2676,0)</f>
        <v>0</v>
      </c>
      <c r="BI2676" s="187">
        <f>IF(N2676="nulová",J2676,0)</f>
        <v>0</v>
      </c>
      <c r="BJ2676" s="24" t="s">
        <v>25</v>
      </c>
      <c r="BK2676" s="187">
        <f>ROUND(I2676*H2676,2)</f>
        <v>0</v>
      </c>
      <c r="BL2676" s="24" t="s">
        <v>339</v>
      </c>
      <c r="BM2676" s="24" t="s">
        <v>2922</v>
      </c>
    </row>
    <row r="2677" spans="2:51" s="12" customFormat="1" ht="13.5">
      <c r="B2677" s="197"/>
      <c r="D2677" s="189" t="s">
        <v>153</v>
      </c>
      <c r="E2677" s="198" t="s">
        <v>5</v>
      </c>
      <c r="F2677" s="199" t="s">
        <v>25</v>
      </c>
      <c r="H2677" s="200">
        <v>1</v>
      </c>
      <c r="I2677" s="201"/>
      <c r="L2677" s="197"/>
      <c r="M2677" s="202"/>
      <c r="N2677" s="203"/>
      <c r="O2677" s="203"/>
      <c r="P2677" s="203"/>
      <c r="Q2677" s="203"/>
      <c r="R2677" s="203"/>
      <c r="S2677" s="203"/>
      <c r="T2677" s="204"/>
      <c r="AT2677" s="198" t="s">
        <v>153</v>
      </c>
      <c r="AU2677" s="198" t="s">
        <v>86</v>
      </c>
      <c r="AV2677" s="12" t="s">
        <v>86</v>
      </c>
      <c r="AW2677" s="12" t="s">
        <v>40</v>
      </c>
      <c r="AX2677" s="12" t="s">
        <v>77</v>
      </c>
      <c r="AY2677" s="198" t="s">
        <v>144</v>
      </c>
    </row>
    <row r="2678" spans="2:51" s="13" customFormat="1" ht="13.5">
      <c r="B2678" s="205"/>
      <c r="D2678" s="206" t="s">
        <v>153</v>
      </c>
      <c r="E2678" s="207" t="s">
        <v>5</v>
      </c>
      <c r="F2678" s="208" t="s">
        <v>174</v>
      </c>
      <c r="H2678" s="209">
        <v>1</v>
      </c>
      <c r="I2678" s="210"/>
      <c r="L2678" s="205"/>
      <c r="M2678" s="211"/>
      <c r="N2678" s="212"/>
      <c r="O2678" s="212"/>
      <c r="P2678" s="212"/>
      <c r="Q2678" s="212"/>
      <c r="R2678" s="212"/>
      <c r="S2678" s="212"/>
      <c r="T2678" s="213"/>
      <c r="AT2678" s="214" t="s">
        <v>153</v>
      </c>
      <c r="AU2678" s="214" t="s">
        <v>86</v>
      </c>
      <c r="AV2678" s="13" t="s">
        <v>151</v>
      </c>
      <c r="AW2678" s="13" t="s">
        <v>40</v>
      </c>
      <c r="AX2678" s="13" t="s">
        <v>25</v>
      </c>
      <c r="AY2678" s="214" t="s">
        <v>144</v>
      </c>
    </row>
    <row r="2679" spans="2:65" s="1" customFormat="1" ht="31.5" customHeight="1">
      <c r="B2679" s="175"/>
      <c r="C2679" s="176" t="s">
        <v>2923</v>
      </c>
      <c r="D2679" s="176" t="s">
        <v>146</v>
      </c>
      <c r="E2679" s="177" t="s">
        <v>2924</v>
      </c>
      <c r="F2679" s="178" t="s">
        <v>2925</v>
      </c>
      <c r="G2679" s="179" t="s">
        <v>1208</v>
      </c>
      <c r="H2679" s="239"/>
      <c r="I2679" s="181"/>
      <c r="J2679" s="182">
        <f>ROUND(I2679*H2679,2)</f>
        <v>0</v>
      </c>
      <c r="K2679" s="178" t="s">
        <v>4754</v>
      </c>
      <c r="L2679" s="42"/>
      <c r="M2679" s="183" t="s">
        <v>5</v>
      </c>
      <c r="N2679" s="184" t="s">
        <v>48</v>
      </c>
      <c r="O2679" s="43"/>
      <c r="P2679" s="185">
        <f>O2679*H2679</f>
        <v>0</v>
      </c>
      <c r="Q2679" s="185">
        <v>0</v>
      </c>
      <c r="R2679" s="185">
        <f>Q2679*H2679</f>
        <v>0</v>
      </c>
      <c r="S2679" s="185">
        <v>0</v>
      </c>
      <c r="T2679" s="186">
        <f>S2679*H2679</f>
        <v>0</v>
      </c>
      <c r="AR2679" s="24" t="s">
        <v>339</v>
      </c>
      <c r="AT2679" s="24" t="s">
        <v>146</v>
      </c>
      <c r="AU2679" s="24" t="s">
        <v>86</v>
      </c>
      <c r="AY2679" s="24" t="s">
        <v>144</v>
      </c>
      <c r="BE2679" s="187">
        <f>IF(N2679="základní",J2679,0)</f>
        <v>0</v>
      </c>
      <c r="BF2679" s="187">
        <f>IF(N2679="snížená",J2679,0)</f>
        <v>0</v>
      </c>
      <c r="BG2679" s="187">
        <f>IF(N2679="zákl. přenesená",J2679,0)</f>
        <v>0</v>
      </c>
      <c r="BH2679" s="187">
        <f>IF(N2679="sníž. přenesená",J2679,0)</f>
        <v>0</v>
      </c>
      <c r="BI2679" s="187">
        <f>IF(N2679="nulová",J2679,0)</f>
        <v>0</v>
      </c>
      <c r="BJ2679" s="24" t="s">
        <v>25</v>
      </c>
      <c r="BK2679" s="187">
        <f>ROUND(I2679*H2679,2)</f>
        <v>0</v>
      </c>
      <c r="BL2679" s="24" t="s">
        <v>339</v>
      </c>
      <c r="BM2679" s="24" t="s">
        <v>2926</v>
      </c>
    </row>
    <row r="2680" spans="2:63" s="10" customFormat="1" ht="29.85" customHeight="1">
      <c r="B2680" s="161"/>
      <c r="D2680" s="172" t="s">
        <v>76</v>
      </c>
      <c r="E2680" s="173" t="s">
        <v>689</v>
      </c>
      <c r="F2680" s="173" t="s">
        <v>690</v>
      </c>
      <c r="I2680" s="164"/>
      <c r="J2680" s="174">
        <f>BK2680</f>
        <v>0</v>
      </c>
      <c r="L2680" s="161"/>
      <c r="M2680" s="166"/>
      <c r="N2680" s="167"/>
      <c r="O2680" s="167"/>
      <c r="P2680" s="168">
        <f>SUM(P2681:P2966)</f>
        <v>0</v>
      </c>
      <c r="Q2680" s="167"/>
      <c r="R2680" s="168">
        <f>SUM(R2681:R2966)</f>
        <v>0</v>
      </c>
      <c r="S2680" s="167"/>
      <c r="T2680" s="169">
        <f>SUM(T2681:T2966)</f>
        <v>0</v>
      </c>
      <c r="AR2680" s="162" t="s">
        <v>86</v>
      </c>
      <c r="AT2680" s="170" t="s">
        <v>76</v>
      </c>
      <c r="AU2680" s="170" t="s">
        <v>25</v>
      </c>
      <c r="AY2680" s="162" t="s">
        <v>144</v>
      </c>
      <c r="BK2680" s="171">
        <f>SUM(BK2681:BK2966)</f>
        <v>0</v>
      </c>
    </row>
    <row r="2681" spans="2:65" s="1" customFormat="1" ht="22.5" customHeight="1">
      <c r="B2681" s="175"/>
      <c r="C2681" s="176" t="s">
        <v>2927</v>
      </c>
      <c r="D2681" s="176" t="s">
        <v>146</v>
      </c>
      <c r="E2681" s="177" t="s">
        <v>2928</v>
      </c>
      <c r="F2681" s="178" t="s">
        <v>2929</v>
      </c>
      <c r="G2681" s="179" t="s">
        <v>393</v>
      </c>
      <c r="H2681" s="180">
        <v>1</v>
      </c>
      <c r="I2681" s="181"/>
      <c r="J2681" s="182">
        <f>ROUND(I2681*H2681,2)</f>
        <v>0</v>
      </c>
      <c r="K2681" s="178" t="s">
        <v>4753</v>
      </c>
      <c r="L2681" s="42"/>
      <c r="M2681" s="183" t="s">
        <v>5</v>
      </c>
      <c r="N2681" s="184" t="s">
        <v>48</v>
      </c>
      <c r="O2681" s="43"/>
      <c r="P2681" s="185">
        <f>O2681*H2681</f>
        <v>0</v>
      </c>
      <c r="Q2681" s="185">
        <v>0</v>
      </c>
      <c r="R2681" s="185">
        <f>Q2681*H2681</f>
        <v>0</v>
      </c>
      <c r="S2681" s="185">
        <v>0</v>
      </c>
      <c r="T2681" s="186">
        <f>S2681*H2681</f>
        <v>0</v>
      </c>
      <c r="AR2681" s="24" t="s">
        <v>339</v>
      </c>
      <c r="AT2681" s="24" t="s">
        <v>146</v>
      </c>
      <c r="AU2681" s="24" t="s">
        <v>86</v>
      </c>
      <c r="AY2681" s="24" t="s">
        <v>144</v>
      </c>
      <c r="BE2681" s="187">
        <f>IF(N2681="základní",J2681,0)</f>
        <v>0</v>
      </c>
      <c r="BF2681" s="187">
        <f>IF(N2681="snížená",J2681,0)</f>
        <v>0</v>
      </c>
      <c r="BG2681" s="187">
        <f>IF(N2681="zákl. přenesená",J2681,0)</f>
        <v>0</v>
      </c>
      <c r="BH2681" s="187">
        <f>IF(N2681="sníž. přenesená",J2681,0)</f>
        <v>0</v>
      </c>
      <c r="BI2681" s="187">
        <f>IF(N2681="nulová",J2681,0)</f>
        <v>0</v>
      </c>
      <c r="BJ2681" s="24" t="s">
        <v>25</v>
      </c>
      <c r="BK2681" s="187">
        <f>ROUND(I2681*H2681,2)</f>
        <v>0</v>
      </c>
      <c r="BL2681" s="24" t="s">
        <v>339</v>
      </c>
      <c r="BM2681" s="24" t="s">
        <v>2930</v>
      </c>
    </row>
    <row r="2682" spans="2:51" s="12" customFormat="1" ht="13.5">
      <c r="B2682" s="197"/>
      <c r="D2682" s="189" t="s">
        <v>153</v>
      </c>
      <c r="E2682" s="198" t="s">
        <v>5</v>
      </c>
      <c r="F2682" s="199" t="s">
        <v>25</v>
      </c>
      <c r="H2682" s="200">
        <v>1</v>
      </c>
      <c r="I2682" s="201"/>
      <c r="L2682" s="197"/>
      <c r="M2682" s="202"/>
      <c r="N2682" s="203"/>
      <c r="O2682" s="203"/>
      <c r="P2682" s="203"/>
      <c r="Q2682" s="203"/>
      <c r="R2682" s="203"/>
      <c r="S2682" s="203"/>
      <c r="T2682" s="204"/>
      <c r="AT2682" s="198" t="s">
        <v>153</v>
      </c>
      <c r="AU2682" s="198" t="s">
        <v>86</v>
      </c>
      <c r="AV2682" s="12" t="s">
        <v>86</v>
      </c>
      <c r="AW2682" s="12" t="s">
        <v>40</v>
      </c>
      <c r="AX2682" s="12" t="s">
        <v>77</v>
      </c>
      <c r="AY2682" s="198" t="s">
        <v>144</v>
      </c>
    </row>
    <row r="2683" spans="2:51" s="13" customFormat="1" ht="13.5">
      <c r="B2683" s="205"/>
      <c r="D2683" s="206" t="s">
        <v>153</v>
      </c>
      <c r="E2683" s="207" t="s">
        <v>5</v>
      </c>
      <c r="F2683" s="208" t="s">
        <v>174</v>
      </c>
      <c r="H2683" s="209">
        <v>1</v>
      </c>
      <c r="I2683" s="210"/>
      <c r="L2683" s="205"/>
      <c r="M2683" s="211"/>
      <c r="N2683" s="212"/>
      <c r="O2683" s="212"/>
      <c r="P2683" s="212"/>
      <c r="Q2683" s="212"/>
      <c r="R2683" s="212"/>
      <c r="S2683" s="212"/>
      <c r="T2683" s="213"/>
      <c r="AT2683" s="214" t="s">
        <v>153</v>
      </c>
      <c r="AU2683" s="214" t="s">
        <v>86</v>
      </c>
      <c r="AV2683" s="13" t="s">
        <v>151</v>
      </c>
      <c r="AW2683" s="13" t="s">
        <v>40</v>
      </c>
      <c r="AX2683" s="13" t="s">
        <v>25</v>
      </c>
      <c r="AY2683" s="214" t="s">
        <v>144</v>
      </c>
    </row>
    <row r="2684" spans="2:65" s="1" customFormat="1" ht="22.5" customHeight="1">
      <c r="B2684" s="175"/>
      <c r="C2684" s="176" t="s">
        <v>2931</v>
      </c>
      <c r="D2684" s="176" t="s">
        <v>146</v>
      </c>
      <c r="E2684" s="177" t="s">
        <v>2932</v>
      </c>
      <c r="F2684" s="178" t="s">
        <v>2933</v>
      </c>
      <c r="G2684" s="179" t="s">
        <v>393</v>
      </c>
      <c r="H2684" s="180">
        <v>1</v>
      </c>
      <c r="I2684" s="181"/>
      <c r="J2684" s="182">
        <f>ROUND(I2684*H2684,2)</f>
        <v>0</v>
      </c>
      <c r="K2684" s="178" t="s">
        <v>4753</v>
      </c>
      <c r="L2684" s="42"/>
      <c r="M2684" s="183" t="s">
        <v>5</v>
      </c>
      <c r="N2684" s="184" t="s">
        <v>48</v>
      </c>
      <c r="O2684" s="43"/>
      <c r="P2684" s="185">
        <f>O2684*H2684</f>
        <v>0</v>
      </c>
      <c r="Q2684" s="185">
        <v>0</v>
      </c>
      <c r="R2684" s="185">
        <f>Q2684*H2684</f>
        <v>0</v>
      </c>
      <c r="S2684" s="185">
        <v>0</v>
      </c>
      <c r="T2684" s="186">
        <f>S2684*H2684</f>
        <v>0</v>
      </c>
      <c r="AR2684" s="24" t="s">
        <v>339</v>
      </c>
      <c r="AT2684" s="24" t="s">
        <v>146</v>
      </c>
      <c r="AU2684" s="24" t="s">
        <v>86</v>
      </c>
      <c r="AY2684" s="24" t="s">
        <v>144</v>
      </c>
      <c r="BE2684" s="187">
        <f>IF(N2684="základní",J2684,0)</f>
        <v>0</v>
      </c>
      <c r="BF2684" s="187">
        <f>IF(N2684="snížená",J2684,0)</f>
        <v>0</v>
      </c>
      <c r="BG2684" s="187">
        <f>IF(N2684="zákl. přenesená",J2684,0)</f>
        <v>0</v>
      </c>
      <c r="BH2684" s="187">
        <f>IF(N2684="sníž. přenesená",J2684,0)</f>
        <v>0</v>
      </c>
      <c r="BI2684" s="187">
        <f>IF(N2684="nulová",J2684,0)</f>
        <v>0</v>
      </c>
      <c r="BJ2684" s="24" t="s">
        <v>25</v>
      </c>
      <c r="BK2684" s="187">
        <f>ROUND(I2684*H2684,2)</f>
        <v>0</v>
      </c>
      <c r="BL2684" s="24" t="s">
        <v>339</v>
      </c>
      <c r="BM2684" s="24" t="s">
        <v>2934</v>
      </c>
    </row>
    <row r="2685" spans="2:51" s="12" customFormat="1" ht="13.5">
      <c r="B2685" s="197"/>
      <c r="D2685" s="189" t="s">
        <v>153</v>
      </c>
      <c r="E2685" s="198" t="s">
        <v>5</v>
      </c>
      <c r="F2685" s="199" t="s">
        <v>25</v>
      </c>
      <c r="H2685" s="200">
        <v>1</v>
      </c>
      <c r="I2685" s="201"/>
      <c r="L2685" s="197"/>
      <c r="M2685" s="202"/>
      <c r="N2685" s="203"/>
      <c r="O2685" s="203"/>
      <c r="P2685" s="203"/>
      <c r="Q2685" s="203"/>
      <c r="R2685" s="203"/>
      <c r="S2685" s="203"/>
      <c r="T2685" s="204"/>
      <c r="AT2685" s="198" t="s">
        <v>153</v>
      </c>
      <c r="AU2685" s="198" t="s">
        <v>86</v>
      </c>
      <c r="AV2685" s="12" t="s">
        <v>86</v>
      </c>
      <c r="AW2685" s="12" t="s">
        <v>40</v>
      </c>
      <c r="AX2685" s="12" t="s">
        <v>77</v>
      </c>
      <c r="AY2685" s="198" t="s">
        <v>144</v>
      </c>
    </row>
    <row r="2686" spans="2:51" s="13" customFormat="1" ht="13.5">
      <c r="B2686" s="205"/>
      <c r="D2686" s="206" t="s">
        <v>153</v>
      </c>
      <c r="E2686" s="207" t="s">
        <v>5</v>
      </c>
      <c r="F2686" s="208" t="s">
        <v>174</v>
      </c>
      <c r="H2686" s="209">
        <v>1</v>
      </c>
      <c r="I2686" s="210"/>
      <c r="L2686" s="205"/>
      <c r="M2686" s="211"/>
      <c r="N2686" s="212"/>
      <c r="O2686" s="212"/>
      <c r="P2686" s="212"/>
      <c r="Q2686" s="212"/>
      <c r="R2686" s="212"/>
      <c r="S2686" s="212"/>
      <c r="T2686" s="213"/>
      <c r="AT2686" s="214" t="s">
        <v>153</v>
      </c>
      <c r="AU2686" s="214" t="s">
        <v>86</v>
      </c>
      <c r="AV2686" s="13" t="s">
        <v>151</v>
      </c>
      <c r="AW2686" s="13" t="s">
        <v>40</v>
      </c>
      <c r="AX2686" s="13" t="s">
        <v>25</v>
      </c>
      <c r="AY2686" s="214" t="s">
        <v>144</v>
      </c>
    </row>
    <row r="2687" spans="2:65" s="1" customFormat="1" ht="22.5" customHeight="1">
      <c r="B2687" s="175"/>
      <c r="C2687" s="176" t="s">
        <v>2935</v>
      </c>
      <c r="D2687" s="176" t="s">
        <v>146</v>
      </c>
      <c r="E2687" s="177" t="s">
        <v>2936</v>
      </c>
      <c r="F2687" s="178" t="s">
        <v>2937</v>
      </c>
      <c r="G2687" s="179" t="s">
        <v>393</v>
      </c>
      <c r="H2687" s="180">
        <v>9</v>
      </c>
      <c r="I2687" s="181"/>
      <c r="J2687" s="182">
        <f>ROUND(I2687*H2687,2)</f>
        <v>0</v>
      </c>
      <c r="K2687" s="178" t="s">
        <v>4753</v>
      </c>
      <c r="L2687" s="42"/>
      <c r="M2687" s="183" t="s">
        <v>5</v>
      </c>
      <c r="N2687" s="184" t="s">
        <v>48</v>
      </c>
      <c r="O2687" s="43"/>
      <c r="P2687" s="185">
        <f>O2687*H2687</f>
        <v>0</v>
      </c>
      <c r="Q2687" s="185">
        <v>0</v>
      </c>
      <c r="R2687" s="185">
        <f>Q2687*H2687</f>
        <v>0</v>
      </c>
      <c r="S2687" s="185">
        <v>0</v>
      </c>
      <c r="T2687" s="186">
        <f>S2687*H2687</f>
        <v>0</v>
      </c>
      <c r="AR2687" s="24" t="s">
        <v>339</v>
      </c>
      <c r="AT2687" s="24" t="s">
        <v>146</v>
      </c>
      <c r="AU2687" s="24" t="s">
        <v>86</v>
      </c>
      <c r="AY2687" s="24" t="s">
        <v>144</v>
      </c>
      <c r="BE2687" s="187">
        <f>IF(N2687="základní",J2687,0)</f>
        <v>0</v>
      </c>
      <c r="BF2687" s="187">
        <f>IF(N2687="snížená",J2687,0)</f>
        <v>0</v>
      </c>
      <c r="BG2687" s="187">
        <f>IF(N2687="zákl. přenesená",J2687,0)</f>
        <v>0</v>
      </c>
      <c r="BH2687" s="187">
        <f>IF(N2687="sníž. přenesená",J2687,0)</f>
        <v>0</v>
      </c>
      <c r="BI2687" s="187">
        <f>IF(N2687="nulová",J2687,0)</f>
        <v>0</v>
      </c>
      <c r="BJ2687" s="24" t="s">
        <v>25</v>
      </c>
      <c r="BK2687" s="187">
        <f>ROUND(I2687*H2687,2)</f>
        <v>0</v>
      </c>
      <c r="BL2687" s="24" t="s">
        <v>339</v>
      </c>
      <c r="BM2687" s="24" t="s">
        <v>2938</v>
      </c>
    </row>
    <row r="2688" spans="2:51" s="12" customFormat="1" ht="13.5">
      <c r="B2688" s="197"/>
      <c r="D2688" s="189" t="s">
        <v>153</v>
      </c>
      <c r="E2688" s="198" t="s">
        <v>5</v>
      </c>
      <c r="F2688" s="199" t="s">
        <v>210</v>
      </c>
      <c r="H2688" s="200">
        <v>9</v>
      </c>
      <c r="I2688" s="201"/>
      <c r="L2688" s="197"/>
      <c r="M2688" s="202"/>
      <c r="N2688" s="203"/>
      <c r="O2688" s="203"/>
      <c r="P2688" s="203"/>
      <c r="Q2688" s="203"/>
      <c r="R2688" s="203"/>
      <c r="S2688" s="203"/>
      <c r="T2688" s="204"/>
      <c r="AT2688" s="198" t="s">
        <v>153</v>
      </c>
      <c r="AU2688" s="198" t="s">
        <v>86</v>
      </c>
      <c r="AV2688" s="12" t="s">
        <v>86</v>
      </c>
      <c r="AW2688" s="12" t="s">
        <v>40</v>
      </c>
      <c r="AX2688" s="12" t="s">
        <v>77</v>
      </c>
      <c r="AY2688" s="198" t="s">
        <v>144</v>
      </c>
    </row>
    <row r="2689" spans="2:51" s="13" customFormat="1" ht="13.5">
      <c r="B2689" s="205"/>
      <c r="D2689" s="206" t="s">
        <v>153</v>
      </c>
      <c r="E2689" s="207" t="s">
        <v>5</v>
      </c>
      <c r="F2689" s="208" t="s">
        <v>174</v>
      </c>
      <c r="H2689" s="209">
        <v>9</v>
      </c>
      <c r="I2689" s="210"/>
      <c r="L2689" s="205"/>
      <c r="M2689" s="211"/>
      <c r="N2689" s="212"/>
      <c r="O2689" s="212"/>
      <c r="P2689" s="212"/>
      <c r="Q2689" s="212"/>
      <c r="R2689" s="212"/>
      <c r="S2689" s="212"/>
      <c r="T2689" s="213"/>
      <c r="AT2689" s="214" t="s">
        <v>153</v>
      </c>
      <c r="AU2689" s="214" t="s">
        <v>86</v>
      </c>
      <c r="AV2689" s="13" t="s">
        <v>151</v>
      </c>
      <c r="AW2689" s="13" t="s">
        <v>40</v>
      </c>
      <c r="AX2689" s="13" t="s">
        <v>25</v>
      </c>
      <c r="AY2689" s="214" t="s">
        <v>144</v>
      </c>
    </row>
    <row r="2690" spans="2:65" s="1" customFormat="1" ht="22.5" customHeight="1">
      <c r="B2690" s="175"/>
      <c r="C2690" s="176" t="s">
        <v>2939</v>
      </c>
      <c r="D2690" s="176" t="s">
        <v>146</v>
      </c>
      <c r="E2690" s="177" t="s">
        <v>2940</v>
      </c>
      <c r="F2690" s="178" t="s">
        <v>2941</v>
      </c>
      <c r="G2690" s="179" t="s">
        <v>393</v>
      </c>
      <c r="H2690" s="180">
        <v>1</v>
      </c>
      <c r="I2690" s="181"/>
      <c r="J2690" s="182">
        <f>ROUND(I2690*H2690,2)</f>
        <v>0</v>
      </c>
      <c r="K2690" s="178" t="s">
        <v>4753</v>
      </c>
      <c r="L2690" s="42"/>
      <c r="M2690" s="183" t="s">
        <v>5</v>
      </c>
      <c r="N2690" s="184" t="s">
        <v>48</v>
      </c>
      <c r="O2690" s="43"/>
      <c r="P2690" s="185">
        <f>O2690*H2690</f>
        <v>0</v>
      </c>
      <c r="Q2690" s="185">
        <v>0</v>
      </c>
      <c r="R2690" s="185">
        <f>Q2690*H2690</f>
        <v>0</v>
      </c>
      <c r="S2690" s="185">
        <v>0</v>
      </c>
      <c r="T2690" s="186">
        <f>S2690*H2690</f>
        <v>0</v>
      </c>
      <c r="AR2690" s="24" t="s">
        <v>339</v>
      </c>
      <c r="AT2690" s="24" t="s">
        <v>146</v>
      </c>
      <c r="AU2690" s="24" t="s">
        <v>86</v>
      </c>
      <c r="AY2690" s="24" t="s">
        <v>144</v>
      </c>
      <c r="BE2690" s="187">
        <f>IF(N2690="základní",J2690,0)</f>
        <v>0</v>
      </c>
      <c r="BF2690" s="187">
        <f>IF(N2690="snížená",J2690,0)</f>
        <v>0</v>
      </c>
      <c r="BG2690" s="187">
        <f>IF(N2690="zákl. přenesená",J2690,0)</f>
        <v>0</v>
      </c>
      <c r="BH2690" s="187">
        <f>IF(N2690="sníž. přenesená",J2690,0)</f>
        <v>0</v>
      </c>
      <c r="BI2690" s="187">
        <f>IF(N2690="nulová",J2690,0)</f>
        <v>0</v>
      </c>
      <c r="BJ2690" s="24" t="s">
        <v>25</v>
      </c>
      <c r="BK2690" s="187">
        <f>ROUND(I2690*H2690,2)</f>
        <v>0</v>
      </c>
      <c r="BL2690" s="24" t="s">
        <v>339</v>
      </c>
      <c r="BM2690" s="24" t="s">
        <v>2942</v>
      </c>
    </row>
    <row r="2691" spans="2:51" s="12" customFormat="1" ht="13.5">
      <c r="B2691" s="197"/>
      <c r="D2691" s="189" t="s">
        <v>153</v>
      </c>
      <c r="E2691" s="198" t="s">
        <v>5</v>
      </c>
      <c r="F2691" s="199" t="s">
        <v>25</v>
      </c>
      <c r="H2691" s="200">
        <v>1</v>
      </c>
      <c r="I2691" s="201"/>
      <c r="L2691" s="197"/>
      <c r="M2691" s="202"/>
      <c r="N2691" s="203"/>
      <c r="O2691" s="203"/>
      <c r="P2691" s="203"/>
      <c r="Q2691" s="203"/>
      <c r="R2691" s="203"/>
      <c r="S2691" s="203"/>
      <c r="T2691" s="204"/>
      <c r="AT2691" s="198" t="s">
        <v>153</v>
      </c>
      <c r="AU2691" s="198" t="s">
        <v>86</v>
      </c>
      <c r="AV2691" s="12" t="s">
        <v>86</v>
      </c>
      <c r="AW2691" s="12" t="s">
        <v>40</v>
      </c>
      <c r="AX2691" s="12" t="s">
        <v>77</v>
      </c>
      <c r="AY2691" s="198" t="s">
        <v>144</v>
      </c>
    </row>
    <row r="2692" spans="2:51" s="13" customFormat="1" ht="13.5">
      <c r="B2692" s="205"/>
      <c r="D2692" s="206" t="s">
        <v>153</v>
      </c>
      <c r="E2692" s="207" t="s">
        <v>5</v>
      </c>
      <c r="F2692" s="208" t="s">
        <v>174</v>
      </c>
      <c r="H2692" s="209">
        <v>1</v>
      </c>
      <c r="I2692" s="210"/>
      <c r="L2692" s="205"/>
      <c r="M2692" s="211"/>
      <c r="N2692" s="212"/>
      <c r="O2692" s="212"/>
      <c r="P2692" s="212"/>
      <c r="Q2692" s="212"/>
      <c r="R2692" s="212"/>
      <c r="S2692" s="212"/>
      <c r="T2692" s="213"/>
      <c r="AT2692" s="214" t="s">
        <v>153</v>
      </c>
      <c r="AU2692" s="214" t="s">
        <v>86</v>
      </c>
      <c r="AV2692" s="13" t="s">
        <v>151</v>
      </c>
      <c r="AW2692" s="13" t="s">
        <v>40</v>
      </c>
      <c r="AX2692" s="13" t="s">
        <v>25</v>
      </c>
      <c r="AY2692" s="214" t="s">
        <v>144</v>
      </c>
    </row>
    <row r="2693" spans="2:65" s="1" customFormat="1" ht="22.5" customHeight="1">
      <c r="B2693" s="175"/>
      <c r="C2693" s="176" t="s">
        <v>2943</v>
      </c>
      <c r="D2693" s="176" t="s">
        <v>146</v>
      </c>
      <c r="E2693" s="177" t="s">
        <v>2944</v>
      </c>
      <c r="F2693" s="178" t="s">
        <v>2945</v>
      </c>
      <c r="G2693" s="179" t="s">
        <v>393</v>
      </c>
      <c r="H2693" s="180">
        <v>1</v>
      </c>
      <c r="I2693" s="181"/>
      <c r="J2693" s="182">
        <f>ROUND(I2693*H2693,2)</f>
        <v>0</v>
      </c>
      <c r="K2693" s="178" t="s">
        <v>4753</v>
      </c>
      <c r="L2693" s="42"/>
      <c r="M2693" s="183" t="s">
        <v>5</v>
      </c>
      <c r="N2693" s="184" t="s">
        <v>48</v>
      </c>
      <c r="O2693" s="43"/>
      <c r="P2693" s="185">
        <f>O2693*H2693</f>
        <v>0</v>
      </c>
      <c r="Q2693" s="185">
        <v>0</v>
      </c>
      <c r="R2693" s="185">
        <f>Q2693*H2693</f>
        <v>0</v>
      </c>
      <c r="S2693" s="185">
        <v>0</v>
      </c>
      <c r="T2693" s="186">
        <f>S2693*H2693</f>
        <v>0</v>
      </c>
      <c r="AR2693" s="24" t="s">
        <v>339</v>
      </c>
      <c r="AT2693" s="24" t="s">
        <v>146</v>
      </c>
      <c r="AU2693" s="24" t="s">
        <v>86</v>
      </c>
      <c r="AY2693" s="24" t="s">
        <v>144</v>
      </c>
      <c r="BE2693" s="187">
        <f>IF(N2693="základní",J2693,0)</f>
        <v>0</v>
      </c>
      <c r="BF2693" s="187">
        <f>IF(N2693="snížená",J2693,0)</f>
        <v>0</v>
      </c>
      <c r="BG2693" s="187">
        <f>IF(N2693="zákl. přenesená",J2693,0)</f>
        <v>0</v>
      </c>
      <c r="BH2693" s="187">
        <f>IF(N2693="sníž. přenesená",J2693,0)</f>
        <v>0</v>
      </c>
      <c r="BI2693" s="187">
        <f>IF(N2693="nulová",J2693,0)</f>
        <v>0</v>
      </c>
      <c r="BJ2693" s="24" t="s">
        <v>25</v>
      </c>
      <c r="BK2693" s="187">
        <f>ROUND(I2693*H2693,2)</f>
        <v>0</v>
      </c>
      <c r="BL2693" s="24" t="s">
        <v>339</v>
      </c>
      <c r="BM2693" s="24" t="s">
        <v>2946</v>
      </c>
    </row>
    <row r="2694" spans="2:51" s="12" customFormat="1" ht="13.5">
      <c r="B2694" s="197"/>
      <c r="D2694" s="189" t="s">
        <v>153</v>
      </c>
      <c r="E2694" s="198" t="s">
        <v>5</v>
      </c>
      <c r="F2694" s="199" t="s">
        <v>25</v>
      </c>
      <c r="H2694" s="200">
        <v>1</v>
      </c>
      <c r="I2694" s="201"/>
      <c r="L2694" s="197"/>
      <c r="M2694" s="202"/>
      <c r="N2694" s="203"/>
      <c r="O2694" s="203"/>
      <c r="P2694" s="203"/>
      <c r="Q2694" s="203"/>
      <c r="R2694" s="203"/>
      <c r="S2694" s="203"/>
      <c r="T2694" s="204"/>
      <c r="AT2694" s="198" t="s">
        <v>153</v>
      </c>
      <c r="AU2694" s="198" t="s">
        <v>86</v>
      </c>
      <c r="AV2694" s="12" t="s">
        <v>86</v>
      </c>
      <c r="AW2694" s="12" t="s">
        <v>40</v>
      </c>
      <c r="AX2694" s="12" t="s">
        <v>77</v>
      </c>
      <c r="AY2694" s="198" t="s">
        <v>144</v>
      </c>
    </row>
    <row r="2695" spans="2:51" s="13" customFormat="1" ht="13.5">
      <c r="B2695" s="205"/>
      <c r="D2695" s="206" t="s">
        <v>153</v>
      </c>
      <c r="E2695" s="207" t="s">
        <v>5</v>
      </c>
      <c r="F2695" s="208" t="s">
        <v>174</v>
      </c>
      <c r="H2695" s="209">
        <v>1</v>
      </c>
      <c r="I2695" s="210"/>
      <c r="L2695" s="205"/>
      <c r="M2695" s="211"/>
      <c r="N2695" s="212"/>
      <c r="O2695" s="212"/>
      <c r="P2695" s="212"/>
      <c r="Q2695" s="212"/>
      <c r="R2695" s="212"/>
      <c r="S2695" s="212"/>
      <c r="T2695" s="213"/>
      <c r="AT2695" s="214" t="s">
        <v>153</v>
      </c>
      <c r="AU2695" s="214" t="s">
        <v>86</v>
      </c>
      <c r="AV2695" s="13" t="s">
        <v>151</v>
      </c>
      <c r="AW2695" s="13" t="s">
        <v>40</v>
      </c>
      <c r="AX2695" s="13" t="s">
        <v>25</v>
      </c>
      <c r="AY2695" s="214" t="s">
        <v>144</v>
      </c>
    </row>
    <row r="2696" spans="2:65" s="1" customFormat="1" ht="22.5" customHeight="1">
      <c r="B2696" s="175"/>
      <c r="C2696" s="176" t="s">
        <v>2947</v>
      </c>
      <c r="D2696" s="176" t="s">
        <v>146</v>
      </c>
      <c r="E2696" s="177" t="s">
        <v>2948</v>
      </c>
      <c r="F2696" s="178" t="s">
        <v>2949</v>
      </c>
      <c r="G2696" s="179" t="s">
        <v>393</v>
      </c>
      <c r="H2696" s="180">
        <v>1</v>
      </c>
      <c r="I2696" s="181"/>
      <c r="J2696" s="182">
        <f>ROUND(I2696*H2696,2)</f>
        <v>0</v>
      </c>
      <c r="K2696" s="178" t="s">
        <v>4753</v>
      </c>
      <c r="L2696" s="42"/>
      <c r="M2696" s="183" t="s">
        <v>5</v>
      </c>
      <c r="N2696" s="184" t="s">
        <v>48</v>
      </c>
      <c r="O2696" s="43"/>
      <c r="P2696" s="185">
        <f>O2696*H2696</f>
        <v>0</v>
      </c>
      <c r="Q2696" s="185">
        <v>0</v>
      </c>
      <c r="R2696" s="185">
        <f>Q2696*H2696</f>
        <v>0</v>
      </c>
      <c r="S2696" s="185">
        <v>0</v>
      </c>
      <c r="T2696" s="186">
        <f>S2696*H2696</f>
        <v>0</v>
      </c>
      <c r="AR2696" s="24" t="s">
        <v>339</v>
      </c>
      <c r="AT2696" s="24" t="s">
        <v>146</v>
      </c>
      <c r="AU2696" s="24" t="s">
        <v>86</v>
      </c>
      <c r="AY2696" s="24" t="s">
        <v>144</v>
      </c>
      <c r="BE2696" s="187">
        <f>IF(N2696="základní",J2696,0)</f>
        <v>0</v>
      </c>
      <c r="BF2696" s="187">
        <f>IF(N2696="snížená",J2696,0)</f>
        <v>0</v>
      </c>
      <c r="BG2696" s="187">
        <f>IF(N2696="zákl. přenesená",J2696,0)</f>
        <v>0</v>
      </c>
      <c r="BH2696" s="187">
        <f>IF(N2696="sníž. přenesená",J2696,0)</f>
        <v>0</v>
      </c>
      <c r="BI2696" s="187">
        <f>IF(N2696="nulová",J2696,0)</f>
        <v>0</v>
      </c>
      <c r="BJ2696" s="24" t="s">
        <v>25</v>
      </c>
      <c r="BK2696" s="187">
        <f>ROUND(I2696*H2696,2)</f>
        <v>0</v>
      </c>
      <c r="BL2696" s="24" t="s">
        <v>339</v>
      </c>
      <c r="BM2696" s="24" t="s">
        <v>2950</v>
      </c>
    </row>
    <row r="2697" spans="2:51" s="12" customFormat="1" ht="13.5">
      <c r="B2697" s="197"/>
      <c r="D2697" s="189" t="s">
        <v>153</v>
      </c>
      <c r="E2697" s="198" t="s">
        <v>5</v>
      </c>
      <c r="F2697" s="199" t="s">
        <v>25</v>
      </c>
      <c r="H2697" s="200">
        <v>1</v>
      </c>
      <c r="I2697" s="201"/>
      <c r="L2697" s="197"/>
      <c r="M2697" s="202"/>
      <c r="N2697" s="203"/>
      <c r="O2697" s="203"/>
      <c r="P2697" s="203"/>
      <c r="Q2697" s="203"/>
      <c r="R2697" s="203"/>
      <c r="S2697" s="203"/>
      <c r="T2697" s="204"/>
      <c r="AT2697" s="198" t="s">
        <v>153</v>
      </c>
      <c r="AU2697" s="198" t="s">
        <v>86</v>
      </c>
      <c r="AV2697" s="12" t="s">
        <v>86</v>
      </c>
      <c r="AW2697" s="12" t="s">
        <v>40</v>
      </c>
      <c r="AX2697" s="12" t="s">
        <v>77</v>
      </c>
      <c r="AY2697" s="198" t="s">
        <v>144</v>
      </c>
    </row>
    <row r="2698" spans="2:51" s="13" customFormat="1" ht="13.5">
      <c r="B2698" s="205"/>
      <c r="D2698" s="206" t="s">
        <v>153</v>
      </c>
      <c r="E2698" s="207" t="s">
        <v>5</v>
      </c>
      <c r="F2698" s="208" t="s">
        <v>174</v>
      </c>
      <c r="H2698" s="209">
        <v>1</v>
      </c>
      <c r="I2698" s="210"/>
      <c r="L2698" s="205"/>
      <c r="M2698" s="211"/>
      <c r="N2698" s="212"/>
      <c r="O2698" s="212"/>
      <c r="P2698" s="212"/>
      <c r="Q2698" s="212"/>
      <c r="R2698" s="212"/>
      <c r="S2698" s="212"/>
      <c r="T2698" s="213"/>
      <c r="AT2698" s="214" t="s">
        <v>153</v>
      </c>
      <c r="AU2698" s="214" t="s">
        <v>86</v>
      </c>
      <c r="AV2698" s="13" t="s">
        <v>151</v>
      </c>
      <c r="AW2698" s="13" t="s">
        <v>40</v>
      </c>
      <c r="AX2698" s="13" t="s">
        <v>25</v>
      </c>
      <c r="AY2698" s="214" t="s">
        <v>144</v>
      </c>
    </row>
    <row r="2699" spans="2:65" s="1" customFormat="1" ht="22.5" customHeight="1">
      <c r="B2699" s="175"/>
      <c r="C2699" s="176" t="s">
        <v>2951</v>
      </c>
      <c r="D2699" s="176" t="s">
        <v>146</v>
      </c>
      <c r="E2699" s="177" t="s">
        <v>2952</v>
      </c>
      <c r="F2699" s="178" t="s">
        <v>2953</v>
      </c>
      <c r="G2699" s="179" t="s">
        <v>393</v>
      </c>
      <c r="H2699" s="180">
        <v>1</v>
      </c>
      <c r="I2699" s="181"/>
      <c r="J2699" s="182">
        <f>ROUND(I2699*H2699,2)</f>
        <v>0</v>
      </c>
      <c r="K2699" s="178" t="s">
        <v>4753</v>
      </c>
      <c r="L2699" s="42"/>
      <c r="M2699" s="183" t="s">
        <v>5</v>
      </c>
      <c r="N2699" s="184" t="s">
        <v>48</v>
      </c>
      <c r="O2699" s="43"/>
      <c r="P2699" s="185">
        <f>O2699*H2699</f>
        <v>0</v>
      </c>
      <c r="Q2699" s="185">
        <v>0</v>
      </c>
      <c r="R2699" s="185">
        <f>Q2699*H2699</f>
        <v>0</v>
      </c>
      <c r="S2699" s="185">
        <v>0</v>
      </c>
      <c r="T2699" s="186">
        <f>S2699*H2699</f>
        <v>0</v>
      </c>
      <c r="AR2699" s="24" t="s">
        <v>339</v>
      </c>
      <c r="AT2699" s="24" t="s">
        <v>146</v>
      </c>
      <c r="AU2699" s="24" t="s">
        <v>86</v>
      </c>
      <c r="AY2699" s="24" t="s">
        <v>144</v>
      </c>
      <c r="BE2699" s="187">
        <f>IF(N2699="základní",J2699,0)</f>
        <v>0</v>
      </c>
      <c r="BF2699" s="187">
        <f>IF(N2699="snížená",J2699,0)</f>
        <v>0</v>
      </c>
      <c r="BG2699" s="187">
        <f>IF(N2699="zákl. přenesená",J2699,0)</f>
        <v>0</v>
      </c>
      <c r="BH2699" s="187">
        <f>IF(N2699="sníž. přenesená",J2699,0)</f>
        <v>0</v>
      </c>
      <c r="BI2699" s="187">
        <f>IF(N2699="nulová",J2699,0)</f>
        <v>0</v>
      </c>
      <c r="BJ2699" s="24" t="s">
        <v>25</v>
      </c>
      <c r="BK2699" s="187">
        <f>ROUND(I2699*H2699,2)</f>
        <v>0</v>
      </c>
      <c r="BL2699" s="24" t="s">
        <v>339</v>
      </c>
      <c r="BM2699" s="24" t="s">
        <v>2954</v>
      </c>
    </row>
    <row r="2700" spans="2:51" s="12" customFormat="1" ht="13.5">
      <c r="B2700" s="197"/>
      <c r="D2700" s="189" t="s">
        <v>153</v>
      </c>
      <c r="E2700" s="198" t="s">
        <v>5</v>
      </c>
      <c r="F2700" s="199" t="s">
        <v>25</v>
      </c>
      <c r="H2700" s="200">
        <v>1</v>
      </c>
      <c r="I2700" s="201"/>
      <c r="L2700" s="197"/>
      <c r="M2700" s="202"/>
      <c r="N2700" s="203"/>
      <c r="O2700" s="203"/>
      <c r="P2700" s="203"/>
      <c r="Q2700" s="203"/>
      <c r="R2700" s="203"/>
      <c r="S2700" s="203"/>
      <c r="T2700" s="204"/>
      <c r="AT2700" s="198" t="s">
        <v>153</v>
      </c>
      <c r="AU2700" s="198" t="s">
        <v>86</v>
      </c>
      <c r="AV2700" s="12" t="s">
        <v>86</v>
      </c>
      <c r="AW2700" s="12" t="s">
        <v>40</v>
      </c>
      <c r="AX2700" s="12" t="s">
        <v>77</v>
      </c>
      <c r="AY2700" s="198" t="s">
        <v>144</v>
      </c>
    </row>
    <row r="2701" spans="2:51" s="13" customFormat="1" ht="13.5">
      <c r="B2701" s="205"/>
      <c r="D2701" s="206" t="s">
        <v>153</v>
      </c>
      <c r="E2701" s="207" t="s">
        <v>5</v>
      </c>
      <c r="F2701" s="208" t="s">
        <v>174</v>
      </c>
      <c r="H2701" s="209">
        <v>1</v>
      </c>
      <c r="I2701" s="210"/>
      <c r="L2701" s="205"/>
      <c r="M2701" s="211"/>
      <c r="N2701" s="212"/>
      <c r="O2701" s="212"/>
      <c r="P2701" s="212"/>
      <c r="Q2701" s="212"/>
      <c r="R2701" s="212"/>
      <c r="S2701" s="212"/>
      <c r="T2701" s="213"/>
      <c r="AT2701" s="214" t="s">
        <v>153</v>
      </c>
      <c r="AU2701" s="214" t="s">
        <v>86</v>
      </c>
      <c r="AV2701" s="13" t="s">
        <v>151</v>
      </c>
      <c r="AW2701" s="13" t="s">
        <v>40</v>
      </c>
      <c r="AX2701" s="13" t="s">
        <v>25</v>
      </c>
      <c r="AY2701" s="214" t="s">
        <v>144</v>
      </c>
    </row>
    <row r="2702" spans="2:65" s="1" customFormat="1" ht="22.5" customHeight="1">
      <c r="B2702" s="175"/>
      <c r="C2702" s="176" t="s">
        <v>2955</v>
      </c>
      <c r="D2702" s="176" t="s">
        <v>146</v>
      </c>
      <c r="E2702" s="177" t="s">
        <v>2956</v>
      </c>
      <c r="F2702" s="178" t="s">
        <v>2957</v>
      </c>
      <c r="G2702" s="179" t="s">
        <v>393</v>
      </c>
      <c r="H2702" s="180">
        <v>1</v>
      </c>
      <c r="I2702" s="181"/>
      <c r="J2702" s="182">
        <f>ROUND(I2702*H2702,2)</f>
        <v>0</v>
      </c>
      <c r="K2702" s="178" t="s">
        <v>4753</v>
      </c>
      <c r="L2702" s="42"/>
      <c r="M2702" s="183" t="s">
        <v>5</v>
      </c>
      <c r="N2702" s="184" t="s">
        <v>48</v>
      </c>
      <c r="O2702" s="43"/>
      <c r="P2702" s="185">
        <f>O2702*H2702</f>
        <v>0</v>
      </c>
      <c r="Q2702" s="185">
        <v>0</v>
      </c>
      <c r="R2702" s="185">
        <f>Q2702*H2702</f>
        <v>0</v>
      </c>
      <c r="S2702" s="185">
        <v>0</v>
      </c>
      <c r="T2702" s="186">
        <f>S2702*H2702</f>
        <v>0</v>
      </c>
      <c r="AR2702" s="24" t="s">
        <v>339</v>
      </c>
      <c r="AT2702" s="24" t="s">
        <v>146</v>
      </c>
      <c r="AU2702" s="24" t="s">
        <v>86</v>
      </c>
      <c r="AY2702" s="24" t="s">
        <v>144</v>
      </c>
      <c r="BE2702" s="187">
        <f>IF(N2702="základní",J2702,0)</f>
        <v>0</v>
      </c>
      <c r="BF2702" s="187">
        <f>IF(N2702="snížená",J2702,0)</f>
        <v>0</v>
      </c>
      <c r="BG2702" s="187">
        <f>IF(N2702="zákl. přenesená",J2702,0)</f>
        <v>0</v>
      </c>
      <c r="BH2702" s="187">
        <f>IF(N2702="sníž. přenesená",J2702,0)</f>
        <v>0</v>
      </c>
      <c r="BI2702" s="187">
        <f>IF(N2702="nulová",J2702,0)</f>
        <v>0</v>
      </c>
      <c r="BJ2702" s="24" t="s">
        <v>25</v>
      </c>
      <c r="BK2702" s="187">
        <f>ROUND(I2702*H2702,2)</f>
        <v>0</v>
      </c>
      <c r="BL2702" s="24" t="s">
        <v>339</v>
      </c>
      <c r="BM2702" s="24" t="s">
        <v>2958</v>
      </c>
    </row>
    <row r="2703" spans="2:51" s="12" customFormat="1" ht="13.5">
      <c r="B2703" s="197"/>
      <c r="D2703" s="189" t="s">
        <v>153</v>
      </c>
      <c r="E2703" s="198" t="s">
        <v>5</v>
      </c>
      <c r="F2703" s="199" t="s">
        <v>25</v>
      </c>
      <c r="H2703" s="200">
        <v>1</v>
      </c>
      <c r="I2703" s="201"/>
      <c r="L2703" s="197"/>
      <c r="M2703" s="202"/>
      <c r="N2703" s="203"/>
      <c r="O2703" s="203"/>
      <c r="P2703" s="203"/>
      <c r="Q2703" s="203"/>
      <c r="R2703" s="203"/>
      <c r="S2703" s="203"/>
      <c r="T2703" s="204"/>
      <c r="AT2703" s="198" t="s">
        <v>153</v>
      </c>
      <c r="AU2703" s="198" t="s">
        <v>86</v>
      </c>
      <c r="AV2703" s="12" t="s">
        <v>86</v>
      </c>
      <c r="AW2703" s="12" t="s">
        <v>40</v>
      </c>
      <c r="AX2703" s="12" t="s">
        <v>77</v>
      </c>
      <c r="AY2703" s="198" t="s">
        <v>144</v>
      </c>
    </row>
    <row r="2704" spans="2:51" s="13" customFormat="1" ht="13.5">
      <c r="B2704" s="205"/>
      <c r="D2704" s="206" t="s">
        <v>153</v>
      </c>
      <c r="E2704" s="207" t="s">
        <v>5</v>
      </c>
      <c r="F2704" s="208" t="s">
        <v>174</v>
      </c>
      <c r="H2704" s="209">
        <v>1</v>
      </c>
      <c r="I2704" s="210"/>
      <c r="L2704" s="205"/>
      <c r="M2704" s="211"/>
      <c r="N2704" s="212"/>
      <c r="O2704" s="212"/>
      <c r="P2704" s="212"/>
      <c r="Q2704" s="212"/>
      <c r="R2704" s="212"/>
      <c r="S2704" s="212"/>
      <c r="T2704" s="213"/>
      <c r="AT2704" s="214" t="s">
        <v>153</v>
      </c>
      <c r="AU2704" s="214" t="s">
        <v>86</v>
      </c>
      <c r="AV2704" s="13" t="s">
        <v>151</v>
      </c>
      <c r="AW2704" s="13" t="s">
        <v>40</v>
      </c>
      <c r="AX2704" s="13" t="s">
        <v>25</v>
      </c>
      <c r="AY2704" s="214" t="s">
        <v>144</v>
      </c>
    </row>
    <row r="2705" spans="2:65" s="1" customFormat="1" ht="22.5" customHeight="1">
      <c r="B2705" s="175"/>
      <c r="C2705" s="176" t="s">
        <v>2959</v>
      </c>
      <c r="D2705" s="176" t="s">
        <v>146</v>
      </c>
      <c r="E2705" s="177" t="s">
        <v>2960</v>
      </c>
      <c r="F2705" s="178" t="s">
        <v>2961</v>
      </c>
      <c r="G2705" s="179" t="s">
        <v>393</v>
      </c>
      <c r="H2705" s="180">
        <v>1</v>
      </c>
      <c r="I2705" s="181"/>
      <c r="J2705" s="182">
        <f>ROUND(I2705*H2705,2)</f>
        <v>0</v>
      </c>
      <c r="K2705" s="178" t="s">
        <v>4753</v>
      </c>
      <c r="L2705" s="42"/>
      <c r="M2705" s="183" t="s">
        <v>5</v>
      </c>
      <c r="N2705" s="184" t="s">
        <v>48</v>
      </c>
      <c r="O2705" s="43"/>
      <c r="P2705" s="185">
        <f>O2705*H2705</f>
        <v>0</v>
      </c>
      <c r="Q2705" s="185">
        <v>0</v>
      </c>
      <c r="R2705" s="185">
        <f>Q2705*H2705</f>
        <v>0</v>
      </c>
      <c r="S2705" s="185">
        <v>0</v>
      </c>
      <c r="T2705" s="186">
        <f>S2705*H2705</f>
        <v>0</v>
      </c>
      <c r="AR2705" s="24" t="s">
        <v>339</v>
      </c>
      <c r="AT2705" s="24" t="s">
        <v>146</v>
      </c>
      <c r="AU2705" s="24" t="s">
        <v>86</v>
      </c>
      <c r="AY2705" s="24" t="s">
        <v>144</v>
      </c>
      <c r="BE2705" s="187">
        <f>IF(N2705="základní",J2705,0)</f>
        <v>0</v>
      </c>
      <c r="BF2705" s="187">
        <f>IF(N2705="snížená",J2705,0)</f>
        <v>0</v>
      </c>
      <c r="BG2705" s="187">
        <f>IF(N2705="zákl. přenesená",J2705,0)</f>
        <v>0</v>
      </c>
      <c r="BH2705" s="187">
        <f>IF(N2705="sníž. přenesená",J2705,0)</f>
        <v>0</v>
      </c>
      <c r="BI2705" s="187">
        <f>IF(N2705="nulová",J2705,0)</f>
        <v>0</v>
      </c>
      <c r="BJ2705" s="24" t="s">
        <v>25</v>
      </c>
      <c r="BK2705" s="187">
        <f>ROUND(I2705*H2705,2)</f>
        <v>0</v>
      </c>
      <c r="BL2705" s="24" t="s">
        <v>339</v>
      </c>
      <c r="BM2705" s="24" t="s">
        <v>2962</v>
      </c>
    </row>
    <row r="2706" spans="2:51" s="12" customFormat="1" ht="13.5">
      <c r="B2706" s="197"/>
      <c r="D2706" s="189" t="s">
        <v>153</v>
      </c>
      <c r="E2706" s="198" t="s">
        <v>5</v>
      </c>
      <c r="F2706" s="199" t="s">
        <v>25</v>
      </c>
      <c r="H2706" s="200">
        <v>1</v>
      </c>
      <c r="I2706" s="201"/>
      <c r="L2706" s="197"/>
      <c r="M2706" s="202"/>
      <c r="N2706" s="203"/>
      <c r="O2706" s="203"/>
      <c r="P2706" s="203"/>
      <c r="Q2706" s="203"/>
      <c r="R2706" s="203"/>
      <c r="S2706" s="203"/>
      <c r="T2706" s="204"/>
      <c r="AT2706" s="198" t="s">
        <v>153</v>
      </c>
      <c r="AU2706" s="198" t="s">
        <v>86</v>
      </c>
      <c r="AV2706" s="12" t="s">
        <v>86</v>
      </c>
      <c r="AW2706" s="12" t="s">
        <v>40</v>
      </c>
      <c r="AX2706" s="12" t="s">
        <v>77</v>
      </c>
      <c r="AY2706" s="198" t="s">
        <v>144</v>
      </c>
    </row>
    <row r="2707" spans="2:51" s="13" customFormat="1" ht="13.5">
      <c r="B2707" s="205"/>
      <c r="D2707" s="206" t="s">
        <v>153</v>
      </c>
      <c r="E2707" s="207" t="s">
        <v>5</v>
      </c>
      <c r="F2707" s="208" t="s">
        <v>174</v>
      </c>
      <c r="H2707" s="209">
        <v>1</v>
      </c>
      <c r="I2707" s="210"/>
      <c r="L2707" s="205"/>
      <c r="M2707" s="211"/>
      <c r="N2707" s="212"/>
      <c r="O2707" s="212"/>
      <c r="P2707" s="212"/>
      <c r="Q2707" s="212"/>
      <c r="R2707" s="212"/>
      <c r="S2707" s="212"/>
      <c r="T2707" s="213"/>
      <c r="AT2707" s="214" t="s">
        <v>153</v>
      </c>
      <c r="AU2707" s="214" t="s">
        <v>86</v>
      </c>
      <c r="AV2707" s="13" t="s">
        <v>151</v>
      </c>
      <c r="AW2707" s="13" t="s">
        <v>40</v>
      </c>
      <c r="AX2707" s="13" t="s">
        <v>25</v>
      </c>
      <c r="AY2707" s="214" t="s">
        <v>144</v>
      </c>
    </row>
    <row r="2708" spans="2:65" s="1" customFormat="1" ht="22.5" customHeight="1">
      <c r="B2708" s="175"/>
      <c r="C2708" s="176" t="s">
        <v>2963</v>
      </c>
      <c r="D2708" s="176" t="s">
        <v>146</v>
      </c>
      <c r="E2708" s="177" t="s">
        <v>2964</v>
      </c>
      <c r="F2708" s="178" t="s">
        <v>2965</v>
      </c>
      <c r="G2708" s="179" t="s">
        <v>393</v>
      </c>
      <c r="H2708" s="180">
        <v>1</v>
      </c>
      <c r="I2708" s="181"/>
      <c r="J2708" s="182">
        <f>ROUND(I2708*H2708,2)</f>
        <v>0</v>
      </c>
      <c r="K2708" s="178" t="s">
        <v>4753</v>
      </c>
      <c r="L2708" s="42"/>
      <c r="M2708" s="183" t="s">
        <v>5</v>
      </c>
      <c r="N2708" s="184" t="s">
        <v>48</v>
      </c>
      <c r="O2708" s="43"/>
      <c r="P2708" s="185">
        <f>O2708*H2708</f>
        <v>0</v>
      </c>
      <c r="Q2708" s="185">
        <v>0</v>
      </c>
      <c r="R2708" s="185">
        <f>Q2708*H2708</f>
        <v>0</v>
      </c>
      <c r="S2708" s="185">
        <v>0</v>
      </c>
      <c r="T2708" s="186">
        <f>S2708*H2708</f>
        <v>0</v>
      </c>
      <c r="AR2708" s="24" t="s">
        <v>339</v>
      </c>
      <c r="AT2708" s="24" t="s">
        <v>146</v>
      </c>
      <c r="AU2708" s="24" t="s">
        <v>86</v>
      </c>
      <c r="AY2708" s="24" t="s">
        <v>144</v>
      </c>
      <c r="BE2708" s="187">
        <f>IF(N2708="základní",J2708,0)</f>
        <v>0</v>
      </c>
      <c r="BF2708" s="187">
        <f>IF(N2708="snížená",J2708,0)</f>
        <v>0</v>
      </c>
      <c r="BG2708" s="187">
        <f>IF(N2708="zákl. přenesená",J2708,0)</f>
        <v>0</v>
      </c>
      <c r="BH2708" s="187">
        <f>IF(N2708="sníž. přenesená",J2708,0)</f>
        <v>0</v>
      </c>
      <c r="BI2708" s="187">
        <f>IF(N2708="nulová",J2708,0)</f>
        <v>0</v>
      </c>
      <c r="BJ2708" s="24" t="s">
        <v>25</v>
      </c>
      <c r="BK2708" s="187">
        <f>ROUND(I2708*H2708,2)</f>
        <v>0</v>
      </c>
      <c r="BL2708" s="24" t="s">
        <v>339</v>
      </c>
      <c r="BM2708" s="24" t="s">
        <v>2966</v>
      </c>
    </row>
    <row r="2709" spans="2:51" s="12" customFormat="1" ht="13.5">
      <c r="B2709" s="197"/>
      <c r="D2709" s="189" t="s">
        <v>153</v>
      </c>
      <c r="E2709" s="198" t="s">
        <v>5</v>
      </c>
      <c r="F2709" s="199" t="s">
        <v>25</v>
      </c>
      <c r="H2709" s="200">
        <v>1</v>
      </c>
      <c r="I2709" s="201"/>
      <c r="L2709" s="197"/>
      <c r="M2709" s="202"/>
      <c r="N2709" s="203"/>
      <c r="O2709" s="203"/>
      <c r="P2709" s="203"/>
      <c r="Q2709" s="203"/>
      <c r="R2709" s="203"/>
      <c r="S2709" s="203"/>
      <c r="T2709" s="204"/>
      <c r="AT2709" s="198" t="s">
        <v>153</v>
      </c>
      <c r="AU2709" s="198" t="s">
        <v>86</v>
      </c>
      <c r="AV2709" s="12" t="s">
        <v>86</v>
      </c>
      <c r="AW2709" s="12" t="s">
        <v>40</v>
      </c>
      <c r="AX2709" s="12" t="s">
        <v>77</v>
      </c>
      <c r="AY2709" s="198" t="s">
        <v>144</v>
      </c>
    </row>
    <row r="2710" spans="2:51" s="13" customFormat="1" ht="13.5">
      <c r="B2710" s="205"/>
      <c r="D2710" s="206" t="s">
        <v>153</v>
      </c>
      <c r="E2710" s="207" t="s">
        <v>5</v>
      </c>
      <c r="F2710" s="208" t="s">
        <v>174</v>
      </c>
      <c r="H2710" s="209">
        <v>1</v>
      </c>
      <c r="I2710" s="210"/>
      <c r="L2710" s="205"/>
      <c r="M2710" s="211"/>
      <c r="N2710" s="212"/>
      <c r="O2710" s="212"/>
      <c r="P2710" s="212"/>
      <c r="Q2710" s="212"/>
      <c r="R2710" s="212"/>
      <c r="S2710" s="212"/>
      <c r="T2710" s="213"/>
      <c r="AT2710" s="214" t="s">
        <v>153</v>
      </c>
      <c r="AU2710" s="214" t="s">
        <v>86</v>
      </c>
      <c r="AV2710" s="13" t="s">
        <v>151</v>
      </c>
      <c r="AW2710" s="13" t="s">
        <v>40</v>
      </c>
      <c r="AX2710" s="13" t="s">
        <v>25</v>
      </c>
      <c r="AY2710" s="214" t="s">
        <v>144</v>
      </c>
    </row>
    <row r="2711" spans="2:65" s="1" customFormat="1" ht="22.5" customHeight="1">
      <c r="B2711" s="175"/>
      <c r="C2711" s="176" t="s">
        <v>2967</v>
      </c>
      <c r="D2711" s="176" t="s">
        <v>146</v>
      </c>
      <c r="E2711" s="177" t="s">
        <v>2968</v>
      </c>
      <c r="F2711" s="178" t="s">
        <v>2969</v>
      </c>
      <c r="G2711" s="179" t="s">
        <v>393</v>
      </c>
      <c r="H2711" s="180">
        <v>9</v>
      </c>
      <c r="I2711" s="181"/>
      <c r="J2711" s="182">
        <f>ROUND(I2711*H2711,2)</f>
        <v>0</v>
      </c>
      <c r="K2711" s="178" t="s">
        <v>4753</v>
      </c>
      <c r="L2711" s="42"/>
      <c r="M2711" s="183" t="s">
        <v>5</v>
      </c>
      <c r="N2711" s="184" t="s">
        <v>48</v>
      </c>
      <c r="O2711" s="43"/>
      <c r="P2711" s="185">
        <f>O2711*H2711</f>
        <v>0</v>
      </c>
      <c r="Q2711" s="185">
        <v>0</v>
      </c>
      <c r="R2711" s="185">
        <f>Q2711*H2711</f>
        <v>0</v>
      </c>
      <c r="S2711" s="185">
        <v>0</v>
      </c>
      <c r="T2711" s="186">
        <f>S2711*H2711</f>
        <v>0</v>
      </c>
      <c r="AR2711" s="24" t="s">
        <v>339</v>
      </c>
      <c r="AT2711" s="24" t="s">
        <v>146</v>
      </c>
      <c r="AU2711" s="24" t="s">
        <v>86</v>
      </c>
      <c r="AY2711" s="24" t="s">
        <v>144</v>
      </c>
      <c r="BE2711" s="187">
        <f>IF(N2711="základní",J2711,0)</f>
        <v>0</v>
      </c>
      <c r="BF2711" s="187">
        <f>IF(N2711="snížená",J2711,0)</f>
        <v>0</v>
      </c>
      <c r="BG2711" s="187">
        <f>IF(N2711="zákl. přenesená",J2711,0)</f>
        <v>0</v>
      </c>
      <c r="BH2711" s="187">
        <f>IF(N2711="sníž. přenesená",J2711,0)</f>
        <v>0</v>
      </c>
      <c r="BI2711" s="187">
        <f>IF(N2711="nulová",J2711,0)</f>
        <v>0</v>
      </c>
      <c r="BJ2711" s="24" t="s">
        <v>25</v>
      </c>
      <c r="BK2711" s="187">
        <f>ROUND(I2711*H2711,2)</f>
        <v>0</v>
      </c>
      <c r="BL2711" s="24" t="s">
        <v>339</v>
      </c>
      <c r="BM2711" s="24" t="s">
        <v>2970</v>
      </c>
    </row>
    <row r="2712" spans="2:51" s="12" customFormat="1" ht="13.5">
      <c r="B2712" s="197"/>
      <c r="D2712" s="189" t="s">
        <v>153</v>
      </c>
      <c r="E2712" s="198" t="s">
        <v>5</v>
      </c>
      <c r="F2712" s="199" t="s">
        <v>210</v>
      </c>
      <c r="H2712" s="200">
        <v>9</v>
      </c>
      <c r="I2712" s="201"/>
      <c r="L2712" s="197"/>
      <c r="M2712" s="202"/>
      <c r="N2712" s="203"/>
      <c r="O2712" s="203"/>
      <c r="P2712" s="203"/>
      <c r="Q2712" s="203"/>
      <c r="R2712" s="203"/>
      <c r="S2712" s="203"/>
      <c r="T2712" s="204"/>
      <c r="AT2712" s="198" t="s">
        <v>153</v>
      </c>
      <c r="AU2712" s="198" t="s">
        <v>86</v>
      </c>
      <c r="AV2712" s="12" t="s">
        <v>86</v>
      </c>
      <c r="AW2712" s="12" t="s">
        <v>40</v>
      </c>
      <c r="AX2712" s="12" t="s">
        <v>77</v>
      </c>
      <c r="AY2712" s="198" t="s">
        <v>144</v>
      </c>
    </row>
    <row r="2713" spans="2:51" s="13" customFormat="1" ht="13.5">
      <c r="B2713" s="205"/>
      <c r="D2713" s="206" t="s">
        <v>153</v>
      </c>
      <c r="E2713" s="207" t="s">
        <v>5</v>
      </c>
      <c r="F2713" s="208" t="s">
        <v>174</v>
      </c>
      <c r="H2713" s="209">
        <v>9</v>
      </c>
      <c r="I2713" s="210"/>
      <c r="L2713" s="205"/>
      <c r="M2713" s="211"/>
      <c r="N2713" s="212"/>
      <c r="O2713" s="212"/>
      <c r="P2713" s="212"/>
      <c r="Q2713" s="212"/>
      <c r="R2713" s="212"/>
      <c r="S2713" s="212"/>
      <c r="T2713" s="213"/>
      <c r="AT2713" s="214" t="s">
        <v>153</v>
      </c>
      <c r="AU2713" s="214" t="s">
        <v>86</v>
      </c>
      <c r="AV2713" s="13" t="s">
        <v>151</v>
      </c>
      <c r="AW2713" s="13" t="s">
        <v>40</v>
      </c>
      <c r="AX2713" s="13" t="s">
        <v>25</v>
      </c>
      <c r="AY2713" s="214" t="s">
        <v>144</v>
      </c>
    </row>
    <row r="2714" spans="2:65" s="1" customFormat="1" ht="22.5" customHeight="1">
      <c r="B2714" s="175"/>
      <c r="C2714" s="176" t="s">
        <v>2971</v>
      </c>
      <c r="D2714" s="176" t="s">
        <v>146</v>
      </c>
      <c r="E2714" s="177" t="s">
        <v>2972</v>
      </c>
      <c r="F2714" s="178" t="s">
        <v>2973</v>
      </c>
      <c r="G2714" s="179" t="s">
        <v>393</v>
      </c>
      <c r="H2714" s="180">
        <v>1</v>
      </c>
      <c r="I2714" s="181"/>
      <c r="J2714" s="182">
        <f>ROUND(I2714*H2714,2)</f>
        <v>0</v>
      </c>
      <c r="K2714" s="178" t="s">
        <v>4753</v>
      </c>
      <c r="L2714" s="42"/>
      <c r="M2714" s="183" t="s">
        <v>5</v>
      </c>
      <c r="N2714" s="184" t="s">
        <v>48</v>
      </c>
      <c r="O2714" s="43"/>
      <c r="P2714" s="185">
        <f>O2714*H2714</f>
        <v>0</v>
      </c>
      <c r="Q2714" s="185">
        <v>0</v>
      </c>
      <c r="R2714" s="185">
        <f>Q2714*H2714</f>
        <v>0</v>
      </c>
      <c r="S2714" s="185">
        <v>0</v>
      </c>
      <c r="T2714" s="186">
        <f>S2714*H2714</f>
        <v>0</v>
      </c>
      <c r="AR2714" s="24" t="s">
        <v>339</v>
      </c>
      <c r="AT2714" s="24" t="s">
        <v>146</v>
      </c>
      <c r="AU2714" s="24" t="s">
        <v>86</v>
      </c>
      <c r="AY2714" s="24" t="s">
        <v>144</v>
      </c>
      <c r="BE2714" s="187">
        <f>IF(N2714="základní",J2714,0)</f>
        <v>0</v>
      </c>
      <c r="BF2714" s="187">
        <f>IF(N2714="snížená",J2714,0)</f>
        <v>0</v>
      </c>
      <c r="BG2714" s="187">
        <f>IF(N2714="zákl. přenesená",J2714,0)</f>
        <v>0</v>
      </c>
      <c r="BH2714" s="187">
        <f>IF(N2714="sníž. přenesená",J2714,0)</f>
        <v>0</v>
      </c>
      <c r="BI2714" s="187">
        <f>IF(N2714="nulová",J2714,0)</f>
        <v>0</v>
      </c>
      <c r="BJ2714" s="24" t="s">
        <v>25</v>
      </c>
      <c r="BK2714" s="187">
        <f>ROUND(I2714*H2714,2)</f>
        <v>0</v>
      </c>
      <c r="BL2714" s="24" t="s">
        <v>339</v>
      </c>
      <c r="BM2714" s="24" t="s">
        <v>2974</v>
      </c>
    </row>
    <row r="2715" spans="2:51" s="12" customFormat="1" ht="13.5">
      <c r="B2715" s="197"/>
      <c r="D2715" s="189" t="s">
        <v>153</v>
      </c>
      <c r="E2715" s="198" t="s">
        <v>5</v>
      </c>
      <c r="F2715" s="199" t="s">
        <v>25</v>
      </c>
      <c r="H2715" s="200">
        <v>1</v>
      </c>
      <c r="I2715" s="201"/>
      <c r="L2715" s="197"/>
      <c r="M2715" s="202"/>
      <c r="N2715" s="203"/>
      <c r="O2715" s="203"/>
      <c r="P2715" s="203"/>
      <c r="Q2715" s="203"/>
      <c r="R2715" s="203"/>
      <c r="S2715" s="203"/>
      <c r="T2715" s="204"/>
      <c r="AT2715" s="198" t="s">
        <v>153</v>
      </c>
      <c r="AU2715" s="198" t="s">
        <v>86</v>
      </c>
      <c r="AV2715" s="12" t="s">
        <v>86</v>
      </c>
      <c r="AW2715" s="12" t="s">
        <v>40</v>
      </c>
      <c r="AX2715" s="12" t="s">
        <v>77</v>
      </c>
      <c r="AY2715" s="198" t="s">
        <v>144</v>
      </c>
    </row>
    <row r="2716" spans="2:51" s="13" customFormat="1" ht="13.5">
      <c r="B2716" s="205"/>
      <c r="D2716" s="206" t="s">
        <v>153</v>
      </c>
      <c r="E2716" s="207" t="s">
        <v>5</v>
      </c>
      <c r="F2716" s="208" t="s">
        <v>174</v>
      </c>
      <c r="H2716" s="209">
        <v>1</v>
      </c>
      <c r="I2716" s="210"/>
      <c r="L2716" s="205"/>
      <c r="M2716" s="211"/>
      <c r="N2716" s="212"/>
      <c r="O2716" s="212"/>
      <c r="P2716" s="212"/>
      <c r="Q2716" s="212"/>
      <c r="R2716" s="212"/>
      <c r="S2716" s="212"/>
      <c r="T2716" s="213"/>
      <c r="AT2716" s="214" t="s">
        <v>153</v>
      </c>
      <c r="AU2716" s="214" t="s">
        <v>86</v>
      </c>
      <c r="AV2716" s="13" t="s">
        <v>151</v>
      </c>
      <c r="AW2716" s="13" t="s">
        <v>40</v>
      </c>
      <c r="AX2716" s="13" t="s">
        <v>25</v>
      </c>
      <c r="AY2716" s="214" t="s">
        <v>144</v>
      </c>
    </row>
    <row r="2717" spans="2:65" s="1" customFormat="1" ht="22.5" customHeight="1">
      <c r="B2717" s="175"/>
      <c r="C2717" s="176" t="s">
        <v>2975</v>
      </c>
      <c r="D2717" s="176" t="s">
        <v>146</v>
      </c>
      <c r="E2717" s="177" t="s">
        <v>2976</v>
      </c>
      <c r="F2717" s="178" t="s">
        <v>2977</v>
      </c>
      <c r="G2717" s="179" t="s">
        <v>393</v>
      </c>
      <c r="H2717" s="180">
        <v>2</v>
      </c>
      <c r="I2717" s="181"/>
      <c r="J2717" s="182">
        <f>ROUND(I2717*H2717,2)</f>
        <v>0</v>
      </c>
      <c r="K2717" s="178" t="s">
        <v>4753</v>
      </c>
      <c r="L2717" s="42"/>
      <c r="M2717" s="183" t="s">
        <v>5</v>
      </c>
      <c r="N2717" s="184" t="s">
        <v>48</v>
      </c>
      <c r="O2717" s="43"/>
      <c r="P2717" s="185">
        <f>O2717*H2717</f>
        <v>0</v>
      </c>
      <c r="Q2717" s="185">
        <v>0</v>
      </c>
      <c r="R2717" s="185">
        <f>Q2717*H2717</f>
        <v>0</v>
      </c>
      <c r="S2717" s="185">
        <v>0</v>
      </c>
      <c r="T2717" s="186">
        <f>S2717*H2717</f>
        <v>0</v>
      </c>
      <c r="AR2717" s="24" t="s">
        <v>339</v>
      </c>
      <c r="AT2717" s="24" t="s">
        <v>146</v>
      </c>
      <c r="AU2717" s="24" t="s">
        <v>86</v>
      </c>
      <c r="AY2717" s="24" t="s">
        <v>144</v>
      </c>
      <c r="BE2717" s="187">
        <f>IF(N2717="základní",J2717,0)</f>
        <v>0</v>
      </c>
      <c r="BF2717" s="187">
        <f>IF(N2717="snížená",J2717,0)</f>
        <v>0</v>
      </c>
      <c r="BG2717" s="187">
        <f>IF(N2717="zákl. přenesená",J2717,0)</f>
        <v>0</v>
      </c>
      <c r="BH2717" s="187">
        <f>IF(N2717="sníž. přenesená",J2717,0)</f>
        <v>0</v>
      </c>
      <c r="BI2717" s="187">
        <f>IF(N2717="nulová",J2717,0)</f>
        <v>0</v>
      </c>
      <c r="BJ2717" s="24" t="s">
        <v>25</v>
      </c>
      <c r="BK2717" s="187">
        <f>ROUND(I2717*H2717,2)</f>
        <v>0</v>
      </c>
      <c r="BL2717" s="24" t="s">
        <v>339</v>
      </c>
      <c r="BM2717" s="24" t="s">
        <v>2978</v>
      </c>
    </row>
    <row r="2718" spans="2:51" s="12" customFormat="1" ht="13.5">
      <c r="B2718" s="197"/>
      <c r="D2718" s="189" t="s">
        <v>153</v>
      </c>
      <c r="E2718" s="198" t="s">
        <v>5</v>
      </c>
      <c r="F2718" s="199" t="s">
        <v>86</v>
      </c>
      <c r="H2718" s="200">
        <v>2</v>
      </c>
      <c r="I2718" s="201"/>
      <c r="L2718" s="197"/>
      <c r="M2718" s="202"/>
      <c r="N2718" s="203"/>
      <c r="O2718" s="203"/>
      <c r="P2718" s="203"/>
      <c r="Q2718" s="203"/>
      <c r="R2718" s="203"/>
      <c r="S2718" s="203"/>
      <c r="T2718" s="204"/>
      <c r="AT2718" s="198" t="s">
        <v>153</v>
      </c>
      <c r="AU2718" s="198" t="s">
        <v>86</v>
      </c>
      <c r="AV2718" s="12" t="s">
        <v>86</v>
      </c>
      <c r="AW2718" s="12" t="s">
        <v>40</v>
      </c>
      <c r="AX2718" s="12" t="s">
        <v>77</v>
      </c>
      <c r="AY2718" s="198" t="s">
        <v>144</v>
      </c>
    </row>
    <row r="2719" spans="2:51" s="13" customFormat="1" ht="13.5">
      <c r="B2719" s="205"/>
      <c r="D2719" s="206" t="s">
        <v>153</v>
      </c>
      <c r="E2719" s="207" t="s">
        <v>5</v>
      </c>
      <c r="F2719" s="208" t="s">
        <v>174</v>
      </c>
      <c r="H2719" s="209">
        <v>2</v>
      </c>
      <c r="I2719" s="210"/>
      <c r="L2719" s="205"/>
      <c r="M2719" s="211"/>
      <c r="N2719" s="212"/>
      <c r="O2719" s="212"/>
      <c r="P2719" s="212"/>
      <c r="Q2719" s="212"/>
      <c r="R2719" s="212"/>
      <c r="S2719" s="212"/>
      <c r="T2719" s="213"/>
      <c r="AT2719" s="214" t="s">
        <v>153</v>
      </c>
      <c r="AU2719" s="214" t="s">
        <v>86</v>
      </c>
      <c r="AV2719" s="13" t="s">
        <v>151</v>
      </c>
      <c r="AW2719" s="13" t="s">
        <v>40</v>
      </c>
      <c r="AX2719" s="13" t="s">
        <v>25</v>
      </c>
      <c r="AY2719" s="214" t="s">
        <v>144</v>
      </c>
    </row>
    <row r="2720" spans="2:65" s="1" customFormat="1" ht="22.5" customHeight="1">
      <c r="B2720" s="175"/>
      <c r="C2720" s="176" t="s">
        <v>2979</v>
      </c>
      <c r="D2720" s="176" t="s">
        <v>146</v>
      </c>
      <c r="E2720" s="177" t="s">
        <v>2980</v>
      </c>
      <c r="F2720" s="178" t="s">
        <v>2981</v>
      </c>
      <c r="G2720" s="179" t="s">
        <v>393</v>
      </c>
      <c r="H2720" s="180">
        <v>1</v>
      </c>
      <c r="I2720" s="181"/>
      <c r="J2720" s="182">
        <f>ROUND(I2720*H2720,2)</f>
        <v>0</v>
      </c>
      <c r="K2720" s="178" t="s">
        <v>4753</v>
      </c>
      <c r="L2720" s="42"/>
      <c r="M2720" s="183" t="s">
        <v>5</v>
      </c>
      <c r="N2720" s="184" t="s">
        <v>48</v>
      </c>
      <c r="O2720" s="43"/>
      <c r="P2720" s="185">
        <f>O2720*H2720</f>
        <v>0</v>
      </c>
      <c r="Q2720" s="185">
        <v>0</v>
      </c>
      <c r="R2720" s="185">
        <f>Q2720*H2720</f>
        <v>0</v>
      </c>
      <c r="S2720" s="185">
        <v>0</v>
      </c>
      <c r="T2720" s="186">
        <f>S2720*H2720</f>
        <v>0</v>
      </c>
      <c r="AR2720" s="24" t="s">
        <v>339</v>
      </c>
      <c r="AT2720" s="24" t="s">
        <v>146</v>
      </c>
      <c r="AU2720" s="24" t="s">
        <v>86</v>
      </c>
      <c r="AY2720" s="24" t="s">
        <v>144</v>
      </c>
      <c r="BE2720" s="187">
        <f>IF(N2720="základní",J2720,0)</f>
        <v>0</v>
      </c>
      <c r="BF2720" s="187">
        <f>IF(N2720="snížená",J2720,0)</f>
        <v>0</v>
      </c>
      <c r="BG2720" s="187">
        <f>IF(N2720="zákl. přenesená",J2720,0)</f>
        <v>0</v>
      </c>
      <c r="BH2720" s="187">
        <f>IF(N2720="sníž. přenesená",J2720,0)</f>
        <v>0</v>
      </c>
      <c r="BI2720" s="187">
        <f>IF(N2720="nulová",J2720,0)</f>
        <v>0</v>
      </c>
      <c r="BJ2720" s="24" t="s">
        <v>25</v>
      </c>
      <c r="BK2720" s="187">
        <f>ROUND(I2720*H2720,2)</f>
        <v>0</v>
      </c>
      <c r="BL2720" s="24" t="s">
        <v>339</v>
      </c>
      <c r="BM2720" s="24" t="s">
        <v>2982</v>
      </c>
    </row>
    <row r="2721" spans="2:51" s="12" customFormat="1" ht="13.5">
      <c r="B2721" s="197"/>
      <c r="D2721" s="189" t="s">
        <v>153</v>
      </c>
      <c r="E2721" s="198" t="s">
        <v>5</v>
      </c>
      <c r="F2721" s="199" t="s">
        <v>25</v>
      </c>
      <c r="H2721" s="200">
        <v>1</v>
      </c>
      <c r="I2721" s="201"/>
      <c r="L2721" s="197"/>
      <c r="M2721" s="202"/>
      <c r="N2721" s="203"/>
      <c r="O2721" s="203"/>
      <c r="P2721" s="203"/>
      <c r="Q2721" s="203"/>
      <c r="R2721" s="203"/>
      <c r="S2721" s="203"/>
      <c r="T2721" s="204"/>
      <c r="AT2721" s="198" t="s">
        <v>153</v>
      </c>
      <c r="AU2721" s="198" t="s">
        <v>86</v>
      </c>
      <c r="AV2721" s="12" t="s">
        <v>86</v>
      </c>
      <c r="AW2721" s="12" t="s">
        <v>40</v>
      </c>
      <c r="AX2721" s="12" t="s">
        <v>77</v>
      </c>
      <c r="AY2721" s="198" t="s">
        <v>144</v>
      </c>
    </row>
    <row r="2722" spans="2:51" s="13" customFormat="1" ht="13.5">
      <c r="B2722" s="205"/>
      <c r="D2722" s="206" t="s">
        <v>153</v>
      </c>
      <c r="E2722" s="207" t="s">
        <v>5</v>
      </c>
      <c r="F2722" s="208" t="s">
        <v>174</v>
      </c>
      <c r="H2722" s="209">
        <v>1</v>
      </c>
      <c r="I2722" s="210"/>
      <c r="L2722" s="205"/>
      <c r="M2722" s="211"/>
      <c r="N2722" s="212"/>
      <c r="O2722" s="212"/>
      <c r="P2722" s="212"/>
      <c r="Q2722" s="212"/>
      <c r="R2722" s="212"/>
      <c r="S2722" s="212"/>
      <c r="T2722" s="213"/>
      <c r="AT2722" s="214" t="s">
        <v>153</v>
      </c>
      <c r="AU2722" s="214" t="s">
        <v>86</v>
      </c>
      <c r="AV2722" s="13" t="s">
        <v>151</v>
      </c>
      <c r="AW2722" s="13" t="s">
        <v>40</v>
      </c>
      <c r="AX2722" s="13" t="s">
        <v>25</v>
      </c>
      <c r="AY2722" s="214" t="s">
        <v>144</v>
      </c>
    </row>
    <row r="2723" spans="2:65" s="1" customFormat="1" ht="22.5" customHeight="1">
      <c r="B2723" s="175"/>
      <c r="C2723" s="176" t="s">
        <v>2983</v>
      </c>
      <c r="D2723" s="176" t="s">
        <v>146</v>
      </c>
      <c r="E2723" s="177" t="s">
        <v>2984</v>
      </c>
      <c r="F2723" s="178" t="s">
        <v>2985</v>
      </c>
      <c r="G2723" s="179" t="s">
        <v>393</v>
      </c>
      <c r="H2723" s="180">
        <v>2</v>
      </c>
      <c r="I2723" s="181"/>
      <c r="J2723" s="182">
        <f>ROUND(I2723*H2723,2)</f>
        <v>0</v>
      </c>
      <c r="K2723" s="178" t="s">
        <v>4753</v>
      </c>
      <c r="L2723" s="42"/>
      <c r="M2723" s="183" t="s">
        <v>5</v>
      </c>
      <c r="N2723" s="184" t="s">
        <v>48</v>
      </c>
      <c r="O2723" s="43"/>
      <c r="P2723" s="185">
        <f>O2723*H2723</f>
        <v>0</v>
      </c>
      <c r="Q2723" s="185">
        <v>0</v>
      </c>
      <c r="R2723" s="185">
        <f>Q2723*H2723</f>
        <v>0</v>
      </c>
      <c r="S2723" s="185">
        <v>0</v>
      </c>
      <c r="T2723" s="186">
        <f>S2723*H2723</f>
        <v>0</v>
      </c>
      <c r="AR2723" s="24" t="s">
        <v>339</v>
      </c>
      <c r="AT2723" s="24" t="s">
        <v>146</v>
      </c>
      <c r="AU2723" s="24" t="s">
        <v>86</v>
      </c>
      <c r="AY2723" s="24" t="s">
        <v>144</v>
      </c>
      <c r="BE2723" s="187">
        <f>IF(N2723="základní",J2723,0)</f>
        <v>0</v>
      </c>
      <c r="BF2723" s="187">
        <f>IF(N2723="snížená",J2723,0)</f>
        <v>0</v>
      </c>
      <c r="BG2723" s="187">
        <f>IF(N2723="zákl. přenesená",J2723,0)</f>
        <v>0</v>
      </c>
      <c r="BH2723" s="187">
        <f>IF(N2723="sníž. přenesená",J2723,0)</f>
        <v>0</v>
      </c>
      <c r="BI2723" s="187">
        <f>IF(N2723="nulová",J2723,0)</f>
        <v>0</v>
      </c>
      <c r="BJ2723" s="24" t="s">
        <v>25</v>
      </c>
      <c r="BK2723" s="187">
        <f>ROUND(I2723*H2723,2)</f>
        <v>0</v>
      </c>
      <c r="BL2723" s="24" t="s">
        <v>339</v>
      </c>
      <c r="BM2723" s="24" t="s">
        <v>2986</v>
      </c>
    </row>
    <row r="2724" spans="2:51" s="12" customFormat="1" ht="13.5">
      <c r="B2724" s="197"/>
      <c r="D2724" s="189" t="s">
        <v>153</v>
      </c>
      <c r="E2724" s="198" t="s">
        <v>5</v>
      </c>
      <c r="F2724" s="199" t="s">
        <v>86</v>
      </c>
      <c r="H2724" s="200">
        <v>2</v>
      </c>
      <c r="I2724" s="201"/>
      <c r="L2724" s="197"/>
      <c r="M2724" s="202"/>
      <c r="N2724" s="203"/>
      <c r="O2724" s="203"/>
      <c r="P2724" s="203"/>
      <c r="Q2724" s="203"/>
      <c r="R2724" s="203"/>
      <c r="S2724" s="203"/>
      <c r="T2724" s="204"/>
      <c r="AT2724" s="198" t="s">
        <v>153</v>
      </c>
      <c r="AU2724" s="198" t="s">
        <v>86</v>
      </c>
      <c r="AV2724" s="12" t="s">
        <v>86</v>
      </c>
      <c r="AW2724" s="12" t="s">
        <v>40</v>
      </c>
      <c r="AX2724" s="12" t="s">
        <v>77</v>
      </c>
      <c r="AY2724" s="198" t="s">
        <v>144</v>
      </c>
    </row>
    <row r="2725" spans="2:51" s="13" customFormat="1" ht="13.5">
      <c r="B2725" s="205"/>
      <c r="D2725" s="206" t="s">
        <v>153</v>
      </c>
      <c r="E2725" s="207" t="s">
        <v>5</v>
      </c>
      <c r="F2725" s="208" t="s">
        <v>174</v>
      </c>
      <c r="H2725" s="209">
        <v>2</v>
      </c>
      <c r="I2725" s="210"/>
      <c r="L2725" s="205"/>
      <c r="M2725" s="211"/>
      <c r="N2725" s="212"/>
      <c r="O2725" s="212"/>
      <c r="P2725" s="212"/>
      <c r="Q2725" s="212"/>
      <c r="R2725" s="212"/>
      <c r="S2725" s="212"/>
      <c r="T2725" s="213"/>
      <c r="AT2725" s="214" t="s">
        <v>153</v>
      </c>
      <c r="AU2725" s="214" t="s">
        <v>86</v>
      </c>
      <c r="AV2725" s="13" t="s">
        <v>151</v>
      </c>
      <c r="AW2725" s="13" t="s">
        <v>40</v>
      </c>
      <c r="AX2725" s="13" t="s">
        <v>25</v>
      </c>
      <c r="AY2725" s="214" t="s">
        <v>144</v>
      </c>
    </row>
    <row r="2726" spans="2:65" s="1" customFormat="1" ht="22.5" customHeight="1">
      <c r="B2726" s="175"/>
      <c r="C2726" s="176" t="s">
        <v>2987</v>
      </c>
      <c r="D2726" s="176" t="s">
        <v>146</v>
      </c>
      <c r="E2726" s="177" t="s">
        <v>2988</v>
      </c>
      <c r="F2726" s="178" t="s">
        <v>2989</v>
      </c>
      <c r="G2726" s="179" t="s">
        <v>393</v>
      </c>
      <c r="H2726" s="180">
        <v>5</v>
      </c>
      <c r="I2726" s="181"/>
      <c r="J2726" s="182">
        <f>ROUND(I2726*H2726,2)</f>
        <v>0</v>
      </c>
      <c r="K2726" s="178" t="s">
        <v>4753</v>
      </c>
      <c r="L2726" s="42"/>
      <c r="M2726" s="183" t="s">
        <v>5</v>
      </c>
      <c r="N2726" s="184" t="s">
        <v>48</v>
      </c>
      <c r="O2726" s="43"/>
      <c r="P2726" s="185">
        <f>O2726*H2726</f>
        <v>0</v>
      </c>
      <c r="Q2726" s="185">
        <v>0</v>
      </c>
      <c r="R2726" s="185">
        <f>Q2726*H2726</f>
        <v>0</v>
      </c>
      <c r="S2726" s="185">
        <v>0</v>
      </c>
      <c r="T2726" s="186">
        <f>S2726*H2726</f>
        <v>0</v>
      </c>
      <c r="AR2726" s="24" t="s">
        <v>339</v>
      </c>
      <c r="AT2726" s="24" t="s">
        <v>146</v>
      </c>
      <c r="AU2726" s="24" t="s">
        <v>86</v>
      </c>
      <c r="AY2726" s="24" t="s">
        <v>144</v>
      </c>
      <c r="BE2726" s="187">
        <f>IF(N2726="základní",J2726,0)</f>
        <v>0</v>
      </c>
      <c r="BF2726" s="187">
        <f>IF(N2726="snížená",J2726,0)</f>
        <v>0</v>
      </c>
      <c r="BG2726" s="187">
        <f>IF(N2726="zákl. přenesená",J2726,0)</f>
        <v>0</v>
      </c>
      <c r="BH2726" s="187">
        <f>IF(N2726="sníž. přenesená",J2726,0)</f>
        <v>0</v>
      </c>
      <c r="BI2726" s="187">
        <f>IF(N2726="nulová",J2726,0)</f>
        <v>0</v>
      </c>
      <c r="BJ2726" s="24" t="s">
        <v>25</v>
      </c>
      <c r="BK2726" s="187">
        <f>ROUND(I2726*H2726,2)</f>
        <v>0</v>
      </c>
      <c r="BL2726" s="24" t="s">
        <v>339</v>
      </c>
      <c r="BM2726" s="24" t="s">
        <v>2990</v>
      </c>
    </row>
    <row r="2727" spans="2:51" s="12" customFormat="1" ht="13.5">
      <c r="B2727" s="197"/>
      <c r="D2727" s="189" t="s">
        <v>153</v>
      </c>
      <c r="E2727" s="198" t="s">
        <v>5</v>
      </c>
      <c r="F2727" s="199" t="s">
        <v>186</v>
      </c>
      <c r="H2727" s="200">
        <v>5</v>
      </c>
      <c r="I2727" s="201"/>
      <c r="L2727" s="197"/>
      <c r="M2727" s="202"/>
      <c r="N2727" s="203"/>
      <c r="O2727" s="203"/>
      <c r="P2727" s="203"/>
      <c r="Q2727" s="203"/>
      <c r="R2727" s="203"/>
      <c r="S2727" s="203"/>
      <c r="T2727" s="204"/>
      <c r="AT2727" s="198" t="s">
        <v>153</v>
      </c>
      <c r="AU2727" s="198" t="s">
        <v>86</v>
      </c>
      <c r="AV2727" s="12" t="s">
        <v>86</v>
      </c>
      <c r="AW2727" s="12" t="s">
        <v>40</v>
      </c>
      <c r="AX2727" s="12" t="s">
        <v>77</v>
      </c>
      <c r="AY2727" s="198" t="s">
        <v>144</v>
      </c>
    </row>
    <row r="2728" spans="2:51" s="13" customFormat="1" ht="13.5">
      <c r="B2728" s="205"/>
      <c r="D2728" s="206" t="s">
        <v>153</v>
      </c>
      <c r="E2728" s="207" t="s">
        <v>5</v>
      </c>
      <c r="F2728" s="208" t="s">
        <v>174</v>
      </c>
      <c r="H2728" s="209">
        <v>5</v>
      </c>
      <c r="I2728" s="210"/>
      <c r="L2728" s="205"/>
      <c r="M2728" s="211"/>
      <c r="N2728" s="212"/>
      <c r="O2728" s="212"/>
      <c r="P2728" s="212"/>
      <c r="Q2728" s="212"/>
      <c r="R2728" s="212"/>
      <c r="S2728" s="212"/>
      <c r="T2728" s="213"/>
      <c r="AT2728" s="214" t="s">
        <v>153</v>
      </c>
      <c r="AU2728" s="214" t="s">
        <v>86</v>
      </c>
      <c r="AV2728" s="13" t="s">
        <v>151</v>
      </c>
      <c r="AW2728" s="13" t="s">
        <v>40</v>
      </c>
      <c r="AX2728" s="13" t="s">
        <v>25</v>
      </c>
      <c r="AY2728" s="214" t="s">
        <v>144</v>
      </c>
    </row>
    <row r="2729" spans="2:65" s="1" customFormat="1" ht="22.5" customHeight="1">
      <c r="B2729" s="175"/>
      <c r="C2729" s="176" t="s">
        <v>2991</v>
      </c>
      <c r="D2729" s="176" t="s">
        <v>146</v>
      </c>
      <c r="E2729" s="177" t="s">
        <v>2992</v>
      </c>
      <c r="F2729" s="178" t="s">
        <v>2993</v>
      </c>
      <c r="G2729" s="179" t="s">
        <v>393</v>
      </c>
      <c r="H2729" s="180">
        <v>3</v>
      </c>
      <c r="I2729" s="181"/>
      <c r="J2729" s="182">
        <f>ROUND(I2729*H2729,2)</f>
        <v>0</v>
      </c>
      <c r="K2729" s="178" t="s">
        <v>4753</v>
      </c>
      <c r="L2729" s="42"/>
      <c r="M2729" s="183" t="s">
        <v>5</v>
      </c>
      <c r="N2729" s="184" t="s">
        <v>48</v>
      </c>
      <c r="O2729" s="43"/>
      <c r="P2729" s="185">
        <f>O2729*H2729</f>
        <v>0</v>
      </c>
      <c r="Q2729" s="185">
        <v>0</v>
      </c>
      <c r="R2729" s="185">
        <f>Q2729*H2729</f>
        <v>0</v>
      </c>
      <c r="S2729" s="185">
        <v>0</v>
      </c>
      <c r="T2729" s="186">
        <f>S2729*H2729</f>
        <v>0</v>
      </c>
      <c r="AR2729" s="24" t="s">
        <v>339</v>
      </c>
      <c r="AT2729" s="24" t="s">
        <v>146</v>
      </c>
      <c r="AU2729" s="24" t="s">
        <v>86</v>
      </c>
      <c r="AY2729" s="24" t="s">
        <v>144</v>
      </c>
      <c r="BE2729" s="187">
        <f>IF(N2729="základní",J2729,0)</f>
        <v>0</v>
      </c>
      <c r="BF2729" s="187">
        <f>IF(N2729="snížená",J2729,0)</f>
        <v>0</v>
      </c>
      <c r="BG2729" s="187">
        <f>IF(N2729="zákl. přenesená",J2729,0)</f>
        <v>0</v>
      </c>
      <c r="BH2729" s="187">
        <f>IF(N2729="sníž. přenesená",J2729,0)</f>
        <v>0</v>
      </c>
      <c r="BI2729" s="187">
        <f>IF(N2729="nulová",J2729,0)</f>
        <v>0</v>
      </c>
      <c r="BJ2729" s="24" t="s">
        <v>25</v>
      </c>
      <c r="BK2729" s="187">
        <f>ROUND(I2729*H2729,2)</f>
        <v>0</v>
      </c>
      <c r="BL2729" s="24" t="s">
        <v>339</v>
      </c>
      <c r="BM2729" s="24" t="s">
        <v>2994</v>
      </c>
    </row>
    <row r="2730" spans="2:51" s="12" customFormat="1" ht="13.5">
      <c r="B2730" s="197"/>
      <c r="D2730" s="189" t="s">
        <v>153</v>
      </c>
      <c r="E2730" s="198" t="s">
        <v>5</v>
      </c>
      <c r="F2730" s="199" t="s">
        <v>178</v>
      </c>
      <c r="H2730" s="200">
        <v>3</v>
      </c>
      <c r="I2730" s="201"/>
      <c r="L2730" s="197"/>
      <c r="M2730" s="202"/>
      <c r="N2730" s="203"/>
      <c r="O2730" s="203"/>
      <c r="P2730" s="203"/>
      <c r="Q2730" s="203"/>
      <c r="R2730" s="203"/>
      <c r="S2730" s="203"/>
      <c r="T2730" s="204"/>
      <c r="AT2730" s="198" t="s">
        <v>153</v>
      </c>
      <c r="AU2730" s="198" t="s">
        <v>86</v>
      </c>
      <c r="AV2730" s="12" t="s">
        <v>86</v>
      </c>
      <c r="AW2730" s="12" t="s">
        <v>40</v>
      </c>
      <c r="AX2730" s="12" t="s">
        <v>77</v>
      </c>
      <c r="AY2730" s="198" t="s">
        <v>144</v>
      </c>
    </row>
    <row r="2731" spans="2:51" s="13" customFormat="1" ht="13.5">
      <c r="B2731" s="205"/>
      <c r="D2731" s="206" t="s">
        <v>153</v>
      </c>
      <c r="E2731" s="207" t="s">
        <v>5</v>
      </c>
      <c r="F2731" s="208" t="s">
        <v>174</v>
      </c>
      <c r="H2731" s="209">
        <v>3</v>
      </c>
      <c r="I2731" s="210"/>
      <c r="L2731" s="205"/>
      <c r="M2731" s="211"/>
      <c r="N2731" s="212"/>
      <c r="O2731" s="212"/>
      <c r="P2731" s="212"/>
      <c r="Q2731" s="212"/>
      <c r="R2731" s="212"/>
      <c r="S2731" s="212"/>
      <c r="T2731" s="213"/>
      <c r="AT2731" s="214" t="s">
        <v>153</v>
      </c>
      <c r="AU2731" s="214" t="s">
        <v>86</v>
      </c>
      <c r="AV2731" s="13" t="s">
        <v>151</v>
      </c>
      <c r="AW2731" s="13" t="s">
        <v>40</v>
      </c>
      <c r="AX2731" s="13" t="s">
        <v>25</v>
      </c>
      <c r="AY2731" s="214" t="s">
        <v>144</v>
      </c>
    </row>
    <row r="2732" spans="2:65" s="1" customFormat="1" ht="22.5" customHeight="1">
      <c r="B2732" s="175"/>
      <c r="C2732" s="176" t="s">
        <v>2995</v>
      </c>
      <c r="D2732" s="176" t="s">
        <v>146</v>
      </c>
      <c r="E2732" s="177" t="s">
        <v>2996</v>
      </c>
      <c r="F2732" s="178" t="s">
        <v>2997</v>
      </c>
      <c r="G2732" s="179" t="s">
        <v>393</v>
      </c>
      <c r="H2732" s="180">
        <v>3</v>
      </c>
      <c r="I2732" s="181"/>
      <c r="J2732" s="182">
        <f>ROUND(I2732*H2732,2)</f>
        <v>0</v>
      </c>
      <c r="K2732" s="178" t="s">
        <v>4753</v>
      </c>
      <c r="L2732" s="42"/>
      <c r="M2732" s="183" t="s">
        <v>5</v>
      </c>
      <c r="N2732" s="184" t="s">
        <v>48</v>
      </c>
      <c r="O2732" s="43"/>
      <c r="P2732" s="185">
        <f>O2732*H2732</f>
        <v>0</v>
      </c>
      <c r="Q2732" s="185">
        <v>0</v>
      </c>
      <c r="R2732" s="185">
        <f>Q2732*H2732</f>
        <v>0</v>
      </c>
      <c r="S2732" s="185">
        <v>0</v>
      </c>
      <c r="T2732" s="186">
        <f>S2732*H2732</f>
        <v>0</v>
      </c>
      <c r="AR2732" s="24" t="s">
        <v>339</v>
      </c>
      <c r="AT2732" s="24" t="s">
        <v>146</v>
      </c>
      <c r="AU2732" s="24" t="s">
        <v>86</v>
      </c>
      <c r="AY2732" s="24" t="s">
        <v>144</v>
      </c>
      <c r="BE2732" s="187">
        <f>IF(N2732="základní",J2732,0)</f>
        <v>0</v>
      </c>
      <c r="BF2732" s="187">
        <f>IF(N2732="snížená",J2732,0)</f>
        <v>0</v>
      </c>
      <c r="BG2732" s="187">
        <f>IF(N2732="zákl. přenesená",J2732,0)</f>
        <v>0</v>
      </c>
      <c r="BH2732" s="187">
        <f>IF(N2732="sníž. přenesená",J2732,0)</f>
        <v>0</v>
      </c>
      <c r="BI2732" s="187">
        <f>IF(N2732="nulová",J2732,0)</f>
        <v>0</v>
      </c>
      <c r="BJ2732" s="24" t="s">
        <v>25</v>
      </c>
      <c r="BK2732" s="187">
        <f>ROUND(I2732*H2732,2)</f>
        <v>0</v>
      </c>
      <c r="BL2732" s="24" t="s">
        <v>339</v>
      </c>
      <c r="BM2732" s="24" t="s">
        <v>2998</v>
      </c>
    </row>
    <row r="2733" spans="2:51" s="12" customFormat="1" ht="13.5">
      <c r="B2733" s="197"/>
      <c r="D2733" s="189" t="s">
        <v>153</v>
      </c>
      <c r="E2733" s="198" t="s">
        <v>5</v>
      </c>
      <c r="F2733" s="199" t="s">
        <v>178</v>
      </c>
      <c r="H2733" s="200">
        <v>3</v>
      </c>
      <c r="I2733" s="201"/>
      <c r="L2733" s="197"/>
      <c r="M2733" s="202"/>
      <c r="N2733" s="203"/>
      <c r="O2733" s="203"/>
      <c r="P2733" s="203"/>
      <c r="Q2733" s="203"/>
      <c r="R2733" s="203"/>
      <c r="S2733" s="203"/>
      <c r="T2733" s="204"/>
      <c r="AT2733" s="198" t="s">
        <v>153</v>
      </c>
      <c r="AU2733" s="198" t="s">
        <v>86</v>
      </c>
      <c r="AV2733" s="12" t="s">
        <v>86</v>
      </c>
      <c r="AW2733" s="12" t="s">
        <v>40</v>
      </c>
      <c r="AX2733" s="12" t="s">
        <v>77</v>
      </c>
      <c r="AY2733" s="198" t="s">
        <v>144</v>
      </c>
    </row>
    <row r="2734" spans="2:51" s="13" customFormat="1" ht="13.5">
      <c r="B2734" s="205"/>
      <c r="D2734" s="206" t="s">
        <v>153</v>
      </c>
      <c r="E2734" s="207" t="s">
        <v>5</v>
      </c>
      <c r="F2734" s="208" t="s">
        <v>174</v>
      </c>
      <c r="H2734" s="209">
        <v>3</v>
      </c>
      <c r="I2734" s="210"/>
      <c r="L2734" s="205"/>
      <c r="M2734" s="211"/>
      <c r="N2734" s="212"/>
      <c r="O2734" s="212"/>
      <c r="P2734" s="212"/>
      <c r="Q2734" s="212"/>
      <c r="R2734" s="212"/>
      <c r="S2734" s="212"/>
      <c r="T2734" s="213"/>
      <c r="AT2734" s="214" t="s">
        <v>153</v>
      </c>
      <c r="AU2734" s="214" t="s">
        <v>86</v>
      </c>
      <c r="AV2734" s="13" t="s">
        <v>151</v>
      </c>
      <c r="AW2734" s="13" t="s">
        <v>40</v>
      </c>
      <c r="AX2734" s="13" t="s">
        <v>25</v>
      </c>
      <c r="AY2734" s="214" t="s">
        <v>144</v>
      </c>
    </row>
    <row r="2735" spans="2:65" s="1" customFormat="1" ht="22.5" customHeight="1">
      <c r="B2735" s="175"/>
      <c r="C2735" s="176" t="s">
        <v>2999</v>
      </c>
      <c r="D2735" s="176" t="s">
        <v>146</v>
      </c>
      <c r="E2735" s="177" t="s">
        <v>3000</v>
      </c>
      <c r="F2735" s="178" t="s">
        <v>3001</v>
      </c>
      <c r="G2735" s="179" t="s">
        <v>393</v>
      </c>
      <c r="H2735" s="180">
        <v>3</v>
      </c>
      <c r="I2735" s="181"/>
      <c r="J2735" s="182">
        <f>ROUND(I2735*H2735,2)</f>
        <v>0</v>
      </c>
      <c r="K2735" s="178" t="s">
        <v>4753</v>
      </c>
      <c r="L2735" s="42"/>
      <c r="M2735" s="183" t="s">
        <v>5</v>
      </c>
      <c r="N2735" s="184" t="s">
        <v>48</v>
      </c>
      <c r="O2735" s="43"/>
      <c r="P2735" s="185">
        <f>O2735*H2735</f>
        <v>0</v>
      </c>
      <c r="Q2735" s="185">
        <v>0</v>
      </c>
      <c r="R2735" s="185">
        <f>Q2735*H2735</f>
        <v>0</v>
      </c>
      <c r="S2735" s="185">
        <v>0</v>
      </c>
      <c r="T2735" s="186">
        <f>S2735*H2735</f>
        <v>0</v>
      </c>
      <c r="AR2735" s="24" t="s">
        <v>339</v>
      </c>
      <c r="AT2735" s="24" t="s">
        <v>146</v>
      </c>
      <c r="AU2735" s="24" t="s">
        <v>86</v>
      </c>
      <c r="AY2735" s="24" t="s">
        <v>144</v>
      </c>
      <c r="BE2735" s="187">
        <f>IF(N2735="základní",J2735,0)</f>
        <v>0</v>
      </c>
      <c r="BF2735" s="187">
        <f>IF(N2735="snížená",J2735,0)</f>
        <v>0</v>
      </c>
      <c r="BG2735" s="187">
        <f>IF(N2735="zákl. přenesená",J2735,0)</f>
        <v>0</v>
      </c>
      <c r="BH2735" s="187">
        <f>IF(N2735="sníž. přenesená",J2735,0)</f>
        <v>0</v>
      </c>
      <c r="BI2735" s="187">
        <f>IF(N2735="nulová",J2735,0)</f>
        <v>0</v>
      </c>
      <c r="BJ2735" s="24" t="s">
        <v>25</v>
      </c>
      <c r="BK2735" s="187">
        <f>ROUND(I2735*H2735,2)</f>
        <v>0</v>
      </c>
      <c r="BL2735" s="24" t="s">
        <v>339</v>
      </c>
      <c r="BM2735" s="24" t="s">
        <v>3002</v>
      </c>
    </row>
    <row r="2736" spans="2:51" s="12" customFormat="1" ht="13.5">
      <c r="B2736" s="197"/>
      <c r="D2736" s="189" t="s">
        <v>153</v>
      </c>
      <c r="E2736" s="198" t="s">
        <v>5</v>
      </c>
      <c r="F2736" s="199" t="s">
        <v>178</v>
      </c>
      <c r="H2736" s="200">
        <v>3</v>
      </c>
      <c r="I2736" s="201"/>
      <c r="L2736" s="197"/>
      <c r="M2736" s="202"/>
      <c r="N2736" s="203"/>
      <c r="O2736" s="203"/>
      <c r="P2736" s="203"/>
      <c r="Q2736" s="203"/>
      <c r="R2736" s="203"/>
      <c r="S2736" s="203"/>
      <c r="T2736" s="204"/>
      <c r="AT2736" s="198" t="s">
        <v>153</v>
      </c>
      <c r="AU2736" s="198" t="s">
        <v>86</v>
      </c>
      <c r="AV2736" s="12" t="s">
        <v>86</v>
      </c>
      <c r="AW2736" s="12" t="s">
        <v>40</v>
      </c>
      <c r="AX2736" s="12" t="s">
        <v>77</v>
      </c>
      <c r="AY2736" s="198" t="s">
        <v>144</v>
      </c>
    </row>
    <row r="2737" spans="2:51" s="13" customFormat="1" ht="13.5">
      <c r="B2737" s="205"/>
      <c r="D2737" s="206" t="s">
        <v>153</v>
      </c>
      <c r="E2737" s="207" t="s">
        <v>5</v>
      </c>
      <c r="F2737" s="208" t="s">
        <v>174</v>
      </c>
      <c r="H2737" s="209">
        <v>3</v>
      </c>
      <c r="I2737" s="210"/>
      <c r="L2737" s="205"/>
      <c r="M2737" s="211"/>
      <c r="N2737" s="212"/>
      <c r="O2737" s="212"/>
      <c r="P2737" s="212"/>
      <c r="Q2737" s="212"/>
      <c r="R2737" s="212"/>
      <c r="S2737" s="212"/>
      <c r="T2737" s="213"/>
      <c r="AT2737" s="214" t="s">
        <v>153</v>
      </c>
      <c r="AU2737" s="214" t="s">
        <v>86</v>
      </c>
      <c r="AV2737" s="13" t="s">
        <v>151</v>
      </c>
      <c r="AW2737" s="13" t="s">
        <v>40</v>
      </c>
      <c r="AX2737" s="13" t="s">
        <v>25</v>
      </c>
      <c r="AY2737" s="214" t="s">
        <v>144</v>
      </c>
    </row>
    <row r="2738" spans="2:65" s="1" customFormat="1" ht="22.5" customHeight="1">
      <c r="B2738" s="175"/>
      <c r="C2738" s="176" t="s">
        <v>3003</v>
      </c>
      <c r="D2738" s="176" t="s">
        <v>146</v>
      </c>
      <c r="E2738" s="177" t="s">
        <v>3004</v>
      </c>
      <c r="F2738" s="178" t="s">
        <v>3005</v>
      </c>
      <c r="G2738" s="179" t="s">
        <v>393</v>
      </c>
      <c r="H2738" s="180">
        <v>1</v>
      </c>
      <c r="I2738" s="181"/>
      <c r="J2738" s="182">
        <f>ROUND(I2738*H2738,2)</f>
        <v>0</v>
      </c>
      <c r="K2738" s="178" t="s">
        <v>4753</v>
      </c>
      <c r="L2738" s="42"/>
      <c r="M2738" s="183" t="s">
        <v>5</v>
      </c>
      <c r="N2738" s="184" t="s">
        <v>48</v>
      </c>
      <c r="O2738" s="43"/>
      <c r="P2738" s="185">
        <f>O2738*H2738</f>
        <v>0</v>
      </c>
      <c r="Q2738" s="185">
        <v>0</v>
      </c>
      <c r="R2738" s="185">
        <f>Q2738*H2738</f>
        <v>0</v>
      </c>
      <c r="S2738" s="185">
        <v>0</v>
      </c>
      <c r="T2738" s="186">
        <f>S2738*H2738</f>
        <v>0</v>
      </c>
      <c r="AR2738" s="24" t="s">
        <v>339</v>
      </c>
      <c r="AT2738" s="24" t="s">
        <v>146</v>
      </c>
      <c r="AU2738" s="24" t="s">
        <v>86</v>
      </c>
      <c r="AY2738" s="24" t="s">
        <v>144</v>
      </c>
      <c r="BE2738" s="187">
        <f>IF(N2738="základní",J2738,0)</f>
        <v>0</v>
      </c>
      <c r="BF2738" s="187">
        <f>IF(N2738="snížená",J2738,0)</f>
        <v>0</v>
      </c>
      <c r="BG2738" s="187">
        <f>IF(N2738="zákl. přenesená",J2738,0)</f>
        <v>0</v>
      </c>
      <c r="BH2738" s="187">
        <f>IF(N2738="sníž. přenesená",J2738,0)</f>
        <v>0</v>
      </c>
      <c r="BI2738" s="187">
        <f>IF(N2738="nulová",J2738,0)</f>
        <v>0</v>
      </c>
      <c r="BJ2738" s="24" t="s">
        <v>25</v>
      </c>
      <c r="BK2738" s="187">
        <f>ROUND(I2738*H2738,2)</f>
        <v>0</v>
      </c>
      <c r="BL2738" s="24" t="s">
        <v>339</v>
      </c>
      <c r="BM2738" s="24" t="s">
        <v>3006</v>
      </c>
    </row>
    <row r="2739" spans="2:51" s="12" customFormat="1" ht="13.5">
      <c r="B2739" s="197"/>
      <c r="D2739" s="189" t="s">
        <v>153</v>
      </c>
      <c r="E2739" s="198" t="s">
        <v>5</v>
      </c>
      <c r="F2739" s="199" t="s">
        <v>25</v>
      </c>
      <c r="H2739" s="200">
        <v>1</v>
      </c>
      <c r="I2739" s="201"/>
      <c r="L2739" s="197"/>
      <c r="M2739" s="202"/>
      <c r="N2739" s="203"/>
      <c r="O2739" s="203"/>
      <c r="P2739" s="203"/>
      <c r="Q2739" s="203"/>
      <c r="R2739" s="203"/>
      <c r="S2739" s="203"/>
      <c r="T2739" s="204"/>
      <c r="AT2739" s="198" t="s">
        <v>153</v>
      </c>
      <c r="AU2739" s="198" t="s">
        <v>86</v>
      </c>
      <c r="AV2739" s="12" t="s">
        <v>86</v>
      </c>
      <c r="AW2739" s="12" t="s">
        <v>40</v>
      </c>
      <c r="AX2739" s="12" t="s">
        <v>77</v>
      </c>
      <c r="AY2739" s="198" t="s">
        <v>144</v>
      </c>
    </row>
    <row r="2740" spans="2:51" s="13" customFormat="1" ht="13.5">
      <c r="B2740" s="205"/>
      <c r="D2740" s="206" t="s">
        <v>153</v>
      </c>
      <c r="E2740" s="207" t="s">
        <v>5</v>
      </c>
      <c r="F2740" s="208" t="s">
        <v>174</v>
      </c>
      <c r="H2740" s="209">
        <v>1</v>
      </c>
      <c r="I2740" s="210"/>
      <c r="L2740" s="205"/>
      <c r="M2740" s="211"/>
      <c r="N2740" s="212"/>
      <c r="O2740" s="212"/>
      <c r="P2740" s="212"/>
      <c r="Q2740" s="212"/>
      <c r="R2740" s="212"/>
      <c r="S2740" s="212"/>
      <c r="T2740" s="213"/>
      <c r="AT2740" s="214" t="s">
        <v>153</v>
      </c>
      <c r="AU2740" s="214" t="s">
        <v>86</v>
      </c>
      <c r="AV2740" s="13" t="s">
        <v>151</v>
      </c>
      <c r="AW2740" s="13" t="s">
        <v>40</v>
      </c>
      <c r="AX2740" s="13" t="s">
        <v>25</v>
      </c>
      <c r="AY2740" s="214" t="s">
        <v>144</v>
      </c>
    </row>
    <row r="2741" spans="2:65" s="1" customFormat="1" ht="22.5" customHeight="1">
      <c r="B2741" s="175"/>
      <c r="C2741" s="176" t="s">
        <v>3007</v>
      </c>
      <c r="D2741" s="176" t="s">
        <v>146</v>
      </c>
      <c r="E2741" s="177" t="s">
        <v>3008</v>
      </c>
      <c r="F2741" s="178" t="s">
        <v>3009</v>
      </c>
      <c r="G2741" s="179" t="s">
        <v>393</v>
      </c>
      <c r="H2741" s="180">
        <v>1</v>
      </c>
      <c r="I2741" s="181"/>
      <c r="J2741" s="182">
        <f>ROUND(I2741*H2741,2)</f>
        <v>0</v>
      </c>
      <c r="K2741" s="178" t="s">
        <v>4753</v>
      </c>
      <c r="L2741" s="42"/>
      <c r="M2741" s="183" t="s">
        <v>5</v>
      </c>
      <c r="N2741" s="184" t="s">
        <v>48</v>
      </c>
      <c r="O2741" s="43"/>
      <c r="P2741" s="185">
        <f>O2741*H2741</f>
        <v>0</v>
      </c>
      <c r="Q2741" s="185">
        <v>0</v>
      </c>
      <c r="R2741" s="185">
        <f>Q2741*H2741</f>
        <v>0</v>
      </c>
      <c r="S2741" s="185">
        <v>0</v>
      </c>
      <c r="T2741" s="186">
        <f>S2741*H2741</f>
        <v>0</v>
      </c>
      <c r="AR2741" s="24" t="s">
        <v>339</v>
      </c>
      <c r="AT2741" s="24" t="s">
        <v>146</v>
      </c>
      <c r="AU2741" s="24" t="s">
        <v>86</v>
      </c>
      <c r="AY2741" s="24" t="s">
        <v>144</v>
      </c>
      <c r="BE2741" s="187">
        <f>IF(N2741="základní",J2741,0)</f>
        <v>0</v>
      </c>
      <c r="BF2741" s="187">
        <f>IF(N2741="snížená",J2741,0)</f>
        <v>0</v>
      </c>
      <c r="BG2741" s="187">
        <f>IF(N2741="zákl. přenesená",J2741,0)</f>
        <v>0</v>
      </c>
      <c r="BH2741" s="187">
        <f>IF(N2741="sníž. přenesená",J2741,0)</f>
        <v>0</v>
      </c>
      <c r="BI2741" s="187">
        <f>IF(N2741="nulová",J2741,0)</f>
        <v>0</v>
      </c>
      <c r="BJ2741" s="24" t="s">
        <v>25</v>
      </c>
      <c r="BK2741" s="187">
        <f>ROUND(I2741*H2741,2)</f>
        <v>0</v>
      </c>
      <c r="BL2741" s="24" t="s">
        <v>339</v>
      </c>
      <c r="BM2741" s="24" t="s">
        <v>3010</v>
      </c>
    </row>
    <row r="2742" spans="2:51" s="12" customFormat="1" ht="13.5">
      <c r="B2742" s="197"/>
      <c r="D2742" s="189" t="s">
        <v>153</v>
      </c>
      <c r="E2742" s="198" t="s">
        <v>5</v>
      </c>
      <c r="F2742" s="199" t="s">
        <v>25</v>
      </c>
      <c r="H2742" s="200">
        <v>1</v>
      </c>
      <c r="I2742" s="201"/>
      <c r="L2742" s="197"/>
      <c r="M2742" s="202"/>
      <c r="N2742" s="203"/>
      <c r="O2742" s="203"/>
      <c r="P2742" s="203"/>
      <c r="Q2742" s="203"/>
      <c r="R2742" s="203"/>
      <c r="S2742" s="203"/>
      <c r="T2742" s="204"/>
      <c r="AT2742" s="198" t="s">
        <v>153</v>
      </c>
      <c r="AU2742" s="198" t="s">
        <v>86</v>
      </c>
      <c r="AV2742" s="12" t="s">
        <v>86</v>
      </c>
      <c r="AW2742" s="12" t="s">
        <v>40</v>
      </c>
      <c r="AX2742" s="12" t="s">
        <v>77</v>
      </c>
      <c r="AY2742" s="198" t="s">
        <v>144</v>
      </c>
    </row>
    <row r="2743" spans="2:51" s="13" customFormat="1" ht="13.5">
      <c r="B2743" s="205"/>
      <c r="D2743" s="206" t="s">
        <v>153</v>
      </c>
      <c r="E2743" s="207" t="s">
        <v>5</v>
      </c>
      <c r="F2743" s="208" t="s">
        <v>174</v>
      </c>
      <c r="H2743" s="209">
        <v>1</v>
      </c>
      <c r="I2743" s="210"/>
      <c r="L2743" s="205"/>
      <c r="M2743" s="211"/>
      <c r="N2743" s="212"/>
      <c r="O2743" s="212"/>
      <c r="P2743" s="212"/>
      <c r="Q2743" s="212"/>
      <c r="R2743" s="212"/>
      <c r="S2743" s="212"/>
      <c r="T2743" s="213"/>
      <c r="AT2743" s="214" t="s">
        <v>153</v>
      </c>
      <c r="AU2743" s="214" t="s">
        <v>86</v>
      </c>
      <c r="AV2743" s="13" t="s">
        <v>151</v>
      </c>
      <c r="AW2743" s="13" t="s">
        <v>40</v>
      </c>
      <c r="AX2743" s="13" t="s">
        <v>25</v>
      </c>
      <c r="AY2743" s="214" t="s">
        <v>144</v>
      </c>
    </row>
    <row r="2744" spans="2:65" s="1" customFormat="1" ht="22.5" customHeight="1">
      <c r="B2744" s="175"/>
      <c r="C2744" s="176" t="s">
        <v>3011</v>
      </c>
      <c r="D2744" s="176" t="s">
        <v>146</v>
      </c>
      <c r="E2744" s="177" t="s">
        <v>3012</v>
      </c>
      <c r="F2744" s="178" t="s">
        <v>3013</v>
      </c>
      <c r="G2744" s="179" t="s">
        <v>393</v>
      </c>
      <c r="H2744" s="180">
        <v>1</v>
      </c>
      <c r="I2744" s="181"/>
      <c r="J2744" s="182">
        <f>ROUND(I2744*H2744,2)</f>
        <v>0</v>
      </c>
      <c r="K2744" s="178" t="s">
        <v>4753</v>
      </c>
      <c r="L2744" s="42"/>
      <c r="M2744" s="183" t="s">
        <v>5</v>
      </c>
      <c r="N2744" s="184" t="s">
        <v>48</v>
      </c>
      <c r="O2744" s="43"/>
      <c r="P2744" s="185">
        <f>O2744*H2744</f>
        <v>0</v>
      </c>
      <c r="Q2744" s="185">
        <v>0</v>
      </c>
      <c r="R2744" s="185">
        <f>Q2744*H2744</f>
        <v>0</v>
      </c>
      <c r="S2744" s="185">
        <v>0</v>
      </c>
      <c r="T2744" s="186">
        <f>S2744*H2744</f>
        <v>0</v>
      </c>
      <c r="AR2744" s="24" t="s">
        <v>339</v>
      </c>
      <c r="AT2744" s="24" t="s">
        <v>146</v>
      </c>
      <c r="AU2744" s="24" t="s">
        <v>86</v>
      </c>
      <c r="AY2744" s="24" t="s">
        <v>144</v>
      </c>
      <c r="BE2744" s="187">
        <f>IF(N2744="základní",J2744,0)</f>
        <v>0</v>
      </c>
      <c r="BF2744" s="187">
        <f>IF(N2744="snížená",J2744,0)</f>
        <v>0</v>
      </c>
      <c r="BG2744" s="187">
        <f>IF(N2744="zákl. přenesená",J2744,0)</f>
        <v>0</v>
      </c>
      <c r="BH2744" s="187">
        <f>IF(N2744="sníž. přenesená",J2744,0)</f>
        <v>0</v>
      </c>
      <c r="BI2744" s="187">
        <f>IF(N2744="nulová",J2744,0)</f>
        <v>0</v>
      </c>
      <c r="BJ2744" s="24" t="s">
        <v>25</v>
      </c>
      <c r="BK2744" s="187">
        <f>ROUND(I2744*H2744,2)</f>
        <v>0</v>
      </c>
      <c r="BL2744" s="24" t="s">
        <v>339</v>
      </c>
      <c r="BM2744" s="24" t="s">
        <v>3014</v>
      </c>
    </row>
    <row r="2745" spans="2:51" s="12" customFormat="1" ht="13.5">
      <c r="B2745" s="197"/>
      <c r="D2745" s="189" t="s">
        <v>153</v>
      </c>
      <c r="E2745" s="198" t="s">
        <v>5</v>
      </c>
      <c r="F2745" s="199" t="s">
        <v>25</v>
      </c>
      <c r="H2745" s="200">
        <v>1</v>
      </c>
      <c r="I2745" s="201"/>
      <c r="L2745" s="197"/>
      <c r="M2745" s="202"/>
      <c r="N2745" s="203"/>
      <c r="O2745" s="203"/>
      <c r="P2745" s="203"/>
      <c r="Q2745" s="203"/>
      <c r="R2745" s="203"/>
      <c r="S2745" s="203"/>
      <c r="T2745" s="204"/>
      <c r="AT2745" s="198" t="s">
        <v>153</v>
      </c>
      <c r="AU2745" s="198" t="s">
        <v>86</v>
      </c>
      <c r="AV2745" s="12" t="s">
        <v>86</v>
      </c>
      <c r="AW2745" s="12" t="s">
        <v>40</v>
      </c>
      <c r="AX2745" s="12" t="s">
        <v>77</v>
      </c>
      <c r="AY2745" s="198" t="s">
        <v>144</v>
      </c>
    </row>
    <row r="2746" spans="2:51" s="13" customFormat="1" ht="13.5">
      <c r="B2746" s="205"/>
      <c r="D2746" s="206" t="s">
        <v>153</v>
      </c>
      <c r="E2746" s="207" t="s">
        <v>5</v>
      </c>
      <c r="F2746" s="208" t="s">
        <v>174</v>
      </c>
      <c r="H2746" s="209">
        <v>1</v>
      </c>
      <c r="I2746" s="210"/>
      <c r="L2746" s="205"/>
      <c r="M2746" s="211"/>
      <c r="N2746" s="212"/>
      <c r="O2746" s="212"/>
      <c r="P2746" s="212"/>
      <c r="Q2746" s="212"/>
      <c r="R2746" s="212"/>
      <c r="S2746" s="212"/>
      <c r="T2746" s="213"/>
      <c r="AT2746" s="214" t="s">
        <v>153</v>
      </c>
      <c r="AU2746" s="214" t="s">
        <v>86</v>
      </c>
      <c r="AV2746" s="13" t="s">
        <v>151</v>
      </c>
      <c r="AW2746" s="13" t="s">
        <v>40</v>
      </c>
      <c r="AX2746" s="13" t="s">
        <v>25</v>
      </c>
      <c r="AY2746" s="214" t="s">
        <v>144</v>
      </c>
    </row>
    <row r="2747" spans="2:65" s="1" customFormat="1" ht="22.5" customHeight="1">
      <c r="B2747" s="175"/>
      <c r="C2747" s="176" t="s">
        <v>3015</v>
      </c>
      <c r="D2747" s="176" t="s">
        <v>146</v>
      </c>
      <c r="E2747" s="177" t="s">
        <v>3016</v>
      </c>
      <c r="F2747" s="178" t="s">
        <v>3017</v>
      </c>
      <c r="G2747" s="179" t="s">
        <v>393</v>
      </c>
      <c r="H2747" s="180">
        <v>1</v>
      </c>
      <c r="I2747" s="181"/>
      <c r="J2747" s="182">
        <f>ROUND(I2747*H2747,2)</f>
        <v>0</v>
      </c>
      <c r="K2747" s="178" t="s">
        <v>4753</v>
      </c>
      <c r="L2747" s="42"/>
      <c r="M2747" s="183" t="s">
        <v>5</v>
      </c>
      <c r="N2747" s="184" t="s">
        <v>48</v>
      </c>
      <c r="O2747" s="43"/>
      <c r="P2747" s="185">
        <f>O2747*H2747</f>
        <v>0</v>
      </c>
      <c r="Q2747" s="185">
        <v>0</v>
      </c>
      <c r="R2747" s="185">
        <f>Q2747*H2747</f>
        <v>0</v>
      </c>
      <c r="S2747" s="185">
        <v>0</v>
      </c>
      <c r="T2747" s="186">
        <f>S2747*H2747</f>
        <v>0</v>
      </c>
      <c r="AR2747" s="24" t="s">
        <v>339</v>
      </c>
      <c r="AT2747" s="24" t="s">
        <v>146</v>
      </c>
      <c r="AU2747" s="24" t="s">
        <v>86</v>
      </c>
      <c r="AY2747" s="24" t="s">
        <v>144</v>
      </c>
      <c r="BE2747" s="187">
        <f>IF(N2747="základní",J2747,0)</f>
        <v>0</v>
      </c>
      <c r="BF2747" s="187">
        <f>IF(N2747="snížená",J2747,0)</f>
        <v>0</v>
      </c>
      <c r="BG2747" s="187">
        <f>IF(N2747="zákl. přenesená",J2747,0)</f>
        <v>0</v>
      </c>
      <c r="BH2747" s="187">
        <f>IF(N2747="sníž. přenesená",J2747,0)</f>
        <v>0</v>
      </c>
      <c r="BI2747" s="187">
        <f>IF(N2747="nulová",J2747,0)</f>
        <v>0</v>
      </c>
      <c r="BJ2747" s="24" t="s">
        <v>25</v>
      </c>
      <c r="BK2747" s="187">
        <f>ROUND(I2747*H2747,2)</f>
        <v>0</v>
      </c>
      <c r="BL2747" s="24" t="s">
        <v>339</v>
      </c>
      <c r="BM2747" s="24" t="s">
        <v>3018</v>
      </c>
    </row>
    <row r="2748" spans="2:51" s="12" customFormat="1" ht="13.5">
      <c r="B2748" s="197"/>
      <c r="D2748" s="189" t="s">
        <v>153</v>
      </c>
      <c r="E2748" s="198" t="s">
        <v>5</v>
      </c>
      <c r="F2748" s="199" t="s">
        <v>25</v>
      </c>
      <c r="H2748" s="200">
        <v>1</v>
      </c>
      <c r="I2748" s="201"/>
      <c r="L2748" s="197"/>
      <c r="M2748" s="202"/>
      <c r="N2748" s="203"/>
      <c r="O2748" s="203"/>
      <c r="P2748" s="203"/>
      <c r="Q2748" s="203"/>
      <c r="R2748" s="203"/>
      <c r="S2748" s="203"/>
      <c r="T2748" s="204"/>
      <c r="AT2748" s="198" t="s">
        <v>153</v>
      </c>
      <c r="AU2748" s="198" t="s">
        <v>86</v>
      </c>
      <c r="AV2748" s="12" t="s">
        <v>86</v>
      </c>
      <c r="AW2748" s="12" t="s">
        <v>40</v>
      </c>
      <c r="AX2748" s="12" t="s">
        <v>77</v>
      </c>
      <c r="AY2748" s="198" t="s">
        <v>144</v>
      </c>
    </row>
    <row r="2749" spans="2:51" s="13" customFormat="1" ht="13.5">
      <c r="B2749" s="205"/>
      <c r="D2749" s="206" t="s">
        <v>153</v>
      </c>
      <c r="E2749" s="207" t="s">
        <v>5</v>
      </c>
      <c r="F2749" s="208" t="s">
        <v>174</v>
      </c>
      <c r="H2749" s="209">
        <v>1</v>
      </c>
      <c r="I2749" s="210"/>
      <c r="L2749" s="205"/>
      <c r="M2749" s="211"/>
      <c r="N2749" s="212"/>
      <c r="O2749" s="212"/>
      <c r="P2749" s="212"/>
      <c r="Q2749" s="212"/>
      <c r="R2749" s="212"/>
      <c r="S2749" s="212"/>
      <c r="T2749" s="213"/>
      <c r="AT2749" s="214" t="s">
        <v>153</v>
      </c>
      <c r="AU2749" s="214" t="s">
        <v>86</v>
      </c>
      <c r="AV2749" s="13" t="s">
        <v>151</v>
      </c>
      <c r="AW2749" s="13" t="s">
        <v>40</v>
      </c>
      <c r="AX2749" s="13" t="s">
        <v>25</v>
      </c>
      <c r="AY2749" s="214" t="s">
        <v>144</v>
      </c>
    </row>
    <row r="2750" spans="2:65" s="1" customFormat="1" ht="22.5" customHeight="1">
      <c r="B2750" s="175"/>
      <c r="C2750" s="176" t="s">
        <v>3019</v>
      </c>
      <c r="D2750" s="176" t="s">
        <v>146</v>
      </c>
      <c r="E2750" s="177" t="s">
        <v>3020</v>
      </c>
      <c r="F2750" s="178" t="s">
        <v>3021</v>
      </c>
      <c r="G2750" s="179" t="s">
        <v>393</v>
      </c>
      <c r="H2750" s="180">
        <v>1</v>
      </c>
      <c r="I2750" s="181"/>
      <c r="J2750" s="182">
        <f>ROUND(I2750*H2750,2)</f>
        <v>0</v>
      </c>
      <c r="K2750" s="178" t="s">
        <v>4753</v>
      </c>
      <c r="L2750" s="42"/>
      <c r="M2750" s="183" t="s">
        <v>5</v>
      </c>
      <c r="N2750" s="184" t="s">
        <v>48</v>
      </c>
      <c r="O2750" s="43"/>
      <c r="P2750" s="185">
        <f>O2750*H2750</f>
        <v>0</v>
      </c>
      <c r="Q2750" s="185">
        <v>0</v>
      </c>
      <c r="R2750" s="185">
        <f>Q2750*H2750</f>
        <v>0</v>
      </c>
      <c r="S2750" s="185">
        <v>0</v>
      </c>
      <c r="T2750" s="186">
        <f>S2750*H2750</f>
        <v>0</v>
      </c>
      <c r="AR2750" s="24" t="s">
        <v>339</v>
      </c>
      <c r="AT2750" s="24" t="s">
        <v>146</v>
      </c>
      <c r="AU2750" s="24" t="s">
        <v>86</v>
      </c>
      <c r="AY2750" s="24" t="s">
        <v>144</v>
      </c>
      <c r="BE2750" s="187">
        <f>IF(N2750="základní",J2750,0)</f>
        <v>0</v>
      </c>
      <c r="BF2750" s="187">
        <f>IF(N2750="snížená",J2750,0)</f>
        <v>0</v>
      </c>
      <c r="BG2750" s="187">
        <f>IF(N2750="zákl. přenesená",J2750,0)</f>
        <v>0</v>
      </c>
      <c r="BH2750" s="187">
        <f>IF(N2750="sníž. přenesená",J2750,0)</f>
        <v>0</v>
      </c>
      <c r="BI2750" s="187">
        <f>IF(N2750="nulová",J2750,0)</f>
        <v>0</v>
      </c>
      <c r="BJ2750" s="24" t="s">
        <v>25</v>
      </c>
      <c r="BK2750" s="187">
        <f>ROUND(I2750*H2750,2)</f>
        <v>0</v>
      </c>
      <c r="BL2750" s="24" t="s">
        <v>339</v>
      </c>
      <c r="BM2750" s="24" t="s">
        <v>3022</v>
      </c>
    </row>
    <row r="2751" spans="2:51" s="12" customFormat="1" ht="13.5">
      <c r="B2751" s="197"/>
      <c r="D2751" s="189" t="s">
        <v>153</v>
      </c>
      <c r="E2751" s="198" t="s">
        <v>5</v>
      </c>
      <c r="F2751" s="199" t="s">
        <v>25</v>
      </c>
      <c r="H2751" s="200">
        <v>1</v>
      </c>
      <c r="I2751" s="201"/>
      <c r="L2751" s="197"/>
      <c r="M2751" s="202"/>
      <c r="N2751" s="203"/>
      <c r="O2751" s="203"/>
      <c r="P2751" s="203"/>
      <c r="Q2751" s="203"/>
      <c r="R2751" s="203"/>
      <c r="S2751" s="203"/>
      <c r="T2751" s="204"/>
      <c r="AT2751" s="198" t="s">
        <v>153</v>
      </c>
      <c r="AU2751" s="198" t="s">
        <v>86</v>
      </c>
      <c r="AV2751" s="12" t="s">
        <v>86</v>
      </c>
      <c r="AW2751" s="12" t="s">
        <v>40</v>
      </c>
      <c r="AX2751" s="12" t="s">
        <v>77</v>
      </c>
      <c r="AY2751" s="198" t="s">
        <v>144</v>
      </c>
    </row>
    <row r="2752" spans="2:51" s="13" customFormat="1" ht="13.5">
      <c r="B2752" s="205"/>
      <c r="D2752" s="206" t="s">
        <v>153</v>
      </c>
      <c r="E2752" s="207" t="s">
        <v>5</v>
      </c>
      <c r="F2752" s="208" t="s">
        <v>174</v>
      </c>
      <c r="H2752" s="209">
        <v>1</v>
      </c>
      <c r="I2752" s="210"/>
      <c r="L2752" s="205"/>
      <c r="M2752" s="211"/>
      <c r="N2752" s="212"/>
      <c r="O2752" s="212"/>
      <c r="P2752" s="212"/>
      <c r="Q2752" s="212"/>
      <c r="R2752" s="212"/>
      <c r="S2752" s="212"/>
      <c r="T2752" s="213"/>
      <c r="AT2752" s="214" t="s">
        <v>153</v>
      </c>
      <c r="AU2752" s="214" t="s">
        <v>86</v>
      </c>
      <c r="AV2752" s="13" t="s">
        <v>151</v>
      </c>
      <c r="AW2752" s="13" t="s">
        <v>40</v>
      </c>
      <c r="AX2752" s="13" t="s">
        <v>25</v>
      </c>
      <c r="AY2752" s="214" t="s">
        <v>144</v>
      </c>
    </row>
    <row r="2753" spans="2:65" s="1" customFormat="1" ht="22.5" customHeight="1">
      <c r="B2753" s="175"/>
      <c r="C2753" s="176" t="s">
        <v>3023</v>
      </c>
      <c r="D2753" s="176" t="s">
        <v>146</v>
      </c>
      <c r="E2753" s="177" t="s">
        <v>3024</v>
      </c>
      <c r="F2753" s="178" t="s">
        <v>3025</v>
      </c>
      <c r="G2753" s="179" t="s">
        <v>393</v>
      </c>
      <c r="H2753" s="180">
        <v>1</v>
      </c>
      <c r="I2753" s="181"/>
      <c r="J2753" s="182">
        <f>ROUND(I2753*H2753,2)</f>
        <v>0</v>
      </c>
      <c r="K2753" s="178" t="s">
        <v>4753</v>
      </c>
      <c r="L2753" s="42"/>
      <c r="M2753" s="183" t="s">
        <v>5</v>
      </c>
      <c r="N2753" s="184" t="s">
        <v>48</v>
      </c>
      <c r="O2753" s="43"/>
      <c r="P2753" s="185">
        <f>O2753*H2753</f>
        <v>0</v>
      </c>
      <c r="Q2753" s="185">
        <v>0</v>
      </c>
      <c r="R2753" s="185">
        <f>Q2753*H2753</f>
        <v>0</v>
      </c>
      <c r="S2753" s="185">
        <v>0</v>
      </c>
      <c r="T2753" s="186">
        <f>S2753*H2753</f>
        <v>0</v>
      </c>
      <c r="AR2753" s="24" t="s">
        <v>339</v>
      </c>
      <c r="AT2753" s="24" t="s">
        <v>146</v>
      </c>
      <c r="AU2753" s="24" t="s">
        <v>86</v>
      </c>
      <c r="AY2753" s="24" t="s">
        <v>144</v>
      </c>
      <c r="BE2753" s="187">
        <f>IF(N2753="základní",J2753,0)</f>
        <v>0</v>
      </c>
      <c r="BF2753" s="187">
        <f>IF(N2753="snížená",J2753,0)</f>
        <v>0</v>
      </c>
      <c r="BG2753" s="187">
        <f>IF(N2753="zákl. přenesená",J2753,0)</f>
        <v>0</v>
      </c>
      <c r="BH2753" s="187">
        <f>IF(N2753="sníž. přenesená",J2753,0)</f>
        <v>0</v>
      </c>
      <c r="BI2753" s="187">
        <f>IF(N2753="nulová",J2753,0)</f>
        <v>0</v>
      </c>
      <c r="BJ2753" s="24" t="s">
        <v>25</v>
      </c>
      <c r="BK2753" s="187">
        <f>ROUND(I2753*H2753,2)</f>
        <v>0</v>
      </c>
      <c r="BL2753" s="24" t="s">
        <v>339</v>
      </c>
      <c r="BM2753" s="24" t="s">
        <v>3026</v>
      </c>
    </row>
    <row r="2754" spans="2:51" s="12" customFormat="1" ht="13.5">
      <c r="B2754" s="197"/>
      <c r="D2754" s="189" t="s">
        <v>153</v>
      </c>
      <c r="E2754" s="198" t="s">
        <v>5</v>
      </c>
      <c r="F2754" s="199" t="s">
        <v>25</v>
      </c>
      <c r="H2754" s="200">
        <v>1</v>
      </c>
      <c r="I2754" s="201"/>
      <c r="L2754" s="197"/>
      <c r="M2754" s="202"/>
      <c r="N2754" s="203"/>
      <c r="O2754" s="203"/>
      <c r="P2754" s="203"/>
      <c r="Q2754" s="203"/>
      <c r="R2754" s="203"/>
      <c r="S2754" s="203"/>
      <c r="T2754" s="204"/>
      <c r="AT2754" s="198" t="s">
        <v>153</v>
      </c>
      <c r="AU2754" s="198" t="s">
        <v>86</v>
      </c>
      <c r="AV2754" s="12" t="s">
        <v>86</v>
      </c>
      <c r="AW2754" s="12" t="s">
        <v>40</v>
      </c>
      <c r="AX2754" s="12" t="s">
        <v>77</v>
      </c>
      <c r="AY2754" s="198" t="s">
        <v>144</v>
      </c>
    </row>
    <row r="2755" spans="2:51" s="13" customFormat="1" ht="13.5">
      <c r="B2755" s="205"/>
      <c r="D2755" s="206" t="s">
        <v>153</v>
      </c>
      <c r="E2755" s="207" t="s">
        <v>5</v>
      </c>
      <c r="F2755" s="208" t="s">
        <v>174</v>
      </c>
      <c r="H2755" s="209">
        <v>1</v>
      </c>
      <c r="I2755" s="210"/>
      <c r="L2755" s="205"/>
      <c r="M2755" s="211"/>
      <c r="N2755" s="212"/>
      <c r="O2755" s="212"/>
      <c r="P2755" s="212"/>
      <c r="Q2755" s="212"/>
      <c r="R2755" s="212"/>
      <c r="S2755" s="212"/>
      <c r="T2755" s="213"/>
      <c r="AT2755" s="214" t="s">
        <v>153</v>
      </c>
      <c r="AU2755" s="214" t="s">
        <v>86</v>
      </c>
      <c r="AV2755" s="13" t="s">
        <v>151</v>
      </c>
      <c r="AW2755" s="13" t="s">
        <v>40</v>
      </c>
      <c r="AX2755" s="13" t="s">
        <v>25</v>
      </c>
      <c r="AY2755" s="214" t="s">
        <v>144</v>
      </c>
    </row>
    <row r="2756" spans="2:65" s="1" customFormat="1" ht="22.5" customHeight="1">
      <c r="B2756" s="175"/>
      <c r="C2756" s="176" t="s">
        <v>3027</v>
      </c>
      <c r="D2756" s="176" t="s">
        <v>146</v>
      </c>
      <c r="E2756" s="177" t="s">
        <v>3028</v>
      </c>
      <c r="F2756" s="178" t="s">
        <v>3029</v>
      </c>
      <c r="G2756" s="179" t="s">
        <v>393</v>
      </c>
      <c r="H2756" s="180">
        <v>1</v>
      </c>
      <c r="I2756" s="181"/>
      <c r="J2756" s="182">
        <f>ROUND(I2756*H2756,2)</f>
        <v>0</v>
      </c>
      <c r="K2756" s="178" t="s">
        <v>4753</v>
      </c>
      <c r="L2756" s="42"/>
      <c r="M2756" s="183" t="s">
        <v>5</v>
      </c>
      <c r="N2756" s="184" t="s">
        <v>48</v>
      </c>
      <c r="O2756" s="43"/>
      <c r="P2756" s="185">
        <f>O2756*H2756</f>
        <v>0</v>
      </c>
      <c r="Q2756" s="185">
        <v>0</v>
      </c>
      <c r="R2756" s="185">
        <f>Q2756*H2756</f>
        <v>0</v>
      </c>
      <c r="S2756" s="185">
        <v>0</v>
      </c>
      <c r="T2756" s="186">
        <f>S2756*H2756</f>
        <v>0</v>
      </c>
      <c r="AR2756" s="24" t="s">
        <v>339</v>
      </c>
      <c r="AT2756" s="24" t="s">
        <v>146</v>
      </c>
      <c r="AU2756" s="24" t="s">
        <v>86</v>
      </c>
      <c r="AY2756" s="24" t="s">
        <v>144</v>
      </c>
      <c r="BE2756" s="187">
        <f>IF(N2756="základní",J2756,0)</f>
        <v>0</v>
      </c>
      <c r="BF2756" s="187">
        <f>IF(N2756="snížená",J2756,0)</f>
        <v>0</v>
      </c>
      <c r="BG2756" s="187">
        <f>IF(N2756="zákl. přenesená",J2756,0)</f>
        <v>0</v>
      </c>
      <c r="BH2756" s="187">
        <f>IF(N2756="sníž. přenesená",J2756,0)</f>
        <v>0</v>
      </c>
      <c r="BI2756" s="187">
        <f>IF(N2756="nulová",J2756,0)</f>
        <v>0</v>
      </c>
      <c r="BJ2756" s="24" t="s">
        <v>25</v>
      </c>
      <c r="BK2756" s="187">
        <f>ROUND(I2756*H2756,2)</f>
        <v>0</v>
      </c>
      <c r="BL2756" s="24" t="s">
        <v>339</v>
      </c>
      <c r="BM2756" s="24" t="s">
        <v>3030</v>
      </c>
    </row>
    <row r="2757" spans="2:51" s="12" customFormat="1" ht="13.5">
      <c r="B2757" s="197"/>
      <c r="D2757" s="189" t="s">
        <v>153</v>
      </c>
      <c r="E2757" s="198" t="s">
        <v>5</v>
      </c>
      <c r="F2757" s="199" t="s">
        <v>25</v>
      </c>
      <c r="H2757" s="200">
        <v>1</v>
      </c>
      <c r="I2757" s="201"/>
      <c r="L2757" s="197"/>
      <c r="M2757" s="202"/>
      <c r="N2757" s="203"/>
      <c r="O2757" s="203"/>
      <c r="P2757" s="203"/>
      <c r="Q2757" s="203"/>
      <c r="R2757" s="203"/>
      <c r="S2757" s="203"/>
      <c r="T2757" s="204"/>
      <c r="AT2757" s="198" t="s">
        <v>153</v>
      </c>
      <c r="AU2757" s="198" t="s">
        <v>86</v>
      </c>
      <c r="AV2757" s="12" t="s">
        <v>86</v>
      </c>
      <c r="AW2757" s="12" t="s">
        <v>40</v>
      </c>
      <c r="AX2757" s="12" t="s">
        <v>77</v>
      </c>
      <c r="AY2757" s="198" t="s">
        <v>144</v>
      </c>
    </row>
    <row r="2758" spans="2:51" s="13" customFormat="1" ht="13.5">
      <c r="B2758" s="205"/>
      <c r="D2758" s="206" t="s">
        <v>153</v>
      </c>
      <c r="E2758" s="207" t="s">
        <v>5</v>
      </c>
      <c r="F2758" s="208" t="s">
        <v>174</v>
      </c>
      <c r="H2758" s="209">
        <v>1</v>
      </c>
      <c r="I2758" s="210"/>
      <c r="L2758" s="205"/>
      <c r="M2758" s="211"/>
      <c r="N2758" s="212"/>
      <c r="O2758" s="212"/>
      <c r="P2758" s="212"/>
      <c r="Q2758" s="212"/>
      <c r="R2758" s="212"/>
      <c r="S2758" s="212"/>
      <c r="T2758" s="213"/>
      <c r="AT2758" s="214" t="s">
        <v>153</v>
      </c>
      <c r="AU2758" s="214" t="s">
        <v>86</v>
      </c>
      <c r="AV2758" s="13" t="s">
        <v>151</v>
      </c>
      <c r="AW2758" s="13" t="s">
        <v>40</v>
      </c>
      <c r="AX2758" s="13" t="s">
        <v>25</v>
      </c>
      <c r="AY2758" s="214" t="s">
        <v>144</v>
      </c>
    </row>
    <row r="2759" spans="2:65" s="1" customFormat="1" ht="22.5" customHeight="1">
      <c r="B2759" s="175"/>
      <c r="C2759" s="176" t="s">
        <v>3031</v>
      </c>
      <c r="D2759" s="176" t="s">
        <v>146</v>
      </c>
      <c r="E2759" s="177" t="s">
        <v>3032</v>
      </c>
      <c r="F2759" s="178" t="s">
        <v>3033</v>
      </c>
      <c r="G2759" s="179" t="s">
        <v>393</v>
      </c>
      <c r="H2759" s="180">
        <v>1</v>
      </c>
      <c r="I2759" s="181"/>
      <c r="J2759" s="182">
        <f>ROUND(I2759*H2759,2)</f>
        <v>0</v>
      </c>
      <c r="K2759" s="178" t="s">
        <v>4753</v>
      </c>
      <c r="L2759" s="42"/>
      <c r="M2759" s="183" t="s">
        <v>5</v>
      </c>
      <c r="N2759" s="184" t="s">
        <v>48</v>
      </c>
      <c r="O2759" s="43"/>
      <c r="P2759" s="185">
        <f>O2759*H2759</f>
        <v>0</v>
      </c>
      <c r="Q2759" s="185">
        <v>0</v>
      </c>
      <c r="R2759" s="185">
        <f>Q2759*H2759</f>
        <v>0</v>
      </c>
      <c r="S2759" s="185">
        <v>0</v>
      </c>
      <c r="T2759" s="186">
        <f>S2759*H2759</f>
        <v>0</v>
      </c>
      <c r="AR2759" s="24" t="s">
        <v>339</v>
      </c>
      <c r="AT2759" s="24" t="s">
        <v>146</v>
      </c>
      <c r="AU2759" s="24" t="s">
        <v>86</v>
      </c>
      <c r="AY2759" s="24" t="s">
        <v>144</v>
      </c>
      <c r="BE2759" s="187">
        <f>IF(N2759="základní",J2759,0)</f>
        <v>0</v>
      </c>
      <c r="BF2759" s="187">
        <f>IF(N2759="snížená",J2759,0)</f>
        <v>0</v>
      </c>
      <c r="BG2759" s="187">
        <f>IF(N2759="zákl. přenesená",J2759,0)</f>
        <v>0</v>
      </c>
      <c r="BH2759" s="187">
        <f>IF(N2759="sníž. přenesená",J2759,0)</f>
        <v>0</v>
      </c>
      <c r="BI2759" s="187">
        <f>IF(N2759="nulová",J2759,0)</f>
        <v>0</v>
      </c>
      <c r="BJ2759" s="24" t="s">
        <v>25</v>
      </c>
      <c r="BK2759" s="187">
        <f>ROUND(I2759*H2759,2)</f>
        <v>0</v>
      </c>
      <c r="BL2759" s="24" t="s">
        <v>339</v>
      </c>
      <c r="BM2759" s="24" t="s">
        <v>3034</v>
      </c>
    </row>
    <row r="2760" spans="2:51" s="12" customFormat="1" ht="13.5">
      <c r="B2760" s="197"/>
      <c r="D2760" s="189" t="s">
        <v>153</v>
      </c>
      <c r="E2760" s="198" t="s">
        <v>5</v>
      </c>
      <c r="F2760" s="199" t="s">
        <v>25</v>
      </c>
      <c r="H2760" s="200">
        <v>1</v>
      </c>
      <c r="I2760" s="201"/>
      <c r="L2760" s="197"/>
      <c r="M2760" s="202"/>
      <c r="N2760" s="203"/>
      <c r="O2760" s="203"/>
      <c r="P2760" s="203"/>
      <c r="Q2760" s="203"/>
      <c r="R2760" s="203"/>
      <c r="S2760" s="203"/>
      <c r="T2760" s="204"/>
      <c r="AT2760" s="198" t="s">
        <v>153</v>
      </c>
      <c r="AU2760" s="198" t="s">
        <v>86</v>
      </c>
      <c r="AV2760" s="12" t="s">
        <v>86</v>
      </c>
      <c r="AW2760" s="12" t="s">
        <v>40</v>
      </c>
      <c r="AX2760" s="12" t="s">
        <v>77</v>
      </c>
      <c r="AY2760" s="198" t="s">
        <v>144</v>
      </c>
    </row>
    <row r="2761" spans="2:51" s="13" customFormat="1" ht="13.5">
      <c r="B2761" s="205"/>
      <c r="D2761" s="206" t="s">
        <v>153</v>
      </c>
      <c r="E2761" s="207" t="s">
        <v>5</v>
      </c>
      <c r="F2761" s="208" t="s">
        <v>174</v>
      </c>
      <c r="H2761" s="209">
        <v>1</v>
      </c>
      <c r="I2761" s="210"/>
      <c r="L2761" s="205"/>
      <c r="M2761" s="211"/>
      <c r="N2761" s="212"/>
      <c r="O2761" s="212"/>
      <c r="P2761" s="212"/>
      <c r="Q2761" s="212"/>
      <c r="R2761" s="212"/>
      <c r="S2761" s="212"/>
      <c r="T2761" s="213"/>
      <c r="AT2761" s="214" t="s">
        <v>153</v>
      </c>
      <c r="AU2761" s="214" t="s">
        <v>86</v>
      </c>
      <c r="AV2761" s="13" t="s">
        <v>151</v>
      </c>
      <c r="AW2761" s="13" t="s">
        <v>40</v>
      </c>
      <c r="AX2761" s="13" t="s">
        <v>25</v>
      </c>
      <c r="AY2761" s="214" t="s">
        <v>144</v>
      </c>
    </row>
    <row r="2762" spans="2:65" s="1" customFormat="1" ht="22.5" customHeight="1">
      <c r="B2762" s="175"/>
      <c r="C2762" s="176" t="s">
        <v>3035</v>
      </c>
      <c r="D2762" s="176" t="s">
        <v>146</v>
      </c>
      <c r="E2762" s="177" t="s">
        <v>3036</v>
      </c>
      <c r="F2762" s="178" t="s">
        <v>3037</v>
      </c>
      <c r="G2762" s="179" t="s">
        <v>393</v>
      </c>
      <c r="H2762" s="180">
        <v>1</v>
      </c>
      <c r="I2762" s="181"/>
      <c r="J2762" s="182">
        <f>ROUND(I2762*H2762,2)</f>
        <v>0</v>
      </c>
      <c r="K2762" s="178" t="s">
        <v>4753</v>
      </c>
      <c r="L2762" s="42"/>
      <c r="M2762" s="183" t="s">
        <v>5</v>
      </c>
      <c r="N2762" s="184" t="s">
        <v>48</v>
      </c>
      <c r="O2762" s="43"/>
      <c r="P2762" s="185">
        <f>O2762*H2762</f>
        <v>0</v>
      </c>
      <c r="Q2762" s="185">
        <v>0</v>
      </c>
      <c r="R2762" s="185">
        <f>Q2762*H2762</f>
        <v>0</v>
      </c>
      <c r="S2762" s="185">
        <v>0</v>
      </c>
      <c r="T2762" s="186">
        <f>S2762*H2762</f>
        <v>0</v>
      </c>
      <c r="AR2762" s="24" t="s">
        <v>339</v>
      </c>
      <c r="AT2762" s="24" t="s">
        <v>146</v>
      </c>
      <c r="AU2762" s="24" t="s">
        <v>86</v>
      </c>
      <c r="AY2762" s="24" t="s">
        <v>144</v>
      </c>
      <c r="BE2762" s="187">
        <f>IF(N2762="základní",J2762,0)</f>
        <v>0</v>
      </c>
      <c r="BF2762" s="187">
        <f>IF(N2762="snížená",J2762,0)</f>
        <v>0</v>
      </c>
      <c r="BG2762" s="187">
        <f>IF(N2762="zákl. přenesená",J2762,0)</f>
        <v>0</v>
      </c>
      <c r="BH2762" s="187">
        <f>IF(N2762="sníž. přenesená",J2762,0)</f>
        <v>0</v>
      </c>
      <c r="BI2762" s="187">
        <f>IF(N2762="nulová",J2762,0)</f>
        <v>0</v>
      </c>
      <c r="BJ2762" s="24" t="s">
        <v>25</v>
      </c>
      <c r="BK2762" s="187">
        <f>ROUND(I2762*H2762,2)</f>
        <v>0</v>
      </c>
      <c r="BL2762" s="24" t="s">
        <v>339</v>
      </c>
      <c r="BM2762" s="24" t="s">
        <v>3038</v>
      </c>
    </row>
    <row r="2763" spans="2:51" s="12" customFormat="1" ht="13.5">
      <c r="B2763" s="197"/>
      <c r="D2763" s="189" t="s">
        <v>153</v>
      </c>
      <c r="E2763" s="198" t="s">
        <v>5</v>
      </c>
      <c r="F2763" s="199" t="s">
        <v>25</v>
      </c>
      <c r="H2763" s="200">
        <v>1</v>
      </c>
      <c r="I2763" s="201"/>
      <c r="L2763" s="197"/>
      <c r="M2763" s="202"/>
      <c r="N2763" s="203"/>
      <c r="O2763" s="203"/>
      <c r="P2763" s="203"/>
      <c r="Q2763" s="203"/>
      <c r="R2763" s="203"/>
      <c r="S2763" s="203"/>
      <c r="T2763" s="204"/>
      <c r="AT2763" s="198" t="s">
        <v>153</v>
      </c>
      <c r="AU2763" s="198" t="s">
        <v>86</v>
      </c>
      <c r="AV2763" s="12" t="s">
        <v>86</v>
      </c>
      <c r="AW2763" s="12" t="s">
        <v>40</v>
      </c>
      <c r="AX2763" s="12" t="s">
        <v>77</v>
      </c>
      <c r="AY2763" s="198" t="s">
        <v>144</v>
      </c>
    </row>
    <row r="2764" spans="2:51" s="13" customFormat="1" ht="13.5">
      <c r="B2764" s="205"/>
      <c r="D2764" s="206" t="s">
        <v>153</v>
      </c>
      <c r="E2764" s="207" t="s">
        <v>5</v>
      </c>
      <c r="F2764" s="208" t="s">
        <v>174</v>
      </c>
      <c r="H2764" s="209">
        <v>1</v>
      </c>
      <c r="I2764" s="210"/>
      <c r="L2764" s="205"/>
      <c r="M2764" s="211"/>
      <c r="N2764" s="212"/>
      <c r="O2764" s="212"/>
      <c r="P2764" s="212"/>
      <c r="Q2764" s="212"/>
      <c r="R2764" s="212"/>
      <c r="S2764" s="212"/>
      <c r="T2764" s="213"/>
      <c r="AT2764" s="214" t="s">
        <v>153</v>
      </c>
      <c r="AU2764" s="214" t="s">
        <v>86</v>
      </c>
      <c r="AV2764" s="13" t="s">
        <v>151</v>
      </c>
      <c r="AW2764" s="13" t="s">
        <v>40</v>
      </c>
      <c r="AX2764" s="13" t="s">
        <v>25</v>
      </c>
      <c r="AY2764" s="214" t="s">
        <v>144</v>
      </c>
    </row>
    <row r="2765" spans="2:65" s="1" customFormat="1" ht="22.5" customHeight="1">
      <c r="B2765" s="175"/>
      <c r="C2765" s="176" t="s">
        <v>3039</v>
      </c>
      <c r="D2765" s="176" t="s">
        <v>146</v>
      </c>
      <c r="E2765" s="177" t="s">
        <v>3040</v>
      </c>
      <c r="F2765" s="178" t="s">
        <v>3041</v>
      </c>
      <c r="G2765" s="179" t="s">
        <v>393</v>
      </c>
      <c r="H2765" s="180">
        <v>1</v>
      </c>
      <c r="I2765" s="181"/>
      <c r="J2765" s="182">
        <f>ROUND(I2765*H2765,2)</f>
        <v>0</v>
      </c>
      <c r="K2765" s="178" t="s">
        <v>4753</v>
      </c>
      <c r="L2765" s="42"/>
      <c r="M2765" s="183" t="s">
        <v>5</v>
      </c>
      <c r="N2765" s="184" t="s">
        <v>48</v>
      </c>
      <c r="O2765" s="43"/>
      <c r="P2765" s="185">
        <f>O2765*H2765</f>
        <v>0</v>
      </c>
      <c r="Q2765" s="185">
        <v>0</v>
      </c>
      <c r="R2765" s="185">
        <f>Q2765*H2765</f>
        <v>0</v>
      </c>
      <c r="S2765" s="185">
        <v>0</v>
      </c>
      <c r="T2765" s="186">
        <f>S2765*H2765</f>
        <v>0</v>
      </c>
      <c r="AR2765" s="24" t="s">
        <v>339</v>
      </c>
      <c r="AT2765" s="24" t="s">
        <v>146</v>
      </c>
      <c r="AU2765" s="24" t="s">
        <v>86</v>
      </c>
      <c r="AY2765" s="24" t="s">
        <v>144</v>
      </c>
      <c r="BE2765" s="187">
        <f>IF(N2765="základní",J2765,0)</f>
        <v>0</v>
      </c>
      <c r="BF2765" s="187">
        <f>IF(N2765="snížená",J2765,0)</f>
        <v>0</v>
      </c>
      <c r="BG2765" s="187">
        <f>IF(N2765="zákl. přenesená",J2765,0)</f>
        <v>0</v>
      </c>
      <c r="BH2765" s="187">
        <f>IF(N2765="sníž. přenesená",J2765,0)</f>
        <v>0</v>
      </c>
      <c r="BI2765" s="187">
        <f>IF(N2765="nulová",J2765,0)</f>
        <v>0</v>
      </c>
      <c r="BJ2765" s="24" t="s">
        <v>25</v>
      </c>
      <c r="BK2765" s="187">
        <f>ROUND(I2765*H2765,2)</f>
        <v>0</v>
      </c>
      <c r="BL2765" s="24" t="s">
        <v>339</v>
      </c>
      <c r="BM2765" s="24" t="s">
        <v>3042</v>
      </c>
    </row>
    <row r="2766" spans="2:51" s="12" customFormat="1" ht="13.5">
      <c r="B2766" s="197"/>
      <c r="D2766" s="189" t="s">
        <v>153</v>
      </c>
      <c r="E2766" s="198" t="s">
        <v>5</v>
      </c>
      <c r="F2766" s="199" t="s">
        <v>25</v>
      </c>
      <c r="H2766" s="200">
        <v>1</v>
      </c>
      <c r="I2766" s="201"/>
      <c r="L2766" s="197"/>
      <c r="M2766" s="202"/>
      <c r="N2766" s="203"/>
      <c r="O2766" s="203"/>
      <c r="P2766" s="203"/>
      <c r="Q2766" s="203"/>
      <c r="R2766" s="203"/>
      <c r="S2766" s="203"/>
      <c r="T2766" s="204"/>
      <c r="AT2766" s="198" t="s">
        <v>153</v>
      </c>
      <c r="AU2766" s="198" t="s">
        <v>86</v>
      </c>
      <c r="AV2766" s="12" t="s">
        <v>86</v>
      </c>
      <c r="AW2766" s="12" t="s">
        <v>40</v>
      </c>
      <c r="AX2766" s="12" t="s">
        <v>77</v>
      </c>
      <c r="AY2766" s="198" t="s">
        <v>144</v>
      </c>
    </row>
    <row r="2767" spans="2:51" s="13" customFormat="1" ht="13.5">
      <c r="B2767" s="205"/>
      <c r="D2767" s="206" t="s">
        <v>153</v>
      </c>
      <c r="E2767" s="207" t="s">
        <v>5</v>
      </c>
      <c r="F2767" s="208" t="s">
        <v>174</v>
      </c>
      <c r="H2767" s="209">
        <v>1</v>
      </c>
      <c r="I2767" s="210"/>
      <c r="L2767" s="205"/>
      <c r="M2767" s="211"/>
      <c r="N2767" s="212"/>
      <c r="O2767" s="212"/>
      <c r="P2767" s="212"/>
      <c r="Q2767" s="212"/>
      <c r="R2767" s="212"/>
      <c r="S2767" s="212"/>
      <c r="T2767" s="213"/>
      <c r="AT2767" s="214" t="s">
        <v>153</v>
      </c>
      <c r="AU2767" s="214" t="s">
        <v>86</v>
      </c>
      <c r="AV2767" s="13" t="s">
        <v>151</v>
      </c>
      <c r="AW2767" s="13" t="s">
        <v>40</v>
      </c>
      <c r="AX2767" s="13" t="s">
        <v>25</v>
      </c>
      <c r="AY2767" s="214" t="s">
        <v>144</v>
      </c>
    </row>
    <row r="2768" spans="2:65" s="1" customFormat="1" ht="22.5" customHeight="1">
      <c r="B2768" s="175"/>
      <c r="C2768" s="176" t="s">
        <v>3043</v>
      </c>
      <c r="D2768" s="176" t="s">
        <v>146</v>
      </c>
      <c r="E2768" s="177" t="s">
        <v>3044</v>
      </c>
      <c r="F2768" s="178" t="s">
        <v>3045</v>
      </c>
      <c r="G2768" s="179" t="s">
        <v>393</v>
      </c>
      <c r="H2768" s="180">
        <v>1</v>
      </c>
      <c r="I2768" s="181"/>
      <c r="J2768" s="182">
        <f>ROUND(I2768*H2768,2)</f>
        <v>0</v>
      </c>
      <c r="K2768" s="178" t="s">
        <v>4753</v>
      </c>
      <c r="L2768" s="42"/>
      <c r="M2768" s="183" t="s">
        <v>5</v>
      </c>
      <c r="N2768" s="184" t="s">
        <v>48</v>
      </c>
      <c r="O2768" s="43"/>
      <c r="P2768" s="185">
        <f>O2768*H2768</f>
        <v>0</v>
      </c>
      <c r="Q2768" s="185">
        <v>0</v>
      </c>
      <c r="R2768" s="185">
        <f>Q2768*H2768</f>
        <v>0</v>
      </c>
      <c r="S2768" s="185">
        <v>0</v>
      </c>
      <c r="T2768" s="186">
        <f>S2768*H2768</f>
        <v>0</v>
      </c>
      <c r="AR2768" s="24" t="s">
        <v>339</v>
      </c>
      <c r="AT2768" s="24" t="s">
        <v>146</v>
      </c>
      <c r="AU2768" s="24" t="s">
        <v>86</v>
      </c>
      <c r="AY2768" s="24" t="s">
        <v>144</v>
      </c>
      <c r="BE2768" s="187">
        <f>IF(N2768="základní",J2768,0)</f>
        <v>0</v>
      </c>
      <c r="BF2768" s="187">
        <f>IF(N2768="snížená",J2768,0)</f>
        <v>0</v>
      </c>
      <c r="BG2768" s="187">
        <f>IF(N2768="zákl. přenesená",J2768,0)</f>
        <v>0</v>
      </c>
      <c r="BH2768" s="187">
        <f>IF(N2768="sníž. přenesená",J2768,0)</f>
        <v>0</v>
      </c>
      <c r="BI2768" s="187">
        <f>IF(N2768="nulová",J2768,0)</f>
        <v>0</v>
      </c>
      <c r="BJ2768" s="24" t="s">
        <v>25</v>
      </c>
      <c r="BK2768" s="187">
        <f>ROUND(I2768*H2768,2)</f>
        <v>0</v>
      </c>
      <c r="BL2768" s="24" t="s">
        <v>339</v>
      </c>
      <c r="BM2768" s="24" t="s">
        <v>3046</v>
      </c>
    </row>
    <row r="2769" spans="2:51" s="12" customFormat="1" ht="13.5">
      <c r="B2769" s="197"/>
      <c r="D2769" s="189" t="s">
        <v>153</v>
      </c>
      <c r="E2769" s="198" t="s">
        <v>5</v>
      </c>
      <c r="F2769" s="199" t="s">
        <v>25</v>
      </c>
      <c r="H2769" s="200">
        <v>1</v>
      </c>
      <c r="I2769" s="201"/>
      <c r="L2769" s="197"/>
      <c r="M2769" s="202"/>
      <c r="N2769" s="203"/>
      <c r="O2769" s="203"/>
      <c r="P2769" s="203"/>
      <c r="Q2769" s="203"/>
      <c r="R2769" s="203"/>
      <c r="S2769" s="203"/>
      <c r="T2769" s="204"/>
      <c r="AT2769" s="198" t="s">
        <v>153</v>
      </c>
      <c r="AU2769" s="198" t="s">
        <v>86</v>
      </c>
      <c r="AV2769" s="12" t="s">
        <v>86</v>
      </c>
      <c r="AW2769" s="12" t="s">
        <v>40</v>
      </c>
      <c r="AX2769" s="12" t="s">
        <v>77</v>
      </c>
      <c r="AY2769" s="198" t="s">
        <v>144</v>
      </c>
    </row>
    <row r="2770" spans="2:51" s="13" customFormat="1" ht="13.5">
      <c r="B2770" s="205"/>
      <c r="D2770" s="206" t="s">
        <v>153</v>
      </c>
      <c r="E2770" s="207" t="s">
        <v>5</v>
      </c>
      <c r="F2770" s="208" t="s">
        <v>174</v>
      </c>
      <c r="H2770" s="209">
        <v>1</v>
      </c>
      <c r="I2770" s="210"/>
      <c r="L2770" s="205"/>
      <c r="M2770" s="211"/>
      <c r="N2770" s="212"/>
      <c r="O2770" s="212"/>
      <c r="P2770" s="212"/>
      <c r="Q2770" s="212"/>
      <c r="R2770" s="212"/>
      <c r="S2770" s="212"/>
      <c r="T2770" s="213"/>
      <c r="AT2770" s="214" t="s">
        <v>153</v>
      </c>
      <c r="AU2770" s="214" t="s">
        <v>86</v>
      </c>
      <c r="AV2770" s="13" t="s">
        <v>151</v>
      </c>
      <c r="AW2770" s="13" t="s">
        <v>40</v>
      </c>
      <c r="AX2770" s="13" t="s">
        <v>25</v>
      </c>
      <c r="AY2770" s="214" t="s">
        <v>144</v>
      </c>
    </row>
    <row r="2771" spans="2:65" s="1" customFormat="1" ht="22.5" customHeight="1">
      <c r="B2771" s="175"/>
      <c r="C2771" s="176" t="s">
        <v>3047</v>
      </c>
      <c r="D2771" s="176" t="s">
        <v>146</v>
      </c>
      <c r="E2771" s="177" t="s">
        <v>3048</v>
      </c>
      <c r="F2771" s="178" t="s">
        <v>3049</v>
      </c>
      <c r="G2771" s="179" t="s">
        <v>393</v>
      </c>
      <c r="H2771" s="180">
        <v>1</v>
      </c>
      <c r="I2771" s="181"/>
      <c r="J2771" s="182">
        <f>ROUND(I2771*H2771,2)</f>
        <v>0</v>
      </c>
      <c r="K2771" s="178" t="s">
        <v>4753</v>
      </c>
      <c r="L2771" s="42"/>
      <c r="M2771" s="183" t="s">
        <v>5</v>
      </c>
      <c r="N2771" s="184" t="s">
        <v>48</v>
      </c>
      <c r="O2771" s="43"/>
      <c r="P2771" s="185">
        <f>O2771*H2771</f>
        <v>0</v>
      </c>
      <c r="Q2771" s="185">
        <v>0</v>
      </c>
      <c r="R2771" s="185">
        <f>Q2771*H2771</f>
        <v>0</v>
      </c>
      <c r="S2771" s="185">
        <v>0</v>
      </c>
      <c r="T2771" s="186">
        <f>S2771*H2771</f>
        <v>0</v>
      </c>
      <c r="AR2771" s="24" t="s">
        <v>339</v>
      </c>
      <c r="AT2771" s="24" t="s">
        <v>146</v>
      </c>
      <c r="AU2771" s="24" t="s">
        <v>86</v>
      </c>
      <c r="AY2771" s="24" t="s">
        <v>144</v>
      </c>
      <c r="BE2771" s="187">
        <f>IF(N2771="základní",J2771,0)</f>
        <v>0</v>
      </c>
      <c r="BF2771" s="187">
        <f>IF(N2771="snížená",J2771,0)</f>
        <v>0</v>
      </c>
      <c r="BG2771" s="187">
        <f>IF(N2771="zákl. přenesená",J2771,0)</f>
        <v>0</v>
      </c>
      <c r="BH2771" s="187">
        <f>IF(N2771="sníž. přenesená",J2771,0)</f>
        <v>0</v>
      </c>
      <c r="BI2771" s="187">
        <f>IF(N2771="nulová",J2771,0)</f>
        <v>0</v>
      </c>
      <c r="BJ2771" s="24" t="s">
        <v>25</v>
      </c>
      <c r="BK2771" s="187">
        <f>ROUND(I2771*H2771,2)</f>
        <v>0</v>
      </c>
      <c r="BL2771" s="24" t="s">
        <v>339</v>
      </c>
      <c r="BM2771" s="24" t="s">
        <v>3050</v>
      </c>
    </row>
    <row r="2772" spans="2:51" s="12" customFormat="1" ht="13.5">
      <c r="B2772" s="197"/>
      <c r="D2772" s="189" t="s">
        <v>153</v>
      </c>
      <c r="E2772" s="198" t="s">
        <v>5</v>
      </c>
      <c r="F2772" s="199" t="s">
        <v>25</v>
      </c>
      <c r="H2772" s="200">
        <v>1</v>
      </c>
      <c r="I2772" s="201"/>
      <c r="L2772" s="197"/>
      <c r="M2772" s="202"/>
      <c r="N2772" s="203"/>
      <c r="O2772" s="203"/>
      <c r="P2772" s="203"/>
      <c r="Q2772" s="203"/>
      <c r="R2772" s="203"/>
      <c r="S2772" s="203"/>
      <c r="T2772" s="204"/>
      <c r="AT2772" s="198" t="s">
        <v>153</v>
      </c>
      <c r="AU2772" s="198" t="s">
        <v>86</v>
      </c>
      <c r="AV2772" s="12" t="s">
        <v>86</v>
      </c>
      <c r="AW2772" s="12" t="s">
        <v>40</v>
      </c>
      <c r="AX2772" s="12" t="s">
        <v>77</v>
      </c>
      <c r="AY2772" s="198" t="s">
        <v>144</v>
      </c>
    </row>
    <row r="2773" spans="2:51" s="13" customFormat="1" ht="13.5">
      <c r="B2773" s="205"/>
      <c r="D2773" s="206" t="s">
        <v>153</v>
      </c>
      <c r="E2773" s="207" t="s">
        <v>5</v>
      </c>
      <c r="F2773" s="208" t="s">
        <v>174</v>
      </c>
      <c r="H2773" s="209">
        <v>1</v>
      </c>
      <c r="I2773" s="210"/>
      <c r="L2773" s="205"/>
      <c r="M2773" s="211"/>
      <c r="N2773" s="212"/>
      <c r="O2773" s="212"/>
      <c r="P2773" s="212"/>
      <c r="Q2773" s="212"/>
      <c r="R2773" s="212"/>
      <c r="S2773" s="212"/>
      <c r="T2773" s="213"/>
      <c r="AT2773" s="214" t="s">
        <v>153</v>
      </c>
      <c r="AU2773" s="214" t="s">
        <v>86</v>
      </c>
      <c r="AV2773" s="13" t="s">
        <v>151</v>
      </c>
      <c r="AW2773" s="13" t="s">
        <v>40</v>
      </c>
      <c r="AX2773" s="13" t="s">
        <v>25</v>
      </c>
      <c r="AY2773" s="214" t="s">
        <v>144</v>
      </c>
    </row>
    <row r="2774" spans="2:65" s="1" customFormat="1" ht="22.5" customHeight="1">
      <c r="B2774" s="175"/>
      <c r="C2774" s="176" t="s">
        <v>3051</v>
      </c>
      <c r="D2774" s="176" t="s">
        <v>146</v>
      </c>
      <c r="E2774" s="177" t="s">
        <v>3052</v>
      </c>
      <c r="F2774" s="178" t="s">
        <v>3053</v>
      </c>
      <c r="G2774" s="179" t="s">
        <v>393</v>
      </c>
      <c r="H2774" s="180">
        <v>2</v>
      </c>
      <c r="I2774" s="181"/>
      <c r="J2774" s="182">
        <f>ROUND(I2774*H2774,2)</f>
        <v>0</v>
      </c>
      <c r="K2774" s="178" t="s">
        <v>4753</v>
      </c>
      <c r="L2774" s="42"/>
      <c r="M2774" s="183" t="s">
        <v>5</v>
      </c>
      <c r="N2774" s="184" t="s">
        <v>48</v>
      </c>
      <c r="O2774" s="43"/>
      <c r="P2774" s="185">
        <f>O2774*H2774</f>
        <v>0</v>
      </c>
      <c r="Q2774" s="185">
        <v>0</v>
      </c>
      <c r="R2774" s="185">
        <f>Q2774*H2774</f>
        <v>0</v>
      </c>
      <c r="S2774" s="185">
        <v>0</v>
      </c>
      <c r="T2774" s="186">
        <f>S2774*H2774</f>
        <v>0</v>
      </c>
      <c r="AR2774" s="24" t="s">
        <v>339</v>
      </c>
      <c r="AT2774" s="24" t="s">
        <v>146</v>
      </c>
      <c r="AU2774" s="24" t="s">
        <v>86</v>
      </c>
      <c r="AY2774" s="24" t="s">
        <v>144</v>
      </c>
      <c r="BE2774" s="187">
        <f>IF(N2774="základní",J2774,0)</f>
        <v>0</v>
      </c>
      <c r="BF2774" s="187">
        <f>IF(N2774="snížená",J2774,0)</f>
        <v>0</v>
      </c>
      <c r="BG2774" s="187">
        <f>IF(N2774="zákl. přenesená",J2774,0)</f>
        <v>0</v>
      </c>
      <c r="BH2774" s="187">
        <f>IF(N2774="sníž. přenesená",J2774,0)</f>
        <v>0</v>
      </c>
      <c r="BI2774" s="187">
        <f>IF(N2774="nulová",J2774,0)</f>
        <v>0</v>
      </c>
      <c r="BJ2774" s="24" t="s">
        <v>25</v>
      </c>
      <c r="BK2774" s="187">
        <f>ROUND(I2774*H2774,2)</f>
        <v>0</v>
      </c>
      <c r="BL2774" s="24" t="s">
        <v>339</v>
      </c>
      <c r="BM2774" s="24" t="s">
        <v>3054</v>
      </c>
    </row>
    <row r="2775" spans="2:51" s="12" customFormat="1" ht="13.5">
      <c r="B2775" s="197"/>
      <c r="D2775" s="189" t="s">
        <v>153</v>
      </c>
      <c r="E2775" s="198" t="s">
        <v>5</v>
      </c>
      <c r="F2775" s="199" t="s">
        <v>86</v>
      </c>
      <c r="H2775" s="200">
        <v>2</v>
      </c>
      <c r="I2775" s="201"/>
      <c r="L2775" s="197"/>
      <c r="M2775" s="202"/>
      <c r="N2775" s="203"/>
      <c r="O2775" s="203"/>
      <c r="P2775" s="203"/>
      <c r="Q2775" s="203"/>
      <c r="R2775" s="203"/>
      <c r="S2775" s="203"/>
      <c r="T2775" s="204"/>
      <c r="AT2775" s="198" t="s">
        <v>153</v>
      </c>
      <c r="AU2775" s="198" t="s">
        <v>86</v>
      </c>
      <c r="AV2775" s="12" t="s">
        <v>86</v>
      </c>
      <c r="AW2775" s="12" t="s">
        <v>40</v>
      </c>
      <c r="AX2775" s="12" t="s">
        <v>77</v>
      </c>
      <c r="AY2775" s="198" t="s">
        <v>144</v>
      </c>
    </row>
    <row r="2776" spans="2:51" s="13" customFormat="1" ht="13.5">
      <c r="B2776" s="205"/>
      <c r="D2776" s="206" t="s">
        <v>153</v>
      </c>
      <c r="E2776" s="207" t="s">
        <v>5</v>
      </c>
      <c r="F2776" s="208" t="s">
        <v>174</v>
      </c>
      <c r="H2776" s="209">
        <v>2</v>
      </c>
      <c r="I2776" s="210"/>
      <c r="L2776" s="205"/>
      <c r="M2776" s="211"/>
      <c r="N2776" s="212"/>
      <c r="O2776" s="212"/>
      <c r="P2776" s="212"/>
      <c r="Q2776" s="212"/>
      <c r="R2776" s="212"/>
      <c r="S2776" s="212"/>
      <c r="T2776" s="213"/>
      <c r="AT2776" s="214" t="s">
        <v>153</v>
      </c>
      <c r="AU2776" s="214" t="s">
        <v>86</v>
      </c>
      <c r="AV2776" s="13" t="s">
        <v>151</v>
      </c>
      <c r="AW2776" s="13" t="s">
        <v>40</v>
      </c>
      <c r="AX2776" s="13" t="s">
        <v>25</v>
      </c>
      <c r="AY2776" s="214" t="s">
        <v>144</v>
      </c>
    </row>
    <row r="2777" spans="2:65" s="1" customFormat="1" ht="22.5" customHeight="1">
      <c r="B2777" s="175"/>
      <c r="C2777" s="176" t="s">
        <v>3055</v>
      </c>
      <c r="D2777" s="176" t="s">
        <v>146</v>
      </c>
      <c r="E2777" s="177" t="s">
        <v>3056</v>
      </c>
      <c r="F2777" s="178" t="s">
        <v>3057</v>
      </c>
      <c r="G2777" s="179" t="s">
        <v>393</v>
      </c>
      <c r="H2777" s="180">
        <v>1</v>
      </c>
      <c r="I2777" s="181"/>
      <c r="J2777" s="182">
        <f>ROUND(I2777*H2777,2)</f>
        <v>0</v>
      </c>
      <c r="K2777" s="178" t="s">
        <v>4753</v>
      </c>
      <c r="L2777" s="42"/>
      <c r="M2777" s="183" t="s">
        <v>5</v>
      </c>
      <c r="N2777" s="184" t="s">
        <v>48</v>
      </c>
      <c r="O2777" s="43"/>
      <c r="P2777" s="185">
        <f>O2777*H2777</f>
        <v>0</v>
      </c>
      <c r="Q2777" s="185">
        <v>0</v>
      </c>
      <c r="R2777" s="185">
        <f>Q2777*H2777</f>
        <v>0</v>
      </c>
      <c r="S2777" s="185">
        <v>0</v>
      </c>
      <c r="T2777" s="186">
        <f>S2777*H2777</f>
        <v>0</v>
      </c>
      <c r="AR2777" s="24" t="s">
        <v>339</v>
      </c>
      <c r="AT2777" s="24" t="s">
        <v>146</v>
      </c>
      <c r="AU2777" s="24" t="s">
        <v>86</v>
      </c>
      <c r="AY2777" s="24" t="s">
        <v>144</v>
      </c>
      <c r="BE2777" s="187">
        <f>IF(N2777="základní",J2777,0)</f>
        <v>0</v>
      </c>
      <c r="BF2777" s="187">
        <f>IF(N2777="snížená",J2777,0)</f>
        <v>0</v>
      </c>
      <c r="BG2777" s="187">
        <f>IF(N2777="zákl. přenesená",J2777,0)</f>
        <v>0</v>
      </c>
      <c r="BH2777" s="187">
        <f>IF(N2777="sníž. přenesená",J2777,0)</f>
        <v>0</v>
      </c>
      <c r="BI2777" s="187">
        <f>IF(N2777="nulová",J2777,0)</f>
        <v>0</v>
      </c>
      <c r="BJ2777" s="24" t="s">
        <v>25</v>
      </c>
      <c r="BK2777" s="187">
        <f>ROUND(I2777*H2777,2)</f>
        <v>0</v>
      </c>
      <c r="BL2777" s="24" t="s">
        <v>339</v>
      </c>
      <c r="BM2777" s="24" t="s">
        <v>3058</v>
      </c>
    </row>
    <row r="2778" spans="2:51" s="12" customFormat="1" ht="13.5">
      <c r="B2778" s="197"/>
      <c r="D2778" s="189" t="s">
        <v>153</v>
      </c>
      <c r="E2778" s="198" t="s">
        <v>5</v>
      </c>
      <c r="F2778" s="199" t="s">
        <v>25</v>
      </c>
      <c r="H2778" s="200">
        <v>1</v>
      </c>
      <c r="I2778" s="201"/>
      <c r="L2778" s="197"/>
      <c r="M2778" s="202"/>
      <c r="N2778" s="203"/>
      <c r="O2778" s="203"/>
      <c r="P2778" s="203"/>
      <c r="Q2778" s="203"/>
      <c r="R2778" s="203"/>
      <c r="S2778" s="203"/>
      <c r="T2778" s="204"/>
      <c r="AT2778" s="198" t="s">
        <v>153</v>
      </c>
      <c r="AU2778" s="198" t="s">
        <v>86</v>
      </c>
      <c r="AV2778" s="12" t="s">
        <v>86</v>
      </c>
      <c r="AW2778" s="12" t="s">
        <v>40</v>
      </c>
      <c r="AX2778" s="12" t="s">
        <v>77</v>
      </c>
      <c r="AY2778" s="198" t="s">
        <v>144</v>
      </c>
    </row>
    <row r="2779" spans="2:51" s="13" customFormat="1" ht="13.5">
      <c r="B2779" s="205"/>
      <c r="D2779" s="206" t="s">
        <v>153</v>
      </c>
      <c r="E2779" s="207" t="s">
        <v>5</v>
      </c>
      <c r="F2779" s="208" t="s">
        <v>174</v>
      </c>
      <c r="H2779" s="209">
        <v>1</v>
      </c>
      <c r="I2779" s="210"/>
      <c r="L2779" s="205"/>
      <c r="M2779" s="211"/>
      <c r="N2779" s="212"/>
      <c r="O2779" s="212"/>
      <c r="P2779" s="212"/>
      <c r="Q2779" s="212"/>
      <c r="R2779" s="212"/>
      <c r="S2779" s="212"/>
      <c r="T2779" s="213"/>
      <c r="AT2779" s="214" t="s">
        <v>153</v>
      </c>
      <c r="AU2779" s="214" t="s">
        <v>86</v>
      </c>
      <c r="AV2779" s="13" t="s">
        <v>151</v>
      </c>
      <c r="AW2779" s="13" t="s">
        <v>40</v>
      </c>
      <c r="AX2779" s="13" t="s">
        <v>25</v>
      </c>
      <c r="AY2779" s="214" t="s">
        <v>144</v>
      </c>
    </row>
    <row r="2780" spans="2:65" s="1" customFormat="1" ht="22.5" customHeight="1">
      <c r="B2780" s="175"/>
      <c r="C2780" s="176" t="s">
        <v>3059</v>
      </c>
      <c r="D2780" s="176" t="s">
        <v>146</v>
      </c>
      <c r="E2780" s="177" t="s">
        <v>3060</v>
      </c>
      <c r="F2780" s="178" t="s">
        <v>3061</v>
      </c>
      <c r="G2780" s="179" t="s">
        <v>393</v>
      </c>
      <c r="H2780" s="180">
        <v>1</v>
      </c>
      <c r="I2780" s="181"/>
      <c r="J2780" s="182">
        <f>ROUND(I2780*H2780,2)</f>
        <v>0</v>
      </c>
      <c r="K2780" s="178" t="s">
        <v>4753</v>
      </c>
      <c r="L2780" s="42"/>
      <c r="M2780" s="183" t="s">
        <v>5</v>
      </c>
      <c r="N2780" s="184" t="s">
        <v>48</v>
      </c>
      <c r="O2780" s="43"/>
      <c r="P2780" s="185">
        <f>O2780*H2780</f>
        <v>0</v>
      </c>
      <c r="Q2780" s="185">
        <v>0</v>
      </c>
      <c r="R2780" s="185">
        <f>Q2780*H2780</f>
        <v>0</v>
      </c>
      <c r="S2780" s="185">
        <v>0</v>
      </c>
      <c r="T2780" s="186">
        <f>S2780*H2780</f>
        <v>0</v>
      </c>
      <c r="AR2780" s="24" t="s">
        <v>339</v>
      </c>
      <c r="AT2780" s="24" t="s">
        <v>146</v>
      </c>
      <c r="AU2780" s="24" t="s">
        <v>86</v>
      </c>
      <c r="AY2780" s="24" t="s">
        <v>144</v>
      </c>
      <c r="BE2780" s="187">
        <f>IF(N2780="základní",J2780,0)</f>
        <v>0</v>
      </c>
      <c r="BF2780" s="187">
        <f>IF(N2780="snížená",J2780,0)</f>
        <v>0</v>
      </c>
      <c r="BG2780" s="187">
        <f>IF(N2780="zákl. přenesená",J2780,0)</f>
        <v>0</v>
      </c>
      <c r="BH2780" s="187">
        <f>IF(N2780="sníž. přenesená",J2780,0)</f>
        <v>0</v>
      </c>
      <c r="BI2780" s="187">
        <f>IF(N2780="nulová",J2780,0)</f>
        <v>0</v>
      </c>
      <c r="BJ2780" s="24" t="s">
        <v>25</v>
      </c>
      <c r="BK2780" s="187">
        <f>ROUND(I2780*H2780,2)</f>
        <v>0</v>
      </c>
      <c r="BL2780" s="24" t="s">
        <v>339</v>
      </c>
      <c r="BM2780" s="24" t="s">
        <v>3062</v>
      </c>
    </row>
    <row r="2781" spans="2:51" s="12" customFormat="1" ht="13.5">
      <c r="B2781" s="197"/>
      <c r="D2781" s="189" t="s">
        <v>153</v>
      </c>
      <c r="E2781" s="198" t="s">
        <v>5</v>
      </c>
      <c r="F2781" s="199" t="s">
        <v>25</v>
      </c>
      <c r="H2781" s="200">
        <v>1</v>
      </c>
      <c r="I2781" s="201"/>
      <c r="L2781" s="197"/>
      <c r="M2781" s="202"/>
      <c r="N2781" s="203"/>
      <c r="O2781" s="203"/>
      <c r="P2781" s="203"/>
      <c r="Q2781" s="203"/>
      <c r="R2781" s="203"/>
      <c r="S2781" s="203"/>
      <c r="T2781" s="204"/>
      <c r="AT2781" s="198" t="s">
        <v>153</v>
      </c>
      <c r="AU2781" s="198" t="s">
        <v>86</v>
      </c>
      <c r="AV2781" s="12" t="s">
        <v>86</v>
      </c>
      <c r="AW2781" s="12" t="s">
        <v>40</v>
      </c>
      <c r="AX2781" s="12" t="s">
        <v>77</v>
      </c>
      <c r="AY2781" s="198" t="s">
        <v>144</v>
      </c>
    </row>
    <row r="2782" spans="2:51" s="13" customFormat="1" ht="13.5">
      <c r="B2782" s="205"/>
      <c r="D2782" s="206" t="s">
        <v>153</v>
      </c>
      <c r="E2782" s="207" t="s">
        <v>5</v>
      </c>
      <c r="F2782" s="208" t="s">
        <v>174</v>
      </c>
      <c r="H2782" s="209">
        <v>1</v>
      </c>
      <c r="I2782" s="210"/>
      <c r="L2782" s="205"/>
      <c r="M2782" s="211"/>
      <c r="N2782" s="212"/>
      <c r="O2782" s="212"/>
      <c r="P2782" s="212"/>
      <c r="Q2782" s="212"/>
      <c r="R2782" s="212"/>
      <c r="S2782" s="212"/>
      <c r="T2782" s="213"/>
      <c r="AT2782" s="214" t="s">
        <v>153</v>
      </c>
      <c r="AU2782" s="214" t="s">
        <v>86</v>
      </c>
      <c r="AV2782" s="13" t="s">
        <v>151</v>
      </c>
      <c r="AW2782" s="13" t="s">
        <v>40</v>
      </c>
      <c r="AX2782" s="13" t="s">
        <v>25</v>
      </c>
      <c r="AY2782" s="214" t="s">
        <v>144</v>
      </c>
    </row>
    <row r="2783" spans="2:65" s="1" customFormat="1" ht="22.5" customHeight="1">
      <c r="B2783" s="175"/>
      <c r="C2783" s="176" t="s">
        <v>3063</v>
      </c>
      <c r="D2783" s="176" t="s">
        <v>146</v>
      </c>
      <c r="E2783" s="177" t="s">
        <v>3064</v>
      </c>
      <c r="F2783" s="178" t="s">
        <v>3065</v>
      </c>
      <c r="G2783" s="179" t="s">
        <v>393</v>
      </c>
      <c r="H2783" s="180">
        <v>1</v>
      </c>
      <c r="I2783" s="181"/>
      <c r="J2783" s="182">
        <f>ROUND(I2783*H2783,2)</f>
        <v>0</v>
      </c>
      <c r="K2783" s="178" t="s">
        <v>4753</v>
      </c>
      <c r="L2783" s="42"/>
      <c r="M2783" s="183" t="s">
        <v>5</v>
      </c>
      <c r="N2783" s="184" t="s">
        <v>48</v>
      </c>
      <c r="O2783" s="43"/>
      <c r="P2783" s="185">
        <f>O2783*H2783</f>
        <v>0</v>
      </c>
      <c r="Q2783" s="185">
        <v>0</v>
      </c>
      <c r="R2783" s="185">
        <f>Q2783*H2783</f>
        <v>0</v>
      </c>
      <c r="S2783" s="185">
        <v>0</v>
      </c>
      <c r="T2783" s="186">
        <f>S2783*H2783</f>
        <v>0</v>
      </c>
      <c r="AR2783" s="24" t="s">
        <v>339</v>
      </c>
      <c r="AT2783" s="24" t="s">
        <v>146</v>
      </c>
      <c r="AU2783" s="24" t="s">
        <v>86</v>
      </c>
      <c r="AY2783" s="24" t="s">
        <v>144</v>
      </c>
      <c r="BE2783" s="187">
        <f>IF(N2783="základní",J2783,0)</f>
        <v>0</v>
      </c>
      <c r="BF2783" s="187">
        <f>IF(N2783="snížená",J2783,0)</f>
        <v>0</v>
      </c>
      <c r="BG2783" s="187">
        <f>IF(N2783="zákl. přenesená",J2783,0)</f>
        <v>0</v>
      </c>
      <c r="BH2783" s="187">
        <f>IF(N2783="sníž. přenesená",J2783,0)</f>
        <v>0</v>
      </c>
      <c r="BI2783" s="187">
        <f>IF(N2783="nulová",J2783,0)</f>
        <v>0</v>
      </c>
      <c r="BJ2783" s="24" t="s">
        <v>25</v>
      </c>
      <c r="BK2783" s="187">
        <f>ROUND(I2783*H2783,2)</f>
        <v>0</v>
      </c>
      <c r="BL2783" s="24" t="s">
        <v>339</v>
      </c>
      <c r="BM2783" s="24" t="s">
        <v>3066</v>
      </c>
    </row>
    <row r="2784" spans="2:51" s="12" customFormat="1" ht="13.5">
      <c r="B2784" s="197"/>
      <c r="D2784" s="189" t="s">
        <v>153</v>
      </c>
      <c r="E2784" s="198" t="s">
        <v>5</v>
      </c>
      <c r="F2784" s="199" t="s">
        <v>25</v>
      </c>
      <c r="H2784" s="200">
        <v>1</v>
      </c>
      <c r="I2784" s="201"/>
      <c r="L2784" s="197"/>
      <c r="M2784" s="202"/>
      <c r="N2784" s="203"/>
      <c r="O2784" s="203"/>
      <c r="P2784" s="203"/>
      <c r="Q2784" s="203"/>
      <c r="R2784" s="203"/>
      <c r="S2784" s="203"/>
      <c r="T2784" s="204"/>
      <c r="AT2784" s="198" t="s">
        <v>153</v>
      </c>
      <c r="AU2784" s="198" t="s">
        <v>86</v>
      </c>
      <c r="AV2784" s="12" t="s">
        <v>86</v>
      </c>
      <c r="AW2784" s="12" t="s">
        <v>40</v>
      </c>
      <c r="AX2784" s="12" t="s">
        <v>77</v>
      </c>
      <c r="AY2784" s="198" t="s">
        <v>144</v>
      </c>
    </row>
    <row r="2785" spans="2:51" s="13" customFormat="1" ht="13.5">
      <c r="B2785" s="205"/>
      <c r="D2785" s="206" t="s">
        <v>153</v>
      </c>
      <c r="E2785" s="207" t="s">
        <v>5</v>
      </c>
      <c r="F2785" s="208" t="s">
        <v>174</v>
      </c>
      <c r="H2785" s="209">
        <v>1</v>
      </c>
      <c r="I2785" s="210"/>
      <c r="L2785" s="205"/>
      <c r="M2785" s="211"/>
      <c r="N2785" s="212"/>
      <c r="O2785" s="212"/>
      <c r="P2785" s="212"/>
      <c r="Q2785" s="212"/>
      <c r="R2785" s="212"/>
      <c r="S2785" s="212"/>
      <c r="T2785" s="213"/>
      <c r="AT2785" s="214" t="s">
        <v>153</v>
      </c>
      <c r="AU2785" s="214" t="s">
        <v>86</v>
      </c>
      <c r="AV2785" s="13" t="s">
        <v>151</v>
      </c>
      <c r="AW2785" s="13" t="s">
        <v>40</v>
      </c>
      <c r="AX2785" s="13" t="s">
        <v>25</v>
      </c>
      <c r="AY2785" s="214" t="s">
        <v>144</v>
      </c>
    </row>
    <row r="2786" spans="2:65" s="1" customFormat="1" ht="22.5" customHeight="1">
      <c r="B2786" s="175"/>
      <c r="C2786" s="176" t="s">
        <v>3067</v>
      </c>
      <c r="D2786" s="176" t="s">
        <v>146</v>
      </c>
      <c r="E2786" s="177" t="s">
        <v>3068</v>
      </c>
      <c r="F2786" s="178" t="s">
        <v>3069</v>
      </c>
      <c r="G2786" s="179" t="s">
        <v>393</v>
      </c>
      <c r="H2786" s="180">
        <v>1</v>
      </c>
      <c r="I2786" s="181"/>
      <c r="J2786" s="182">
        <f>ROUND(I2786*H2786,2)</f>
        <v>0</v>
      </c>
      <c r="K2786" s="178" t="s">
        <v>4753</v>
      </c>
      <c r="L2786" s="42"/>
      <c r="M2786" s="183" t="s">
        <v>5</v>
      </c>
      <c r="N2786" s="184" t="s">
        <v>48</v>
      </c>
      <c r="O2786" s="43"/>
      <c r="P2786" s="185">
        <f>O2786*H2786</f>
        <v>0</v>
      </c>
      <c r="Q2786" s="185">
        <v>0</v>
      </c>
      <c r="R2786" s="185">
        <f>Q2786*H2786</f>
        <v>0</v>
      </c>
      <c r="S2786" s="185">
        <v>0</v>
      </c>
      <c r="T2786" s="186">
        <f>S2786*H2786</f>
        <v>0</v>
      </c>
      <c r="AR2786" s="24" t="s">
        <v>339</v>
      </c>
      <c r="AT2786" s="24" t="s">
        <v>146</v>
      </c>
      <c r="AU2786" s="24" t="s">
        <v>86</v>
      </c>
      <c r="AY2786" s="24" t="s">
        <v>144</v>
      </c>
      <c r="BE2786" s="187">
        <f>IF(N2786="základní",J2786,0)</f>
        <v>0</v>
      </c>
      <c r="BF2786" s="187">
        <f>IF(N2786="snížená",J2786,0)</f>
        <v>0</v>
      </c>
      <c r="BG2786" s="187">
        <f>IF(N2786="zákl. přenesená",J2786,0)</f>
        <v>0</v>
      </c>
      <c r="BH2786" s="187">
        <f>IF(N2786="sníž. přenesená",J2786,0)</f>
        <v>0</v>
      </c>
      <c r="BI2786" s="187">
        <f>IF(N2786="nulová",J2786,0)</f>
        <v>0</v>
      </c>
      <c r="BJ2786" s="24" t="s">
        <v>25</v>
      </c>
      <c r="BK2786" s="187">
        <f>ROUND(I2786*H2786,2)</f>
        <v>0</v>
      </c>
      <c r="BL2786" s="24" t="s">
        <v>339</v>
      </c>
      <c r="BM2786" s="24" t="s">
        <v>3070</v>
      </c>
    </row>
    <row r="2787" spans="2:51" s="12" customFormat="1" ht="13.5">
      <c r="B2787" s="197"/>
      <c r="D2787" s="189" t="s">
        <v>153</v>
      </c>
      <c r="E2787" s="198" t="s">
        <v>5</v>
      </c>
      <c r="F2787" s="199" t="s">
        <v>25</v>
      </c>
      <c r="H2787" s="200">
        <v>1</v>
      </c>
      <c r="I2787" s="201"/>
      <c r="L2787" s="197"/>
      <c r="M2787" s="202"/>
      <c r="N2787" s="203"/>
      <c r="O2787" s="203"/>
      <c r="P2787" s="203"/>
      <c r="Q2787" s="203"/>
      <c r="R2787" s="203"/>
      <c r="S2787" s="203"/>
      <c r="T2787" s="204"/>
      <c r="AT2787" s="198" t="s">
        <v>153</v>
      </c>
      <c r="AU2787" s="198" t="s">
        <v>86</v>
      </c>
      <c r="AV2787" s="12" t="s">
        <v>86</v>
      </c>
      <c r="AW2787" s="12" t="s">
        <v>40</v>
      </c>
      <c r="AX2787" s="12" t="s">
        <v>77</v>
      </c>
      <c r="AY2787" s="198" t="s">
        <v>144</v>
      </c>
    </row>
    <row r="2788" spans="2:51" s="13" customFormat="1" ht="13.5">
      <c r="B2788" s="205"/>
      <c r="D2788" s="206" t="s">
        <v>153</v>
      </c>
      <c r="E2788" s="207" t="s">
        <v>5</v>
      </c>
      <c r="F2788" s="208" t="s">
        <v>174</v>
      </c>
      <c r="H2788" s="209">
        <v>1</v>
      </c>
      <c r="I2788" s="210"/>
      <c r="L2788" s="205"/>
      <c r="M2788" s="211"/>
      <c r="N2788" s="212"/>
      <c r="O2788" s="212"/>
      <c r="P2788" s="212"/>
      <c r="Q2788" s="212"/>
      <c r="R2788" s="212"/>
      <c r="S2788" s="212"/>
      <c r="T2788" s="213"/>
      <c r="AT2788" s="214" t="s">
        <v>153</v>
      </c>
      <c r="AU2788" s="214" t="s">
        <v>86</v>
      </c>
      <c r="AV2788" s="13" t="s">
        <v>151</v>
      </c>
      <c r="AW2788" s="13" t="s">
        <v>40</v>
      </c>
      <c r="AX2788" s="13" t="s">
        <v>25</v>
      </c>
      <c r="AY2788" s="214" t="s">
        <v>144</v>
      </c>
    </row>
    <row r="2789" spans="2:65" s="1" customFormat="1" ht="22.5" customHeight="1">
      <c r="B2789" s="175"/>
      <c r="C2789" s="176" t="s">
        <v>3071</v>
      </c>
      <c r="D2789" s="176" t="s">
        <v>146</v>
      </c>
      <c r="E2789" s="177" t="s">
        <v>3072</v>
      </c>
      <c r="F2789" s="178" t="s">
        <v>3073</v>
      </c>
      <c r="G2789" s="179" t="s">
        <v>393</v>
      </c>
      <c r="H2789" s="180">
        <v>2</v>
      </c>
      <c r="I2789" s="181"/>
      <c r="J2789" s="182">
        <f>ROUND(I2789*H2789,2)</f>
        <v>0</v>
      </c>
      <c r="K2789" s="178" t="s">
        <v>4753</v>
      </c>
      <c r="L2789" s="42"/>
      <c r="M2789" s="183" t="s">
        <v>5</v>
      </c>
      <c r="N2789" s="184" t="s">
        <v>48</v>
      </c>
      <c r="O2789" s="43"/>
      <c r="P2789" s="185">
        <f>O2789*H2789</f>
        <v>0</v>
      </c>
      <c r="Q2789" s="185">
        <v>0</v>
      </c>
      <c r="R2789" s="185">
        <f>Q2789*H2789</f>
        <v>0</v>
      </c>
      <c r="S2789" s="185">
        <v>0</v>
      </c>
      <c r="T2789" s="186">
        <f>S2789*H2789</f>
        <v>0</v>
      </c>
      <c r="AR2789" s="24" t="s">
        <v>339</v>
      </c>
      <c r="AT2789" s="24" t="s">
        <v>146</v>
      </c>
      <c r="AU2789" s="24" t="s">
        <v>86</v>
      </c>
      <c r="AY2789" s="24" t="s">
        <v>144</v>
      </c>
      <c r="BE2789" s="187">
        <f>IF(N2789="základní",J2789,0)</f>
        <v>0</v>
      </c>
      <c r="BF2789" s="187">
        <f>IF(N2789="snížená",J2789,0)</f>
        <v>0</v>
      </c>
      <c r="BG2789" s="187">
        <f>IF(N2789="zákl. přenesená",J2789,0)</f>
        <v>0</v>
      </c>
      <c r="BH2789" s="187">
        <f>IF(N2789="sníž. přenesená",J2789,0)</f>
        <v>0</v>
      </c>
      <c r="BI2789" s="187">
        <f>IF(N2789="nulová",J2789,0)</f>
        <v>0</v>
      </c>
      <c r="BJ2789" s="24" t="s">
        <v>25</v>
      </c>
      <c r="BK2789" s="187">
        <f>ROUND(I2789*H2789,2)</f>
        <v>0</v>
      </c>
      <c r="BL2789" s="24" t="s">
        <v>339</v>
      </c>
      <c r="BM2789" s="24" t="s">
        <v>3074</v>
      </c>
    </row>
    <row r="2790" spans="2:51" s="12" customFormat="1" ht="13.5">
      <c r="B2790" s="197"/>
      <c r="D2790" s="189" t="s">
        <v>153</v>
      </c>
      <c r="E2790" s="198" t="s">
        <v>5</v>
      </c>
      <c r="F2790" s="199" t="s">
        <v>86</v>
      </c>
      <c r="H2790" s="200">
        <v>2</v>
      </c>
      <c r="I2790" s="201"/>
      <c r="L2790" s="197"/>
      <c r="M2790" s="202"/>
      <c r="N2790" s="203"/>
      <c r="O2790" s="203"/>
      <c r="P2790" s="203"/>
      <c r="Q2790" s="203"/>
      <c r="R2790" s="203"/>
      <c r="S2790" s="203"/>
      <c r="T2790" s="204"/>
      <c r="AT2790" s="198" t="s">
        <v>153</v>
      </c>
      <c r="AU2790" s="198" t="s">
        <v>86</v>
      </c>
      <c r="AV2790" s="12" t="s">
        <v>86</v>
      </c>
      <c r="AW2790" s="12" t="s">
        <v>40</v>
      </c>
      <c r="AX2790" s="12" t="s">
        <v>77</v>
      </c>
      <c r="AY2790" s="198" t="s">
        <v>144</v>
      </c>
    </row>
    <row r="2791" spans="2:51" s="13" customFormat="1" ht="13.5">
      <c r="B2791" s="205"/>
      <c r="D2791" s="206" t="s">
        <v>153</v>
      </c>
      <c r="E2791" s="207" t="s">
        <v>5</v>
      </c>
      <c r="F2791" s="208" t="s">
        <v>174</v>
      </c>
      <c r="H2791" s="209">
        <v>2</v>
      </c>
      <c r="I2791" s="210"/>
      <c r="L2791" s="205"/>
      <c r="M2791" s="211"/>
      <c r="N2791" s="212"/>
      <c r="O2791" s="212"/>
      <c r="P2791" s="212"/>
      <c r="Q2791" s="212"/>
      <c r="R2791" s="212"/>
      <c r="S2791" s="212"/>
      <c r="T2791" s="213"/>
      <c r="AT2791" s="214" t="s">
        <v>153</v>
      </c>
      <c r="AU2791" s="214" t="s">
        <v>86</v>
      </c>
      <c r="AV2791" s="13" t="s">
        <v>151</v>
      </c>
      <c r="AW2791" s="13" t="s">
        <v>40</v>
      </c>
      <c r="AX2791" s="13" t="s">
        <v>25</v>
      </c>
      <c r="AY2791" s="214" t="s">
        <v>144</v>
      </c>
    </row>
    <row r="2792" spans="2:65" s="1" customFormat="1" ht="22.5" customHeight="1">
      <c r="B2792" s="175"/>
      <c r="C2792" s="176" t="s">
        <v>3075</v>
      </c>
      <c r="D2792" s="176" t="s">
        <v>146</v>
      </c>
      <c r="E2792" s="177" t="s">
        <v>3076</v>
      </c>
      <c r="F2792" s="178" t="s">
        <v>3077</v>
      </c>
      <c r="G2792" s="179" t="s">
        <v>393</v>
      </c>
      <c r="H2792" s="180">
        <v>1</v>
      </c>
      <c r="I2792" s="181"/>
      <c r="J2792" s="182">
        <f>ROUND(I2792*H2792,2)</f>
        <v>0</v>
      </c>
      <c r="K2792" s="178" t="s">
        <v>4753</v>
      </c>
      <c r="L2792" s="42"/>
      <c r="M2792" s="183" t="s">
        <v>5</v>
      </c>
      <c r="N2792" s="184" t="s">
        <v>48</v>
      </c>
      <c r="O2792" s="43"/>
      <c r="P2792" s="185">
        <f>O2792*H2792</f>
        <v>0</v>
      </c>
      <c r="Q2792" s="185">
        <v>0</v>
      </c>
      <c r="R2792" s="185">
        <f>Q2792*H2792</f>
        <v>0</v>
      </c>
      <c r="S2792" s="185">
        <v>0</v>
      </c>
      <c r="T2792" s="186">
        <f>S2792*H2792</f>
        <v>0</v>
      </c>
      <c r="AR2792" s="24" t="s">
        <v>339</v>
      </c>
      <c r="AT2792" s="24" t="s">
        <v>146</v>
      </c>
      <c r="AU2792" s="24" t="s">
        <v>86</v>
      </c>
      <c r="AY2792" s="24" t="s">
        <v>144</v>
      </c>
      <c r="BE2792" s="187">
        <f>IF(N2792="základní",J2792,0)</f>
        <v>0</v>
      </c>
      <c r="BF2792" s="187">
        <f>IF(N2792="snížená",J2792,0)</f>
        <v>0</v>
      </c>
      <c r="BG2792" s="187">
        <f>IF(N2792="zákl. přenesená",J2792,0)</f>
        <v>0</v>
      </c>
      <c r="BH2792" s="187">
        <f>IF(N2792="sníž. přenesená",J2792,0)</f>
        <v>0</v>
      </c>
      <c r="BI2792" s="187">
        <f>IF(N2792="nulová",J2792,0)</f>
        <v>0</v>
      </c>
      <c r="BJ2792" s="24" t="s">
        <v>25</v>
      </c>
      <c r="BK2792" s="187">
        <f>ROUND(I2792*H2792,2)</f>
        <v>0</v>
      </c>
      <c r="BL2792" s="24" t="s">
        <v>339</v>
      </c>
      <c r="BM2792" s="24" t="s">
        <v>3078</v>
      </c>
    </row>
    <row r="2793" spans="2:51" s="12" customFormat="1" ht="13.5">
      <c r="B2793" s="197"/>
      <c r="D2793" s="189" t="s">
        <v>153</v>
      </c>
      <c r="E2793" s="198" t="s">
        <v>5</v>
      </c>
      <c r="F2793" s="199" t="s">
        <v>25</v>
      </c>
      <c r="H2793" s="200">
        <v>1</v>
      </c>
      <c r="I2793" s="201"/>
      <c r="L2793" s="197"/>
      <c r="M2793" s="202"/>
      <c r="N2793" s="203"/>
      <c r="O2793" s="203"/>
      <c r="P2793" s="203"/>
      <c r="Q2793" s="203"/>
      <c r="R2793" s="203"/>
      <c r="S2793" s="203"/>
      <c r="T2793" s="204"/>
      <c r="AT2793" s="198" t="s">
        <v>153</v>
      </c>
      <c r="AU2793" s="198" t="s">
        <v>86</v>
      </c>
      <c r="AV2793" s="12" t="s">
        <v>86</v>
      </c>
      <c r="AW2793" s="12" t="s">
        <v>40</v>
      </c>
      <c r="AX2793" s="12" t="s">
        <v>77</v>
      </c>
      <c r="AY2793" s="198" t="s">
        <v>144</v>
      </c>
    </row>
    <row r="2794" spans="2:51" s="13" customFormat="1" ht="13.5">
      <c r="B2794" s="205"/>
      <c r="D2794" s="206" t="s">
        <v>153</v>
      </c>
      <c r="E2794" s="207" t="s">
        <v>5</v>
      </c>
      <c r="F2794" s="208" t="s">
        <v>174</v>
      </c>
      <c r="H2794" s="209">
        <v>1</v>
      </c>
      <c r="I2794" s="210"/>
      <c r="L2794" s="205"/>
      <c r="M2794" s="211"/>
      <c r="N2794" s="212"/>
      <c r="O2794" s="212"/>
      <c r="P2794" s="212"/>
      <c r="Q2794" s="212"/>
      <c r="R2794" s="212"/>
      <c r="S2794" s="212"/>
      <c r="T2794" s="213"/>
      <c r="AT2794" s="214" t="s">
        <v>153</v>
      </c>
      <c r="AU2794" s="214" t="s">
        <v>86</v>
      </c>
      <c r="AV2794" s="13" t="s">
        <v>151</v>
      </c>
      <c r="AW2794" s="13" t="s">
        <v>40</v>
      </c>
      <c r="AX2794" s="13" t="s">
        <v>25</v>
      </c>
      <c r="AY2794" s="214" t="s">
        <v>144</v>
      </c>
    </row>
    <row r="2795" spans="2:65" s="1" customFormat="1" ht="22.5" customHeight="1">
      <c r="B2795" s="175"/>
      <c r="C2795" s="176" t="s">
        <v>3079</v>
      </c>
      <c r="D2795" s="176" t="s">
        <v>146</v>
      </c>
      <c r="E2795" s="177" t="s">
        <v>3080</v>
      </c>
      <c r="F2795" s="178" t="s">
        <v>3081</v>
      </c>
      <c r="G2795" s="179" t="s">
        <v>393</v>
      </c>
      <c r="H2795" s="180">
        <v>2</v>
      </c>
      <c r="I2795" s="181"/>
      <c r="J2795" s="182">
        <f>ROUND(I2795*H2795,2)</f>
        <v>0</v>
      </c>
      <c r="K2795" s="178" t="s">
        <v>4753</v>
      </c>
      <c r="L2795" s="42"/>
      <c r="M2795" s="183" t="s">
        <v>5</v>
      </c>
      <c r="N2795" s="184" t="s">
        <v>48</v>
      </c>
      <c r="O2795" s="43"/>
      <c r="P2795" s="185">
        <f>O2795*H2795</f>
        <v>0</v>
      </c>
      <c r="Q2795" s="185">
        <v>0</v>
      </c>
      <c r="R2795" s="185">
        <f>Q2795*H2795</f>
        <v>0</v>
      </c>
      <c r="S2795" s="185">
        <v>0</v>
      </c>
      <c r="T2795" s="186">
        <f>S2795*H2795</f>
        <v>0</v>
      </c>
      <c r="AR2795" s="24" t="s">
        <v>339</v>
      </c>
      <c r="AT2795" s="24" t="s">
        <v>146</v>
      </c>
      <c r="AU2795" s="24" t="s">
        <v>86</v>
      </c>
      <c r="AY2795" s="24" t="s">
        <v>144</v>
      </c>
      <c r="BE2795" s="187">
        <f>IF(N2795="základní",J2795,0)</f>
        <v>0</v>
      </c>
      <c r="BF2795" s="187">
        <f>IF(N2795="snížená",J2795,0)</f>
        <v>0</v>
      </c>
      <c r="BG2795" s="187">
        <f>IF(N2795="zákl. přenesená",J2795,0)</f>
        <v>0</v>
      </c>
      <c r="BH2795" s="187">
        <f>IF(N2795="sníž. přenesená",J2795,0)</f>
        <v>0</v>
      </c>
      <c r="BI2795" s="187">
        <f>IF(N2795="nulová",J2795,0)</f>
        <v>0</v>
      </c>
      <c r="BJ2795" s="24" t="s">
        <v>25</v>
      </c>
      <c r="BK2795" s="187">
        <f>ROUND(I2795*H2795,2)</f>
        <v>0</v>
      </c>
      <c r="BL2795" s="24" t="s">
        <v>339</v>
      </c>
      <c r="BM2795" s="24" t="s">
        <v>3082</v>
      </c>
    </row>
    <row r="2796" spans="2:51" s="12" customFormat="1" ht="13.5">
      <c r="B2796" s="197"/>
      <c r="D2796" s="189" t="s">
        <v>153</v>
      </c>
      <c r="E2796" s="198" t="s">
        <v>5</v>
      </c>
      <c r="F2796" s="199" t="s">
        <v>86</v>
      </c>
      <c r="H2796" s="200">
        <v>2</v>
      </c>
      <c r="I2796" s="201"/>
      <c r="L2796" s="197"/>
      <c r="M2796" s="202"/>
      <c r="N2796" s="203"/>
      <c r="O2796" s="203"/>
      <c r="P2796" s="203"/>
      <c r="Q2796" s="203"/>
      <c r="R2796" s="203"/>
      <c r="S2796" s="203"/>
      <c r="T2796" s="204"/>
      <c r="AT2796" s="198" t="s">
        <v>153</v>
      </c>
      <c r="AU2796" s="198" t="s">
        <v>86</v>
      </c>
      <c r="AV2796" s="12" t="s">
        <v>86</v>
      </c>
      <c r="AW2796" s="12" t="s">
        <v>40</v>
      </c>
      <c r="AX2796" s="12" t="s">
        <v>77</v>
      </c>
      <c r="AY2796" s="198" t="s">
        <v>144</v>
      </c>
    </row>
    <row r="2797" spans="2:51" s="13" customFormat="1" ht="13.5">
      <c r="B2797" s="205"/>
      <c r="D2797" s="206" t="s">
        <v>153</v>
      </c>
      <c r="E2797" s="207" t="s">
        <v>5</v>
      </c>
      <c r="F2797" s="208" t="s">
        <v>174</v>
      </c>
      <c r="H2797" s="209">
        <v>2</v>
      </c>
      <c r="I2797" s="210"/>
      <c r="L2797" s="205"/>
      <c r="M2797" s="211"/>
      <c r="N2797" s="212"/>
      <c r="O2797" s="212"/>
      <c r="P2797" s="212"/>
      <c r="Q2797" s="212"/>
      <c r="R2797" s="212"/>
      <c r="S2797" s="212"/>
      <c r="T2797" s="213"/>
      <c r="AT2797" s="214" t="s">
        <v>153</v>
      </c>
      <c r="AU2797" s="214" t="s">
        <v>86</v>
      </c>
      <c r="AV2797" s="13" t="s">
        <v>151</v>
      </c>
      <c r="AW2797" s="13" t="s">
        <v>40</v>
      </c>
      <c r="AX2797" s="13" t="s">
        <v>25</v>
      </c>
      <c r="AY2797" s="214" t="s">
        <v>144</v>
      </c>
    </row>
    <row r="2798" spans="2:65" s="1" customFormat="1" ht="22.5" customHeight="1">
      <c r="B2798" s="175"/>
      <c r="C2798" s="176" t="s">
        <v>3083</v>
      </c>
      <c r="D2798" s="176" t="s">
        <v>146</v>
      </c>
      <c r="E2798" s="177" t="s">
        <v>3084</v>
      </c>
      <c r="F2798" s="178" t="s">
        <v>3085</v>
      </c>
      <c r="G2798" s="179" t="s">
        <v>393</v>
      </c>
      <c r="H2798" s="180">
        <v>1</v>
      </c>
      <c r="I2798" s="181"/>
      <c r="J2798" s="182">
        <f>ROUND(I2798*H2798,2)</f>
        <v>0</v>
      </c>
      <c r="K2798" s="178" t="s">
        <v>4753</v>
      </c>
      <c r="L2798" s="42"/>
      <c r="M2798" s="183" t="s">
        <v>5</v>
      </c>
      <c r="N2798" s="184" t="s">
        <v>48</v>
      </c>
      <c r="O2798" s="43"/>
      <c r="P2798" s="185">
        <f>O2798*H2798</f>
        <v>0</v>
      </c>
      <c r="Q2798" s="185">
        <v>0</v>
      </c>
      <c r="R2798" s="185">
        <f>Q2798*H2798</f>
        <v>0</v>
      </c>
      <c r="S2798" s="185">
        <v>0</v>
      </c>
      <c r="T2798" s="186">
        <f>S2798*H2798</f>
        <v>0</v>
      </c>
      <c r="AR2798" s="24" t="s">
        <v>339</v>
      </c>
      <c r="AT2798" s="24" t="s">
        <v>146</v>
      </c>
      <c r="AU2798" s="24" t="s">
        <v>86</v>
      </c>
      <c r="AY2798" s="24" t="s">
        <v>144</v>
      </c>
      <c r="BE2798" s="187">
        <f>IF(N2798="základní",J2798,0)</f>
        <v>0</v>
      </c>
      <c r="BF2798" s="187">
        <f>IF(N2798="snížená",J2798,0)</f>
        <v>0</v>
      </c>
      <c r="BG2798" s="187">
        <f>IF(N2798="zákl. přenesená",J2798,0)</f>
        <v>0</v>
      </c>
      <c r="BH2798" s="187">
        <f>IF(N2798="sníž. přenesená",J2798,0)</f>
        <v>0</v>
      </c>
      <c r="BI2798" s="187">
        <f>IF(N2798="nulová",J2798,0)</f>
        <v>0</v>
      </c>
      <c r="BJ2798" s="24" t="s">
        <v>25</v>
      </c>
      <c r="BK2798" s="187">
        <f>ROUND(I2798*H2798,2)</f>
        <v>0</v>
      </c>
      <c r="BL2798" s="24" t="s">
        <v>339</v>
      </c>
      <c r="BM2798" s="24" t="s">
        <v>3086</v>
      </c>
    </row>
    <row r="2799" spans="2:51" s="12" customFormat="1" ht="13.5">
      <c r="B2799" s="197"/>
      <c r="D2799" s="189" t="s">
        <v>153</v>
      </c>
      <c r="E2799" s="198" t="s">
        <v>5</v>
      </c>
      <c r="F2799" s="199" t="s">
        <v>25</v>
      </c>
      <c r="H2799" s="200">
        <v>1</v>
      </c>
      <c r="I2799" s="201"/>
      <c r="L2799" s="197"/>
      <c r="M2799" s="202"/>
      <c r="N2799" s="203"/>
      <c r="O2799" s="203"/>
      <c r="P2799" s="203"/>
      <c r="Q2799" s="203"/>
      <c r="R2799" s="203"/>
      <c r="S2799" s="203"/>
      <c r="T2799" s="204"/>
      <c r="AT2799" s="198" t="s">
        <v>153</v>
      </c>
      <c r="AU2799" s="198" t="s">
        <v>86</v>
      </c>
      <c r="AV2799" s="12" t="s">
        <v>86</v>
      </c>
      <c r="AW2799" s="12" t="s">
        <v>40</v>
      </c>
      <c r="AX2799" s="12" t="s">
        <v>77</v>
      </c>
      <c r="AY2799" s="198" t="s">
        <v>144</v>
      </c>
    </row>
    <row r="2800" spans="2:51" s="13" customFormat="1" ht="13.5">
      <c r="B2800" s="205"/>
      <c r="D2800" s="206" t="s">
        <v>153</v>
      </c>
      <c r="E2800" s="207" t="s">
        <v>5</v>
      </c>
      <c r="F2800" s="208" t="s">
        <v>174</v>
      </c>
      <c r="H2800" s="209">
        <v>1</v>
      </c>
      <c r="I2800" s="210"/>
      <c r="L2800" s="205"/>
      <c r="M2800" s="211"/>
      <c r="N2800" s="212"/>
      <c r="O2800" s="212"/>
      <c r="P2800" s="212"/>
      <c r="Q2800" s="212"/>
      <c r="R2800" s="212"/>
      <c r="S2800" s="212"/>
      <c r="T2800" s="213"/>
      <c r="AT2800" s="214" t="s">
        <v>153</v>
      </c>
      <c r="AU2800" s="214" t="s">
        <v>86</v>
      </c>
      <c r="AV2800" s="13" t="s">
        <v>151</v>
      </c>
      <c r="AW2800" s="13" t="s">
        <v>40</v>
      </c>
      <c r="AX2800" s="13" t="s">
        <v>25</v>
      </c>
      <c r="AY2800" s="214" t="s">
        <v>144</v>
      </c>
    </row>
    <row r="2801" spans="2:65" s="1" customFormat="1" ht="22.5" customHeight="1">
      <c r="B2801" s="175"/>
      <c r="C2801" s="176" t="s">
        <v>3087</v>
      </c>
      <c r="D2801" s="176" t="s">
        <v>146</v>
      </c>
      <c r="E2801" s="177" t="s">
        <v>3088</v>
      </c>
      <c r="F2801" s="178" t="s">
        <v>3089</v>
      </c>
      <c r="G2801" s="179" t="s">
        <v>393</v>
      </c>
      <c r="H2801" s="180">
        <v>1</v>
      </c>
      <c r="I2801" s="181"/>
      <c r="J2801" s="182">
        <f>ROUND(I2801*H2801,2)</f>
        <v>0</v>
      </c>
      <c r="K2801" s="178" t="s">
        <v>4753</v>
      </c>
      <c r="L2801" s="42"/>
      <c r="M2801" s="183" t="s">
        <v>5</v>
      </c>
      <c r="N2801" s="184" t="s">
        <v>48</v>
      </c>
      <c r="O2801" s="43"/>
      <c r="P2801" s="185">
        <f>O2801*H2801</f>
        <v>0</v>
      </c>
      <c r="Q2801" s="185">
        <v>0</v>
      </c>
      <c r="R2801" s="185">
        <f>Q2801*H2801</f>
        <v>0</v>
      </c>
      <c r="S2801" s="185">
        <v>0</v>
      </c>
      <c r="T2801" s="186">
        <f>S2801*H2801</f>
        <v>0</v>
      </c>
      <c r="AR2801" s="24" t="s">
        <v>339</v>
      </c>
      <c r="AT2801" s="24" t="s">
        <v>146</v>
      </c>
      <c r="AU2801" s="24" t="s">
        <v>86</v>
      </c>
      <c r="AY2801" s="24" t="s">
        <v>144</v>
      </c>
      <c r="BE2801" s="187">
        <f>IF(N2801="základní",J2801,0)</f>
        <v>0</v>
      </c>
      <c r="BF2801" s="187">
        <f>IF(N2801="snížená",J2801,0)</f>
        <v>0</v>
      </c>
      <c r="BG2801" s="187">
        <f>IF(N2801="zákl. přenesená",J2801,0)</f>
        <v>0</v>
      </c>
      <c r="BH2801" s="187">
        <f>IF(N2801="sníž. přenesená",J2801,0)</f>
        <v>0</v>
      </c>
      <c r="BI2801" s="187">
        <f>IF(N2801="nulová",J2801,0)</f>
        <v>0</v>
      </c>
      <c r="BJ2801" s="24" t="s">
        <v>25</v>
      </c>
      <c r="BK2801" s="187">
        <f>ROUND(I2801*H2801,2)</f>
        <v>0</v>
      </c>
      <c r="BL2801" s="24" t="s">
        <v>339</v>
      </c>
      <c r="BM2801" s="24" t="s">
        <v>3090</v>
      </c>
    </row>
    <row r="2802" spans="2:51" s="12" customFormat="1" ht="13.5">
      <c r="B2802" s="197"/>
      <c r="D2802" s="189" t="s">
        <v>153</v>
      </c>
      <c r="E2802" s="198" t="s">
        <v>5</v>
      </c>
      <c r="F2802" s="199" t="s">
        <v>25</v>
      </c>
      <c r="H2802" s="200">
        <v>1</v>
      </c>
      <c r="I2802" s="201"/>
      <c r="L2802" s="197"/>
      <c r="M2802" s="202"/>
      <c r="N2802" s="203"/>
      <c r="O2802" s="203"/>
      <c r="P2802" s="203"/>
      <c r="Q2802" s="203"/>
      <c r="R2802" s="203"/>
      <c r="S2802" s="203"/>
      <c r="T2802" s="204"/>
      <c r="AT2802" s="198" t="s">
        <v>153</v>
      </c>
      <c r="AU2802" s="198" t="s">
        <v>86</v>
      </c>
      <c r="AV2802" s="12" t="s">
        <v>86</v>
      </c>
      <c r="AW2802" s="12" t="s">
        <v>40</v>
      </c>
      <c r="AX2802" s="12" t="s">
        <v>77</v>
      </c>
      <c r="AY2802" s="198" t="s">
        <v>144</v>
      </c>
    </row>
    <row r="2803" spans="2:51" s="13" customFormat="1" ht="13.5">
      <c r="B2803" s="205"/>
      <c r="D2803" s="206" t="s">
        <v>153</v>
      </c>
      <c r="E2803" s="207" t="s">
        <v>5</v>
      </c>
      <c r="F2803" s="208" t="s">
        <v>174</v>
      </c>
      <c r="H2803" s="209">
        <v>1</v>
      </c>
      <c r="I2803" s="210"/>
      <c r="L2803" s="205"/>
      <c r="M2803" s="211"/>
      <c r="N2803" s="212"/>
      <c r="O2803" s="212"/>
      <c r="P2803" s="212"/>
      <c r="Q2803" s="212"/>
      <c r="R2803" s="212"/>
      <c r="S2803" s="212"/>
      <c r="T2803" s="213"/>
      <c r="AT2803" s="214" t="s">
        <v>153</v>
      </c>
      <c r="AU2803" s="214" t="s">
        <v>86</v>
      </c>
      <c r="AV2803" s="13" t="s">
        <v>151</v>
      </c>
      <c r="AW2803" s="13" t="s">
        <v>40</v>
      </c>
      <c r="AX2803" s="13" t="s">
        <v>25</v>
      </c>
      <c r="AY2803" s="214" t="s">
        <v>144</v>
      </c>
    </row>
    <row r="2804" spans="2:65" s="1" customFormat="1" ht="22.5" customHeight="1">
      <c r="B2804" s="175"/>
      <c r="C2804" s="176" t="s">
        <v>3091</v>
      </c>
      <c r="D2804" s="176" t="s">
        <v>146</v>
      </c>
      <c r="E2804" s="177" t="s">
        <v>3092</v>
      </c>
      <c r="F2804" s="178" t="s">
        <v>3093</v>
      </c>
      <c r="G2804" s="179" t="s">
        <v>468</v>
      </c>
      <c r="H2804" s="180">
        <v>5.1</v>
      </c>
      <c r="I2804" s="181"/>
      <c r="J2804" s="182">
        <f>ROUND(I2804*H2804,2)</f>
        <v>0</v>
      </c>
      <c r="K2804" s="178" t="s">
        <v>4754</v>
      </c>
      <c r="L2804" s="42"/>
      <c r="M2804" s="183" t="s">
        <v>5</v>
      </c>
      <c r="N2804" s="184" t="s">
        <v>48</v>
      </c>
      <c r="O2804" s="43"/>
      <c r="P2804" s="185">
        <f>O2804*H2804</f>
        <v>0</v>
      </c>
      <c r="Q2804" s="185">
        <v>0</v>
      </c>
      <c r="R2804" s="185">
        <f>Q2804*H2804</f>
        <v>0</v>
      </c>
      <c r="S2804" s="185">
        <v>0</v>
      </c>
      <c r="T2804" s="186">
        <f>S2804*H2804</f>
        <v>0</v>
      </c>
      <c r="AR2804" s="24" t="s">
        <v>339</v>
      </c>
      <c r="AT2804" s="24" t="s">
        <v>146</v>
      </c>
      <c r="AU2804" s="24" t="s">
        <v>86</v>
      </c>
      <c r="AY2804" s="24" t="s">
        <v>144</v>
      </c>
      <c r="BE2804" s="187">
        <f>IF(N2804="základní",J2804,0)</f>
        <v>0</v>
      </c>
      <c r="BF2804" s="187">
        <f>IF(N2804="snížená",J2804,0)</f>
        <v>0</v>
      </c>
      <c r="BG2804" s="187">
        <f>IF(N2804="zákl. přenesená",J2804,0)</f>
        <v>0</v>
      </c>
      <c r="BH2804" s="187">
        <f>IF(N2804="sníž. přenesená",J2804,0)</f>
        <v>0</v>
      </c>
      <c r="BI2804" s="187">
        <f>IF(N2804="nulová",J2804,0)</f>
        <v>0</v>
      </c>
      <c r="BJ2804" s="24" t="s">
        <v>25</v>
      </c>
      <c r="BK2804" s="187">
        <f>ROUND(I2804*H2804,2)</f>
        <v>0</v>
      </c>
      <c r="BL2804" s="24" t="s">
        <v>339</v>
      </c>
      <c r="BM2804" s="24" t="s">
        <v>3094</v>
      </c>
    </row>
    <row r="2805" spans="2:51" s="12" customFormat="1" ht="13.5">
      <c r="B2805" s="197"/>
      <c r="D2805" s="189" t="s">
        <v>153</v>
      </c>
      <c r="E2805" s="198" t="s">
        <v>5</v>
      </c>
      <c r="F2805" s="199" t="s">
        <v>2813</v>
      </c>
      <c r="H2805" s="200">
        <v>5.1</v>
      </c>
      <c r="I2805" s="201"/>
      <c r="L2805" s="197"/>
      <c r="M2805" s="202"/>
      <c r="N2805" s="203"/>
      <c r="O2805" s="203"/>
      <c r="P2805" s="203"/>
      <c r="Q2805" s="203"/>
      <c r="R2805" s="203"/>
      <c r="S2805" s="203"/>
      <c r="T2805" s="204"/>
      <c r="AT2805" s="198" t="s">
        <v>153</v>
      </c>
      <c r="AU2805" s="198" t="s">
        <v>86</v>
      </c>
      <c r="AV2805" s="12" t="s">
        <v>86</v>
      </c>
      <c r="AW2805" s="12" t="s">
        <v>40</v>
      </c>
      <c r="AX2805" s="12" t="s">
        <v>77</v>
      </c>
      <c r="AY2805" s="198" t="s">
        <v>144</v>
      </c>
    </row>
    <row r="2806" spans="2:51" s="13" customFormat="1" ht="13.5">
      <c r="B2806" s="205"/>
      <c r="D2806" s="206" t="s">
        <v>153</v>
      </c>
      <c r="E2806" s="207" t="s">
        <v>5</v>
      </c>
      <c r="F2806" s="208" t="s">
        <v>174</v>
      </c>
      <c r="H2806" s="209">
        <v>5.1</v>
      </c>
      <c r="I2806" s="210"/>
      <c r="L2806" s="205"/>
      <c r="M2806" s="211"/>
      <c r="N2806" s="212"/>
      <c r="O2806" s="212"/>
      <c r="P2806" s="212"/>
      <c r="Q2806" s="212"/>
      <c r="R2806" s="212"/>
      <c r="S2806" s="212"/>
      <c r="T2806" s="213"/>
      <c r="AT2806" s="214" t="s">
        <v>153</v>
      </c>
      <c r="AU2806" s="214" t="s">
        <v>86</v>
      </c>
      <c r="AV2806" s="13" t="s">
        <v>151</v>
      </c>
      <c r="AW2806" s="13" t="s">
        <v>40</v>
      </c>
      <c r="AX2806" s="13" t="s">
        <v>25</v>
      </c>
      <c r="AY2806" s="214" t="s">
        <v>144</v>
      </c>
    </row>
    <row r="2807" spans="2:65" s="1" customFormat="1" ht="22.5" customHeight="1">
      <c r="B2807" s="175"/>
      <c r="C2807" s="176" t="s">
        <v>3095</v>
      </c>
      <c r="D2807" s="176" t="s">
        <v>146</v>
      </c>
      <c r="E2807" s="177" t="s">
        <v>3096</v>
      </c>
      <c r="F2807" s="178" t="s">
        <v>3097</v>
      </c>
      <c r="G2807" s="179" t="s">
        <v>468</v>
      </c>
      <c r="H2807" s="180">
        <v>6.9</v>
      </c>
      <c r="I2807" s="181"/>
      <c r="J2807" s="182">
        <f>ROUND(I2807*H2807,2)</f>
        <v>0</v>
      </c>
      <c r="K2807" s="178" t="s">
        <v>4754</v>
      </c>
      <c r="L2807" s="42"/>
      <c r="M2807" s="183" t="s">
        <v>5</v>
      </c>
      <c r="N2807" s="184" t="s">
        <v>48</v>
      </c>
      <c r="O2807" s="43"/>
      <c r="P2807" s="185">
        <f>O2807*H2807</f>
        <v>0</v>
      </c>
      <c r="Q2807" s="185">
        <v>0</v>
      </c>
      <c r="R2807" s="185">
        <f>Q2807*H2807</f>
        <v>0</v>
      </c>
      <c r="S2807" s="185">
        <v>0</v>
      </c>
      <c r="T2807" s="186">
        <f>S2807*H2807</f>
        <v>0</v>
      </c>
      <c r="AR2807" s="24" t="s">
        <v>339</v>
      </c>
      <c r="AT2807" s="24" t="s">
        <v>146</v>
      </c>
      <c r="AU2807" s="24" t="s">
        <v>86</v>
      </c>
      <c r="AY2807" s="24" t="s">
        <v>144</v>
      </c>
      <c r="BE2807" s="187">
        <f>IF(N2807="základní",J2807,0)</f>
        <v>0</v>
      </c>
      <c r="BF2807" s="187">
        <f>IF(N2807="snížená",J2807,0)</f>
        <v>0</v>
      </c>
      <c r="BG2807" s="187">
        <f>IF(N2807="zákl. přenesená",J2807,0)</f>
        <v>0</v>
      </c>
      <c r="BH2807" s="187">
        <f>IF(N2807="sníž. přenesená",J2807,0)</f>
        <v>0</v>
      </c>
      <c r="BI2807" s="187">
        <f>IF(N2807="nulová",J2807,0)</f>
        <v>0</v>
      </c>
      <c r="BJ2807" s="24" t="s">
        <v>25</v>
      </c>
      <c r="BK2807" s="187">
        <f>ROUND(I2807*H2807,2)</f>
        <v>0</v>
      </c>
      <c r="BL2807" s="24" t="s">
        <v>339</v>
      </c>
      <c r="BM2807" s="24" t="s">
        <v>3098</v>
      </c>
    </row>
    <row r="2808" spans="2:51" s="12" customFormat="1" ht="13.5">
      <c r="B2808" s="197"/>
      <c r="D2808" s="189" t="s">
        <v>153</v>
      </c>
      <c r="E2808" s="198" t="s">
        <v>5</v>
      </c>
      <c r="F2808" s="199" t="s">
        <v>2818</v>
      </c>
      <c r="H2808" s="200">
        <v>6.9</v>
      </c>
      <c r="I2808" s="201"/>
      <c r="L2808" s="197"/>
      <c r="M2808" s="202"/>
      <c r="N2808" s="203"/>
      <c r="O2808" s="203"/>
      <c r="P2808" s="203"/>
      <c r="Q2808" s="203"/>
      <c r="R2808" s="203"/>
      <c r="S2808" s="203"/>
      <c r="T2808" s="204"/>
      <c r="AT2808" s="198" t="s">
        <v>153</v>
      </c>
      <c r="AU2808" s="198" t="s">
        <v>86</v>
      </c>
      <c r="AV2808" s="12" t="s">
        <v>86</v>
      </c>
      <c r="AW2808" s="12" t="s">
        <v>40</v>
      </c>
      <c r="AX2808" s="12" t="s">
        <v>77</v>
      </c>
      <c r="AY2808" s="198" t="s">
        <v>144</v>
      </c>
    </row>
    <row r="2809" spans="2:51" s="13" customFormat="1" ht="13.5">
      <c r="B2809" s="205"/>
      <c r="D2809" s="206" t="s">
        <v>153</v>
      </c>
      <c r="E2809" s="207" t="s">
        <v>5</v>
      </c>
      <c r="F2809" s="208" t="s">
        <v>174</v>
      </c>
      <c r="H2809" s="209">
        <v>6.9</v>
      </c>
      <c r="I2809" s="210"/>
      <c r="L2809" s="205"/>
      <c r="M2809" s="211"/>
      <c r="N2809" s="212"/>
      <c r="O2809" s="212"/>
      <c r="P2809" s="212"/>
      <c r="Q2809" s="212"/>
      <c r="R2809" s="212"/>
      <c r="S2809" s="212"/>
      <c r="T2809" s="213"/>
      <c r="AT2809" s="214" t="s">
        <v>153</v>
      </c>
      <c r="AU2809" s="214" t="s">
        <v>86</v>
      </c>
      <c r="AV2809" s="13" t="s">
        <v>151</v>
      </c>
      <c r="AW2809" s="13" t="s">
        <v>40</v>
      </c>
      <c r="AX2809" s="13" t="s">
        <v>25</v>
      </c>
      <c r="AY2809" s="214" t="s">
        <v>144</v>
      </c>
    </row>
    <row r="2810" spans="2:65" s="1" customFormat="1" ht="22.5" customHeight="1">
      <c r="B2810" s="175"/>
      <c r="C2810" s="176" t="s">
        <v>3099</v>
      </c>
      <c r="D2810" s="176" t="s">
        <v>146</v>
      </c>
      <c r="E2810" s="177" t="s">
        <v>3100</v>
      </c>
      <c r="F2810" s="178" t="s">
        <v>3101</v>
      </c>
      <c r="G2810" s="179" t="s">
        <v>468</v>
      </c>
      <c r="H2810" s="180">
        <v>5</v>
      </c>
      <c r="I2810" s="181"/>
      <c r="J2810" s="182">
        <f>ROUND(I2810*H2810,2)</f>
        <v>0</v>
      </c>
      <c r="K2810" s="178" t="s">
        <v>4754</v>
      </c>
      <c r="L2810" s="42"/>
      <c r="M2810" s="183" t="s">
        <v>5</v>
      </c>
      <c r="N2810" s="184" t="s">
        <v>48</v>
      </c>
      <c r="O2810" s="43"/>
      <c r="P2810" s="185">
        <f>O2810*H2810</f>
        <v>0</v>
      </c>
      <c r="Q2810" s="185">
        <v>0</v>
      </c>
      <c r="R2810" s="185">
        <f>Q2810*H2810</f>
        <v>0</v>
      </c>
      <c r="S2810" s="185">
        <v>0</v>
      </c>
      <c r="T2810" s="186">
        <f>S2810*H2810</f>
        <v>0</v>
      </c>
      <c r="AR2810" s="24" t="s">
        <v>339</v>
      </c>
      <c r="AT2810" s="24" t="s">
        <v>146</v>
      </c>
      <c r="AU2810" s="24" t="s">
        <v>86</v>
      </c>
      <c r="AY2810" s="24" t="s">
        <v>144</v>
      </c>
      <c r="BE2810" s="187">
        <f>IF(N2810="základní",J2810,0)</f>
        <v>0</v>
      </c>
      <c r="BF2810" s="187">
        <f>IF(N2810="snížená",J2810,0)</f>
        <v>0</v>
      </c>
      <c r="BG2810" s="187">
        <f>IF(N2810="zákl. přenesená",J2810,0)</f>
        <v>0</v>
      </c>
      <c r="BH2810" s="187">
        <f>IF(N2810="sníž. přenesená",J2810,0)</f>
        <v>0</v>
      </c>
      <c r="BI2810" s="187">
        <f>IF(N2810="nulová",J2810,0)</f>
        <v>0</v>
      </c>
      <c r="BJ2810" s="24" t="s">
        <v>25</v>
      </c>
      <c r="BK2810" s="187">
        <f>ROUND(I2810*H2810,2)</f>
        <v>0</v>
      </c>
      <c r="BL2810" s="24" t="s">
        <v>339</v>
      </c>
      <c r="BM2810" s="24" t="s">
        <v>3102</v>
      </c>
    </row>
    <row r="2811" spans="2:51" s="12" customFormat="1" ht="13.5">
      <c r="B2811" s="197"/>
      <c r="D2811" s="189" t="s">
        <v>153</v>
      </c>
      <c r="E2811" s="198" t="s">
        <v>5</v>
      </c>
      <c r="F2811" s="199" t="s">
        <v>2823</v>
      </c>
      <c r="H2811" s="200">
        <v>5</v>
      </c>
      <c r="I2811" s="201"/>
      <c r="L2811" s="197"/>
      <c r="M2811" s="202"/>
      <c r="N2811" s="203"/>
      <c r="O2811" s="203"/>
      <c r="P2811" s="203"/>
      <c r="Q2811" s="203"/>
      <c r="R2811" s="203"/>
      <c r="S2811" s="203"/>
      <c r="T2811" s="204"/>
      <c r="AT2811" s="198" t="s">
        <v>153</v>
      </c>
      <c r="AU2811" s="198" t="s">
        <v>86</v>
      </c>
      <c r="AV2811" s="12" t="s">
        <v>86</v>
      </c>
      <c r="AW2811" s="12" t="s">
        <v>40</v>
      </c>
      <c r="AX2811" s="12" t="s">
        <v>77</v>
      </c>
      <c r="AY2811" s="198" t="s">
        <v>144</v>
      </c>
    </row>
    <row r="2812" spans="2:51" s="13" customFormat="1" ht="13.5">
      <c r="B2812" s="205"/>
      <c r="D2812" s="206" t="s">
        <v>153</v>
      </c>
      <c r="E2812" s="207" t="s">
        <v>5</v>
      </c>
      <c r="F2812" s="208" t="s">
        <v>174</v>
      </c>
      <c r="H2812" s="209">
        <v>5</v>
      </c>
      <c r="I2812" s="210"/>
      <c r="L2812" s="205"/>
      <c r="M2812" s="211"/>
      <c r="N2812" s="212"/>
      <c r="O2812" s="212"/>
      <c r="P2812" s="212"/>
      <c r="Q2812" s="212"/>
      <c r="R2812" s="212"/>
      <c r="S2812" s="212"/>
      <c r="T2812" s="213"/>
      <c r="AT2812" s="214" t="s">
        <v>153</v>
      </c>
      <c r="AU2812" s="214" t="s">
        <v>86</v>
      </c>
      <c r="AV2812" s="13" t="s">
        <v>151</v>
      </c>
      <c r="AW2812" s="13" t="s">
        <v>40</v>
      </c>
      <c r="AX2812" s="13" t="s">
        <v>25</v>
      </c>
      <c r="AY2812" s="214" t="s">
        <v>144</v>
      </c>
    </row>
    <row r="2813" spans="2:65" s="1" customFormat="1" ht="22.5" customHeight="1">
      <c r="B2813" s="175"/>
      <c r="C2813" s="176" t="s">
        <v>3103</v>
      </c>
      <c r="D2813" s="176" t="s">
        <v>146</v>
      </c>
      <c r="E2813" s="177" t="s">
        <v>3104</v>
      </c>
      <c r="F2813" s="178" t="s">
        <v>3105</v>
      </c>
      <c r="G2813" s="179" t="s">
        <v>468</v>
      </c>
      <c r="H2813" s="180">
        <v>7.7</v>
      </c>
      <c r="I2813" s="181"/>
      <c r="J2813" s="182">
        <f>ROUND(I2813*H2813,2)</f>
        <v>0</v>
      </c>
      <c r="K2813" s="178" t="s">
        <v>4754</v>
      </c>
      <c r="L2813" s="42"/>
      <c r="M2813" s="183" t="s">
        <v>5</v>
      </c>
      <c r="N2813" s="184" t="s">
        <v>48</v>
      </c>
      <c r="O2813" s="43"/>
      <c r="P2813" s="185">
        <f>O2813*H2813</f>
        <v>0</v>
      </c>
      <c r="Q2813" s="185">
        <v>0</v>
      </c>
      <c r="R2813" s="185">
        <f>Q2813*H2813</f>
        <v>0</v>
      </c>
      <c r="S2813" s="185">
        <v>0</v>
      </c>
      <c r="T2813" s="186">
        <f>S2813*H2813</f>
        <v>0</v>
      </c>
      <c r="AR2813" s="24" t="s">
        <v>339</v>
      </c>
      <c r="AT2813" s="24" t="s">
        <v>146</v>
      </c>
      <c r="AU2813" s="24" t="s">
        <v>86</v>
      </c>
      <c r="AY2813" s="24" t="s">
        <v>144</v>
      </c>
      <c r="BE2813" s="187">
        <f>IF(N2813="základní",J2813,0)</f>
        <v>0</v>
      </c>
      <c r="BF2813" s="187">
        <f>IF(N2813="snížená",J2813,0)</f>
        <v>0</v>
      </c>
      <c r="BG2813" s="187">
        <f>IF(N2813="zákl. přenesená",J2813,0)</f>
        <v>0</v>
      </c>
      <c r="BH2813" s="187">
        <f>IF(N2813="sníž. přenesená",J2813,0)</f>
        <v>0</v>
      </c>
      <c r="BI2813" s="187">
        <f>IF(N2813="nulová",J2813,0)</f>
        <v>0</v>
      </c>
      <c r="BJ2813" s="24" t="s">
        <v>25</v>
      </c>
      <c r="BK2813" s="187">
        <f>ROUND(I2813*H2813,2)</f>
        <v>0</v>
      </c>
      <c r="BL2813" s="24" t="s">
        <v>339</v>
      </c>
      <c r="BM2813" s="24" t="s">
        <v>3106</v>
      </c>
    </row>
    <row r="2814" spans="2:51" s="12" customFormat="1" ht="13.5">
      <c r="B2814" s="197"/>
      <c r="D2814" s="189" t="s">
        <v>153</v>
      </c>
      <c r="E2814" s="198" t="s">
        <v>5</v>
      </c>
      <c r="F2814" s="199" t="s">
        <v>2828</v>
      </c>
      <c r="H2814" s="200">
        <v>7.7</v>
      </c>
      <c r="I2814" s="201"/>
      <c r="L2814" s="197"/>
      <c r="M2814" s="202"/>
      <c r="N2814" s="203"/>
      <c r="O2814" s="203"/>
      <c r="P2814" s="203"/>
      <c r="Q2814" s="203"/>
      <c r="R2814" s="203"/>
      <c r="S2814" s="203"/>
      <c r="T2814" s="204"/>
      <c r="AT2814" s="198" t="s">
        <v>153</v>
      </c>
      <c r="AU2814" s="198" t="s">
        <v>86</v>
      </c>
      <c r="AV2814" s="12" t="s">
        <v>86</v>
      </c>
      <c r="AW2814" s="12" t="s">
        <v>40</v>
      </c>
      <c r="AX2814" s="12" t="s">
        <v>77</v>
      </c>
      <c r="AY2814" s="198" t="s">
        <v>144</v>
      </c>
    </row>
    <row r="2815" spans="2:51" s="13" customFormat="1" ht="13.5">
      <c r="B2815" s="205"/>
      <c r="D2815" s="206" t="s">
        <v>153</v>
      </c>
      <c r="E2815" s="207" t="s">
        <v>5</v>
      </c>
      <c r="F2815" s="208" t="s">
        <v>174</v>
      </c>
      <c r="H2815" s="209">
        <v>7.7</v>
      </c>
      <c r="I2815" s="210"/>
      <c r="L2815" s="205"/>
      <c r="M2815" s="211"/>
      <c r="N2815" s="212"/>
      <c r="O2815" s="212"/>
      <c r="P2815" s="212"/>
      <c r="Q2815" s="212"/>
      <c r="R2815" s="212"/>
      <c r="S2815" s="212"/>
      <c r="T2815" s="213"/>
      <c r="AT2815" s="214" t="s">
        <v>153</v>
      </c>
      <c r="AU2815" s="214" t="s">
        <v>86</v>
      </c>
      <c r="AV2815" s="13" t="s">
        <v>151</v>
      </c>
      <c r="AW2815" s="13" t="s">
        <v>40</v>
      </c>
      <c r="AX2815" s="13" t="s">
        <v>25</v>
      </c>
      <c r="AY2815" s="214" t="s">
        <v>144</v>
      </c>
    </row>
    <row r="2816" spans="2:65" s="1" customFormat="1" ht="22.5" customHeight="1">
      <c r="B2816" s="175"/>
      <c r="C2816" s="176" t="s">
        <v>3107</v>
      </c>
      <c r="D2816" s="176" t="s">
        <v>146</v>
      </c>
      <c r="E2816" s="177" t="s">
        <v>3108</v>
      </c>
      <c r="F2816" s="178" t="s">
        <v>3109</v>
      </c>
      <c r="G2816" s="179" t="s">
        <v>468</v>
      </c>
      <c r="H2816" s="180">
        <v>3.8</v>
      </c>
      <c r="I2816" s="181"/>
      <c r="J2816" s="182">
        <f>ROUND(I2816*H2816,2)</f>
        <v>0</v>
      </c>
      <c r="K2816" s="178" t="s">
        <v>4754</v>
      </c>
      <c r="L2816" s="42"/>
      <c r="M2816" s="183" t="s">
        <v>5</v>
      </c>
      <c r="N2816" s="184" t="s">
        <v>48</v>
      </c>
      <c r="O2816" s="43"/>
      <c r="P2816" s="185">
        <f>O2816*H2816</f>
        <v>0</v>
      </c>
      <c r="Q2816" s="185">
        <v>0</v>
      </c>
      <c r="R2816" s="185">
        <f>Q2816*H2816</f>
        <v>0</v>
      </c>
      <c r="S2816" s="185">
        <v>0</v>
      </c>
      <c r="T2816" s="186">
        <f>S2816*H2816</f>
        <v>0</v>
      </c>
      <c r="AR2816" s="24" t="s">
        <v>339</v>
      </c>
      <c r="AT2816" s="24" t="s">
        <v>146</v>
      </c>
      <c r="AU2816" s="24" t="s">
        <v>86</v>
      </c>
      <c r="AY2816" s="24" t="s">
        <v>144</v>
      </c>
      <c r="BE2816" s="187">
        <f>IF(N2816="základní",J2816,0)</f>
        <v>0</v>
      </c>
      <c r="BF2816" s="187">
        <f>IF(N2816="snížená",J2816,0)</f>
        <v>0</v>
      </c>
      <c r="BG2816" s="187">
        <f>IF(N2816="zákl. přenesená",J2816,0)</f>
        <v>0</v>
      </c>
      <c r="BH2816" s="187">
        <f>IF(N2816="sníž. přenesená",J2816,0)</f>
        <v>0</v>
      </c>
      <c r="BI2816" s="187">
        <f>IF(N2816="nulová",J2816,0)</f>
        <v>0</v>
      </c>
      <c r="BJ2816" s="24" t="s">
        <v>25</v>
      </c>
      <c r="BK2816" s="187">
        <f>ROUND(I2816*H2816,2)</f>
        <v>0</v>
      </c>
      <c r="BL2816" s="24" t="s">
        <v>339</v>
      </c>
      <c r="BM2816" s="24" t="s">
        <v>3110</v>
      </c>
    </row>
    <row r="2817" spans="2:51" s="12" customFormat="1" ht="13.5">
      <c r="B2817" s="197"/>
      <c r="D2817" s="189" t="s">
        <v>153</v>
      </c>
      <c r="E2817" s="198" t="s">
        <v>5</v>
      </c>
      <c r="F2817" s="199" t="s">
        <v>2833</v>
      </c>
      <c r="H2817" s="200">
        <v>3.8</v>
      </c>
      <c r="I2817" s="201"/>
      <c r="L2817" s="197"/>
      <c r="M2817" s="202"/>
      <c r="N2817" s="203"/>
      <c r="O2817" s="203"/>
      <c r="P2817" s="203"/>
      <c r="Q2817" s="203"/>
      <c r="R2817" s="203"/>
      <c r="S2817" s="203"/>
      <c r="T2817" s="204"/>
      <c r="AT2817" s="198" t="s">
        <v>153</v>
      </c>
      <c r="AU2817" s="198" t="s">
        <v>86</v>
      </c>
      <c r="AV2817" s="12" t="s">
        <v>86</v>
      </c>
      <c r="AW2817" s="12" t="s">
        <v>40</v>
      </c>
      <c r="AX2817" s="12" t="s">
        <v>77</v>
      </c>
      <c r="AY2817" s="198" t="s">
        <v>144</v>
      </c>
    </row>
    <row r="2818" spans="2:51" s="13" customFormat="1" ht="13.5">
      <c r="B2818" s="205"/>
      <c r="D2818" s="206" t="s">
        <v>153</v>
      </c>
      <c r="E2818" s="207" t="s">
        <v>5</v>
      </c>
      <c r="F2818" s="208" t="s">
        <v>174</v>
      </c>
      <c r="H2818" s="209">
        <v>3.8</v>
      </c>
      <c r="I2818" s="210"/>
      <c r="L2818" s="205"/>
      <c r="M2818" s="211"/>
      <c r="N2818" s="212"/>
      <c r="O2818" s="212"/>
      <c r="P2818" s="212"/>
      <c r="Q2818" s="212"/>
      <c r="R2818" s="212"/>
      <c r="S2818" s="212"/>
      <c r="T2818" s="213"/>
      <c r="AT2818" s="214" t="s">
        <v>153</v>
      </c>
      <c r="AU2818" s="214" t="s">
        <v>86</v>
      </c>
      <c r="AV2818" s="13" t="s">
        <v>151</v>
      </c>
      <c r="AW2818" s="13" t="s">
        <v>40</v>
      </c>
      <c r="AX2818" s="13" t="s">
        <v>25</v>
      </c>
      <c r="AY2818" s="214" t="s">
        <v>144</v>
      </c>
    </row>
    <row r="2819" spans="2:65" s="1" customFormat="1" ht="22.5" customHeight="1">
      <c r="B2819" s="175"/>
      <c r="C2819" s="176" t="s">
        <v>3111</v>
      </c>
      <c r="D2819" s="176" t="s">
        <v>146</v>
      </c>
      <c r="E2819" s="177" t="s">
        <v>3112</v>
      </c>
      <c r="F2819" s="178" t="s">
        <v>3113</v>
      </c>
      <c r="G2819" s="179" t="s">
        <v>468</v>
      </c>
      <c r="H2819" s="180">
        <v>1.2</v>
      </c>
      <c r="I2819" s="181"/>
      <c r="J2819" s="182">
        <f>ROUND(I2819*H2819,2)</f>
        <v>0</v>
      </c>
      <c r="K2819" s="178" t="s">
        <v>4754</v>
      </c>
      <c r="L2819" s="42"/>
      <c r="M2819" s="183" t="s">
        <v>5</v>
      </c>
      <c r="N2819" s="184" t="s">
        <v>48</v>
      </c>
      <c r="O2819" s="43"/>
      <c r="P2819" s="185">
        <f>O2819*H2819</f>
        <v>0</v>
      </c>
      <c r="Q2819" s="185">
        <v>0</v>
      </c>
      <c r="R2819" s="185">
        <f>Q2819*H2819</f>
        <v>0</v>
      </c>
      <c r="S2819" s="185">
        <v>0</v>
      </c>
      <c r="T2819" s="186">
        <f>S2819*H2819</f>
        <v>0</v>
      </c>
      <c r="AR2819" s="24" t="s">
        <v>339</v>
      </c>
      <c r="AT2819" s="24" t="s">
        <v>146</v>
      </c>
      <c r="AU2819" s="24" t="s">
        <v>86</v>
      </c>
      <c r="AY2819" s="24" t="s">
        <v>144</v>
      </c>
      <c r="BE2819" s="187">
        <f>IF(N2819="základní",J2819,0)</f>
        <v>0</v>
      </c>
      <c r="BF2819" s="187">
        <f>IF(N2819="snížená",J2819,0)</f>
        <v>0</v>
      </c>
      <c r="BG2819" s="187">
        <f>IF(N2819="zákl. přenesená",J2819,0)</f>
        <v>0</v>
      </c>
      <c r="BH2819" s="187">
        <f>IF(N2819="sníž. přenesená",J2819,0)</f>
        <v>0</v>
      </c>
      <c r="BI2819" s="187">
        <f>IF(N2819="nulová",J2819,0)</f>
        <v>0</v>
      </c>
      <c r="BJ2819" s="24" t="s">
        <v>25</v>
      </c>
      <c r="BK2819" s="187">
        <f>ROUND(I2819*H2819,2)</f>
        <v>0</v>
      </c>
      <c r="BL2819" s="24" t="s">
        <v>339</v>
      </c>
      <c r="BM2819" s="24" t="s">
        <v>3114</v>
      </c>
    </row>
    <row r="2820" spans="2:51" s="12" customFormat="1" ht="13.5">
      <c r="B2820" s="197"/>
      <c r="D2820" s="189" t="s">
        <v>153</v>
      </c>
      <c r="E2820" s="198" t="s">
        <v>5</v>
      </c>
      <c r="F2820" s="199" t="s">
        <v>2838</v>
      </c>
      <c r="H2820" s="200">
        <v>1.2</v>
      </c>
      <c r="I2820" s="201"/>
      <c r="L2820" s="197"/>
      <c r="M2820" s="202"/>
      <c r="N2820" s="203"/>
      <c r="O2820" s="203"/>
      <c r="P2820" s="203"/>
      <c r="Q2820" s="203"/>
      <c r="R2820" s="203"/>
      <c r="S2820" s="203"/>
      <c r="T2820" s="204"/>
      <c r="AT2820" s="198" t="s">
        <v>153</v>
      </c>
      <c r="AU2820" s="198" t="s">
        <v>86</v>
      </c>
      <c r="AV2820" s="12" t="s">
        <v>86</v>
      </c>
      <c r="AW2820" s="12" t="s">
        <v>40</v>
      </c>
      <c r="AX2820" s="12" t="s">
        <v>77</v>
      </c>
      <c r="AY2820" s="198" t="s">
        <v>144</v>
      </c>
    </row>
    <row r="2821" spans="2:51" s="13" customFormat="1" ht="13.5">
      <c r="B2821" s="205"/>
      <c r="D2821" s="206" t="s">
        <v>153</v>
      </c>
      <c r="E2821" s="207" t="s">
        <v>5</v>
      </c>
      <c r="F2821" s="208" t="s">
        <v>174</v>
      </c>
      <c r="H2821" s="209">
        <v>1.2</v>
      </c>
      <c r="I2821" s="210"/>
      <c r="L2821" s="205"/>
      <c r="M2821" s="211"/>
      <c r="N2821" s="212"/>
      <c r="O2821" s="212"/>
      <c r="P2821" s="212"/>
      <c r="Q2821" s="212"/>
      <c r="R2821" s="212"/>
      <c r="S2821" s="212"/>
      <c r="T2821" s="213"/>
      <c r="AT2821" s="214" t="s">
        <v>153</v>
      </c>
      <c r="AU2821" s="214" t="s">
        <v>86</v>
      </c>
      <c r="AV2821" s="13" t="s">
        <v>151</v>
      </c>
      <c r="AW2821" s="13" t="s">
        <v>40</v>
      </c>
      <c r="AX2821" s="13" t="s">
        <v>25</v>
      </c>
      <c r="AY2821" s="214" t="s">
        <v>144</v>
      </c>
    </row>
    <row r="2822" spans="2:65" s="1" customFormat="1" ht="22.5" customHeight="1">
      <c r="B2822" s="175"/>
      <c r="C2822" s="176" t="s">
        <v>3115</v>
      </c>
      <c r="D2822" s="176" t="s">
        <v>146</v>
      </c>
      <c r="E2822" s="177" t="s">
        <v>3116</v>
      </c>
      <c r="F2822" s="178" t="s">
        <v>3117</v>
      </c>
      <c r="G2822" s="179" t="s">
        <v>468</v>
      </c>
      <c r="H2822" s="180">
        <v>3</v>
      </c>
      <c r="I2822" s="181"/>
      <c r="J2822" s="182">
        <f>ROUND(I2822*H2822,2)</f>
        <v>0</v>
      </c>
      <c r="K2822" s="178" t="s">
        <v>4754</v>
      </c>
      <c r="L2822" s="42"/>
      <c r="M2822" s="183" t="s">
        <v>5</v>
      </c>
      <c r="N2822" s="184" t="s">
        <v>48</v>
      </c>
      <c r="O2822" s="43"/>
      <c r="P2822" s="185">
        <f>O2822*H2822</f>
        <v>0</v>
      </c>
      <c r="Q2822" s="185">
        <v>0</v>
      </c>
      <c r="R2822" s="185">
        <f>Q2822*H2822</f>
        <v>0</v>
      </c>
      <c r="S2822" s="185">
        <v>0</v>
      </c>
      <c r="T2822" s="186">
        <f>S2822*H2822</f>
        <v>0</v>
      </c>
      <c r="AR2822" s="24" t="s">
        <v>339</v>
      </c>
      <c r="AT2822" s="24" t="s">
        <v>146</v>
      </c>
      <c r="AU2822" s="24" t="s">
        <v>86</v>
      </c>
      <c r="AY2822" s="24" t="s">
        <v>144</v>
      </c>
      <c r="BE2822" s="187">
        <f>IF(N2822="základní",J2822,0)</f>
        <v>0</v>
      </c>
      <c r="BF2822" s="187">
        <f>IF(N2822="snížená",J2822,0)</f>
        <v>0</v>
      </c>
      <c r="BG2822" s="187">
        <f>IF(N2822="zákl. přenesená",J2822,0)</f>
        <v>0</v>
      </c>
      <c r="BH2822" s="187">
        <f>IF(N2822="sníž. přenesená",J2822,0)</f>
        <v>0</v>
      </c>
      <c r="BI2822" s="187">
        <f>IF(N2822="nulová",J2822,0)</f>
        <v>0</v>
      </c>
      <c r="BJ2822" s="24" t="s">
        <v>25</v>
      </c>
      <c r="BK2822" s="187">
        <f>ROUND(I2822*H2822,2)</f>
        <v>0</v>
      </c>
      <c r="BL2822" s="24" t="s">
        <v>339</v>
      </c>
      <c r="BM2822" s="24" t="s">
        <v>3118</v>
      </c>
    </row>
    <row r="2823" spans="2:51" s="12" customFormat="1" ht="13.5">
      <c r="B2823" s="197"/>
      <c r="D2823" s="189" t="s">
        <v>153</v>
      </c>
      <c r="E2823" s="198" t="s">
        <v>5</v>
      </c>
      <c r="F2823" s="199" t="s">
        <v>3119</v>
      </c>
      <c r="H2823" s="200">
        <v>3</v>
      </c>
      <c r="I2823" s="201"/>
      <c r="L2823" s="197"/>
      <c r="M2823" s="202"/>
      <c r="N2823" s="203"/>
      <c r="O2823" s="203"/>
      <c r="P2823" s="203"/>
      <c r="Q2823" s="203"/>
      <c r="R2823" s="203"/>
      <c r="S2823" s="203"/>
      <c r="T2823" s="204"/>
      <c r="AT2823" s="198" t="s">
        <v>153</v>
      </c>
      <c r="AU2823" s="198" t="s">
        <v>86</v>
      </c>
      <c r="AV2823" s="12" t="s">
        <v>86</v>
      </c>
      <c r="AW2823" s="12" t="s">
        <v>40</v>
      </c>
      <c r="AX2823" s="12" t="s">
        <v>77</v>
      </c>
      <c r="AY2823" s="198" t="s">
        <v>144</v>
      </c>
    </row>
    <row r="2824" spans="2:51" s="13" customFormat="1" ht="13.5">
      <c r="B2824" s="205"/>
      <c r="D2824" s="206" t="s">
        <v>153</v>
      </c>
      <c r="E2824" s="207" t="s">
        <v>5</v>
      </c>
      <c r="F2824" s="208" t="s">
        <v>174</v>
      </c>
      <c r="H2824" s="209">
        <v>3</v>
      </c>
      <c r="I2824" s="210"/>
      <c r="L2824" s="205"/>
      <c r="M2824" s="211"/>
      <c r="N2824" s="212"/>
      <c r="O2824" s="212"/>
      <c r="P2824" s="212"/>
      <c r="Q2824" s="212"/>
      <c r="R2824" s="212"/>
      <c r="S2824" s="212"/>
      <c r="T2824" s="213"/>
      <c r="AT2824" s="214" t="s">
        <v>153</v>
      </c>
      <c r="AU2824" s="214" t="s">
        <v>86</v>
      </c>
      <c r="AV2824" s="13" t="s">
        <v>151</v>
      </c>
      <c r="AW2824" s="13" t="s">
        <v>40</v>
      </c>
      <c r="AX2824" s="13" t="s">
        <v>25</v>
      </c>
      <c r="AY2824" s="214" t="s">
        <v>144</v>
      </c>
    </row>
    <row r="2825" spans="2:65" s="1" customFormat="1" ht="22.5" customHeight="1">
      <c r="B2825" s="175"/>
      <c r="C2825" s="176" t="s">
        <v>3120</v>
      </c>
      <c r="D2825" s="176" t="s">
        <v>146</v>
      </c>
      <c r="E2825" s="177" t="s">
        <v>3121</v>
      </c>
      <c r="F2825" s="178" t="s">
        <v>3122</v>
      </c>
      <c r="G2825" s="179" t="s">
        <v>468</v>
      </c>
      <c r="H2825" s="180">
        <v>4.9</v>
      </c>
      <c r="I2825" s="181"/>
      <c r="J2825" s="182">
        <f>ROUND(I2825*H2825,2)</f>
        <v>0</v>
      </c>
      <c r="K2825" s="178" t="s">
        <v>4754</v>
      </c>
      <c r="L2825" s="42"/>
      <c r="M2825" s="183" t="s">
        <v>5</v>
      </c>
      <c r="N2825" s="184" t="s">
        <v>48</v>
      </c>
      <c r="O2825" s="43"/>
      <c r="P2825" s="185">
        <f>O2825*H2825</f>
        <v>0</v>
      </c>
      <c r="Q2825" s="185">
        <v>0</v>
      </c>
      <c r="R2825" s="185">
        <f>Q2825*H2825</f>
        <v>0</v>
      </c>
      <c r="S2825" s="185">
        <v>0</v>
      </c>
      <c r="T2825" s="186">
        <f>S2825*H2825</f>
        <v>0</v>
      </c>
      <c r="AR2825" s="24" t="s">
        <v>339</v>
      </c>
      <c r="AT2825" s="24" t="s">
        <v>146</v>
      </c>
      <c r="AU2825" s="24" t="s">
        <v>86</v>
      </c>
      <c r="AY2825" s="24" t="s">
        <v>144</v>
      </c>
      <c r="BE2825" s="187">
        <f>IF(N2825="základní",J2825,0)</f>
        <v>0</v>
      </c>
      <c r="BF2825" s="187">
        <f>IF(N2825="snížená",J2825,0)</f>
        <v>0</v>
      </c>
      <c r="BG2825" s="187">
        <f>IF(N2825="zákl. přenesená",J2825,0)</f>
        <v>0</v>
      </c>
      <c r="BH2825" s="187">
        <f>IF(N2825="sníž. přenesená",J2825,0)</f>
        <v>0</v>
      </c>
      <c r="BI2825" s="187">
        <f>IF(N2825="nulová",J2825,0)</f>
        <v>0</v>
      </c>
      <c r="BJ2825" s="24" t="s">
        <v>25</v>
      </c>
      <c r="BK2825" s="187">
        <f>ROUND(I2825*H2825,2)</f>
        <v>0</v>
      </c>
      <c r="BL2825" s="24" t="s">
        <v>339</v>
      </c>
      <c r="BM2825" s="24" t="s">
        <v>3123</v>
      </c>
    </row>
    <row r="2826" spans="2:51" s="12" customFormat="1" ht="13.5">
      <c r="B2826" s="197"/>
      <c r="D2826" s="189" t="s">
        <v>153</v>
      </c>
      <c r="E2826" s="198" t="s">
        <v>5</v>
      </c>
      <c r="F2826" s="199" t="s">
        <v>3124</v>
      </c>
      <c r="H2826" s="200">
        <v>4.9</v>
      </c>
      <c r="I2826" s="201"/>
      <c r="L2826" s="197"/>
      <c r="M2826" s="202"/>
      <c r="N2826" s="203"/>
      <c r="O2826" s="203"/>
      <c r="P2826" s="203"/>
      <c r="Q2826" s="203"/>
      <c r="R2826" s="203"/>
      <c r="S2826" s="203"/>
      <c r="T2826" s="204"/>
      <c r="AT2826" s="198" t="s">
        <v>153</v>
      </c>
      <c r="AU2826" s="198" t="s">
        <v>86</v>
      </c>
      <c r="AV2826" s="12" t="s">
        <v>86</v>
      </c>
      <c r="AW2826" s="12" t="s">
        <v>40</v>
      </c>
      <c r="AX2826" s="12" t="s">
        <v>77</v>
      </c>
      <c r="AY2826" s="198" t="s">
        <v>144</v>
      </c>
    </row>
    <row r="2827" spans="2:51" s="13" customFormat="1" ht="13.5">
      <c r="B2827" s="205"/>
      <c r="D2827" s="206" t="s">
        <v>153</v>
      </c>
      <c r="E2827" s="207" t="s">
        <v>5</v>
      </c>
      <c r="F2827" s="208" t="s">
        <v>174</v>
      </c>
      <c r="H2827" s="209">
        <v>4.9</v>
      </c>
      <c r="I2827" s="210"/>
      <c r="L2827" s="205"/>
      <c r="M2827" s="211"/>
      <c r="N2827" s="212"/>
      <c r="O2827" s="212"/>
      <c r="P2827" s="212"/>
      <c r="Q2827" s="212"/>
      <c r="R2827" s="212"/>
      <c r="S2827" s="212"/>
      <c r="T2827" s="213"/>
      <c r="AT2827" s="214" t="s">
        <v>153</v>
      </c>
      <c r="AU2827" s="214" t="s">
        <v>86</v>
      </c>
      <c r="AV2827" s="13" t="s">
        <v>151</v>
      </c>
      <c r="AW2827" s="13" t="s">
        <v>40</v>
      </c>
      <c r="AX2827" s="13" t="s">
        <v>25</v>
      </c>
      <c r="AY2827" s="214" t="s">
        <v>144</v>
      </c>
    </row>
    <row r="2828" spans="2:65" s="1" customFormat="1" ht="31.5" customHeight="1">
      <c r="B2828" s="175"/>
      <c r="C2828" s="176" t="s">
        <v>3125</v>
      </c>
      <c r="D2828" s="176" t="s">
        <v>146</v>
      </c>
      <c r="E2828" s="177" t="s">
        <v>3126</v>
      </c>
      <c r="F2828" s="178" t="s">
        <v>3127</v>
      </c>
      <c r="G2828" s="179" t="s">
        <v>393</v>
      </c>
      <c r="H2828" s="180">
        <v>3</v>
      </c>
      <c r="I2828" s="181"/>
      <c r="J2828" s="182">
        <f>ROUND(I2828*H2828,2)</f>
        <v>0</v>
      </c>
      <c r="K2828" s="178" t="s">
        <v>4753</v>
      </c>
      <c r="L2828" s="42"/>
      <c r="M2828" s="183" t="s">
        <v>5</v>
      </c>
      <c r="N2828" s="184" t="s">
        <v>48</v>
      </c>
      <c r="O2828" s="43"/>
      <c r="P2828" s="185">
        <f>O2828*H2828</f>
        <v>0</v>
      </c>
      <c r="Q2828" s="185">
        <v>0</v>
      </c>
      <c r="R2828" s="185">
        <f>Q2828*H2828</f>
        <v>0</v>
      </c>
      <c r="S2828" s="185">
        <v>0</v>
      </c>
      <c r="T2828" s="186">
        <f>S2828*H2828</f>
        <v>0</v>
      </c>
      <c r="AR2828" s="24" t="s">
        <v>339</v>
      </c>
      <c r="AT2828" s="24" t="s">
        <v>146</v>
      </c>
      <c r="AU2828" s="24" t="s">
        <v>86</v>
      </c>
      <c r="AY2828" s="24" t="s">
        <v>144</v>
      </c>
      <c r="BE2828" s="187">
        <f>IF(N2828="základní",J2828,0)</f>
        <v>0</v>
      </c>
      <c r="BF2828" s="187">
        <f>IF(N2828="snížená",J2828,0)</f>
        <v>0</v>
      </c>
      <c r="BG2828" s="187">
        <f>IF(N2828="zákl. přenesená",J2828,0)</f>
        <v>0</v>
      </c>
      <c r="BH2828" s="187">
        <f>IF(N2828="sníž. přenesená",J2828,0)</f>
        <v>0</v>
      </c>
      <c r="BI2828" s="187">
        <f>IF(N2828="nulová",J2828,0)</f>
        <v>0</v>
      </c>
      <c r="BJ2828" s="24" t="s">
        <v>25</v>
      </c>
      <c r="BK2828" s="187">
        <f>ROUND(I2828*H2828,2)</f>
        <v>0</v>
      </c>
      <c r="BL2828" s="24" t="s">
        <v>339</v>
      </c>
      <c r="BM2828" s="24" t="s">
        <v>3128</v>
      </c>
    </row>
    <row r="2829" spans="2:51" s="12" customFormat="1" ht="13.5">
      <c r="B2829" s="197"/>
      <c r="D2829" s="189" t="s">
        <v>153</v>
      </c>
      <c r="E2829" s="198" t="s">
        <v>5</v>
      </c>
      <c r="F2829" s="199" t="s">
        <v>178</v>
      </c>
      <c r="H2829" s="200">
        <v>3</v>
      </c>
      <c r="I2829" s="201"/>
      <c r="L2829" s="197"/>
      <c r="M2829" s="202"/>
      <c r="N2829" s="203"/>
      <c r="O2829" s="203"/>
      <c r="P2829" s="203"/>
      <c r="Q2829" s="203"/>
      <c r="R2829" s="203"/>
      <c r="S2829" s="203"/>
      <c r="T2829" s="204"/>
      <c r="AT2829" s="198" t="s">
        <v>153</v>
      </c>
      <c r="AU2829" s="198" t="s">
        <v>86</v>
      </c>
      <c r="AV2829" s="12" t="s">
        <v>86</v>
      </c>
      <c r="AW2829" s="12" t="s">
        <v>40</v>
      </c>
      <c r="AX2829" s="12" t="s">
        <v>77</v>
      </c>
      <c r="AY2829" s="198" t="s">
        <v>144</v>
      </c>
    </row>
    <row r="2830" spans="2:51" s="13" customFormat="1" ht="13.5">
      <c r="B2830" s="205"/>
      <c r="D2830" s="206" t="s">
        <v>153</v>
      </c>
      <c r="E2830" s="207" t="s">
        <v>5</v>
      </c>
      <c r="F2830" s="208" t="s">
        <v>174</v>
      </c>
      <c r="H2830" s="209">
        <v>3</v>
      </c>
      <c r="I2830" s="210"/>
      <c r="L2830" s="205"/>
      <c r="M2830" s="211"/>
      <c r="N2830" s="212"/>
      <c r="O2830" s="212"/>
      <c r="P2830" s="212"/>
      <c r="Q2830" s="212"/>
      <c r="R2830" s="212"/>
      <c r="S2830" s="212"/>
      <c r="T2830" s="213"/>
      <c r="AT2830" s="214" t="s">
        <v>153</v>
      </c>
      <c r="AU2830" s="214" t="s">
        <v>86</v>
      </c>
      <c r="AV2830" s="13" t="s">
        <v>151</v>
      </c>
      <c r="AW2830" s="13" t="s">
        <v>40</v>
      </c>
      <c r="AX2830" s="13" t="s">
        <v>25</v>
      </c>
      <c r="AY2830" s="214" t="s">
        <v>144</v>
      </c>
    </row>
    <row r="2831" spans="2:65" s="1" customFormat="1" ht="31.5" customHeight="1">
      <c r="B2831" s="175"/>
      <c r="C2831" s="176" t="s">
        <v>3129</v>
      </c>
      <c r="D2831" s="176" t="s">
        <v>146</v>
      </c>
      <c r="E2831" s="177" t="s">
        <v>3130</v>
      </c>
      <c r="F2831" s="178" t="s">
        <v>3131</v>
      </c>
      <c r="G2831" s="179" t="s">
        <v>393</v>
      </c>
      <c r="H2831" s="180">
        <v>2</v>
      </c>
      <c r="I2831" s="181"/>
      <c r="J2831" s="182">
        <f>ROUND(I2831*H2831,2)</f>
        <v>0</v>
      </c>
      <c r="K2831" s="178" t="s">
        <v>4753</v>
      </c>
      <c r="L2831" s="42"/>
      <c r="M2831" s="183" t="s">
        <v>5</v>
      </c>
      <c r="N2831" s="184" t="s">
        <v>48</v>
      </c>
      <c r="O2831" s="43"/>
      <c r="P2831" s="185">
        <f>O2831*H2831</f>
        <v>0</v>
      </c>
      <c r="Q2831" s="185">
        <v>0</v>
      </c>
      <c r="R2831" s="185">
        <f>Q2831*H2831</f>
        <v>0</v>
      </c>
      <c r="S2831" s="185">
        <v>0</v>
      </c>
      <c r="T2831" s="186">
        <f>S2831*H2831</f>
        <v>0</v>
      </c>
      <c r="AR2831" s="24" t="s">
        <v>339</v>
      </c>
      <c r="AT2831" s="24" t="s">
        <v>146</v>
      </c>
      <c r="AU2831" s="24" t="s">
        <v>86</v>
      </c>
      <c r="AY2831" s="24" t="s">
        <v>144</v>
      </c>
      <c r="BE2831" s="187">
        <f>IF(N2831="základní",J2831,0)</f>
        <v>0</v>
      </c>
      <c r="BF2831" s="187">
        <f>IF(N2831="snížená",J2831,0)</f>
        <v>0</v>
      </c>
      <c r="BG2831" s="187">
        <f>IF(N2831="zákl. přenesená",J2831,0)</f>
        <v>0</v>
      </c>
      <c r="BH2831" s="187">
        <f>IF(N2831="sníž. přenesená",J2831,0)</f>
        <v>0</v>
      </c>
      <c r="BI2831" s="187">
        <f>IF(N2831="nulová",J2831,0)</f>
        <v>0</v>
      </c>
      <c r="BJ2831" s="24" t="s">
        <v>25</v>
      </c>
      <c r="BK2831" s="187">
        <f>ROUND(I2831*H2831,2)</f>
        <v>0</v>
      </c>
      <c r="BL2831" s="24" t="s">
        <v>339</v>
      </c>
      <c r="BM2831" s="24" t="s">
        <v>3132</v>
      </c>
    </row>
    <row r="2832" spans="2:51" s="12" customFormat="1" ht="13.5">
      <c r="B2832" s="197"/>
      <c r="D2832" s="189" t="s">
        <v>153</v>
      </c>
      <c r="E2832" s="198" t="s">
        <v>5</v>
      </c>
      <c r="F2832" s="199" t="s">
        <v>86</v>
      </c>
      <c r="H2832" s="200">
        <v>2</v>
      </c>
      <c r="I2832" s="201"/>
      <c r="L2832" s="197"/>
      <c r="M2832" s="202"/>
      <c r="N2832" s="203"/>
      <c r="O2832" s="203"/>
      <c r="P2832" s="203"/>
      <c r="Q2832" s="203"/>
      <c r="R2832" s="203"/>
      <c r="S2832" s="203"/>
      <c r="T2832" s="204"/>
      <c r="AT2832" s="198" t="s">
        <v>153</v>
      </c>
      <c r="AU2832" s="198" t="s">
        <v>86</v>
      </c>
      <c r="AV2832" s="12" t="s">
        <v>86</v>
      </c>
      <c r="AW2832" s="12" t="s">
        <v>40</v>
      </c>
      <c r="AX2832" s="12" t="s">
        <v>77</v>
      </c>
      <c r="AY2832" s="198" t="s">
        <v>144</v>
      </c>
    </row>
    <row r="2833" spans="2:51" s="13" customFormat="1" ht="13.5">
      <c r="B2833" s="205"/>
      <c r="D2833" s="206" t="s">
        <v>153</v>
      </c>
      <c r="E2833" s="207" t="s">
        <v>5</v>
      </c>
      <c r="F2833" s="208" t="s">
        <v>174</v>
      </c>
      <c r="H2833" s="209">
        <v>2</v>
      </c>
      <c r="I2833" s="210"/>
      <c r="L2833" s="205"/>
      <c r="M2833" s="211"/>
      <c r="N2833" s="212"/>
      <c r="O2833" s="212"/>
      <c r="P2833" s="212"/>
      <c r="Q2833" s="212"/>
      <c r="R2833" s="212"/>
      <c r="S2833" s="212"/>
      <c r="T2833" s="213"/>
      <c r="AT2833" s="214" t="s">
        <v>153</v>
      </c>
      <c r="AU2833" s="214" t="s">
        <v>86</v>
      </c>
      <c r="AV2833" s="13" t="s">
        <v>151</v>
      </c>
      <c r="AW2833" s="13" t="s">
        <v>40</v>
      </c>
      <c r="AX2833" s="13" t="s">
        <v>25</v>
      </c>
      <c r="AY2833" s="214" t="s">
        <v>144</v>
      </c>
    </row>
    <row r="2834" spans="2:65" s="1" customFormat="1" ht="31.5" customHeight="1">
      <c r="B2834" s="175"/>
      <c r="C2834" s="176" t="s">
        <v>3133</v>
      </c>
      <c r="D2834" s="176" t="s">
        <v>146</v>
      </c>
      <c r="E2834" s="177" t="s">
        <v>3134</v>
      </c>
      <c r="F2834" s="178" t="s">
        <v>3135</v>
      </c>
      <c r="G2834" s="179" t="s">
        <v>393</v>
      </c>
      <c r="H2834" s="180">
        <v>5</v>
      </c>
      <c r="I2834" s="181"/>
      <c r="J2834" s="182">
        <f>ROUND(I2834*H2834,2)</f>
        <v>0</v>
      </c>
      <c r="K2834" s="178" t="s">
        <v>4753</v>
      </c>
      <c r="L2834" s="42"/>
      <c r="M2834" s="183" t="s">
        <v>5</v>
      </c>
      <c r="N2834" s="184" t="s">
        <v>48</v>
      </c>
      <c r="O2834" s="43"/>
      <c r="P2834" s="185">
        <f>O2834*H2834</f>
        <v>0</v>
      </c>
      <c r="Q2834" s="185">
        <v>0</v>
      </c>
      <c r="R2834" s="185">
        <f>Q2834*H2834</f>
        <v>0</v>
      </c>
      <c r="S2834" s="185">
        <v>0</v>
      </c>
      <c r="T2834" s="186">
        <f>S2834*H2834</f>
        <v>0</v>
      </c>
      <c r="AR2834" s="24" t="s">
        <v>339</v>
      </c>
      <c r="AT2834" s="24" t="s">
        <v>146</v>
      </c>
      <c r="AU2834" s="24" t="s">
        <v>86</v>
      </c>
      <c r="AY2834" s="24" t="s">
        <v>144</v>
      </c>
      <c r="BE2834" s="187">
        <f>IF(N2834="základní",J2834,0)</f>
        <v>0</v>
      </c>
      <c r="BF2834" s="187">
        <f>IF(N2834="snížená",J2834,0)</f>
        <v>0</v>
      </c>
      <c r="BG2834" s="187">
        <f>IF(N2834="zákl. přenesená",J2834,0)</f>
        <v>0</v>
      </c>
      <c r="BH2834" s="187">
        <f>IF(N2834="sníž. přenesená",J2834,0)</f>
        <v>0</v>
      </c>
      <c r="BI2834" s="187">
        <f>IF(N2834="nulová",J2834,0)</f>
        <v>0</v>
      </c>
      <c r="BJ2834" s="24" t="s">
        <v>25</v>
      </c>
      <c r="BK2834" s="187">
        <f>ROUND(I2834*H2834,2)</f>
        <v>0</v>
      </c>
      <c r="BL2834" s="24" t="s">
        <v>339</v>
      </c>
      <c r="BM2834" s="24" t="s">
        <v>3136</v>
      </c>
    </row>
    <row r="2835" spans="2:51" s="12" customFormat="1" ht="13.5">
      <c r="B2835" s="197"/>
      <c r="D2835" s="189" t="s">
        <v>153</v>
      </c>
      <c r="E2835" s="198" t="s">
        <v>5</v>
      </c>
      <c r="F2835" s="199" t="s">
        <v>186</v>
      </c>
      <c r="H2835" s="200">
        <v>5</v>
      </c>
      <c r="I2835" s="201"/>
      <c r="L2835" s="197"/>
      <c r="M2835" s="202"/>
      <c r="N2835" s="203"/>
      <c r="O2835" s="203"/>
      <c r="P2835" s="203"/>
      <c r="Q2835" s="203"/>
      <c r="R2835" s="203"/>
      <c r="S2835" s="203"/>
      <c r="T2835" s="204"/>
      <c r="AT2835" s="198" t="s">
        <v>153</v>
      </c>
      <c r="AU2835" s="198" t="s">
        <v>86</v>
      </c>
      <c r="AV2835" s="12" t="s">
        <v>86</v>
      </c>
      <c r="AW2835" s="12" t="s">
        <v>40</v>
      </c>
      <c r="AX2835" s="12" t="s">
        <v>77</v>
      </c>
      <c r="AY2835" s="198" t="s">
        <v>144</v>
      </c>
    </row>
    <row r="2836" spans="2:51" s="13" customFormat="1" ht="13.5">
      <c r="B2836" s="205"/>
      <c r="D2836" s="206" t="s">
        <v>153</v>
      </c>
      <c r="E2836" s="207" t="s">
        <v>5</v>
      </c>
      <c r="F2836" s="208" t="s">
        <v>174</v>
      </c>
      <c r="H2836" s="209">
        <v>5</v>
      </c>
      <c r="I2836" s="210"/>
      <c r="L2836" s="205"/>
      <c r="M2836" s="211"/>
      <c r="N2836" s="212"/>
      <c r="O2836" s="212"/>
      <c r="P2836" s="212"/>
      <c r="Q2836" s="212"/>
      <c r="R2836" s="212"/>
      <c r="S2836" s="212"/>
      <c r="T2836" s="213"/>
      <c r="AT2836" s="214" t="s">
        <v>153</v>
      </c>
      <c r="AU2836" s="214" t="s">
        <v>86</v>
      </c>
      <c r="AV2836" s="13" t="s">
        <v>151</v>
      </c>
      <c r="AW2836" s="13" t="s">
        <v>40</v>
      </c>
      <c r="AX2836" s="13" t="s">
        <v>25</v>
      </c>
      <c r="AY2836" s="214" t="s">
        <v>144</v>
      </c>
    </row>
    <row r="2837" spans="2:65" s="1" customFormat="1" ht="31.5" customHeight="1">
      <c r="B2837" s="175"/>
      <c r="C2837" s="176" t="s">
        <v>3137</v>
      </c>
      <c r="D2837" s="176" t="s">
        <v>146</v>
      </c>
      <c r="E2837" s="177" t="s">
        <v>3138</v>
      </c>
      <c r="F2837" s="178" t="s">
        <v>3139</v>
      </c>
      <c r="G2837" s="179" t="s">
        <v>393</v>
      </c>
      <c r="H2837" s="180">
        <v>2</v>
      </c>
      <c r="I2837" s="181"/>
      <c r="J2837" s="182">
        <f>ROUND(I2837*H2837,2)</f>
        <v>0</v>
      </c>
      <c r="K2837" s="178" t="s">
        <v>4753</v>
      </c>
      <c r="L2837" s="42"/>
      <c r="M2837" s="183" t="s">
        <v>5</v>
      </c>
      <c r="N2837" s="184" t="s">
        <v>48</v>
      </c>
      <c r="O2837" s="43"/>
      <c r="P2837" s="185">
        <f>O2837*H2837</f>
        <v>0</v>
      </c>
      <c r="Q2837" s="185">
        <v>0</v>
      </c>
      <c r="R2837" s="185">
        <f>Q2837*H2837</f>
        <v>0</v>
      </c>
      <c r="S2837" s="185">
        <v>0</v>
      </c>
      <c r="T2837" s="186">
        <f>S2837*H2837</f>
        <v>0</v>
      </c>
      <c r="AR2837" s="24" t="s">
        <v>339</v>
      </c>
      <c r="AT2837" s="24" t="s">
        <v>146</v>
      </c>
      <c r="AU2837" s="24" t="s">
        <v>86</v>
      </c>
      <c r="AY2837" s="24" t="s">
        <v>144</v>
      </c>
      <c r="BE2837" s="187">
        <f>IF(N2837="základní",J2837,0)</f>
        <v>0</v>
      </c>
      <c r="BF2837" s="187">
        <f>IF(N2837="snížená",J2837,0)</f>
        <v>0</v>
      </c>
      <c r="BG2837" s="187">
        <f>IF(N2837="zákl. přenesená",J2837,0)</f>
        <v>0</v>
      </c>
      <c r="BH2837" s="187">
        <f>IF(N2837="sníž. přenesená",J2837,0)</f>
        <v>0</v>
      </c>
      <c r="BI2837" s="187">
        <f>IF(N2837="nulová",J2837,0)</f>
        <v>0</v>
      </c>
      <c r="BJ2837" s="24" t="s">
        <v>25</v>
      </c>
      <c r="BK2837" s="187">
        <f>ROUND(I2837*H2837,2)</f>
        <v>0</v>
      </c>
      <c r="BL2837" s="24" t="s">
        <v>339</v>
      </c>
      <c r="BM2837" s="24" t="s">
        <v>3140</v>
      </c>
    </row>
    <row r="2838" spans="2:51" s="12" customFormat="1" ht="13.5">
      <c r="B2838" s="197"/>
      <c r="D2838" s="189" t="s">
        <v>153</v>
      </c>
      <c r="E2838" s="198" t="s">
        <v>5</v>
      </c>
      <c r="F2838" s="199" t="s">
        <v>86</v>
      </c>
      <c r="H2838" s="200">
        <v>2</v>
      </c>
      <c r="I2838" s="201"/>
      <c r="L2838" s="197"/>
      <c r="M2838" s="202"/>
      <c r="N2838" s="203"/>
      <c r="O2838" s="203"/>
      <c r="P2838" s="203"/>
      <c r="Q2838" s="203"/>
      <c r="R2838" s="203"/>
      <c r="S2838" s="203"/>
      <c r="T2838" s="204"/>
      <c r="AT2838" s="198" t="s">
        <v>153</v>
      </c>
      <c r="AU2838" s="198" t="s">
        <v>86</v>
      </c>
      <c r="AV2838" s="12" t="s">
        <v>86</v>
      </c>
      <c r="AW2838" s="12" t="s">
        <v>40</v>
      </c>
      <c r="AX2838" s="12" t="s">
        <v>77</v>
      </c>
      <c r="AY2838" s="198" t="s">
        <v>144</v>
      </c>
    </row>
    <row r="2839" spans="2:51" s="13" customFormat="1" ht="13.5">
      <c r="B2839" s="205"/>
      <c r="D2839" s="206" t="s">
        <v>153</v>
      </c>
      <c r="E2839" s="207" t="s">
        <v>5</v>
      </c>
      <c r="F2839" s="208" t="s">
        <v>174</v>
      </c>
      <c r="H2839" s="209">
        <v>2</v>
      </c>
      <c r="I2839" s="210"/>
      <c r="L2839" s="205"/>
      <c r="M2839" s="211"/>
      <c r="N2839" s="212"/>
      <c r="O2839" s="212"/>
      <c r="P2839" s="212"/>
      <c r="Q2839" s="212"/>
      <c r="R2839" s="212"/>
      <c r="S2839" s="212"/>
      <c r="T2839" s="213"/>
      <c r="AT2839" s="214" t="s">
        <v>153</v>
      </c>
      <c r="AU2839" s="214" t="s">
        <v>86</v>
      </c>
      <c r="AV2839" s="13" t="s">
        <v>151</v>
      </c>
      <c r="AW2839" s="13" t="s">
        <v>40</v>
      </c>
      <c r="AX2839" s="13" t="s">
        <v>25</v>
      </c>
      <c r="AY2839" s="214" t="s">
        <v>144</v>
      </c>
    </row>
    <row r="2840" spans="2:65" s="1" customFormat="1" ht="31.5" customHeight="1">
      <c r="B2840" s="175"/>
      <c r="C2840" s="176" t="s">
        <v>3141</v>
      </c>
      <c r="D2840" s="176" t="s">
        <v>146</v>
      </c>
      <c r="E2840" s="177" t="s">
        <v>3142</v>
      </c>
      <c r="F2840" s="178" t="s">
        <v>3143</v>
      </c>
      <c r="G2840" s="179" t="s">
        <v>393</v>
      </c>
      <c r="H2840" s="180">
        <v>1</v>
      </c>
      <c r="I2840" s="181"/>
      <c r="J2840" s="182">
        <f>ROUND(I2840*H2840,2)</f>
        <v>0</v>
      </c>
      <c r="K2840" s="178" t="s">
        <v>4753</v>
      </c>
      <c r="L2840" s="42"/>
      <c r="M2840" s="183" t="s">
        <v>5</v>
      </c>
      <c r="N2840" s="184" t="s">
        <v>48</v>
      </c>
      <c r="O2840" s="43"/>
      <c r="P2840" s="185">
        <f>O2840*H2840</f>
        <v>0</v>
      </c>
      <c r="Q2840" s="185">
        <v>0</v>
      </c>
      <c r="R2840" s="185">
        <f>Q2840*H2840</f>
        <v>0</v>
      </c>
      <c r="S2840" s="185">
        <v>0</v>
      </c>
      <c r="T2840" s="186">
        <f>S2840*H2840</f>
        <v>0</v>
      </c>
      <c r="AR2840" s="24" t="s">
        <v>339</v>
      </c>
      <c r="AT2840" s="24" t="s">
        <v>146</v>
      </c>
      <c r="AU2840" s="24" t="s">
        <v>86</v>
      </c>
      <c r="AY2840" s="24" t="s">
        <v>144</v>
      </c>
      <c r="BE2840" s="187">
        <f>IF(N2840="základní",J2840,0)</f>
        <v>0</v>
      </c>
      <c r="BF2840" s="187">
        <f>IF(N2840="snížená",J2840,0)</f>
        <v>0</v>
      </c>
      <c r="BG2840" s="187">
        <f>IF(N2840="zákl. přenesená",J2840,0)</f>
        <v>0</v>
      </c>
      <c r="BH2840" s="187">
        <f>IF(N2840="sníž. přenesená",J2840,0)</f>
        <v>0</v>
      </c>
      <c r="BI2840" s="187">
        <f>IF(N2840="nulová",J2840,0)</f>
        <v>0</v>
      </c>
      <c r="BJ2840" s="24" t="s">
        <v>25</v>
      </c>
      <c r="BK2840" s="187">
        <f>ROUND(I2840*H2840,2)</f>
        <v>0</v>
      </c>
      <c r="BL2840" s="24" t="s">
        <v>339</v>
      </c>
      <c r="BM2840" s="24" t="s">
        <v>3144</v>
      </c>
    </row>
    <row r="2841" spans="2:51" s="12" customFormat="1" ht="13.5">
      <c r="B2841" s="197"/>
      <c r="D2841" s="189" t="s">
        <v>153</v>
      </c>
      <c r="E2841" s="198" t="s">
        <v>5</v>
      </c>
      <c r="F2841" s="199" t="s">
        <v>25</v>
      </c>
      <c r="H2841" s="200">
        <v>1</v>
      </c>
      <c r="I2841" s="201"/>
      <c r="L2841" s="197"/>
      <c r="M2841" s="202"/>
      <c r="N2841" s="203"/>
      <c r="O2841" s="203"/>
      <c r="P2841" s="203"/>
      <c r="Q2841" s="203"/>
      <c r="R2841" s="203"/>
      <c r="S2841" s="203"/>
      <c r="T2841" s="204"/>
      <c r="AT2841" s="198" t="s">
        <v>153</v>
      </c>
      <c r="AU2841" s="198" t="s">
        <v>86</v>
      </c>
      <c r="AV2841" s="12" t="s">
        <v>86</v>
      </c>
      <c r="AW2841" s="12" t="s">
        <v>40</v>
      </c>
      <c r="AX2841" s="12" t="s">
        <v>77</v>
      </c>
      <c r="AY2841" s="198" t="s">
        <v>144</v>
      </c>
    </row>
    <row r="2842" spans="2:51" s="13" customFormat="1" ht="13.5">
      <c r="B2842" s="205"/>
      <c r="D2842" s="206" t="s">
        <v>153</v>
      </c>
      <c r="E2842" s="207" t="s">
        <v>5</v>
      </c>
      <c r="F2842" s="208" t="s">
        <v>174</v>
      </c>
      <c r="H2842" s="209">
        <v>1</v>
      </c>
      <c r="I2842" s="210"/>
      <c r="L2842" s="205"/>
      <c r="M2842" s="211"/>
      <c r="N2842" s="212"/>
      <c r="O2842" s="212"/>
      <c r="P2842" s="212"/>
      <c r="Q2842" s="212"/>
      <c r="R2842" s="212"/>
      <c r="S2842" s="212"/>
      <c r="T2842" s="213"/>
      <c r="AT2842" s="214" t="s">
        <v>153</v>
      </c>
      <c r="AU2842" s="214" t="s">
        <v>86</v>
      </c>
      <c r="AV2842" s="13" t="s">
        <v>151</v>
      </c>
      <c r="AW2842" s="13" t="s">
        <v>40</v>
      </c>
      <c r="AX2842" s="13" t="s">
        <v>25</v>
      </c>
      <c r="AY2842" s="214" t="s">
        <v>144</v>
      </c>
    </row>
    <row r="2843" spans="2:65" s="1" customFormat="1" ht="22.5" customHeight="1">
      <c r="B2843" s="175"/>
      <c r="C2843" s="176" t="s">
        <v>3145</v>
      </c>
      <c r="D2843" s="176" t="s">
        <v>146</v>
      </c>
      <c r="E2843" s="177" t="s">
        <v>3146</v>
      </c>
      <c r="F2843" s="178" t="s">
        <v>3147</v>
      </c>
      <c r="G2843" s="179" t="s">
        <v>393</v>
      </c>
      <c r="H2843" s="180">
        <v>1</v>
      </c>
      <c r="I2843" s="181"/>
      <c r="J2843" s="182">
        <f>ROUND(I2843*H2843,2)</f>
        <v>0</v>
      </c>
      <c r="K2843" s="178" t="s">
        <v>4753</v>
      </c>
      <c r="L2843" s="42"/>
      <c r="M2843" s="183" t="s">
        <v>5</v>
      </c>
      <c r="N2843" s="184" t="s">
        <v>48</v>
      </c>
      <c r="O2843" s="43"/>
      <c r="P2843" s="185">
        <f>O2843*H2843</f>
        <v>0</v>
      </c>
      <c r="Q2843" s="185">
        <v>0</v>
      </c>
      <c r="R2843" s="185">
        <f>Q2843*H2843</f>
        <v>0</v>
      </c>
      <c r="S2843" s="185">
        <v>0</v>
      </c>
      <c r="T2843" s="186">
        <f>S2843*H2843</f>
        <v>0</v>
      </c>
      <c r="AR2843" s="24" t="s">
        <v>339</v>
      </c>
      <c r="AT2843" s="24" t="s">
        <v>146</v>
      </c>
      <c r="AU2843" s="24" t="s">
        <v>86</v>
      </c>
      <c r="AY2843" s="24" t="s">
        <v>144</v>
      </c>
      <c r="BE2843" s="187">
        <f>IF(N2843="základní",J2843,0)</f>
        <v>0</v>
      </c>
      <c r="BF2843" s="187">
        <f>IF(N2843="snížená",J2843,0)</f>
        <v>0</v>
      </c>
      <c r="BG2843" s="187">
        <f>IF(N2843="zákl. přenesená",J2843,0)</f>
        <v>0</v>
      </c>
      <c r="BH2843" s="187">
        <f>IF(N2843="sníž. přenesená",J2843,0)</f>
        <v>0</v>
      </c>
      <c r="BI2843" s="187">
        <f>IF(N2843="nulová",J2843,0)</f>
        <v>0</v>
      </c>
      <c r="BJ2843" s="24" t="s">
        <v>25</v>
      </c>
      <c r="BK2843" s="187">
        <f>ROUND(I2843*H2843,2)</f>
        <v>0</v>
      </c>
      <c r="BL2843" s="24" t="s">
        <v>339</v>
      </c>
      <c r="BM2843" s="24" t="s">
        <v>3148</v>
      </c>
    </row>
    <row r="2844" spans="2:51" s="12" customFormat="1" ht="13.5">
      <c r="B2844" s="197"/>
      <c r="D2844" s="189" t="s">
        <v>153</v>
      </c>
      <c r="E2844" s="198" t="s">
        <v>5</v>
      </c>
      <c r="F2844" s="199" t="s">
        <v>25</v>
      </c>
      <c r="H2844" s="200">
        <v>1</v>
      </c>
      <c r="I2844" s="201"/>
      <c r="L2844" s="197"/>
      <c r="M2844" s="202"/>
      <c r="N2844" s="203"/>
      <c r="O2844" s="203"/>
      <c r="P2844" s="203"/>
      <c r="Q2844" s="203"/>
      <c r="R2844" s="203"/>
      <c r="S2844" s="203"/>
      <c r="T2844" s="204"/>
      <c r="AT2844" s="198" t="s">
        <v>153</v>
      </c>
      <c r="AU2844" s="198" t="s">
        <v>86</v>
      </c>
      <c r="AV2844" s="12" t="s">
        <v>86</v>
      </c>
      <c r="AW2844" s="12" t="s">
        <v>40</v>
      </c>
      <c r="AX2844" s="12" t="s">
        <v>77</v>
      </c>
      <c r="AY2844" s="198" t="s">
        <v>144</v>
      </c>
    </row>
    <row r="2845" spans="2:51" s="13" customFormat="1" ht="13.5">
      <c r="B2845" s="205"/>
      <c r="D2845" s="206" t="s">
        <v>153</v>
      </c>
      <c r="E2845" s="207" t="s">
        <v>5</v>
      </c>
      <c r="F2845" s="208" t="s">
        <v>174</v>
      </c>
      <c r="H2845" s="209">
        <v>1</v>
      </c>
      <c r="I2845" s="210"/>
      <c r="L2845" s="205"/>
      <c r="M2845" s="211"/>
      <c r="N2845" s="212"/>
      <c r="O2845" s="212"/>
      <c r="P2845" s="212"/>
      <c r="Q2845" s="212"/>
      <c r="R2845" s="212"/>
      <c r="S2845" s="212"/>
      <c r="T2845" s="213"/>
      <c r="AT2845" s="214" t="s">
        <v>153</v>
      </c>
      <c r="AU2845" s="214" t="s">
        <v>86</v>
      </c>
      <c r="AV2845" s="13" t="s">
        <v>151</v>
      </c>
      <c r="AW2845" s="13" t="s">
        <v>40</v>
      </c>
      <c r="AX2845" s="13" t="s">
        <v>25</v>
      </c>
      <c r="AY2845" s="214" t="s">
        <v>144</v>
      </c>
    </row>
    <row r="2846" spans="2:65" s="1" customFormat="1" ht="22.5" customHeight="1">
      <c r="B2846" s="175"/>
      <c r="C2846" s="176" t="s">
        <v>3149</v>
      </c>
      <c r="D2846" s="176" t="s">
        <v>146</v>
      </c>
      <c r="E2846" s="177" t="s">
        <v>3150</v>
      </c>
      <c r="F2846" s="178" t="s">
        <v>3151</v>
      </c>
      <c r="G2846" s="179" t="s">
        <v>393</v>
      </c>
      <c r="H2846" s="180">
        <v>1</v>
      </c>
      <c r="I2846" s="181"/>
      <c r="J2846" s="182">
        <f>ROUND(I2846*H2846,2)</f>
        <v>0</v>
      </c>
      <c r="K2846" s="178" t="s">
        <v>4753</v>
      </c>
      <c r="L2846" s="42"/>
      <c r="M2846" s="183" t="s">
        <v>5</v>
      </c>
      <c r="N2846" s="184" t="s">
        <v>48</v>
      </c>
      <c r="O2846" s="43"/>
      <c r="P2846" s="185">
        <f>O2846*H2846</f>
        <v>0</v>
      </c>
      <c r="Q2846" s="185">
        <v>0</v>
      </c>
      <c r="R2846" s="185">
        <f>Q2846*H2846</f>
        <v>0</v>
      </c>
      <c r="S2846" s="185">
        <v>0</v>
      </c>
      <c r="T2846" s="186">
        <f>S2846*H2846</f>
        <v>0</v>
      </c>
      <c r="AR2846" s="24" t="s">
        <v>339</v>
      </c>
      <c r="AT2846" s="24" t="s">
        <v>146</v>
      </c>
      <c r="AU2846" s="24" t="s">
        <v>86</v>
      </c>
      <c r="AY2846" s="24" t="s">
        <v>144</v>
      </c>
      <c r="BE2846" s="187">
        <f>IF(N2846="základní",J2846,0)</f>
        <v>0</v>
      </c>
      <c r="BF2846" s="187">
        <f>IF(N2846="snížená",J2846,0)</f>
        <v>0</v>
      </c>
      <c r="BG2846" s="187">
        <f>IF(N2846="zákl. přenesená",J2846,0)</f>
        <v>0</v>
      </c>
      <c r="BH2846" s="187">
        <f>IF(N2846="sníž. přenesená",J2846,0)</f>
        <v>0</v>
      </c>
      <c r="BI2846" s="187">
        <f>IF(N2846="nulová",J2846,0)</f>
        <v>0</v>
      </c>
      <c r="BJ2846" s="24" t="s">
        <v>25</v>
      </c>
      <c r="BK2846" s="187">
        <f>ROUND(I2846*H2846,2)</f>
        <v>0</v>
      </c>
      <c r="BL2846" s="24" t="s">
        <v>339</v>
      </c>
      <c r="BM2846" s="24" t="s">
        <v>3152</v>
      </c>
    </row>
    <row r="2847" spans="2:51" s="12" customFormat="1" ht="13.5">
      <c r="B2847" s="197"/>
      <c r="D2847" s="189" t="s">
        <v>153</v>
      </c>
      <c r="E2847" s="198" t="s">
        <v>5</v>
      </c>
      <c r="F2847" s="199" t="s">
        <v>25</v>
      </c>
      <c r="H2847" s="200">
        <v>1</v>
      </c>
      <c r="I2847" s="201"/>
      <c r="L2847" s="197"/>
      <c r="M2847" s="202"/>
      <c r="N2847" s="203"/>
      <c r="O2847" s="203"/>
      <c r="P2847" s="203"/>
      <c r="Q2847" s="203"/>
      <c r="R2847" s="203"/>
      <c r="S2847" s="203"/>
      <c r="T2847" s="204"/>
      <c r="AT2847" s="198" t="s">
        <v>153</v>
      </c>
      <c r="AU2847" s="198" t="s">
        <v>86</v>
      </c>
      <c r="AV2847" s="12" t="s">
        <v>86</v>
      </c>
      <c r="AW2847" s="12" t="s">
        <v>40</v>
      </c>
      <c r="AX2847" s="12" t="s">
        <v>77</v>
      </c>
      <c r="AY2847" s="198" t="s">
        <v>144</v>
      </c>
    </row>
    <row r="2848" spans="2:51" s="13" customFormat="1" ht="13.5">
      <c r="B2848" s="205"/>
      <c r="D2848" s="206" t="s">
        <v>153</v>
      </c>
      <c r="E2848" s="207" t="s">
        <v>5</v>
      </c>
      <c r="F2848" s="208" t="s">
        <v>174</v>
      </c>
      <c r="H2848" s="209">
        <v>1</v>
      </c>
      <c r="I2848" s="210"/>
      <c r="L2848" s="205"/>
      <c r="M2848" s="211"/>
      <c r="N2848" s="212"/>
      <c r="O2848" s="212"/>
      <c r="P2848" s="212"/>
      <c r="Q2848" s="212"/>
      <c r="R2848" s="212"/>
      <c r="S2848" s="212"/>
      <c r="T2848" s="213"/>
      <c r="AT2848" s="214" t="s">
        <v>153</v>
      </c>
      <c r="AU2848" s="214" t="s">
        <v>86</v>
      </c>
      <c r="AV2848" s="13" t="s">
        <v>151</v>
      </c>
      <c r="AW2848" s="13" t="s">
        <v>40</v>
      </c>
      <c r="AX2848" s="13" t="s">
        <v>25</v>
      </c>
      <c r="AY2848" s="214" t="s">
        <v>144</v>
      </c>
    </row>
    <row r="2849" spans="2:65" s="1" customFormat="1" ht="22.5" customHeight="1">
      <c r="B2849" s="175"/>
      <c r="C2849" s="176" t="s">
        <v>3153</v>
      </c>
      <c r="D2849" s="176" t="s">
        <v>146</v>
      </c>
      <c r="E2849" s="177" t="s">
        <v>3154</v>
      </c>
      <c r="F2849" s="178" t="s">
        <v>3155</v>
      </c>
      <c r="G2849" s="179" t="s">
        <v>393</v>
      </c>
      <c r="H2849" s="180">
        <v>1</v>
      </c>
      <c r="I2849" s="181"/>
      <c r="J2849" s="182">
        <f>ROUND(I2849*H2849,2)</f>
        <v>0</v>
      </c>
      <c r="K2849" s="178" t="s">
        <v>4753</v>
      </c>
      <c r="L2849" s="42"/>
      <c r="M2849" s="183" t="s">
        <v>5</v>
      </c>
      <c r="N2849" s="184" t="s">
        <v>48</v>
      </c>
      <c r="O2849" s="43"/>
      <c r="P2849" s="185">
        <f>O2849*H2849</f>
        <v>0</v>
      </c>
      <c r="Q2849" s="185">
        <v>0</v>
      </c>
      <c r="R2849" s="185">
        <f>Q2849*H2849</f>
        <v>0</v>
      </c>
      <c r="S2849" s="185">
        <v>0</v>
      </c>
      <c r="T2849" s="186">
        <f>S2849*H2849</f>
        <v>0</v>
      </c>
      <c r="AR2849" s="24" t="s">
        <v>339</v>
      </c>
      <c r="AT2849" s="24" t="s">
        <v>146</v>
      </c>
      <c r="AU2849" s="24" t="s">
        <v>86</v>
      </c>
      <c r="AY2849" s="24" t="s">
        <v>144</v>
      </c>
      <c r="BE2849" s="187">
        <f>IF(N2849="základní",J2849,0)</f>
        <v>0</v>
      </c>
      <c r="BF2849" s="187">
        <f>IF(N2849="snížená",J2849,0)</f>
        <v>0</v>
      </c>
      <c r="BG2849" s="187">
        <f>IF(N2849="zákl. přenesená",J2849,0)</f>
        <v>0</v>
      </c>
      <c r="BH2849" s="187">
        <f>IF(N2849="sníž. přenesená",J2849,0)</f>
        <v>0</v>
      </c>
      <c r="BI2849" s="187">
        <f>IF(N2849="nulová",J2849,0)</f>
        <v>0</v>
      </c>
      <c r="BJ2849" s="24" t="s">
        <v>25</v>
      </c>
      <c r="BK2849" s="187">
        <f>ROUND(I2849*H2849,2)</f>
        <v>0</v>
      </c>
      <c r="BL2849" s="24" t="s">
        <v>339</v>
      </c>
      <c r="BM2849" s="24" t="s">
        <v>3156</v>
      </c>
    </row>
    <row r="2850" spans="2:51" s="12" customFormat="1" ht="13.5">
      <c r="B2850" s="197"/>
      <c r="D2850" s="189" t="s">
        <v>153</v>
      </c>
      <c r="E2850" s="198" t="s">
        <v>5</v>
      </c>
      <c r="F2850" s="199" t="s">
        <v>25</v>
      </c>
      <c r="H2850" s="200">
        <v>1</v>
      </c>
      <c r="I2850" s="201"/>
      <c r="L2850" s="197"/>
      <c r="M2850" s="202"/>
      <c r="N2850" s="203"/>
      <c r="O2850" s="203"/>
      <c r="P2850" s="203"/>
      <c r="Q2850" s="203"/>
      <c r="R2850" s="203"/>
      <c r="S2850" s="203"/>
      <c r="T2850" s="204"/>
      <c r="AT2850" s="198" t="s">
        <v>153</v>
      </c>
      <c r="AU2850" s="198" t="s">
        <v>86</v>
      </c>
      <c r="AV2850" s="12" t="s">
        <v>86</v>
      </c>
      <c r="AW2850" s="12" t="s">
        <v>40</v>
      </c>
      <c r="AX2850" s="12" t="s">
        <v>77</v>
      </c>
      <c r="AY2850" s="198" t="s">
        <v>144</v>
      </c>
    </row>
    <row r="2851" spans="2:51" s="13" customFormat="1" ht="13.5">
      <c r="B2851" s="205"/>
      <c r="D2851" s="206" t="s">
        <v>153</v>
      </c>
      <c r="E2851" s="207" t="s">
        <v>5</v>
      </c>
      <c r="F2851" s="208" t="s">
        <v>174</v>
      </c>
      <c r="H2851" s="209">
        <v>1</v>
      </c>
      <c r="I2851" s="210"/>
      <c r="L2851" s="205"/>
      <c r="M2851" s="211"/>
      <c r="N2851" s="212"/>
      <c r="O2851" s="212"/>
      <c r="P2851" s="212"/>
      <c r="Q2851" s="212"/>
      <c r="R2851" s="212"/>
      <c r="S2851" s="212"/>
      <c r="T2851" s="213"/>
      <c r="AT2851" s="214" t="s">
        <v>153</v>
      </c>
      <c r="AU2851" s="214" t="s">
        <v>86</v>
      </c>
      <c r="AV2851" s="13" t="s">
        <v>151</v>
      </c>
      <c r="AW2851" s="13" t="s">
        <v>40</v>
      </c>
      <c r="AX2851" s="13" t="s">
        <v>25</v>
      </c>
      <c r="AY2851" s="214" t="s">
        <v>144</v>
      </c>
    </row>
    <row r="2852" spans="2:65" s="1" customFormat="1" ht="22.5" customHeight="1">
      <c r="B2852" s="175"/>
      <c r="C2852" s="176" t="s">
        <v>3157</v>
      </c>
      <c r="D2852" s="176" t="s">
        <v>146</v>
      </c>
      <c r="E2852" s="177" t="s">
        <v>3158</v>
      </c>
      <c r="F2852" s="178" t="s">
        <v>3159</v>
      </c>
      <c r="G2852" s="179" t="s">
        <v>393</v>
      </c>
      <c r="H2852" s="180">
        <v>3</v>
      </c>
      <c r="I2852" s="181"/>
      <c r="J2852" s="182">
        <f>ROUND(I2852*H2852,2)</f>
        <v>0</v>
      </c>
      <c r="K2852" s="178" t="s">
        <v>4753</v>
      </c>
      <c r="L2852" s="42"/>
      <c r="M2852" s="183" t="s">
        <v>5</v>
      </c>
      <c r="N2852" s="184" t="s">
        <v>48</v>
      </c>
      <c r="O2852" s="43"/>
      <c r="P2852" s="185">
        <f>O2852*H2852</f>
        <v>0</v>
      </c>
      <c r="Q2852" s="185">
        <v>0</v>
      </c>
      <c r="R2852" s="185">
        <f>Q2852*H2852</f>
        <v>0</v>
      </c>
      <c r="S2852" s="185">
        <v>0</v>
      </c>
      <c r="T2852" s="186">
        <f>S2852*H2852</f>
        <v>0</v>
      </c>
      <c r="AR2852" s="24" t="s">
        <v>339</v>
      </c>
      <c r="AT2852" s="24" t="s">
        <v>146</v>
      </c>
      <c r="AU2852" s="24" t="s">
        <v>86</v>
      </c>
      <c r="AY2852" s="24" t="s">
        <v>144</v>
      </c>
      <c r="BE2852" s="187">
        <f>IF(N2852="základní",J2852,0)</f>
        <v>0</v>
      </c>
      <c r="BF2852" s="187">
        <f>IF(N2852="snížená",J2852,0)</f>
        <v>0</v>
      </c>
      <c r="BG2852" s="187">
        <f>IF(N2852="zákl. přenesená",J2852,0)</f>
        <v>0</v>
      </c>
      <c r="BH2852" s="187">
        <f>IF(N2852="sníž. přenesená",J2852,0)</f>
        <v>0</v>
      </c>
      <c r="BI2852" s="187">
        <f>IF(N2852="nulová",J2852,0)</f>
        <v>0</v>
      </c>
      <c r="BJ2852" s="24" t="s">
        <v>25</v>
      </c>
      <c r="BK2852" s="187">
        <f>ROUND(I2852*H2852,2)</f>
        <v>0</v>
      </c>
      <c r="BL2852" s="24" t="s">
        <v>339</v>
      </c>
      <c r="BM2852" s="24" t="s">
        <v>3160</v>
      </c>
    </row>
    <row r="2853" spans="2:51" s="12" customFormat="1" ht="13.5">
      <c r="B2853" s="197"/>
      <c r="D2853" s="189" t="s">
        <v>153</v>
      </c>
      <c r="E2853" s="198" t="s">
        <v>5</v>
      </c>
      <c r="F2853" s="199" t="s">
        <v>178</v>
      </c>
      <c r="H2853" s="200">
        <v>3</v>
      </c>
      <c r="I2853" s="201"/>
      <c r="L2853" s="197"/>
      <c r="M2853" s="202"/>
      <c r="N2853" s="203"/>
      <c r="O2853" s="203"/>
      <c r="P2853" s="203"/>
      <c r="Q2853" s="203"/>
      <c r="R2853" s="203"/>
      <c r="S2853" s="203"/>
      <c r="T2853" s="204"/>
      <c r="AT2853" s="198" t="s">
        <v>153</v>
      </c>
      <c r="AU2853" s="198" t="s">
        <v>86</v>
      </c>
      <c r="AV2853" s="12" t="s">
        <v>86</v>
      </c>
      <c r="AW2853" s="12" t="s">
        <v>40</v>
      </c>
      <c r="AX2853" s="12" t="s">
        <v>77</v>
      </c>
      <c r="AY2853" s="198" t="s">
        <v>144</v>
      </c>
    </row>
    <row r="2854" spans="2:51" s="13" customFormat="1" ht="13.5">
      <c r="B2854" s="205"/>
      <c r="D2854" s="206" t="s">
        <v>153</v>
      </c>
      <c r="E2854" s="207" t="s">
        <v>5</v>
      </c>
      <c r="F2854" s="208" t="s">
        <v>174</v>
      </c>
      <c r="H2854" s="209">
        <v>3</v>
      </c>
      <c r="I2854" s="210"/>
      <c r="L2854" s="205"/>
      <c r="M2854" s="211"/>
      <c r="N2854" s="212"/>
      <c r="O2854" s="212"/>
      <c r="P2854" s="212"/>
      <c r="Q2854" s="212"/>
      <c r="R2854" s="212"/>
      <c r="S2854" s="212"/>
      <c r="T2854" s="213"/>
      <c r="AT2854" s="214" t="s">
        <v>153</v>
      </c>
      <c r="AU2854" s="214" t="s">
        <v>86</v>
      </c>
      <c r="AV2854" s="13" t="s">
        <v>151</v>
      </c>
      <c r="AW2854" s="13" t="s">
        <v>40</v>
      </c>
      <c r="AX2854" s="13" t="s">
        <v>25</v>
      </c>
      <c r="AY2854" s="214" t="s">
        <v>144</v>
      </c>
    </row>
    <row r="2855" spans="2:65" s="1" customFormat="1" ht="22.5" customHeight="1">
      <c r="B2855" s="175"/>
      <c r="C2855" s="176" t="s">
        <v>3161</v>
      </c>
      <c r="D2855" s="176" t="s">
        <v>146</v>
      </c>
      <c r="E2855" s="177" t="s">
        <v>3162</v>
      </c>
      <c r="F2855" s="178" t="s">
        <v>3163</v>
      </c>
      <c r="G2855" s="179" t="s">
        <v>393</v>
      </c>
      <c r="H2855" s="180">
        <v>3</v>
      </c>
      <c r="I2855" s="181"/>
      <c r="J2855" s="182">
        <f>ROUND(I2855*H2855,2)</f>
        <v>0</v>
      </c>
      <c r="K2855" s="178" t="s">
        <v>4753</v>
      </c>
      <c r="L2855" s="42"/>
      <c r="M2855" s="183" t="s">
        <v>5</v>
      </c>
      <c r="N2855" s="184" t="s">
        <v>48</v>
      </c>
      <c r="O2855" s="43"/>
      <c r="P2855" s="185">
        <f>O2855*H2855</f>
        <v>0</v>
      </c>
      <c r="Q2855" s="185">
        <v>0</v>
      </c>
      <c r="R2855" s="185">
        <f>Q2855*H2855</f>
        <v>0</v>
      </c>
      <c r="S2855" s="185">
        <v>0</v>
      </c>
      <c r="T2855" s="186">
        <f>S2855*H2855</f>
        <v>0</v>
      </c>
      <c r="AR2855" s="24" t="s">
        <v>339</v>
      </c>
      <c r="AT2855" s="24" t="s">
        <v>146</v>
      </c>
      <c r="AU2855" s="24" t="s">
        <v>86</v>
      </c>
      <c r="AY2855" s="24" t="s">
        <v>144</v>
      </c>
      <c r="BE2855" s="187">
        <f>IF(N2855="základní",J2855,0)</f>
        <v>0</v>
      </c>
      <c r="BF2855" s="187">
        <f>IF(N2855="snížená",J2855,0)</f>
        <v>0</v>
      </c>
      <c r="BG2855" s="187">
        <f>IF(N2855="zákl. přenesená",J2855,0)</f>
        <v>0</v>
      </c>
      <c r="BH2855" s="187">
        <f>IF(N2855="sníž. přenesená",J2855,0)</f>
        <v>0</v>
      </c>
      <c r="BI2855" s="187">
        <f>IF(N2855="nulová",J2855,0)</f>
        <v>0</v>
      </c>
      <c r="BJ2855" s="24" t="s">
        <v>25</v>
      </c>
      <c r="BK2855" s="187">
        <f>ROUND(I2855*H2855,2)</f>
        <v>0</v>
      </c>
      <c r="BL2855" s="24" t="s">
        <v>339</v>
      </c>
      <c r="BM2855" s="24" t="s">
        <v>3164</v>
      </c>
    </row>
    <row r="2856" spans="2:51" s="12" customFormat="1" ht="13.5">
      <c r="B2856" s="197"/>
      <c r="D2856" s="189" t="s">
        <v>153</v>
      </c>
      <c r="E2856" s="198" t="s">
        <v>5</v>
      </c>
      <c r="F2856" s="199" t="s">
        <v>178</v>
      </c>
      <c r="H2856" s="200">
        <v>3</v>
      </c>
      <c r="I2856" s="201"/>
      <c r="L2856" s="197"/>
      <c r="M2856" s="202"/>
      <c r="N2856" s="203"/>
      <c r="O2856" s="203"/>
      <c r="P2856" s="203"/>
      <c r="Q2856" s="203"/>
      <c r="R2856" s="203"/>
      <c r="S2856" s="203"/>
      <c r="T2856" s="204"/>
      <c r="AT2856" s="198" t="s">
        <v>153</v>
      </c>
      <c r="AU2856" s="198" t="s">
        <v>86</v>
      </c>
      <c r="AV2856" s="12" t="s">
        <v>86</v>
      </c>
      <c r="AW2856" s="12" t="s">
        <v>40</v>
      </c>
      <c r="AX2856" s="12" t="s">
        <v>77</v>
      </c>
      <c r="AY2856" s="198" t="s">
        <v>144</v>
      </c>
    </row>
    <row r="2857" spans="2:51" s="13" customFormat="1" ht="13.5">
      <c r="B2857" s="205"/>
      <c r="D2857" s="206" t="s">
        <v>153</v>
      </c>
      <c r="E2857" s="207" t="s">
        <v>5</v>
      </c>
      <c r="F2857" s="208" t="s">
        <v>174</v>
      </c>
      <c r="H2857" s="209">
        <v>3</v>
      </c>
      <c r="I2857" s="210"/>
      <c r="L2857" s="205"/>
      <c r="M2857" s="211"/>
      <c r="N2857" s="212"/>
      <c r="O2857" s="212"/>
      <c r="P2857" s="212"/>
      <c r="Q2857" s="212"/>
      <c r="R2857" s="212"/>
      <c r="S2857" s="212"/>
      <c r="T2857" s="213"/>
      <c r="AT2857" s="214" t="s">
        <v>153</v>
      </c>
      <c r="AU2857" s="214" t="s">
        <v>86</v>
      </c>
      <c r="AV2857" s="13" t="s">
        <v>151</v>
      </c>
      <c r="AW2857" s="13" t="s">
        <v>40</v>
      </c>
      <c r="AX2857" s="13" t="s">
        <v>25</v>
      </c>
      <c r="AY2857" s="214" t="s">
        <v>144</v>
      </c>
    </row>
    <row r="2858" spans="2:65" s="1" customFormat="1" ht="22.5" customHeight="1">
      <c r="B2858" s="175"/>
      <c r="C2858" s="176" t="s">
        <v>3165</v>
      </c>
      <c r="D2858" s="176" t="s">
        <v>146</v>
      </c>
      <c r="E2858" s="177" t="s">
        <v>3166</v>
      </c>
      <c r="F2858" s="178" t="s">
        <v>3167</v>
      </c>
      <c r="G2858" s="179" t="s">
        <v>393</v>
      </c>
      <c r="H2858" s="180">
        <v>1</v>
      </c>
      <c r="I2858" s="181"/>
      <c r="J2858" s="182">
        <f>ROUND(I2858*H2858,2)</f>
        <v>0</v>
      </c>
      <c r="K2858" s="178" t="s">
        <v>4753</v>
      </c>
      <c r="L2858" s="42"/>
      <c r="M2858" s="183" t="s">
        <v>5</v>
      </c>
      <c r="N2858" s="184" t="s">
        <v>48</v>
      </c>
      <c r="O2858" s="43"/>
      <c r="P2858" s="185">
        <f>O2858*H2858</f>
        <v>0</v>
      </c>
      <c r="Q2858" s="185">
        <v>0</v>
      </c>
      <c r="R2858" s="185">
        <f>Q2858*H2858</f>
        <v>0</v>
      </c>
      <c r="S2858" s="185">
        <v>0</v>
      </c>
      <c r="T2858" s="186">
        <f>S2858*H2858</f>
        <v>0</v>
      </c>
      <c r="AR2858" s="24" t="s">
        <v>339</v>
      </c>
      <c r="AT2858" s="24" t="s">
        <v>146</v>
      </c>
      <c r="AU2858" s="24" t="s">
        <v>86</v>
      </c>
      <c r="AY2858" s="24" t="s">
        <v>144</v>
      </c>
      <c r="BE2858" s="187">
        <f>IF(N2858="základní",J2858,0)</f>
        <v>0</v>
      </c>
      <c r="BF2858" s="187">
        <f>IF(N2858="snížená",J2858,0)</f>
        <v>0</v>
      </c>
      <c r="BG2858" s="187">
        <f>IF(N2858="zákl. přenesená",J2858,0)</f>
        <v>0</v>
      </c>
      <c r="BH2858" s="187">
        <f>IF(N2858="sníž. přenesená",J2858,0)</f>
        <v>0</v>
      </c>
      <c r="BI2858" s="187">
        <f>IF(N2858="nulová",J2858,0)</f>
        <v>0</v>
      </c>
      <c r="BJ2858" s="24" t="s">
        <v>25</v>
      </c>
      <c r="BK2858" s="187">
        <f>ROUND(I2858*H2858,2)</f>
        <v>0</v>
      </c>
      <c r="BL2858" s="24" t="s">
        <v>339</v>
      </c>
      <c r="BM2858" s="24" t="s">
        <v>3168</v>
      </c>
    </row>
    <row r="2859" spans="2:51" s="12" customFormat="1" ht="13.5">
      <c r="B2859" s="197"/>
      <c r="D2859" s="189" t="s">
        <v>153</v>
      </c>
      <c r="E2859" s="198" t="s">
        <v>5</v>
      </c>
      <c r="F2859" s="199" t="s">
        <v>25</v>
      </c>
      <c r="H2859" s="200">
        <v>1</v>
      </c>
      <c r="I2859" s="201"/>
      <c r="L2859" s="197"/>
      <c r="M2859" s="202"/>
      <c r="N2859" s="203"/>
      <c r="O2859" s="203"/>
      <c r="P2859" s="203"/>
      <c r="Q2859" s="203"/>
      <c r="R2859" s="203"/>
      <c r="S2859" s="203"/>
      <c r="T2859" s="204"/>
      <c r="AT2859" s="198" t="s">
        <v>153</v>
      </c>
      <c r="AU2859" s="198" t="s">
        <v>86</v>
      </c>
      <c r="AV2859" s="12" t="s">
        <v>86</v>
      </c>
      <c r="AW2859" s="12" t="s">
        <v>40</v>
      </c>
      <c r="AX2859" s="12" t="s">
        <v>77</v>
      </c>
      <c r="AY2859" s="198" t="s">
        <v>144</v>
      </c>
    </row>
    <row r="2860" spans="2:51" s="13" customFormat="1" ht="13.5">
      <c r="B2860" s="205"/>
      <c r="D2860" s="206" t="s">
        <v>153</v>
      </c>
      <c r="E2860" s="207" t="s">
        <v>5</v>
      </c>
      <c r="F2860" s="208" t="s">
        <v>174</v>
      </c>
      <c r="H2860" s="209">
        <v>1</v>
      </c>
      <c r="I2860" s="210"/>
      <c r="L2860" s="205"/>
      <c r="M2860" s="211"/>
      <c r="N2860" s="212"/>
      <c r="O2860" s="212"/>
      <c r="P2860" s="212"/>
      <c r="Q2860" s="212"/>
      <c r="R2860" s="212"/>
      <c r="S2860" s="212"/>
      <c r="T2860" s="213"/>
      <c r="AT2860" s="214" t="s">
        <v>153</v>
      </c>
      <c r="AU2860" s="214" t="s">
        <v>86</v>
      </c>
      <c r="AV2860" s="13" t="s">
        <v>151</v>
      </c>
      <c r="AW2860" s="13" t="s">
        <v>40</v>
      </c>
      <c r="AX2860" s="13" t="s">
        <v>25</v>
      </c>
      <c r="AY2860" s="214" t="s">
        <v>144</v>
      </c>
    </row>
    <row r="2861" spans="2:65" s="1" customFormat="1" ht="22.5" customHeight="1">
      <c r="B2861" s="175"/>
      <c r="C2861" s="176" t="s">
        <v>3169</v>
      </c>
      <c r="D2861" s="176" t="s">
        <v>146</v>
      </c>
      <c r="E2861" s="177" t="s">
        <v>3170</v>
      </c>
      <c r="F2861" s="178" t="s">
        <v>3171</v>
      </c>
      <c r="G2861" s="179" t="s">
        <v>393</v>
      </c>
      <c r="H2861" s="180">
        <v>1</v>
      </c>
      <c r="I2861" s="181"/>
      <c r="J2861" s="182">
        <f>ROUND(I2861*H2861,2)</f>
        <v>0</v>
      </c>
      <c r="K2861" s="178" t="s">
        <v>4753</v>
      </c>
      <c r="L2861" s="42"/>
      <c r="M2861" s="183" t="s">
        <v>5</v>
      </c>
      <c r="N2861" s="184" t="s">
        <v>48</v>
      </c>
      <c r="O2861" s="43"/>
      <c r="P2861" s="185">
        <f>O2861*H2861</f>
        <v>0</v>
      </c>
      <c r="Q2861" s="185">
        <v>0</v>
      </c>
      <c r="R2861" s="185">
        <f>Q2861*H2861</f>
        <v>0</v>
      </c>
      <c r="S2861" s="185">
        <v>0</v>
      </c>
      <c r="T2861" s="186">
        <f>S2861*H2861</f>
        <v>0</v>
      </c>
      <c r="AR2861" s="24" t="s">
        <v>339</v>
      </c>
      <c r="AT2861" s="24" t="s">
        <v>146</v>
      </c>
      <c r="AU2861" s="24" t="s">
        <v>86</v>
      </c>
      <c r="AY2861" s="24" t="s">
        <v>144</v>
      </c>
      <c r="BE2861" s="187">
        <f>IF(N2861="základní",J2861,0)</f>
        <v>0</v>
      </c>
      <c r="BF2861" s="187">
        <f>IF(N2861="snížená",J2861,0)</f>
        <v>0</v>
      </c>
      <c r="BG2861" s="187">
        <f>IF(N2861="zákl. přenesená",J2861,0)</f>
        <v>0</v>
      </c>
      <c r="BH2861" s="187">
        <f>IF(N2861="sníž. přenesená",J2861,0)</f>
        <v>0</v>
      </c>
      <c r="BI2861" s="187">
        <f>IF(N2861="nulová",J2861,0)</f>
        <v>0</v>
      </c>
      <c r="BJ2861" s="24" t="s">
        <v>25</v>
      </c>
      <c r="BK2861" s="187">
        <f>ROUND(I2861*H2861,2)</f>
        <v>0</v>
      </c>
      <c r="BL2861" s="24" t="s">
        <v>339</v>
      </c>
      <c r="BM2861" s="24" t="s">
        <v>3172</v>
      </c>
    </row>
    <row r="2862" spans="2:51" s="12" customFormat="1" ht="13.5">
      <c r="B2862" s="197"/>
      <c r="D2862" s="189" t="s">
        <v>153</v>
      </c>
      <c r="E2862" s="198" t="s">
        <v>5</v>
      </c>
      <c r="F2862" s="199" t="s">
        <v>25</v>
      </c>
      <c r="H2862" s="200">
        <v>1</v>
      </c>
      <c r="I2862" s="201"/>
      <c r="L2862" s="197"/>
      <c r="M2862" s="202"/>
      <c r="N2862" s="203"/>
      <c r="O2862" s="203"/>
      <c r="P2862" s="203"/>
      <c r="Q2862" s="203"/>
      <c r="R2862" s="203"/>
      <c r="S2862" s="203"/>
      <c r="T2862" s="204"/>
      <c r="AT2862" s="198" t="s">
        <v>153</v>
      </c>
      <c r="AU2862" s="198" t="s">
        <v>86</v>
      </c>
      <c r="AV2862" s="12" t="s">
        <v>86</v>
      </c>
      <c r="AW2862" s="12" t="s">
        <v>40</v>
      </c>
      <c r="AX2862" s="12" t="s">
        <v>77</v>
      </c>
      <c r="AY2862" s="198" t="s">
        <v>144</v>
      </c>
    </row>
    <row r="2863" spans="2:51" s="13" customFormat="1" ht="13.5">
      <c r="B2863" s="205"/>
      <c r="D2863" s="206" t="s">
        <v>153</v>
      </c>
      <c r="E2863" s="207" t="s">
        <v>5</v>
      </c>
      <c r="F2863" s="208" t="s">
        <v>174</v>
      </c>
      <c r="H2863" s="209">
        <v>1</v>
      </c>
      <c r="I2863" s="210"/>
      <c r="L2863" s="205"/>
      <c r="M2863" s="211"/>
      <c r="N2863" s="212"/>
      <c r="O2863" s="212"/>
      <c r="P2863" s="212"/>
      <c r="Q2863" s="212"/>
      <c r="R2863" s="212"/>
      <c r="S2863" s="212"/>
      <c r="T2863" s="213"/>
      <c r="AT2863" s="214" t="s">
        <v>153</v>
      </c>
      <c r="AU2863" s="214" t="s">
        <v>86</v>
      </c>
      <c r="AV2863" s="13" t="s">
        <v>151</v>
      </c>
      <c r="AW2863" s="13" t="s">
        <v>40</v>
      </c>
      <c r="AX2863" s="13" t="s">
        <v>25</v>
      </c>
      <c r="AY2863" s="214" t="s">
        <v>144</v>
      </c>
    </row>
    <row r="2864" spans="2:65" s="1" customFormat="1" ht="22.5" customHeight="1">
      <c r="B2864" s="175"/>
      <c r="C2864" s="176" t="s">
        <v>3173</v>
      </c>
      <c r="D2864" s="176" t="s">
        <v>146</v>
      </c>
      <c r="E2864" s="177" t="s">
        <v>3174</v>
      </c>
      <c r="F2864" s="178" t="s">
        <v>3175</v>
      </c>
      <c r="G2864" s="179" t="s">
        <v>393</v>
      </c>
      <c r="H2864" s="180">
        <v>1</v>
      </c>
      <c r="I2864" s="181"/>
      <c r="J2864" s="182">
        <f>ROUND(I2864*H2864,2)</f>
        <v>0</v>
      </c>
      <c r="K2864" s="178" t="s">
        <v>4753</v>
      </c>
      <c r="L2864" s="42"/>
      <c r="M2864" s="183" t="s">
        <v>5</v>
      </c>
      <c r="N2864" s="184" t="s">
        <v>48</v>
      </c>
      <c r="O2864" s="43"/>
      <c r="P2864" s="185">
        <f>O2864*H2864</f>
        <v>0</v>
      </c>
      <c r="Q2864" s="185">
        <v>0</v>
      </c>
      <c r="R2864" s="185">
        <f>Q2864*H2864</f>
        <v>0</v>
      </c>
      <c r="S2864" s="185">
        <v>0</v>
      </c>
      <c r="T2864" s="186">
        <f>S2864*H2864</f>
        <v>0</v>
      </c>
      <c r="AR2864" s="24" t="s">
        <v>339</v>
      </c>
      <c r="AT2864" s="24" t="s">
        <v>146</v>
      </c>
      <c r="AU2864" s="24" t="s">
        <v>86</v>
      </c>
      <c r="AY2864" s="24" t="s">
        <v>144</v>
      </c>
      <c r="BE2864" s="187">
        <f>IF(N2864="základní",J2864,0)</f>
        <v>0</v>
      </c>
      <c r="BF2864" s="187">
        <f>IF(N2864="snížená",J2864,0)</f>
        <v>0</v>
      </c>
      <c r="BG2864" s="187">
        <f>IF(N2864="zákl. přenesená",J2864,0)</f>
        <v>0</v>
      </c>
      <c r="BH2864" s="187">
        <f>IF(N2864="sníž. přenesená",J2864,0)</f>
        <v>0</v>
      </c>
      <c r="BI2864" s="187">
        <f>IF(N2864="nulová",J2864,0)</f>
        <v>0</v>
      </c>
      <c r="BJ2864" s="24" t="s">
        <v>25</v>
      </c>
      <c r="BK2864" s="187">
        <f>ROUND(I2864*H2864,2)</f>
        <v>0</v>
      </c>
      <c r="BL2864" s="24" t="s">
        <v>339</v>
      </c>
      <c r="BM2864" s="24" t="s">
        <v>3176</v>
      </c>
    </row>
    <row r="2865" spans="2:51" s="12" customFormat="1" ht="13.5">
      <c r="B2865" s="197"/>
      <c r="D2865" s="189" t="s">
        <v>153</v>
      </c>
      <c r="E2865" s="198" t="s">
        <v>5</v>
      </c>
      <c r="F2865" s="199" t="s">
        <v>25</v>
      </c>
      <c r="H2865" s="200">
        <v>1</v>
      </c>
      <c r="I2865" s="201"/>
      <c r="L2865" s="197"/>
      <c r="M2865" s="202"/>
      <c r="N2865" s="203"/>
      <c r="O2865" s="203"/>
      <c r="P2865" s="203"/>
      <c r="Q2865" s="203"/>
      <c r="R2865" s="203"/>
      <c r="S2865" s="203"/>
      <c r="T2865" s="204"/>
      <c r="AT2865" s="198" t="s">
        <v>153</v>
      </c>
      <c r="AU2865" s="198" t="s">
        <v>86</v>
      </c>
      <c r="AV2865" s="12" t="s">
        <v>86</v>
      </c>
      <c r="AW2865" s="12" t="s">
        <v>40</v>
      </c>
      <c r="AX2865" s="12" t="s">
        <v>77</v>
      </c>
      <c r="AY2865" s="198" t="s">
        <v>144</v>
      </c>
    </row>
    <row r="2866" spans="2:51" s="13" customFormat="1" ht="13.5">
      <c r="B2866" s="205"/>
      <c r="D2866" s="206" t="s">
        <v>153</v>
      </c>
      <c r="E2866" s="207" t="s">
        <v>5</v>
      </c>
      <c r="F2866" s="208" t="s">
        <v>174</v>
      </c>
      <c r="H2866" s="209">
        <v>1</v>
      </c>
      <c r="I2866" s="210"/>
      <c r="L2866" s="205"/>
      <c r="M2866" s="211"/>
      <c r="N2866" s="212"/>
      <c r="O2866" s="212"/>
      <c r="P2866" s="212"/>
      <c r="Q2866" s="212"/>
      <c r="R2866" s="212"/>
      <c r="S2866" s="212"/>
      <c r="T2866" s="213"/>
      <c r="AT2866" s="214" t="s">
        <v>153</v>
      </c>
      <c r="AU2866" s="214" t="s">
        <v>86</v>
      </c>
      <c r="AV2866" s="13" t="s">
        <v>151</v>
      </c>
      <c r="AW2866" s="13" t="s">
        <v>40</v>
      </c>
      <c r="AX2866" s="13" t="s">
        <v>25</v>
      </c>
      <c r="AY2866" s="214" t="s">
        <v>144</v>
      </c>
    </row>
    <row r="2867" spans="2:65" s="1" customFormat="1" ht="22.5" customHeight="1">
      <c r="B2867" s="175"/>
      <c r="C2867" s="176" t="s">
        <v>3177</v>
      </c>
      <c r="D2867" s="176" t="s">
        <v>146</v>
      </c>
      <c r="E2867" s="177" t="s">
        <v>3178</v>
      </c>
      <c r="F2867" s="178" t="s">
        <v>3179</v>
      </c>
      <c r="G2867" s="179" t="s">
        <v>393</v>
      </c>
      <c r="H2867" s="180">
        <v>1</v>
      </c>
      <c r="I2867" s="181"/>
      <c r="J2867" s="182">
        <f>ROUND(I2867*H2867,2)</f>
        <v>0</v>
      </c>
      <c r="K2867" s="178" t="s">
        <v>4753</v>
      </c>
      <c r="L2867" s="42"/>
      <c r="M2867" s="183" t="s">
        <v>5</v>
      </c>
      <c r="N2867" s="184" t="s">
        <v>48</v>
      </c>
      <c r="O2867" s="43"/>
      <c r="P2867" s="185">
        <f>O2867*H2867</f>
        <v>0</v>
      </c>
      <c r="Q2867" s="185">
        <v>0</v>
      </c>
      <c r="R2867" s="185">
        <f>Q2867*H2867</f>
        <v>0</v>
      </c>
      <c r="S2867" s="185">
        <v>0</v>
      </c>
      <c r="T2867" s="186">
        <f>S2867*H2867</f>
        <v>0</v>
      </c>
      <c r="AR2867" s="24" t="s">
        <v>339</v>
      </c>
      <c r="AT2867" s="24" t="s">
        <v>146</v>
      </c>
      <c r="AU2867" s="24" t="s">
        <v>86</v>
      </c>
      <c r="AY2867" s="24" t="s">
        <v>144</v>
      </c>
      <c r="BE2867" s="187">
        <f>IF(N2867="základní",J2867,0)</f>
        <v>0</v>
      </c>
      <c r="BF2867" s="187">
        <f>IF(N2867="snížená",J2867,0)</f>
        <v>0</v>
      </c>
      <c r="BG2867" s="187">
        <f>IF(N2867="zákl. přenesená",J2867,0)</f>
        <v>0</v>
      </c>
      <c r="BH2867" s="187">
        <f>IF(N2867="sníž. přenesená",J2867,0)</f>
        <v>0</v>
      </c>
      <c r="BI2867" s="187">
        <f>IF(N2867="nulová",J2867,0)</f>
        <v>0</v>
      </c>
      <c r="BJ2867" s="24" t="s">
        <v>25</v>
      </c>
      <c r="BK2867" s="187">
        <f>ROUND(I2867*H2867,2)</f>
        <v>0</v>
      </c>
      <c r="BL2867" s="24" t="s">
        <v>339</v>
      </c>
      <c r="BM2867" s="24" t="s">
        <v>3180</v>
      </c>
    </row>
    <row r="2868" spans="2:51" s="12" customFormat="1" ht="13.5">
      <c r="B2868" s="197"/>
      <c r="D2868" s="189" t="s">
        <v>153</v>
      </c>
      <c r="E2868" s="198" t="s">
        <v>5</v>
      </c>
      <c r="F2868" s="199" t="s">
        <v>25</v>
      </c>
      <c r="H2868" s="200">
        <v>1</v>
      </c>
      <c r="I2868" s="201"/>
      <c r="L2868" s="197"/>
      <c r="M2868" s="202"/>
      <c r="N2868" s="203"/>
      <c r="O2868" s="203"/>
      <c r="P2868" s="203"/>
      <c r="Q2868" s="203"/>
      <c r="R2868" s="203"/>
      <c r="S2868" s="203"/>
      <c r="T2868" s="204"/>
      <c r="AT2868" s="198" t="s">
        <v>153</v>
      </c>
      <c r="AU2868" s="198" t="s">
        <v>86</v>
      </c>
      <c r="AV2868" s="12" t="s">
        <v>86</v>
      </c>
      <c r="AW2868" s="12" t="s">
        <v>40</v>
      </c>
      <c r="AX2868" s="12" t="s">
        <v>77</v>
      </c>
      <c r="AY2868" s="198" t="s">
        <v>144</v>
      </c>
    </row>
    <row r="2869" spans="2:51" s="13" customFormat="1" ht="13.5">
      <c r="B2869" s="205"/>
      <c r="D2869" s="206" t="s">
        <v>153</v>
      </c>
      <c r="E2869" s="207" t="s">
        <v>5</v>
      </c>
      <c r="F2869" s="208" t="s">
        <v>174</v>
      </c>
      <c r="H2869" s="209">
        <v>1</v>
      </c>
      <c r="I2869" s="210"/>
      <c r="L2869" s="205"/>
      <c r="M2869" s="211"/>
      <c r="N2869" s="212"/>
      <c r="O2869" s="212"/>
      <c r="P2869" s="212"/>
      <c r="Q2869" s="212"/>
      <c r="R2869" s="212"/>
      <c r="S2869" s="212"/>
      <c r="T2869" s="213"/>
      <c r="AT2869" s="214" t="s">
        <v>153</v>
      </c>
      <c r="AU2869" s="214" t="s">
        <v>86</v>
      </c>
      <c r="AV2869" s="13" t="s">
        <v>151</v>
      </c>
      <c r="AW2869" s="13" t="s">
        <v>40</v>
      </c>
      <c r="AX2869" s="13" t="s">
        <v>25</v>
      </c>
      <c r="AY2869" s="214" t="s">
        <v>144</v>
      </c>
    </row>
    <row r="2870" spans="2:65" s="1" customFormat="1" ht="22.5" customHeight="1">
      <c r="B2870" s="175"/>
      <c r="C2870" s="176" t="s">
        <v>3181</v>
      </c>
      <c r="D2870" s="176" t="s">
        <v>146</v>
      </c>
      <c r="E2870" s="177" t="s">
        <v>3182</v>
      </c>
      <c r="F2870" s="178" t="s">
        <v>3183</v>
      </c>
      <c r="G2870" s="179" t="s">
        <v>468</v>
      </c>
      <c r="H2870" s="180">
        <v>150</v>
      </c>
      <c r="I2870" s="181"/>
      <c r="J2870" s="182">
        <f>ROUND(I2870*H2870,2)</f>
        <v>0</v>
      </c>
      <c r="K2870" s="178" t="s">
        <v>4753</v>
      </c>
      <c r="L2870" s="42"/>
      <c r="M2870" s="183" t="s">
        <v>5</v>
      </c>
      <c r="N2870" s="184" t="s">
        <v>48</v>
      </c>
      <c r="O2870" s="43"/>
      <c r="P2870" s="185">
        <f>O2870*H2870</f>
        <v>0</v>
      </c>
      <c r="Q2870" s="185">
        <v>0</v>
      </c>
      <c r="R2870" s="185">
        <f>Q2870*H2870</f>
        <v>0</v>
      </c>
      <c r="S2870" s="185">
        <v>0</v>
      </c>
      <c r="T2870" s="186">
        <f>S2870*H2870</f>
        <v>0</v>
      </c>
      <c r="AR2870" s="24" t="s">
        <v>339</v>
      </c>
      <c r="AT2870" s="24" t="s">
        <v>146</v>
      </c>
      <c r="AU2870" s="24" t="s">
        <v>86</v>
      </c>
      <c r="AY2870" s="24" t="s">
        <v>144</v>
      </c>
      <c r="BE2870" s="187">
        <f>IF(N2870="základní",J2870,0)</f>
        <v>0</v>
      </c>
      <c r="BF2870" s="187">
        <f>IF(N2870="snížená",J2870,0)</f>
        <v>0</v>
      </c>
      <c r="BG2870" s="187">
        <f>IF(N2870="zákl. přenesená",J2870,0)</f>
        <v>0</v>
      </c>
      <c r="BH2870" s="187">
        <f>IF(N2870="sníž. přenesená",J2870,0)</f>
        <v>0</v>
      </c>
      <c r="BI2870" s="187">
        <f>IF(N2870="nulová",J2870,0)</f>
        <v>0</v>
      </c>
      <c r="BJ2870" s="24" t="s">
        <v>25</v>
      </c>
      <c r="BK2870" s="187">
        <f>ROUND(I2870*H2870,2)</f>
        <v>0</v>
      </c>
      <c r="BL2870" s="24" t="s">
        <v>339</v>
      </c>
      <c r="BM2870" s="24" t="s">
        <v>3184</v>
      </c>
    </row>
    <row r="2871" spans="2:51" s="12" customFormat="1" ht="13.5">
      <c r="B2871" s="197"/>
      <c r="D2871" s="189" t="s">
        <v>153</v>
      </c>
      <c r="E2871" s="198" t="s">
        <v>5</v>
      </c>
      <c r="F2871" s="199" t="s">
        <v>3185</v>
      </c>
      <c r="H2871" s="200">
        <v>150</v>
      </c>
      <c r="I2871" s="201"/>
      <c r="L2871" s="197"/>
      <c r="M2871" s="202"/>
      <c r="N2871" s="203"/>
      <c r="O2871" s="203"/>
      <c r="P2871" s="203"/>
      <c r="Q2871" s="203"/>
      <c r="R2871" s="203"/>
      <c r="S2871" s="203"/>
      <c r="T2871" s="204"/>
      <c r="AT2871" s="198" t="s">
        <v>153</v>
      </c>
      <c r="AU2871" s="198" t="s">
        <v>86</v>
      </c>
      <c r="AV2871" s="12" t="s">
        <v>86</v>
      </c>
      <c r="AW2871" s="12" t="s">
        <v>40</v>
      </c>
      <c r="AX2871" s="12" t="s">
        <v>77</v>
      </c>
      <c r="AY2871" s="198" t="s">
        <v>144</v>
      </c>
    </row>
    <row r="2872" spans="2:51" s="13" customFormat="1" ht="13.5">
      <c r="B2872" s="205"/>
      <c r="D2872" s="206" t="s">
        <v>153</v>
      </c>
      <c r="E2872" s="207" t="s">
        <v>5</v>
      </c>
      <c r="F2872" s="208" t="s">
        <v>174</v>
      </c>
      <c r="H2872" s="209">
        <v>150</v>
      </c>
      <c r="I2872" s="210"/>
      <c r="L2872" s="205"/>
      <c r="M2872" s="211"/>
      <c r="N2872" s="212"/>
      <c r="O2872" s="212"/>
      <c r="P2872" s="212"/>
      <c r="Q2872" s="212"/>
      <c r="R2872" s="212"/>
      <c r="S2872" s="212"/>
      <c r="T2872" s="213"/>
      <c r="AT2872" s="214" t="s">
        <v>153</v>
      </c>
      <c r="AU2872" s="214" t="s">
        <v>86</v>
      </c>
      <c r="AV2872" s="13" t="s">
        <v>151</v>
      </c>
      <c r="AW2872" s="13" t="s">
        <v>40</v>
      </c>
      <c r="AX2872" s="13" t="s">
        <v>25</v>
      </c>
      <c r="AY2872" s="214" t="s">
        <v>144</v>
      </c>
    </row>
    <row r="2873" spans="2:65" s="1" customFormat="1" ht="22.5" customHeight="1">
      <c r="B2873" s="175"/>
      <c r="C2873" s="176" t="s">
        <v>3186</v>
      </c>
      <c r="D2873" s="176" t="s">
        <v>146</v>
      </c>
      <c r="E2873" s="177" t="s">
        <v>3187</v>
      </c>
      <c r="F2873" s="178" t="s">
        <v>3188</v>
      </c>
      <c r="G2873" s="179" t="s">
        <v>393</v>
      </c>
      <c r="H2873" s="180">
        <v>12</v>
      </c>
      <c r="I2873" s="181"/>
      <c r="J2873" s="182">
        <f>ROUND(I2873*H2873,2)</f>
        <v>0</v>
      </c>
      <c r="K2873" s="178" t="s">
        <v>4753</v>
      </c>
      <c r="L2873" s="42"/>
      <c r="M2873" s="183" t="s">
        <v>5</v>
      </c>
      <c r="N2873" s="184" t="s">
        <v>48</v>
      </c>
      <c r="O2873" s="43"/>
      <c r="P2873" s="185">
        <f>O2873*H2873</f>
        <v>0</v>
      </c>
      <c r="Q2873" s="185">
        <v>0</v>
      </c>
      <c r="R2873" s="185">
        <f>Q2873*H2873</f>
        <v>0</v>
      </c>
      <c r="S2873" s="185">
        <v>0</v>
      </c>
      <c r="T2873" s="186">
        <f>S2873*H2873</f>
        <v>0</v>
      </c>
      <c r="AR2873" s="24" t="s">
        <v>339</v>
      </c>
      <c r="AT2873" s="24" t="s">
        <v>146</v>
      </c>
      <c r="AU2873" s="24" t="s">
        <v>86</v>
      </c>
      <c r="AY2873" s="24" t="s">
        <v>144</v>
      </c>
      <c r="BE2873" s="187">
        <f>IF(N2873="základní",J2873,0)</f>
        <v>0</v>
      </c>
      <c r="BF2873" s="187">
        <f>IF(N2873="snížená",J2873,0)</f>
        <v>0</v>
      </c>
      <c r="BG2873" s="187">
        <f>IF(N2873="zákl. přenesená",J2873,0)</f>
        <v>0</v>
      </c>
      <c r="BH2873" s="187">
        <f>IF(N2873="sníž. přenesená",J2873,0)</f>
        <v>0</v>
      </c>
      <c r="BI2873" s="187">
        <f>IF(N2873="nulová",J2873,0)</f>
        <v>0</v>
      </c>
      <c r="BJ2873" s="24" t="s">
        <v>25</v>
      </c>
      <c r="BK2873" s="187">
        <f>ROUND(I2873*H2873,2)</f>
        <v>0</v>
      </c>
      <c r="BL2873" s="24" t="s">
        <v>339</v>
      </c>
      <c r="BM2873" s="24" t="s">
        <v>3189</v>
      </c>
    </row>
    <row r="2874" spans="2:51" s="12" customFormat="1" ht="13.5">
      <c r="B2874" s="197"/>
      <c r="D2874" s="189" t="s">
        <v>153</v>
      </c>
      <c r="E2874" s="198" t="s">
        <v>5</v>
      </c>
      <c r="F2874" s="199" t="s">
        <v>264</v>
      </c>
      <c r="H2874" s="200">
        <v>12</v>
      </c>
      <c r="I2874" s="201"/>
      <c r="L2874" s="197"/>
      <c r="M2874" s="202"/>
      <c r="N2874" s="203"/>
      <c r="O2874" s="203"/>
      <c r="P2874" s="203"/>
      <c r="Q2874" s="203"/>
      <c r="R2874" s="203"/>
      <c r="S2874" s="203"/>
      <c r="T2874" s="204"/>
      <c r="AT2874" s="198" t="s">
        <v>153</v>
      </c>
      <c r="AU2874" s="198" t="s">
        <v>86</v>
      </c>
      <c r="AV2874" s="12" t="s">
        <v>86</v>
      </c>
      <c r="AW2874" s="12" t="s">
        <v>40</v>
      </c>
      <c r="AX2874" s="12" t="s">
        <v>77</v>
      </c>
      <c r="AY2874" s="198" t="s">
        <v>144</v>
      </c>
    </row>
    <row r="2875" spans="2:51" s="13" customFormat="1" ht="13.5">
      <c r="B2875" s="205"/>
      <c r="D2875" s="206" t="s">
        <v>153</v>
      </c>
      <c r="E2875" s="207" t="s">
        <v>5</v>
      </c>
      <c r="F2875" s="208" t="s">
        <v>174</v>
      </c>
      <c r="H2875" s="209">
        <v>12</v>
      </c>
      <c r="I2875" s="210"/>
      <c r="L2875" s="205"/>
      <c r="M2875" s="211"/>
      <c r="N2875" s="212"/>
      <c r="O2875" s="212"/>
      <c r="P2875" s="212"/>
      <c r="Q2875" s="212"/>
      <c r="R2875" s="212"/>
      <c r="S2875" s="212"/>
      <c r="T2875" s="213"/>
      <c r="AT2875" s="214" t="s">
        <v>153</v>
      </c>
      <c r="AU2875" s="214" t="s">
        <v>86</v>
      </c>
      <c r="AV2875" s="13" t="s">
        <v>151</v>
      </c>
      <c r="AW2875" s="13" t="s">
        <v>40</v>
      </c>
      <c r="AX2875" s="13" t="s">
        <v>25</v>
      </c>
      <c r="AY2875" s="214" t="s">
        <v>144</v>
      </c>
    </row>
    <row r="2876" spans="2:65" s="1" customFormat="1" ht="22.5" customHeight="1">
      <c r="B2876" s="175"/>
      <c r="C2876" s="176" t="s">
        <v>3190</v>
      </c>
      <c r="D2876" s="176" t="s">
        <v>146</v>
      </c>
      <c r="E2876" s="177" t="s">
        <v>3191</v>
      </c>
      <c r="F2876" s="178" t="s">
        <v>3192</v>
      </c>
      <c r="G2876" s="179" t="s">
        <v>393</v>
      </c>
      <c r="H2876" s="180">
        <v>22</v>
      </c>
      <c r="I2876" s="181"/>
      <c r="J2876" s="182">
        <f>ROUND(I2876*H2876,2)</f>
        <v>0</v>
      </c>
      <c r="K2876" s="178" t="s">
        <v>4753</v>
      </c>
      <c r="L2876" s="42"/>
      <c r="M2876" s="183" t="s">
        <v>5</v>
      </c>
      <c r="N2876" s="184" t="s">
        <v>48</v>
      </c>
      <c r="O2876" s="43"/>
      <c r="P2876" s="185">
        <f>O2876*H2876</f>
        <v>0</v>
      </c>
      <c r="Q2876" s="185">
        <v>0</v>
      </c>
      <c r="R2876" s="185">
        <f>Q2876*H2876</f>
        <v>0</v>
      </c>
      <c r="S2876" s="185">
        <v>0</v>
      </c>
      <c r="T2876" s="186">
        <f>S2876*H2876</f>
        <v>0</v>
      </c>
      <c r="AR2876" s="24" t="s">
        <v>339</v>
      </c>
      <c r="AT2876" s="24" t="s">
        <v>146</v>
      </c>
      <c r="AU2876" s="24" t="s">
        <v>86</v>
      </c>
      <c r="AY2876" s="24" t="s">
        <v>144</v>
      </c>
      <c r="BE2876" s="187">
        <f>IF(N2876="základní",J2876,0)</f>
        <v>0</v>
      </c>
      <c r="BF2876" s="187">
        <f>IF(N2876="snížená",J2876,0)</f>
        <v>0</v>
      </c>
      <c r="BG2876" s="187">
        <f>IF(N2876="zákl. přenesená",J2876,0)</f>
        <v>0</v>
      </c>
      <c r="BH2876" s="187">
        <f>IF(N2876="sníž. přenesená",J2876,0)</f>
        <v>0</v>
      </c>
      <c r="BI2876" s="187">
        <f>IF(N2876="nulová",J2876,0)</f>
        <v>0</v>
      </c>
      <c r="BJ2876" s="24" t="s">
        <v>25</v>
      </c>
      <c r="BK2876" s="187">
        <f>ROUND(I2876*H2876,2)</f>
        <v>0</v>
      </c>
      <c r="BL2876" s="24" t="s">
        <v>339</v>
      </c>
      <c r="BM2876" s="24" t="s">
        <v>3193</v>
      </c>
    </row>
    <row r="2877" spans="2:51" s="12" customFormat="1" ht="13.5">
      <c r="B2877" s="197"/>
      <c r="D2877" s="189" t="s">
        <v>153</v>
      </c>
      <c r="E2877" s="198" t="s">
        <v>5</v>
      </c>
      <c r="F2877" s="199" t="s">
        <v>411</v>
      </c>
      <c r="H2877" s="200">
        <v>22</v>
      </c>
      <c r="I2877" s="201"/>
      <c r="L2877" s="197"/>
      <c r="M2877" s="202"/>
      <c r="N2877" s="203"/>
      <c r="O2877" s="203"/>
      <c r="P2877" s="203"/>
      <c r="Q2877" s="203"/>
      <c r="R2877" s="203"/>
      <c r="S2877" s="203"/>
      <c r="T2877" s="204"/>
      <c r="AT2877" s="198" t="s">
        <v>153</v>
      </c>
      <c r="AU2877" s="198" t="s">
        <v>86</v>
      </c>
      <c r="AV2877" s="12" t="s">
        <v>86</v>
      </c>
      <c r="AW2877" s="12" t="s">
        <v>40</v>
      </c>
      <c r="AX2877" s="12" t="s">
        <v>77</v>
      </c>
      <c r="AY2877" s="198" t="s">
        <v>144</v>
      </c>
    </row>
    <row r="2878" spans="2:51" s="13" customFormat="1" ht="13.5">
      <c r="B2878" s="205"/>
      <c r="D2878" s="206" t="s">
        <v>153</v>
      </c>
      <c r="E2878" s="207" t="s">
        <v>5</v>
      </c>
      <c r="F2878" s="208" t="s">
        <v>174</v>
      </c>
      <c r="H2878" s="209">
        <v>22</v>
      </c>
      <c r="I2878" s="210"/>
      <c r="L2878" s="205"/>
      <c r="M2878" s="211"/>
      <c r="N2878" s="212"/>
      <c r="O2878" s="212"/>
      <c r="P2878" s="212"/>
      <c r="Q2878" s="212"/>
      <c r="R2878" s="212"/>
      <c r="S2878" s="212"/>
      <c r="T2878" s="213"/>
      <c r="AT2878" s="214" t="s">
        <v>153</v>
      </c>
      <c r="AU2878" s="214" t="s">
        <v>86</v>
      </c>
      <c r="AV2878" s="13" t="s">
        <v>151</v>
      </c>
      <c r="AW2878" s="13" t="s">
        <v>40</v>
      </c>
      <c r="AX2878" s="13" t="s">
        <v>25</v>
      </c>
      <c r="AY2878" s="214" t="s">
        <v>144</v>
      </c>
    </row>
    <row r="2879" spans="2:65" s="1" customFormat="1" ht="22.5" customHeight="1">
      <c r="B2879" s="175"/>
      <c r="C2879" s="176" t="s">
        <v>3194</v>
      </c>
      <c r="D2879" s="176" t="s">
        <v>146</v>
      </c>
      <c r="E2879" s="177" t="s">
        <v>3195</v>
      </c>
      <c r="F2879" s="178" t="s">
        <v>3196</v>
      </c>
      <c r="G2879" s="179" t="s">
        <v>393</v>
      </c>
      <c r="H2879" s="180">
        <v>8</v>
      </c>
      <c r="I2879" s="181"/>
      <c r="J2879" s="182">
        <f>ROUND(I2879*H2879,2)</f>
        <v>0</v>
      </c>
      <c r="K2879" s="178" t="s">
        <v>4753</v>
      </c>
      <c r="L2879" s="42"/>
      <c r="M2879" s="183" t="s">
        <v>5</v>
      </c>
      <c r="N2879" s="184" t="s">
        <v>48</v>
      </c>
      <c r="O2879" s="43"/>
      <c r="P2879" s="185">
        <f>O2879*H2879</f>
        <v>0</v>
      </c>
      <c r="Q2879" s="185">
        <v>0</v>
      </c>
      <c r="R2879" s="185">
        <f>Q2879*H2879</f>
        <v>0</v>
      </c>
      <c r="S2879" s="185">
        <v>0</v>
      </c>
      <c r="T2879" s="186">
        <f>S2879*H2879</f>
        <v>0</v>
      </c>
      <c r="AR2879" s="24" t="s">
        <v>339</v>
      </c>
      <c r="AT2879" s="24" t="s">
        <v>146</v>
      </c>
      <c r="AU2879" s="24" t="s">
        <v>86</v>
      </c>
      <c r="AY2879" s="24" t="s">
        <v>144</v>
      </c>
      <c r="BE2879" s="187">
        <f>IF(N2879="základní",J2879,0)</f>
        <v>0</v>
      </c>
      <c r="BF2879" s="187">
        <f>IF(N2879="snížená",J2879,0)</f>
        <v>0</v>
      </c>
      <c r="BG2879" s="187">
        <f>IF(N2879="zákl. přenesená",J2879,0)</f>
        <v>0</v>
      </c>
      <c r="BH2879" s="187">
        <f>IF(N2879="sníž. přenesená",J2879,0)</f>
        <v>0</v>
      </c>
      <c r="BI2879" s="187">
        <f>IF(N2879="nulová",J2879,0)</f>
        <v>0</v>
      </c>
      <c r="BJ2879" s="24" t="s">
        <v>25</v>
      </c>
      <c r="BK2879" s="187">
        <f>ROUND(I2879*H2879,2)</f>
        <v>0</v>
      </c>
      <c r="BL2879" s="24" t="s">
        <v>339</v>
      </c>
      <c r="BM2879" s="24" t="s">
        <v>3197</v>
      </c>
    </row>
    <row r="2880" spans="2:51" s="12" customFormat="1" ht="13.5">
      <c r="B2880" s="197"/>
      <c r="D2880" s="189" t="s">
        <v>153</v>
      </c>
      <c r="E2880" s="198" t="s">
        <v>5</v>
      </c>
      <c r="F2880" s="199" t="s">
        <v>3198</v>
      </c>
      <c r="H2880" s="200">
        <v>8</v>
      </c>
      <c r="I2880" s="201"/>
      <c r="L2880" s="197"/>
      <c r="M2880" s="202"/>
      <c r="N2880" s="203"/>
      <c r="O2880" s="203"/>
      <c r="P2880" s="203"/>
      <c r="Q2880" s="203"/>
      <c r="R2880" s="203"/>
      <c r="S2880" s="203"/>
      <c r="T2880" s="204"/>
      <c r="AT2880" s="198" t="s">
        <v>153</v>
      </c>
      <c r="AU2880" s="198" t="s">
        <v>86</v>
      </c>
      <c r="AV2880" s="12" t="s">
        <v>86</v>
      </c>
      <c r="AW2880" s="12" t="s">
        <v>40</v>
      </c>
      <c r="AX2880" s="12" t="s">
        <v>77</v>
      </c>
      <c r="AY2880" s="198" t="s">
        <v>144</v>
      </c>
    </row>
    <row r="2881" spans="2:51" s="13" customFormat="1" ht="13.5">
      <c r="B2881" s="205"/>
      <c r="D2881" s="206" t="s">
        <v>153</v>
      </c>
      <c r="E2881" s="207" t="s">
        <v>5</v>
      </c>
      <c r="F2881" s="208" t="s">
        <v>174</v>
      </c>
      <c r="H2881" s="209">
        <v>8</v>
      </c>
      <c r="I2881" s="210"/>
      <c r="L2881" s="205"/>
      <c r="M2881" s="211"/>
      <c r="N2881" s="212"/>
      <c r="O2881" s="212"/>
      <c r="P2881" s="212"/>
      <c r="Q2881" s="212"/>
      <c r="R2881" s="212"/>
      <c r="S2881" s="212"/>
      <c r="T2881" s="213"/>
      <c r="AT2881" s="214" t="s">
        <v>153</v>
      </c>
      <c r="AU2881" s="214" t="s">
        <v>86</v>
      </c>
      <c r="AV2881" s="13" t="s">
        <v>151</v>
      </c>
      <c r="AW2881" s="13" t="s">
        <v>40</v>
      </c>
      <c r="AX2881" s="13" t="s">
        <v>25</v>
      </c>
      <c r="AY2881" s="214" t="s">
        <v>144</v>
      </c>
    </row>
    <row r="2882" spans="2:65" s="1" customFormat="1" ht="22.5" customHeight="1">
      <c r="B2882" s="175"/>
      <c r="C2882" s="176" t="s">
        <v>3199</v>
      </c>
      <c r="D2882" s="176" t="s">
        <v>146</v>
      </c>
      <c r="E2882" s="177" t="s">
        <v>3200</v>
      </c>
      <c r="F2882" s="178" t="s">
        <v>3201</v>
      </c>
      <c r="G2882" s="179" t="s">
        <v>468</v>
      </c>
      <c r="H2882" s="180">
        <v>6</v>
      </c>
      <c r="I2882" s="181"/>
      <c r="J2882" s="182">
        <f>ROUND(I2882*H2882,2)</f>
        <v>0</v>
      </c>
      <c r="K2882" s="178" t="s">
        <v>4753</v>
      </c>
      <c r="L2882" s="42"/>
      <c r="M2882" s="183" t="s">
        <v>5</v>
      </c>
      <c r="N2882" s="184" t="s">
        <v>48</v>
      </c>
      <c r="O2882" s="43"/>
      <c r="P2882" s="185">
        <f>O2882*H2882</f>
        <v>0</v>
      </c>
      <c r="Q2882" s="185">
        <v>0</v>
      </c>
      <c r="R2882" s="185">
        <f>Q2882*H2882</f>
        <v>0</v>
      </c>
      <c r="S2882" s="185">
        <v>0</v>
      </c>
      <c r="T2882" s="186">
        <f>S2882*H2882</f>
        <v>0</v>
      </c>
      <c r="AR2882" s="24" t="s">
        <v>339</v>
      </c>
      <c r="AT2882" s="24" t="s">
        <v>146</v>
      </c>
      <c r="AU2882" s="24" t="s">
        <v>86</v>
      </c>
      <c r="AY2882" s="24" t="s">
        <v>144</v>
      </c>
      <c r="BE2882" s="187">
        <f>IF(N2882="základní",J2882,0)</f>
        <v>0</v>
      </c>
      <c r="BF2882" s="187">
        <f>IF(N2882="snížená",J2882,0)</f>
        <v>0</v>
      </c>
      <c r="BG2882" s="187">
        <f>IF(N2882="zákl. přenesená",J2882,0)</f>
        <v>0</v>
      </c>
      <c r="BH2882" s="187">
        <f>IF(N2882="sníž. přenesená",J2882,0)</f>
        <v>0</v>
      </c>
      <c r="BI2882" s="187">
        <f>IF(N2882="nulová",J2882,0)</f>
        <v>0</v>
      </c>
      <c r="BJ2882" s="24" t="s">
        <v>25</v>
      </c>
      <c r="BK2882" s="187">
        <f>ROUND(I2882*H2882,2)</f>
        <v>0</v>
      </c>
      <c r="BL2882" s="24" t="s">
        <v>339</v>
      </c>
      <c r="BM2882" s="24" t="s">
        <v>3202</v>
      </c>
    </row>
    <row r="2883" spans="2:51" s="12" customFormat="1" ht="13.5">
      <c r="B2883" s="197"/>
      <c r="D2883" s="189" t="s">
        <v>153</v>
      </c>
      <c r="E2883" s="198" t="s">
        <v>5</v>
      </c>
      <c r="F2883" s="199" t="s">
        <v>3203</v>
      </c>
      <c r="H2883" s="200">
        <v>6</v>
      </c>
      <c r="I2883" s="201"/>
      <c r="L2883" s="197"/>
      <c r="M2883" s="202"/>
      <c r="N2883" s="203"/>
      <c r="O2883" s="203"/>
      <c r="P2883" s="203"/>
      <c r="Q2883" s="203"/>
      <c r="R2883" s="203"/>
      <c r="S2883" s="203"/>
      <c r="T2883" s="204"/>
      <c r="AT2883" s="198" t="s">
        <v>153</v>
      </c>
      <c r="AU2883" s="198" t="s">
        <v>86</v>
      </c>
      <c r="AV2883" s="12" t="s">
        <v>86</v>
      </c>
      <c r="AW2883" s="12" t="s">
        <v>40</v>
      </c>
      <c r="AX2883" s="12" t="s">
        <v>77</v>
      </c>
      <c r="AY2883" s="198" t="s">
        <v>144</v>
      </c>
    </row>
    <row r="2884" spans="2:51" s="13" customFormat="1" ht="13.5">
      <c r="B2884" s="205"/>
      <c r="D2884" s="206" t="s">
        <v>153</v>
      </c>
      <c r="E2884" s="207" t="s">
        <v>5</v>
      </c>
      <c r="F2884" s="208" t="s">
        <v>174</v>
      </c>
      <c r="H2884" s="209">
        <v>6</v>
      </c>
      <c r="I2884" s="210"/>
      <c r="L2884" s="205"/>
      <c r="M2884" s="211"/>
      <c r="N2884" s="212"/>
      <c r="O2884" s="212"/>
      <c r="P2884" s="212"/>
      <c r="Q2884" s="212"/>
      <c r="R2884" s="212"/>
      <c r="S2884" s="212"/>
      <c r="T2884" s="213"/>
      <c r="AT2884" s="214" t="s">
        <v>153</v>
      </c>
      <c r="AU2884" s="214" t="s">
        <v>86</v>
      </c>
      <c r="AV2884" s="13" t="s">
        <v>151</v>
      </c>
      <c r="AW2884" s="13" t="s">
        <v>40</v>
      </c>
      <c r="AX2884" s="13" t="s">
        <v>25</v>
      </c>
      <c r="AY2884" s="214" t="s">
        <v>144</v>
      </c>
    </row>
    <row r="2885" spans="2:65" s="1" customFormat="1" ht="22.5" customHeight="1">
      <c r="B2885" s="175"/>
      <c r="C2885" s="176" t="s">
        <v>3204</v>
      </c>
      <c r="D2885" s="176" t="s">
        <v>146</v>
      </c>
      <c r="E2885" s="177" t="s">
        <v>3205</v>
      </c>
      <c r="F2885" s="178" t="s">
        <v>3206</v>
      </c>
      <c r="G2885" s="179" t="s">
        <v>468</v>
      </c>
      <c r="H2885" s="180">
        <v>3</v>
      </c>
      <c r="I2885" s="181"/>
      <c r="J2885" s="182">
        <f>ROUND(I2885*H2885,2)</f>
        <v>0</v>
      </c>
      <c r="K2885" s="178" t="s">
        <v>4753</v>
      </c>
      <c r="L2885" s="42"/>
      <c r="M2885" s="183" t="s">
        <v>5</v>
      </c>
      <c r="N2885" s="184" t="s">
        <v>48</v>
      </c>
      <c r="O2885" s="43"/>
      <c r="P2885" s="185">
        <f>O2885*H2885</f>
        <v>0</v>
      </c>
      <c r="Q2885" s="185">
        <v>0</v>
      </c>
      <c r="R2885" s="185">
        <f>Q2885*H2885</f>
        <v>0</v>
      </c>
      <c r="S2885" s="185">
        <v>0</v>
      </c>
      <c r="T2885" s="186">
        <f>S2885*H2885</f>
        <v>0</v>
      </c>
      <c r="AR2885" s="24" t="s">
        <v>339</v>
      </c>
      <c r="AT2885" s="24" t="s">
        <v>146</v>
      </c>
      <c r="AU2885" s="24" t="s">
        <v>86</v>
      </c>
      <c r="AY2885" s="24" t="s">
        <v>144</v>
      </c>
      <c r="BE2885" s="187">
        <f>IF(N2885="základní",J2885,0)</f>
        <v>0</v>
      </c>
      <c r="BF2885" s="187">
        <f>IF(N2885="snížená",J2885,0)</f>
        <v>0</v>
      </c>
      <c r="BG2885" s="187">
        <f>IF(N2885="zákl. přenesená",J2885,0)</f>
        <v>0</v>
      </c>
      <c r="BH2885" s="187">
        <f>IF(N2885="sníž. přenesená",J2885,0)</f>
        <v>0</v>
      </c>
      <c r="BI2885" s="187">
        <f>IF(N2885="nulová",J2885,0)</f>
        <v>0</v>
      </c>
      <c r="BJ2885" s="24" t="s">
        <v>25</v>
      </c>
      <c r="BK2885" s="187">
        <f>ROUND(I2885*H2885,2)</f>
        <v>0</v>
      </c>
      <c r="BL2885" s="24" t="s">
        <v>339</v>
      </c>
      <c r="BM2885" s="24" t="s">
        <v>3207</v>
      </c>
    </row>
    <row r="2886" spans="2:51" s="12" customFormat="1" ht="13.5">
      <c r="B2886" s="197"/>
      <c r="D2886" s="189" t="s">
        <v>153</v>
      </c>
      <c r="E2886" s="198" t="s">
        <v>5</v>
      </c>
      <c r="F2886" s="199" t="s">
        <v>2767</v>
      </c>
      <c r="H2886" s="200">
        <v>3</v>
      </c>
      <c r="I2886" s="201"/>
      <c r="L2886" s="197"/>
      <c r="M2886" s="202"/>
      <c r="N2886" s="203"/>
      <c r="O2886" s="203"/>
      <c r="P2886" s="203"/>
      <c r="Q2886" s="203"/>
      <c r="R2886" s="203"/>
      <c r="S2886" s="203"/>
      <c r="T2886" s="204"/>
      <c r="AT2886" s="198" t="s">
        <v>153</v>
      </c>
      <c r="AU2886" s="198" t="s">
        <v>86</v>
      </c>
      <c r="AV2886" s="12" t="s">
        <v>86</v>
      </c>
      <c r="AW2886" s="12" t="s">
        <v>40</v>
      </c>
      <c r="AX2886" s="12" t="s">
        <v>77</v>
      </c>
      <c r="AY2886" s="198" t="s">
        <v>144</v>
      </c>
    </row>
    <row r="2887" spans="2:51" s="13" customFormat="1" ht="13.5">
      <c r="B2887" s="205"/>
      <c r="D2887" s="206" t="s">
        <v>153</v>
      </c>
      <c r="E2887" s="207" t="s">
        <v>5</v>
      </c>
      <c r="F2887" s="208" t="s">
        <v>174</v>
      </c>
      <c r="H2887" s="209">
        <v>3</v>
      </c>
      <c r="I2887" s="210"/>
      <c r="L2887" s="205"/>
      <c r="M2887" s="211"/>
      <c r="N2887" s="212"/>
      <c r="O2887" s="212"/>
      <c r="P2887" s="212"/>
      <c r="Q2887" s="212"/>
      <c r="R2887" s="212"/>
      <c r="S2887" s="212"/>
      <c r="T2887" s="213"/>
      <c r="AT2887" s="214" t="s">
        <v>153</v>
      </c>
      <c r="AU2887" s="214" t="s">
        <v>86</v>
      </c>
      <c r="AV2887" s="13" t="s">
        <v>151</v>
      </c>
      <c r="AW2887" s="13" t="s">
        <v>40</v>
      </c>
      <c r="AX2887" s="13" t="s">
        <v>25</v>
      </c>
      <c r="AY2887" s="214" t="s">
        <v>144</v>
      </c>
    </row>
    <row r="2888" spans="2:65" s="1" customFormat="1" ht="22.5" customHeight="1">
      <c r="B2888" s="175"/>
      <c r="C2888" s="176" t="s">
        <v>3208</v>
      </c>
      <c r="D2888" s="176" t="s">
        <v>146</v>
      </c>
      <c r="E2888" s="177" t="s">
        <v>3209</v>
      </c>
      <c r="F2888" s="178" t="s">
        <v>3210</v>
      </c>
      <c r="G2888" s="179" t="s">
        <v>468</v>
      </c>
      <c r="H2888" s="180">
        <v>260</v>
      </c>
      <c r="I2888" s="181"/>
      <c r="J2888" s="182">
        <f>ROUND(I2888*H2888,2)</f>
        <v>0</v>
      </c>
      <c r="K2888" s="178" t="s">
        <v>4753</v>
      </c>
      <c r="L2888" s="42"/>
      <c r="M2888" s="183" t="s">
        <v>5</v>
      </c>
      <c r="N2888" s="184" t="s">
        <v>48</v>
      </c>
      <c r="O2888" s="43"/>
      <c r="P2888" s="185">
        <f>O2888*H2888</f>
        <v>0</v>
      </c>
      <c r="Q2888" s="185">
        <v>0</v>
      </c>
      <c r="R2888" s="185">
        <f>Q2888*H2888</f>
        <v>0</v>
      </c>
      <c r="S2888" s="185">
        <v>0</v>
      </c>
      <c r="T2888" s="186">
        <f>S2888*H2888</f>
        <v>0</v>
      </c>
      <c r="AR2888" s="24" t="s">
        <v>339</v>
      </c>
      <c r="AT2888" s="24" t="s">
        <v>146</v>
      </c>
      <c r="AU2888" s="24" t="s">
        <v>86</v>
      </c>
      <c r="AY2888" s="24" t="s">
        <v>144</v>
      </c>
      <c r="BE2888" s="187">
        <f>IF(N2888="základní",J2888,0)</f>
        <v>0</v>
      </c>
      <c r="BF2888" s="187">
        <f>IF(N2888="snížená",J2888,0)</f>
        <v>0</v>
      </c>
      <c r="BG2888" s="187">
        <f>IF(N2888="zákl. přenesená",J2888,0)</f>
        <v>0</v>
      </c>
      <c r="BH2888" s="187">
        <f>IF(N2888="sníž. přenesená",J2888,0)</f>
        <v>0</v>
      </c>
      <c r="BI2888" s="187">
        <f>IF(N2888="nulová",J2888,0)</f>
        <v>0</v>
      </c>
      <c r="BJ2888" s="24" t="s">
        <v>25</v>
      </c>
      <c r="BK2888" s="187">
        <f>ROUND(I2888*H2888,2)</f>
        <v>0</v>
      </c>
      <c r="BL2888" s="24" t="s">
        <v>339</v>
      </c>
      <c r="BM2888" s="24" t="s">
        <v>3211</v>
      </c>
    </row>
    <row r="2889" spans="2:51" s="12" customFormat="1" ht="13.5">
      <c r="B2889" s="197"/>
      <c r="D2889" s="189" t="s">
        <v>153</v>
      </c>
      <c r="E2889" s="198" t="s">
        <v>5</v>
      </c>
      <c r="F2889" s="199" t="s">
        <v>3212</v>
      </c>
      <c r="H2889" s="200">
        <v>260</v>
      </c>
      <c r="I2889" s="201"/>
      <c r="L2889" s="197"/>
      <c r="M2889" s="202"/>
      <c r="N2889" s="203"/>
      <c r="O2889" s="203"/>
      <c r="P2889" s="203"/>
      <c r="Q2889" s="203"/>
      <c r="R2889" s="203"/>
      <c r="S2889" s="203"/>
      <c r="T2889" s="204"/>
      <c r="AT2889" s="198" t="s">
        <v>153</v>
      </c>
      <c r="AU2889" s="198" t="s">
        <v>86</v>
      </c>
      <c r="AV2889" s="12" t="s">
        <v>86</v>
      </c>
      <c r="AW2889" s="12" t="s">
        <v>40</v>
      </c>
      <c r="AX2889" s="12" t="s">
        <v>77</v>
      </c>
      <c r="AY2889" s="198" t="s">
        <v>144</v>
      </c>
    </row>
    <row r="2890" spans="2:51" s="13" customFormat="1" ht="13.5">
      <c r="B2890" s="205"/>
      <c r="D2890" s="206" t="s">
        <v>153</v>
      </c>
      <c r="E2890" s="207" t="s">
        <v>5</v>
      </c>
      <c r="F2890" s="208" t="s">
        <v>174</v>
      </c>
      <c r="H2890" s="209">
        <v>260</v>
      </c>
      <c r="I2890" s="210"/>
      <c r="L2890" s="205"/>
      <c r="M2890" s="211"/>
      <c r="N2890" s="212"/>
      <c r="O2890" s="212"/>
      <c r="P2890" s="212"/>
      <c r="Q2890" s="212"/>
      <c r="R2890" s="212"/>
      <c r="S2890" s="212"/>
      <c r="T2890" s="213"/>
      <c r="AT2890" s="214" t="s">
        <v>153</v>
      </c>
      <c r="AU2890" s="214" t="s">
        <v>86</v>
      </c>
      <c r="AV2890" s="13" t="s">
        <v>151</v>
      </c>
      <c r="AW2890" s="13" t="s">
        <v>40</v>
      </c>
      <c r="AX2890" s="13" t="s">
        <v>25</v>
      </c>
      <c r="AY2890" s="214" t="s">
        <v>144</v>
      </c>
    </row>
    <row r="2891" spans="2:65" s="1" customFormat="1" ht="22.5" customHeight="1">
      <c r="B2891" s="175"/>
      <c r="C2891" s="176" t="s">
        <v>3213</v>
      </c>
      <c r="D2891" s="176" t="s">
        <v>146</v>
      </c>
      <c r="E2891" s="177" t="s">
        <v>3214</v>
      </c>
      <c r="F2891" s="178" t="s">
        <v>3215</v>
      </c>
      <c r="G2891" s="179" t="s">
        <v>393</v>
      </c>
      <c r="H2891" s="180">
        <v>2</v>
      </c>
      <c r="I2891" s="181"/>
      <c r="J2891" s="182">
        <f>ROUND(I2891*H2891,2)</f>
        <v>0</v>
      </c>
      <c r="K2891" s="178" t="s">
        <v>4753</v>
      </c>
      <c r="L2891" s="42"/>
      <c r="M2891" s="183" t="s">
        <v>5</v>
      </c>
      <c r="N2891" s="184" t="s">
        <v>48</v>
      </c>
      <c r="O2891" s="43"/>
      <c r="P2891" s="185">
        <f>O2891*H2891</f>
        <v>0</v>
      </c>
      <c r="Q2891" s="185">
        <v>0</v>
      </c>
      <c r="R2891" s="185">
        <f>Q2891*H2891</f>
        <v>0</v>
      </c>
      <c r="S2891" s="185">
        <v>0</v>
      </c>
      <c r="T2891" s="186">
        <f>S2891*H2891</f>
        <v>0</v>
      </c>
      <c r="AR2891" s="24" t="s">
        <v>339</v>
      </c>
      <c r="AT2891" s="24" t="s">
        <v>146</v>
      </c>
      <c r="AU2891" s="24" t="s">
        <v>86</v>
      </c>
      <c r="AY2891" s="24" t="s">
        <v>144</v>
      </c>
      <c r="BE2891" s="187">
        <f>IF(N2891="základní",J2891,0)</f>
        <v>0</v>
      </c>
      <c r="BF2891" s="187">
        <f>IF(N2891="snížená",J2891,0)</f>
        <v>0</v>
      </c>
      <c r="BG2891" s="187">
        <f>IF(N2891="zákl. přenesená",J2891,0)</f>
        <v>0</v>
      </c>
      <c r="BH2891" s="187">
        <f>IF(N2891="sníž. přenesená",J2891,0)</f>
        <v>0</v>
      </c>
      <c r="BI2891" s="187">
        <f>IF(N2891="nulová",J2891,0)</f>
        <v>0</v>
      </c>
      <c r="BJ2891" s="24" t="s">
        <v>25</v>
      </c>
      <c r="BK2891" s="187">
        <f>ROUND(I2891*H2891,2)</f>
        <v>0</v>
      </c>
      <c r="BL2891" s="24" t="s">
        <v>339</v>
      </c>
      <c r="BM2891" s="24" t="s">
        <v>3216</v>
      </c>
    </row>
    <row r="2892" spans="2:51" s="12" customFormat="1" ht="13.5">
      <c r="B2892" s="197"/>
      <c r="D2892" s="189" t="s">
        <v>153</v>
      </c>
      <c r="E2892" s="198" t="s">
        <v>5</v>
      </c>
      <c r="F2892" s="199" t="s">
        <v>86</v>
      </c>
      <c r="H2892" s="200">
        <v>2</v>
      </c>
      <c r="I2892" s="201"/>
      <c r="L2892" s="197"/>
      <c r="M2892" s="202"/>
      <c r="N2892" s="203"/>
      <c r="O2892" s="203"/>
      <c r="P2892" s="203"/>
      <c r="Q2892" s="203"/>
      <c r="R2892" s="203"/>
      <c r="S2892" s="203"/>
      <c r="T2892" s="204"/>
      <c r="AT2892" s="198" t="s">
        <v>153</v>
      </c>
      <c r="AU2892" s="198" t="s">
        <v>86</v>
      </c>
      <c r="AV2892" s="12" t="s">
        <v>86</v>
      </c>
      <c r="AW2892" s="12" t="s">
        <v>40</v>
      </c>
      <c r="AX2892" s="12" t="s">
        <v>77</v>
      </c>
      <c r="AY2892" s="198" t="s">
        <v>144</v>
      </c>
    </row>
    <row r="2893" spans="2:51" s="13" customFormat="1" ht="13.5">
      <c r="B2893" s="205"/>
      <c r="D2893" s="206" t="s">
        <v>153</v>
      </c>
      <c r="E2893" s="207" t="s">
        <v>5</v>
      </c>
      <c r="F2893" s="208" t="s">
        <v>174</v>
      </c>
      <c r="H2893" s="209">
        <v>2</v>
      </c>
      <c r="I2893" s="210"/>
      <c r="L2893" s="205"/>
      <c r="M2893" s="211"/>
      <c r="N2893" s="212"/>
      <c r="O2893" s="212"/>
      <c r="P2893" s="212"/>
      <c r="Q2893" s="212"/>
      <c r="R2893" s="212"/>
      <c r="S2893" s="212"/>
      <c r="T2893" s="213"/>
      <c r="AT2893" s="214" t="s">
        <v>153</v>
      </c>
      <c r="AU2893" s="214" t="s">
        <v>86</v>
      </c>
      <c r="AV2893" s="13" t="s">
        <v>151</v>
      </c>
      <c r="AW2893" s="13" t="s">
        <v>40</v>
      </c>
      <c r="AX2893" s="13" t="s">
        <v>25</v>
      </c>
      <c r="AY2893" s="214" t="s">
        <v>144</v>
      </c>
    </row>
    <row r="2894" spans="2:65" s="1" customFormat="1" ht="22.5" customHeight="1">
      <c r="B2894" s="175"/>
      <c r="C2894" s="176" t="s">
        <v>3217</v>
      </c>
      <c r="D2894" s="176" t="s">
        <v>146</v>
      </c>
      <c r="E2894" s="177" t="s">
        <v>3218</v>
      </c>
      <c r="F2894" s="178" t="s">
        <v>3219</v>
      </c>
      <c r="G2894" s="179" t="s">
        <v>393</v>
      </c>
      <c r="H2894" s="180">
        <v>2</v>
      </c>
      <c r="I2894" s="181"/>
      <c r="J2894" s="182">
        <f>ROUND(I2894*H2894,2)</f>
        <v>0</v>
      </c>
      <c r="K2894" s="178" t="s">
        <v>4753</v>
      </c>
      <c r="L2894" s="42"/>
      <c r="M2894" s="183" t="s">
        <v>5</v>
      </c>
      <c r="N2894" s="184" t="s">
        <v>48</v>
      </c>
      <c r="O2894" s="43"/>
      <c r="P2894" s="185">
        <f>O2894*H2894</f>
        <v>0</v>
      </c>
      <c r="Q2894" s="185">
        <v>0</v>
      </c>
      <c r="R2894" s="185">
        <f>Q2894*H2894</f>
        <v>0</v>
      </c>
      <c r="S2894" s="185">
        <v>0</v>
      </c>
      <c r="T2894" s="186">
        <f>S2894*H2894</f>
        <v>0</v>
      </c>
      <c r="AR2894" s="24" t="s">
        <v>339</v>
      </c>
      <c r="AT2894" s="24" t="s">
        <v>146</v>
      </c>
      <c r="AU2894" s="24" t="s">
        <v>86</v>
      </c>
      <c r="AY2894" s="24" t="s">
        <v>144</v>
      </c>
      <c r="BE2894" s="187">
        <f>IF(N2894="základní",J2894,0)</f>
        <v>0</v>
      </c>
      <c r="BF2894" s="187">
        <f>IF(N2894="snížená",J2894,0)</f>
        <v>0</v>
      </c>
      <c r="BG2894" s="187">
        <f>IF(N2894="zákl. přenesená",J2894,0)</f>
        <v>0</v>
      </c>
      <c r="BH2894" s="187">
        <f>IF(N2894="sníž. přenesená",J2894,0)</f>
        <v>0</v>
      </c>
      <c r="BI2894" s="187">
        <f>IF(N2894="nulová",J2894,0)</f>
        <v>0</v>
      </c>
      <c r="BJ2894" s="24" t="s">
        <v>25</v>
      </c>
      <c r="BK2894" s="187">
        <f>ROUND(I2894*H2894,2)</f>
        <v>0</v>
      </c>
      <c r="BL2894" s="24" t="s">
        <v>339</v>
      </c>
      <c r="BM2894" s="24" t="s">
        <v>3220</v>
      </c>
    </row>
    <row r="2895" spans="2:51" s="12" customFormat="1" ht="13.5">
      <c r="B2895" s="197"/>
      <c r="D2895" s="189" t="s">
        <v>153</v>
      </c>
      <c r="E2895" s="198" t="s">
        <v>5</v>
      </c>
      <c r="F2895" s="199" t="s">
        <v>86</v>
      </c>
      <c r="H2895" s="200">
        <v>2</v>
      </c>
      <c r="I2895" s="201"/>
      <c r="L2895" s="197"/>
      <c r="M2895" s="202"/>
      <c r="N2895" s="203"/>
      <c r="O2895" s="203"/>
      <c r="P2895" s="203"/>
      <c r="Q2895" s="203"/>
      <c r="R2895" s="203"/>
      <c r="S2895" s="203"/>
      <c r="T2895" s="204"/>
      <c r="AT2895" s="198" t="s">
        <v>153</v>
      </c>
      <c r="AU2895" s="198" t="s">
        <v>86</v>
      </c>
      <c r="AV2895" s="12" t="s">
        <v>86</v>
      </c>
      <c r="AW2895" s="12" t="s">
        <v>40</v>
      </c>
      <c r="AX2895" s="12" t="s">
        <v>77</v>
      </c>
      <c r="AY2895" s="198" t="s">
        <v>144</v>
      </c>
    </row>
    <row r="2896" spans="2:51" s="13" customFormat="1" ht="13.5">
      <c r="B2896" s="205"/>
      <c r="D2896" s="206" t="s">
        <v>153</v>
      </c>
      <c r="E2896" s="207" t="s">
        <v>5</v>
      </c>
      <c r="F2896" s="208" t="s">
        <v>174</v>
      </c>
      <c r="H2896" s="209">
        <v>2</v>
      </c>
      <c r="I2896" s="210"/>
      <c r="L2896" s="205"/>
      <c r="M2896" s="211"/>
      <c r="N2896" s="212"/>
      <c r="O2896" s="212"/>
      <c r="P2896" s="212"/>
      <c r="Q2896" s="212"/>
      <c r="R2896" s="212"/>
      <c r="S2896" s="212"/>
      <c r="T2896" s="213"/>
      <c r="AT2896" s="214" t="s">
        <v>153</v>
      </c>
      <c r="AU2896" s="214" t="s">
        <v>86</v>
      </c>
      <c r="AV2896" s="13" t="s">
        <v>151</v>
      </c>
      <c r="AW2896" s="13" t="s">
        <v>40</v>
      </c>
      <c r="AX2896" s="13" t="s">
        <v>25</v>
      </c>
      <c r="AY2896" s="214" t="s">
        <v>144</v>
      </c>
    </row>
    <row r="2897" spans="2:65" s="1" customFormat="1" ht="22.5" customHeight="1">
      <c r="B2897" s="175"/>
      <c r="C2897" s="176" t="s">
        <v>3221</v>
      </c>
      <c r="D2897" s="176" t="s">
        <v>146</v>
      </c>
      <c r="E2897" s="177" t="s">
        <v>3222</v>
      </c>
      <c r="F2897" s="178" t="s">
        <v>3223</v>
      </c>
      <c r="G2897" s="179" t="s">
        <v>393</v>
      </c>
      <c r="H2897" s="180">
        <v>1</v>
      </c>
      <c r="I2897" s="181"/>
      <c r="J2897" s="182">
        <f>ROUND(I2897*H2897,2)</f>
        <v>0</v>
      </c>
      <c r="K2897" s="178" t="s">
        <v>4753</v>
      </c>
      <c r="L2897" s="42"/>
      <c r="M2897" s="183" t="s">
        <v>5</v>
      </c>
      <c r="N2897" s="184" t="s">
        <v>48</v>
      </c>
      <c r="O2897" s="43"/>
      <c r="P2897" s="185">
        <f>O2897*H2897</f>
        <v>0</v>
      </c>
      <c r="Q2897" s="185">
        <v>0</v>
      </c>
      <c r="R2897" s="185">
        <f>Q2897*H2897</f>
        <v>0</v>
      </c>
      <c r="S2897" s="185">
        <v>0</v>
      </c>
      <c r="T2897" s="186">
        <f>S2897*H2897</f>
        <v>0</v>
      </c>
      <c r="AR2897" s="24" t="s">
        <v>339</v>
      </c>
      <c r="AT2897" s="24" t="s">
        <v>146</v>
      </c>
      <c r="AU2897" s="24" t="s">
        <v>86</v>
      </c>
      <c r="AY2897" s="24" t="s">
        <v>144</v>
      </c>
      <c r="BE2897" s="187">
        <f>IF(N2897="základní",J2897,0)</f>
        <v>0</v>
      </c>
      <c r="BF2897" s="187">
        <f>IF(N2897="snížená",J2897,0)</f>
        <v>0</v>
      </c>
      <c r="BG2897" s="187">
        <f>IF(N2897="zákl. přenesená",J2897,0)</f>
        <v>0</v>
      </c>
      <c r="BH2897" s="187">
        <f>IF(N2897="sníž. přenesená",J2897,0)</f>
        <v>0</v>
      </c>
      <c r="BI2897" s="187">
        <f>IF(N2897="nulová",J2897,0)</f>
        <v>0</v>
      </c>
      <c r="BJ2897" s="24" t="s">
        <v>25</v>
      </c>
      <c r="BK2897" s="187">
        <f>ROUND(I2897*H2897,2)</f>
        <v>0</v>
      </c>
      <c r="BL2897" s="24" t="s">
        <v>339</v>
      </c>
      <c r="BM2897" s="24" t="s">
        <v>3224</v>
      </c>
    </row>
    <row r="2898" spans="2:51" s="12" customFormat="1" ht="13.5">
      <c r="B2898" s="197"/>
      <c r="D2898" s="189" t="s">
        <v>153</v>
      </c>
      <c r="E2898" s="198" t="s">
        <v>5</v>
      </c>
      <c r="F2898" s="199" t="s">
        <v>25</v>
      </c>
      <c r="H2898" s="200">
        <v>1</v>
      </c>
      <c r="I2898" s="201"/>
      <c r="L2898" s="197"/>
      <c r="M2898" s="202"/>
      <c r="N2898" s="203"/>
      <c r="O2898" s="203"/>
      <c r="P2898" s="203"/>
      <c r="Q2898" s="203"/>
      <c r="R2898" s="203"/>
      <c r="S2898" s="203"/>
      <c r="T2898" s="204"/>
      <c r="AT2898" s="198" t="s">
        <v>153</v>
      </c>
      <c r="AU2898" s="198" t="s">
        <v>86</v>
      </c>
      <c r="AV2898" s="12" t="s">
        <v>86</v>
      </c>
      <c r="AW2898" s="12" t="s">
        <v>40</v>
      </c>
      <c r="AX2898" s="12" t="s">
        <v>77</v>
      </c>
      <c r="AY2898" s="198" t="s">
        <v>144</v>
      </c>
    </row>
    <row r="2899" spans="2:51" s="13" customFormat="1" ht="13.5">
      <c r="B2899" s="205"/>
      <c r="D2899" s="206" t="s">
        <v>153</v>
      </c>
      <c r="E2899" s="207" t="s">
        <v>5</v>
      </c>
      <c r="F2899" s="208" t="s">
        <v>174</v>
      </c>
      <c r="H2899" s="209">
        <v>1</v>
      </c>
      <c r="I2899" s="210"/>
      <c r="L2899" s="205"/>
      <c r="M2899" s="211"/>
      <c r="N2899" s="212"/>
      <c r="O2899" s="212"/>
      <c r="P2899" s="212"/>
      <c r="Q2899" s="212"/>
      <c r="R2899" s="212"/>
      <c r="S2899" s="212"/>
      <c r="T2899" s="213"/>
      <c r="AT2899" s="214" t="s">
        <v>153</v>
      </c>
      <c r="AU2899" s="214" t="s">
        <v>86</v>
      </c>
      <c r="AV2899" s="13" t="s">
        <v>151</v>
      </c>
      <c r="AW2899" s="13" t="s">
        <v>40</v>
      </c>
      <c r="AX2899" s="13" t="s">
        <v>25</v>
      </c>
      <c r="AY2899" s="214" t="s">
        <v>144</v>
      </c>
    </row>
    <row r="2900" spans="2:65" s="1" customFormat="1" ht="22.5" customHeight="1">
      <c r="B2900" s="175"/>
      <c r="C2900" s="176" t="s">
        <v>3225</v>
      </c>
      <c r="D2900" s="176" t="s">
        <v>146</v>
      </c>
      <c r="E2900" s="177" t="s">
        <v>3226</v>
      </c>
      <c r="F2900" s="178" t="s">
        <v>3227</v>
      </c>
      <c r="G2900" s="179" t="s">
        <v>393</v>
      </c>
      <c r="H2900" s="180">
        <v>1</v>
      </c>
      <c r="I2900" s="181"/>
      <c r="J2900" s="182">
        <f>ROUND(I2900*H2900,2)</f>
        <v>0</v>
      </c>
      <c r="K2900" s="178" t="s">
        <v>4753</v>
      </c>
      <c r="L2900" s="42"/>
      <c r="M2900" s="183" t="s">
        <v>5</v>
      </c>
      <c r="N2900" s="184" t="s">
        <v>48</v>
      </c>
      <c r="O2900" s="43"/>
      <c r="P2900" s="185">
        <f>O2900*H2900</f>
        <v>0</v>
      </c>
      <c r="Q2900" s="185">
        <v>0</v>
      </c>
      <c r="R2900" s="185">
        <f>Q2900*H2900</f>
        <v>0</v>
      </c>
      <c r="S2900" s="185">
        <v>0</v>
      </c>
      <c r="T2900" s="186">
        <f>S2900*H2900</f>
        <v>0</v>
      </c>
      <c r="AR2900" s="24" t="s">
        <v>339</v>
      </c>
      <c r="AT2900" s="24" t="s">
        <v>146</v>
      </c>
      <c r="AU2900" s="24" t="s">
        <v>86</v>
      </c>
      <c r="AY2900" s="24" t="s">
        <v>144</v>
      </c>
      <c r="BE2900" s="187">
        <f>IF(N2900="základní",J2900,0)</f>
        <v>0</v>
      </c>
      <c r="BF2900" s="187">
        <f>IF(N2900="snížená",J2900,0)</f>
        <v>0</v>
      </c>
      <c r="BG2900" s="187">
        <f>IF(N2900="zákl. přenesená",J2900,0)</f>
        <v>0</v>
      </c>
      <c r="BH2900" s="187">
        <f>IF(N2900="sníž. přenesená",J2900,0)</f>
        <v>0</v>
      </c>
      <c r="BI2900" s="187">
        <f>IF(N2900="nulová",J2900,0)</f>
        <v>0</v>
      </c>
      <c r="BJ2900" s="24" t="s">
        <v>25</v>
      </c>
      <c r="BK2900" s="187">
        <f>ROUND(I2900*H2900,2)</f>
        <v>0</v>
      </c>
      <c r="BL2900" s="24" t="s">
        <v>339</v>
      </c>
      <c r="BM2900" s="24" t="s">
        <v>3228</v>
      </c>
    </row>
    <row r="2901" spans="2:51" s="12" customFormat="1" ht="13.5">
      <c r="B2901" s="197"/>
      <c r="D2901" s="189" t="s">
        <v>153</v>
      </c>
      <c r="E2901" s="198" t="s">
        <v>5</v>
      </c>
      <c r="F2901" s="199" t="s">
        <v>25</v>
      </c>
      <c r="H2901" s="200">
        <v>1</v>
      </c>
      <c r="I2901" s="201"/>
      <c r="L2901" s="197"/>
      <c r="M2901" s="202"/>
      <c r="N2901" s="203"/>
      <c r="O2901" s="203"/>
      <c r="P2901" s="203"/>
      <c r="Q2901" s="203"/>
      <c r="R2901" s="203"/>
      <c r="S2901" s="203"/>
      <c r="T2901" s="204"/>
      <c r="AT2901" s="198" t="s">
        <v>153</v>
      </c>
      <c r="AU2901" s="198" t="s">
        <v>86</v>
      </c>
      <c r="AV2901" s="12" t="s">
        <v>86</v>
      </c>
      <c r="AW2901" s="12" t="s">
        <v>40</v>
      </c>
      <c r="AX2901" s="12" t="s">
        <v>77</v>
      </c>
      <c r="AY2901" s="198" t="s">
        <v>144</v>
      </c>
    </row>
    <row r="2902" spans="2:51" s="13" customFormat="1" ht="13.5">
      <c r="B2902" s="205"/>
      <c r="D2902" s="206" t="s">
        <v>153</v>
      </c>
      <c r="E2902" s="207" t="s">
        <v>5</v>
      </c>
      <c r="F2902" s="208" t="s">
        <v>174</v>
      </c>
      <c r="H2902" s="209">
        <v>1</v>
      </c>
      <c r="I2902" s="210"/>
      <c r="L2902" s="205"/>
      <c r="M2902" s="211"/>
      <c r="N2902" s="212"/>
      <c r="O2902" s="212"/>
      <c r="P2902" s="212"/>
      <c r="Q2902" s="212"/>
      <c r="R2902" s="212"/>
      <c r="S2902" s="212"/>
      <c r="T2902" s="213"/>
      <c r="AT2902" s="214" t="s">
        <v>153</v>
      </c>
      <c r="AU2902" s="214" t="s">
        <v>86</v>
      </c>
      <c r="AV2902" s="13" t="s">
        <v>151</v>
      </c>
      <c r="AW2902" s="13" t="s">
        <v>40</v>
      </c>
      <c r="AX2902" s="13" t="s">
        <v>25</v>
      </c>
      <c r="AY2902" s="214" t="s">
        <v>144</v>
      </c>
    </row>
    <row r="2903" spans="2:65" s="1" customFormat="1" ht="22.5" customHeight="1">
      <c r="B2903" s="175"/>
      <c r="C2903" s="176" t="s">
        <v>3229</v>
      </c>
      <c r="D2903" s="176" t="s">
        <v>146</v>
      </c>
      <c r="E2903" s="177" t="s">
        <v>3230</v>
      </c>
      <c r="F2903" s="178" t="s">
        <v>3231</v>
      </c>
      <c r="G2903" s="179" t="s">
        <v>393</v>
      </c>
      <c r="H2903" s="180">
        <v>1</v>
      </c>
      <c r="I2903" s="181"/>
      <c r="J2903" s="182">
        <f>ROUND(I2903*H2903,2)</f>
        <v>0</v>
      </c>
      <c r="K2903" s="178" t="s">
        <v>4753</v>
      </c>
      <c r="L2903" s="42"/>
      <c r="M2903" s="183" t="s">
        <v>5</v>
      </c>
      <c r="N2903" s="184" t="s">
        <v>48</v>
      </c>
      <c r="O2903" s="43"/>
      <c r="P2903" s="185">
        <f>O2903*H2903</f>
        <v>0</v>
      </c>
      <c r="Q2903" s="185">
        <v>0</v>
      </c>
      <c r="R2903" s="185">
        <f>Q2903*H2903</f>
        <v>0</v>
      </c>
      <c r="S2903" s="185">
        <v>0</v>
      </c>
      <c r="T2903" s="186">
        <f>S2903*H2903</f>
        <v>0</v>
      </c>
      <c r="AR2903" s="24" t="s">
        <v>339</v>
      </c>
      <c r="AT2903" s="24" t="s">
        <v>146</v>
      </c>
      <c r="AU2903" s="24" t="s">
        <v>86</v>
      </c>
      <c r="AY2903" s="24" t="s">
        <v>144</v>
      </c>
      <c r="BE2903" s="187">
        <f>IF(N2903="základní",J2903,0)</f>
        <v>0</v>
      </c>
      <c r="BF2903" s="187">
        <f>IF(N2903="snížená",J2903,0)</f>
        <v>0</v>
      </c>
      <c r="BG2903" s="187">
        <f>IF(N2903="zákl. přenesená",J2903,0)</f>
        <v>0</v>
      </c>
      <c r="BH2903" s="187">
        <f>IF(N2903="sníž. přenesená",J2903,0)</f>
        <v>0</v>
      </c>
      <c r="BI2903" s="187">
        <f>IF(N2903="nulová",J2903,0)</f>
        <v>0</v>
      </c>
      <c r="BJ2903" s="24" t="s">
        <v>25</v>
      </c>
      <c r="BK2903" s="187">
        <f>ROUND(I2903*H2903,2)</f>
        <v>0</v>
      </c>
      <c r="BL2903" s="24" t="s">
        <v>339</v>
      </c>
      <c r="BM2903" s="24" t="s">
        <v>3232</v>
      </c>
    </row>
    <row r="2904" spans="2:51" s="12" customFormat="1" ht="13.5">
      <c r="B2904" s="197"/>
      <c r="D2904" s="189" t="s">
        <v>153</v>
      </c>
      <c r="E2904" s="198" t="s">
        <v>5</v>
      </c>
      <c r="F2904" s="199" t="s">
        <v>25</v>
      </c>
      <c r="H2904" s="200">
        <v>1</v>
      </c>
      <c r="I2904" s="201"/>
      <c r="L2904" s="197"/>
      <c r="M2904" s="202"/>
      <c r="N2904" s="203"/>
      <c r="O2904" s="203"/>
      <c r="P2904" s="203"/>
      <c r="Q2904" s="203"/>
      <c r="R2904" s="203"/>
      <c r="S2904" s="203"/>
      <c r="T2904" s="204"/>
      <c r="AT2904" s="198" t="s">
        <v>153</v>
      </c>
      <c r="AU2904" s="198" t="s">
        <v>86</v>
      </c>
      <c r="AV2904" s="12" t="s">
        <v>86</v>
      </c>
      <c r="AW2904" s="12" t="s">
        <v>40</v>
      </c>
      <c r="AX2904" s="12" t="s">
        <v>77</v>
      </c>
      <c r="AY2904" s="198" t="s">
        <v>144</v>
      </c>
    </row>
    <row r="2905" spans="2:51" s="13" customFormat="1" ht="13.5">
      <c r="B2905" s="205"/>
      <c r="D2905" s="206" t="s">
        <v>153</v>
      </c>
      <c r="E2905" s="207" t="s">
        <v>5</v>
      </c>
      <c r="F2905" s="208" t="s">
        <v>174</v>
      </c>
      <c r="H2905" s="209">
        <v>1</v>
      </c>
      <c r="I2905" s="210"/>
      <c r="L2905" s="205"/>
      <c r="M2905" s="211"/>
      <c r="N2905" s="212"/>
      <c r="O2905" s="212"/>
      <c r="P2905" s="212"/>
      <c r="Q2905" s="212"/>
      <c r="R2905" s="212"/>
      <c r="S2905" s="212"/>
      <c r="T2905" s="213"/>
      <c r="AT2905" s="214" t="s">
        <v>153</v>
      </c>
      <c r="AU2905" s="214" t="s">
        <v>86</v>
      </c>
      <c r="AV2905" s="13" t="s">
        <v>151</v>
      </c>
      <c r="AW2905" s="13" t="s">
        <v>40</v>
      </c>
      <c r="AX2905" s="13" t="s">
        <v>25</v>
      </c>
      <c r="AY2905" s="214" t="s">
        <v>144</v>
      </c>
    </row>
    <row r="2906" spans="2:65" s="1" customFormat="1" ht="22.5" customHeight="1">
      <c r="B2906" s="175"/>
      <c r="C2906" s="176" t="s">
        <v>3233</v>
      </c>
      <c r="D2906" s="176" t="s">
        <v>146</v>
      </c>
      <c r="E2906" s="177" t="s">
        <v>3234</v>
      </c>
      <c r="F2906" s="178" t="s">
        <v>3235</v>
      </c>
      <c r="G2906" s="179" t="s">
        <v>393</v>
      </c>
      <c r="H2906" s="180">
        <v>1</v>
      </c>
      <c r="I2906" s="181"/>
      <c r="J2906" s="182">
        <f>ROUND(I2906*H2906,2)</f>
        <v>0</v>
      </c>
      <c r="K2906" s="178" t="s">
        <v>4753</v>
      </c>
      <c r="L2906" s="42"/>
      <c r="M2906" s="183" t="s">
        <v>5</v>
      </c>
      <c r="N2906" s="184" t="s">
        <v>48</v>
      </c>
      <c r="O2906" s="43"/>
      <c r="P2906" s="185">
        <f>O2906*H2906</f>
        <v>0</v>
      </c>
      <c r="Q2906" s="185">
        <v>0</v>
      </c>
      <c r="R2906" s="185">
        <f>Q2906*H2906</f>
        <v>0</v>
      </c>
      <c r="S2906" s="185">
        <v>0</v>
      </c>
      <c r="T2906" s="186">
        <f>S2906*H2906</f>
        <v>0</v>
      </c>
      <c r="AR2906" s="24" t="s">
        <v>339</v>
      </c>
      <c r="AT2906" s="24" t="s">
        <v>146</v>
      </c>
      <c r="AU2906" s="24" t="s">
        <v>86</v>
      </c>
      <c r="AY2906" s="24" t="s">
        <v>144</v>
      </c>
      <c r="BE2906" s="187">
        <f>IF(N2906="základní",J2906,0)</f>
        <v>0</v>
      </c>
      <c r="BF2906" s="187">
        <f>IF(N2906="snížená",J2906,0)</f>
        <v>0</v>
      </c>
      <c r="BG2906" s="187">
        <f>IF(N2906="zákl. přenesená",J2906,0)</f>
        <v>0</v>
      </c>
      <c r="BH2906" s="187">
        <f>IF(N2906="sníž. přenesená",J2906,0)</f>
        <v>0</v>
      </c>
      <c r="BI2906" s="187">
        <f>IF(N2906="nulová",J2906,0)</f>
        <v>0</v>
      </c>
      <c r="BJ2906" s="24" t="s">
        <v>25</v>
      </c>
      <c r="BK2906" s="187">
        <f>ROUND(I2906*H2906,2)</f>
        <v>0</v>
      </c>
      <c r="BL2906" s="24" t="s">
        <v>339</v>
      </c>
      <c r="BM2906" s="24" t="s">
        <v>3236</v>
      </c>
    </row>
    <row r="2907" spans="2:51" s="12" customFormat="1" ht="13.5">
      <c r="B2907" s="197"/>
      <c r="D2907" s="189" t="s">
        <v>153</v>
      </c>
      <c r="E2907" s="198" t="s">
        <v>5</v>
      </c>
      <c r="F2907" s="199" t="s">
        <v>25</v>
      </c>
      <c r="H2907" s="200">
        <v>1</v>
      </c>
      <c r="I2907" s="201"/>
      <c r="L2907" s="197"/>
      <c r="M2907" s="202"/>
      <c r="N2907" s="203"/>
      <c r="O2907" s="203"/>
      <c r="P2907" s="203"/>
      <c r="Q2907" s="203"/>
      <c r="R2907" s="203"/>
      <c r="S2907" s="203"/>
      <c r="T2907" s="204"/>
      <c r="AT2907" s="198" t="s">
        <v>153</v>
      </c>
      <c r="AU2907" s="198" t="s">
        <v>86</v>
      </c>
      <c r="AV2907" s="12" t="s">
        <v>86</v>
      </c>
      <c r="AW2907" s="12" t="s">
        <v>40</v>
      </c>
      <c r="AX2907" s="12" t="s">
        <v>77</v>
      </c>
      <c r="AY2907" s="198" t="s">
        <v>144</v>
      </c>
    </row>
    <row r="2908" spans="2:51" s="13" customFormat="1" ht="13.5">
      <c r="B2908" s="205"/>
      <c r="D2908" s="206" t="s">
        <v>153</v>
      </c>
      <c r="E2908" s="207" t="s">
        <v>5</v>
      </c>
      <c r="F2908" s="208" t="s">
        <v>174</v>
      </c>
      <c r="H2908" s="209">
        <v>1</v>
      </c>
      <c r="I2908" s="210"/>
      <c r="L2908" s="205"/>
      <c r="M2908" s="211"/>
      <c r="N2908" s="212"/>
      <c r="O2908" s="212"/>
      <c r="P2908" s="212"/>
      <c r="Q2908" s="212"/>
      <c r="R2908" s="212"/>
      <c r="S2908" s="212"/>
      <c r="T2908" s="213"/>
      <c r="AT2908" s="214" t="s">
        <v>153</v>
      </c>
      <c r="AU2908" s="214" t="s">
        <v>86</v>
      </c>
      <c r="AV2908" s="13" t="s">
        <v>151</v>
      </c>
      <c r="AW2908" s="13" t="s">
        <v>40</v>
      </c>
      <c r="AX2908" s="13" t="s">
        <v>25</v>
      </c>
      <c r="AY2908" s="214" t="s">
        <v>144</v>
      </c>
    </row>
    <row r="2909" spans="2:65" s="1" customFormat="1" ht="22.5" customHeight="1">
      <c r="B2909" s="175"/>
      <c r="C2909" s="176" t="s">
        <v>3237</v>
      </c>
      <c r="D2909" s="176" t="s">
        <v>146</v>
      </c>
      <c r="E2909" s="177" t="s">
        <v>3238</v>
      </c>
      <c r="F2909" s="178" t="s">
        <v>3239</v>
      </c>
      <c r="G2909" s="179" t="s">
        <v>393</v>
      </c>
      <c r="H2909" s="180">
        <v>1</v>
      </c>
      <c r="I2909" s="181"/>
      <c r="J2909" s="182">
        <f>ROUND(I2909*H2909,2)</f>
        <v>0</v>
      </c>
      <c r="K2909" s="178" t="s">
        <v>4753</v>
      </c>
      <c r="L2909" s="42"/>
      <c r="M2909" s="183" t="s">
        <v>5</v>
      </c>
      <c r="N2909" s="184" t="s">
        <v>48</v>
      </c>
      <c r="O2909" s="43"/>
      <c r="P2909" s="185">
        <f>O2909*H2909</f>
        <v>0</v>
      </c>
      <c r="Q2909" s="185">
        <v>0</v>
      </c>
      <c r="R2909" s="185">
        <f>Q2909*H2909</f>
        <v>0</v>
      </c>
      <c r="S2909" s="185">
        <v>0</v>
      </c>
      <c r="T2909" s="186">
        <f>S2909*H2909</f>
        <v>0</v>
      </c>
      <c r="AR2909" s="24" t="s">
        <v>339</v>
      </c>
      <c r="AT2909" s="24" t="s">
        <v>146</v>
      </c>
      <c r="AU2909" s="24" t="s">
        <v>86</v>
      </c>
      <c r="AY2909" s="24" t="s">
        <v>144</v>
      </c>
      <c r="BE2909" s="187">
        <f>IF(N2909="základní",J2909,0)</f>
        <v>0</v>
      </c>
      <c r="BF2909" s="187">
        <f>IF(N2909="snížená",J2909,0)</f>
        <v>0</v>
      </c>
      <c r="BG2909" s="187">
        <f>IF(N2909="zákl. přenesená",J2909,0)</f>
        <v>0</v>
      </c>
      <c r="BH2909" s="187">
        <f>IF(N2909="sníž. přenesená",J2909,0)</f>
        <v>0</v>
      </c>
      <c r="BI2909" s="187">
        <f>IF(N2909="nulová",J2909,0)</f>
        <v>0</v>
      </c>
      <c r="BJ2909" s="24" t="s">
        <v>25</v>
      </c>
      <c r="BK2909" s="187">
        <f>ROUND(I2909*H2909,2)</f>
        <v>0</v>
      </c>
      <c r="BL2909" s="24" t="s">
        <v>339</v>
      </c>
      <c r="BM2909" s="24" t="s">
        <v>3240</v>
      </c>
    </row>
    <row r="2910" spans="2:51" s="12" customFormat="1" ht="13.5">
      <c r="B2910" s="197"/>
      <c r="D2910" s="189" t="s">
        <v>153</v>
      </c>
      <c r="E2910" s="198" t="s">
        <v>5</v>
      </c>
      <c r="F2910" s="199" t="s">
        <v>25</v>
      </c>
      <c r="H2910" s="200">
        <v>1</v>
      </c>
      <c r="I2910" s="201"/>
      <c r="L2910" s="197"/>
      <c r="M2910" s="202"/>
      <c r="N2910" s="203"/>
      <c r="O2910" s="203"/>
      <c r="P2910" s="203"/>
      <c r="Q2910" s="203"/>
      <c r="R2910" s="203"/>
      <c r="S2910" s="203"/>
      <c r="T2910" s="204"/>
      <c r="AT2910" s="198" t="s">
        <v>153</v>
      </c>
      <c r="AU2910" s="198" t="s">
        <v>86</v>
      </c>
      <c r="AV2910" s="12" t="s">
        <v>86</v>
      </c>
      <c r="AW2910" s="12" t="s">
        <v>40</v>
      </c>
      <c r="AX2910" s="12" t="s">
        <v>77</v>
      </c>
      <c r="AY2910" s="198" t="s">
        <v>144</v>
      </c>
    </row>
    <row r="2911" spans="2:51" s="13" customFormat="1" ht="13.5">
      <c r="B2911" s="205"/>
      <c r="D2911" s="206" t="s">
        <v>153</v>
      </c>
      <c r="E2911" s="207" t="s">
        <v>5</v>
      </c>
      <c r="F2911" s="208" t="s">
        <v>174</v>
      </c>
      <c r="H2911" s="209">
        <v>1</v>
      </c>
      <c r="I2911" s="210"/>
      <c r="L2911" s="205"/>
      <c r="M2911" s="211"/>
      <c r="N2911" s="212"/>
      <c r="O2911" s="212"/>
      <c r="P2911" s="212"/>
      <c r="Q2911" s="212"/>
      <c r="R2911" s="212"/>
      <c r="S2911" s="212"/>
      <c r="T2911" s="213"/>
      <c r="AT2911" s="214" t="s">
        <v>153</v>
      </c>
      <c r="AU2911" s="214" t="s">
        <v>86</v>
      </c>
      <c r="AV2911" s="13" t="s">
        <v>151</v>
      </c>
      <c r="AW2911" s="13" t="s">
        <v>40</v>
      </c>
      <c r="AX2911" s="13" t="s">
        <v>25</v>
      </c>
      <c r="AY2911" s="214" t="s">
        <v>144</v>
      </c>
    </row>
    <row r="2912" spans="2:65" s="1" customFormat="1" ht="22.5" customHeight="1">
      <c r="B2912" s="175"/>
      <c r="C2912" s="176" t="s">
        <v>3241</v>
      </c>
      <c r="D2912" s="176" t="s">
        <v>146</v>
      </c>
      <c r="E2912" s="177" t="s">
        <v>3242</v>
      </c>
      <c r="F2912" s="178" t="s">
        <v>3243</v>
      </c>
      <c r="G2912" s="179" t="s">
        <v>393</v>
      </c>
      <c r="H2912" s="180">
        <v>1</v>
      </c>
      <c r="I2912" s="181"/>
      <c r="J2912" s="182">
        <f>ROUND(I2912*H2912,2)</f>
        <v>0</v>
      </c>
      <c r="K2912" s="178" t="s">
        <v>4753</v>
      </c>
      <c r="L2912" s="42"/>
      <c r="M2912" s="183" t="s">
        <v>5</v>
      </c>
      <c r="N2912" s="184" t="s">
        <v>48</v>
      </c>
      <c r="O2912" s="43"/>
      <c r="P2912" s="185">
        <f>O2912*H2912</f>
        <v>0</v>
      </c>
      <c r="Q2912" s="185">
        <v>0</v>
      </c>
      <c r="R2912" s="185">
        <f>Q2912*H2912</f>
        <v>0</v>
      </c>
      <c r="S2912" s="185">
        <v>0</v>
      </c>
      <c r="T2912" s="186">
        <f>S2912*H2912</f>
        <v>0</v>
      </c>
      <c r="AR2912" s="24" t="s">
        <v>339</v>
      </c>
      <c r="AT2912" s="24" t="s">
        <v>146</v>
      </c>
      <c r="AU2912" s="24" t="s">
        <v>86</v>
      </c>
      <c r="AY2912" s="24" t="s">
        <v>144</v>
      </c>
      <c r="BE2912" s="187">
        <f>IF(N2912="základní",J2912,0)</f>
        <v>0</v>
      </c>
      <c r="BF2912" s="187">
        <f>IF(N2912="snížená",J2912,0)</f>
        <v>0</v>
      </c>
      <c r="BG2912" s="187">
        <f>IF(N2912="zákl. přenesená",J2912,0)</f>
        <v>0</v>
      </c>
      <c r="BH2912" s="187">
        <f>IF(N2912="sníž. přenesená",J2912,0)</f>
        <v>0</v>
      </c>
      <c r="BI2912" s="187">
        <f>IF(N2912="nulová",J2912,0)</f>
        <v>0</v>
      </c>
      <c r="BJ2912" s="24" t="s">
        <v>25</v>
      </c>
      <c r="BK2912" s="187">
        <f>ROUND(I2912*H2912,2)</f>
        <v>0</v>
      </c>
      <c r="BL2912" s="24" t="s">
        <v>339</v>
      </c>
      <c r="BM2912" s="24" t="s">
        <v>3244</v>
      </c>
    </row>
    <row r="2913" spans="2:51" s="12" customFormat="1" ht="13.5">
      <c r="B2913" s="197"/>
      <c r="D2913" s="189" t="s">
        <v>153</v>
      </c>
      <c r="E2913" s="198" t="s">
        <v>5</v>
      </c>
      <c r="F2913" s="199" t="s">
        <v>25</v>
      </c>
      <c r="H2913" s="200">
        <v>1</v>
      </c>
      <c r="I2913" s="201"/>
      <c r="L2913" s="197"/>
      <c r="M2913" s="202"/>
      <c r="N2913" s="203"/>
      <c r="O2913" s="203"/>
      <c r="P2913" s="203"/>
      <c r="Q2913" s="203"/>
      <c r="R2913" s="203"/>
      <c r="S2913" s="203"/>
      <c r="T2913" s="204"/>
      <c r="AT2913" s="198" t="s">
        <v>153</v>
      </c>
      <c r="AU2913" s="198" t="s">
        <v>86</v>
      </c>
      <c r="AV2913" s="12" t="s">
        <v>86</v>
      </c>
      <c r="AW2913" s="12" t="s">
        <v>40</v>
      </c>
      <c r="AX2913" s="12" t="s">
        <v>77</v>
      </c>
      <c r="AY2913" s="198" t="s">
        <v>144</v>
      </c>
    </row>
    <row r="2914" spans="2:51" s="13" customFormat="1" ht="13.5">
      <c r="B2914" s="205"/>
      <c r="D2914" s="206" t="s">
        <v>153</v>
      </c>
      <c r="E2914" s="207" t="s">
        <v>5</v>
      </c>
      <c r="F2914" s="208" t="s">
        <v>174</v>
      </c>
      <c r="H2914" s="209">
        <v>1</v>
      </c>
      <c r="I2914" s="210"/>
      <c r="L2914" s="205"/>
      <c r="M2914" s="211"/>
      <c r="N2914" s="212"/>
      <c r="O2914" s="212"/>
      <c r="P2914" s="212"/>
      <c r="Q2914" s="212"/>
      <c r="R2914" s="212"/>
      <c r="S2914" s="212"/>
      <c r="T2914" s="213"/>
      <c r="AT2914" s="214" t="s">
        <v>153</v>
      </c>
      <c r="AU2914" s="214" t="s">
        <v>86</v>
      </c>
      <c r="AV2914" s="13" t="s">
        <v>151</v>
      </c>
      <c r="AW2914" s="13" t="s">
        <v>40</v>
      </c>
      <c r="AX2914" s="13" t="s">
        <v>25</v>
      </c>
      <c r="AY2914" s="214" t="s">
        <v>144</v>
      </c>
    </row>
    <row r="2915" spans="2:65" s="1" customFormat="1" ht="22.5" customHeight="1">
      <c r="B2915" s="175"/>
      <c r="C2915" s="176" t="s">
        <v>3245</v>
      </c>
      <c r="D2915" s="176" t="s">
        <v>146</v>
      </c>
      <c r="E2915" s="177" t="s">
        <v>3246</v>
      </c>
      <c r="F2915" s="178" t="s">
        <v>3247</v>
      </c>
      <c r="G2915" s="179" t="s">
        <v>393</v>
      </c>
      <c r="H2915" s="180">
        <v>1</v>
      </c>
      <c r="I2915" s="181"/>
      <c r="J2915" s="182">
        <f>ROUND(I2915*H2915,2)</f>
        <v>0</v>
      </c>
      <c r="K2915" s="178" t="s">
        <v>4753</v>
      </c>
      <c r="L2915" s="42"/>
      <c r="M2915" s="183" t="s">
        <v>5</v>
      </c>
      <c r="N2915" s="184" t="s">
        <v>48</v>
      </c>
      <c r="O2915" s="43"/>
      <c r="P2915" s="185">
        <f>O2915*H2915</f>
        <v>0</v>
      </c>
      <c r="Q2915" s="185">
        <v>0</v>
      </c>
      <c r="R2915" s="185">
        <f>Q2915*H2915</f>
        <v>0</v>
      </c>
      <c r="S2915" s="185">
        <v>0</v>
      </c>
      <c r="T2915" s="186">
        <f>S2915*H2915</f>
        <v>0</v>
      </c>
      <c r="AR2915" s="24" t="s">
        <v>339</v>
      </c>
      <c r="AT2915" s="24" t="s">
        <v>146</v>
      </c>
      <c r="AU2915" s="24" t="s">
        <v>86</v>
      </c>
      <c r="AY2915" s="24" t="s">
        <v>144</v>
      </c>
      <c r="BE2915" s="187">
        <f>IF(N2915="základní",J2915,0)</f>
        <v>0</v>
      </c>
      <c r="BF2915" s="187">
        <f>IF(N2915="snížená",J2915,0)</f>
        <v>0</v>
      </c>
      <c r="BG2915" s="187">
        <f>IF(N2915="zákl. přenesená",J2915,0)</f>
        <v>0</v>
      </c>
      <c r="BH2915" s="187">
        <f>IF(N2915="sníž. přenesená",J2915,0)</f>
        <v>0</v>
      </c>
      <c r="BI2915" s="187">
        <f>IF(N2915="nulová",J2915,0)</f>
        <v>0</v>
      </c>
      <c r="BJ2915" s="24" t="s">
        <v>25</v>
      </c>
      <c r="BK2915" s="187">
        <f>ROUND(I2915*H2915,2)</f>
        <v>0</v>
      </c>
      <c r="BL2915" s="24" t="s">
        <v>339</v>
      </c>
      <c r="BM2915" s="24" t="s">
        <v>3248</v>
      </c>
    </row>
    <row r="2916" spans="2:51" s="12" customFormat="1" ht="13.5">
      <c r="B2916" s="197"/>
      <c r="D2916" s="189" t="s">
        <v>153</v>
      </c>
      <c r="E2916" s="198" t="s">
        <v>5</v>
      </c>
      <c r="F2916" s="199" t="s">
        <v>25</v>
      </c>
      <c r="H2916" s="200">
        <v>1</v>
      </c>
      <c r="I2916" s="201"/>
      <c r="L2916" s="197"/>
      <c r="M2916" s="202"/>
      <c r="N2916" s="203"/>
      <c r="O2916" s="203"/>
      <c r="P2916" s="203"/>
      <c r="Q2916" s="203"/>
      <c r="R2916" s="203"/>
      <c r="S2916" s="203"/>
      <c r="T2916" s="204"/>
      <c r="AT2916" s="198" t="s">
        <v>153</v>
      </c>
      <c r="AU2916" s="198" t="s">
        <v>86</v>
      </c>
      <c r="AV2916" s="12" t="s">
        <v>86</v>
      </c>
      <c r="AW2916" s="12" t="s">
        <v>40</v>
      </c>
      <c r="AX2916" s="12" t="s">
        <v>77</v>
      </c>
      <c r="AY2916" s="198" t="s">
        <v>144</v>
      </c>
    </row>
    <row r="2917" spans="2:51" s="13" customFormat="1" ht="13.5">
      <c r="B2917" s="205"/>
      <c r="D2917" s="206" t="s">
        <v>153</v>
      </c>
      <c r="E2917" s="207" t="s">
        <v>5</v>
      </c>
      <c r="F2917" s="208" t="s">
        <v>174</v>
      </c>
      <c r="H2917" s="209">
        <v>1</v>
      </c>
      <c r="I2917" s="210"/>
      <c r="L2917" s="205"/>
      <c r="M2917" s="211"/>
      <c r="N2917" s="212"/>
      <c r="O2917" s="212"/>
      <c r="P2917" s="212"/>
      <c r="Q2917" s="212"/>
      <c r="R2917" s="212"/>
      <c r="S2917" s="212"/>
      <c r="T2917" s="213"/>
      <c r="AT2917" s="214" t="s">
        <v>153</v>
      </c>
      <c r="AU2917" s="214" t="s">
        <v>86</v>
      </c>
      <c r="AV2917" s="13" t="s">
        <v>151</v>
      </c>
      <c r="AW2917" s="13" t="s">
        <v>40</v>
      </c>
      <c r="AX2917" s="13" t="s">
        <v>25</v>
      </c>
      <c r="AY2917" s="214" t="s">
        <v>144</v>
      </c>
    </row>
    <row r="2918" spans="2:65" s="1" customFormat="1" ht="22.5" customHeight="1">
      <c r="B2918" s="175"/>
      <c r="C2918" s="176" t="s">
        <v>3249</v>
      </c>
      <c r="D2918" s="176" t="s">
        <v>146</v>
      </c>
      <c r="E2918" s="177" t="s">
        <v>3250</v>
      </c>
      <c r="F2918" s="178" t="s">
        <v>3251</v>
      </c>
      <c r="G2918" s="179" t="s">
        <v>393</v>
      </c>
      <c r="H2918" s="180">
        <v>1</v>
      </c>
      <c r="I2918" s="181"/>
      <c r="J2918" s="182">
        <f>ROUND(I2918*H2918,2)</f>
        <v>0</v>
      </c>
      <c r="K2918" s="178" t="s">
        <v>4753</v>
      </c>
      <c r="L2918" s="42"/>
      <c r="M2918" s="183" t="s">
        <v>5</v>
      </c>
      <c r="N2918" s="184" t="s">
        <v>48</v>
      </c>
      <c r="O2918" s="43"/>
      <c r="P2918" s="185">
        <f>O2918*H2918</f>
        <v>0</v>
      </c>
      <c r="Q2918" s="185">
        <v>0</v>
      </c>
      <c r="R2918" s="185">
        <f>Q2918*H2918</f>
        <v>0</v>
      </c>
      <c r="S2918" s="185">
        <v>0</v>
      </c>
      <c r="T2918" s="186">
        <f>S2918*H2918</f>
        <v>0</v>
      </c>
      <c r="AR2918" s="24" t="s">
        <v>339</v>
      </c>
      <c r="AT2918" s="24" t="s">
        <v>146</v>
      </c>
      <c r="AU2918" s="24" t="s">
        <v>86</v>
      </c>
      <c r="AY2918" s="24" t="s">
        <v>144</v>
      </c>
      <c r="BE2918" s="187">
        <f>IF(N2918="základní",J2918,0)</f>
        <v>0</v>
      </c>
      <c r="BF2918" s="187">
        <f>IF(N2918="snížená",J2918,0)</f>
        <v>0</v>
      </c>
      <c r="BG2918" s="187">
        <f>IF(N2918="zákl. přenesená",J2918,0)</f>
        <v>0</v>
      </c>
      <c r="BH2918" s="187">
        <f>IF(N2918="sníž. přenesená",J2918,0)</f>
        <v>0</v>
      </c>
      <c r="BI2918" s="187">
        <f>IF(N2918="nulová",J2918,0)</f>
        <v>0</v>
      </c>
      <c r="BJ2918" s="24" t="s">
        <v>25</v>
      </c>
      <c r="BK2918" s="187">
        <f>ROUND(I2918*H2918,2)</f>
        <v>0</v>
      </c>
      <c r="BL2918" s="24" t="s">
        <v>339</v>
      </c>
      <c r="BM2918" s="24" t="s">
        <v>3252</v>
      </c>
    </row>
    <row r="2919" spans="2:51" s="12" customFormat="1" ht="13.5">
      <c r="B2919" s="197"/>
      <c r="D2919" s="189" t="s">
        <v>153</v>
      </c>
      <c r="E2919" s="198" t="s">
        <v>5</v>
      </c>
      <c r="F2919" s="199" t="s">
        <v>25</v>
      </c>
      <c r="H2919" s="200">
        <v>1</v>
      </c>
      <c r="I2919" s="201"/>
      <c r="L2919" s="197"/>
      <c r="M2919" s="202"/>
      <c r="N2919" s="203"/>
      <c r="O2919" s="203"/>
      <c r="P2919" s="203"/>
      <c r="Q2919" s="203"/>
      <c r="R2919" s="203"/>
      <c r="S2919" s="203"/>
      <c r="T2919" s="204"/>
      <c r="AT2919" s="198" t="s">
        <v>153</v>
      </c>
      <c r="AU2919" s="198" t="s">
        <v>86</v>
      </c>
      <c r="AV2919" s="12" t="s">
        <v>86</v>
      </c>
      <c r="AW2919" s="12" t="s">
        <v>40</v>
      </c>
      <c r="AX2919" s="12" t="s">
        <v>77</v>
      </c>
      <c r="AY2919" s="198" t="s">
        <v>144</v>
      </c>
    </row>
    <row r="2920" spans="2:51" s="13" customFormat="1" ht="13.5">
      <c r="B2920" s="205"/>
      <c r="D2920" s="206" t="s">
        <v>153</v>
      </c>
      <c r="E2920" s="207" t="s">
        <v>5</v>
      </c>
      <c r="F2920" s="208" t="s">
        <v>174</v>
      </c>
      <c r="H2920" s="209">
        <v>1</v>
      </c>
      <c r="I2920" s="210"/>
      <c r="L2920" s="205"/>
      <c r="M2920" s="211"/>
      <c r="N2920" s="212"/>
      <c r="O2920" s="212"/>
      <c r="P2920" s="212"/>
      <c r="Q2920" s="212"/>
      <c r="R2920" s="212"/>
      <c r="S2920" s="212"/>
      <c r="T2920" s="213"/>
      <c r="AT2920" s="214" t="s">
        <v>153</v>
      </c>
      <c r="AU2920" s="214" t="s">
        <v>86</v>
      </c>
      <c r="AV2920" s="13" t="s">
        <v>151</v>
      </c>
      <c r="AW2920" s="13" t="s">
        <v>40</v>
      </c>
      <c r="AX2920" s="13" t="s">
        <v>25</v>
      </c>
      <c r="AY2920" s="214" t="s">
        <v>144</v>
      </c>
    </row>
    <row r="2921" spans="2:65" s="1" customFormat="1" ht="22.5" customHeight="1">
      <c r="B2921" s="175"/>
      <c r="C2921" s="176" t="s">
        <v>3253</v>
      </c>
      <c r="D2921" s="176" t="s">
        <v>146</v>
      </c>
      <c r="E2921" s="177" t="s">
        <v>3254</v>
      </c>
      <c r="F2921" s="178" t="s">
        <v>3255</v>
      </c>
      <c r="G2921" s="179" t="s">
        <v>393</v>
      </c>
      <c r="H2921" s="180">
        <v>1</v>
      </c>
      <c r="I2921" s="181"/>
      <c r="J2921" s="182">
        <f>ROUND(I2921*H2921,2)</f>
        <v>0</v>
      </c>
      <c r="K2921" s="178" t="s">
        <v>4753</v>
      </c>
      <c r="L2921" s="42"/>
      <c r="M2921" s="183" t="s">
        <v>5</v>
      </c>
      <c r="N2921" s="184" t="s">
        <v>48</v>
      </c>
      <c r="O2921" s="43"/>
      <c r="P2921" s="185">
        <f>O2921*H2921</f>
        <v>0</v>
      </c>
      <c r="Q2921" s="185">
        <v>0</v>
      </c>
      <c r="R2921" s="185">
        <f>Q2921*H2921</f>
        <v>0</v>
      </c>
      <c r="S2921" s="185">
        <v>0</v>
      </c>
      <c r="T2921" s="186">
        <f>S2921*H2921</f>
        <v>0</v>
      </c>
      <c r="AR2921" s="24" t="s">
        <v>339</v>
      </c>
      <c r="AT2921" s="24" t="s">
        <v>146</v>
      </c>
      <c r="AU2921" s="24" t="s">
        <v>86</v>
      </c>
      <c r="AY2921" s="24" t="s">
        <v>144</v>
      </c>
      <c r="BE2921" s="187">
        <f>IF(N2921="základní",J2921,0)</f>
        <v>0</v>
      </c>
      <c r="BF2921" s="187">
        <f>IF(N2921="snížená",J2921,0)</f>
        <v>0</v>
      </c>
      <c r="BG2921" s="187">
        <f>IF(N2921="zákl. přenesená",J2921,0)</f>
        <v>0</v>
      </c>
      <c r="BH2921" s="187">
        <f>IF(N2921="sníž. přenesená",J2921,0)</f>
        <v>0</v>
      </c>
      <c r="BI2921" s="187">
        <f>IF(N2921="nulová",J2921,0)</f>
        <v>0</v>
      </c>
      <c r="BJ2921" s="24" t="s">
        <v>25</v>
      </c>
      <c r="BK2921" s="187">
        <f>ROUND(I2921*H2921,2)</f>
        <v>0</v>
      </c>
      <c r="BL2921" s="24" t="s">
        <v>339</v>
      </c>
      <c r="BM2921" s="24" t="s">
        <v>3256</v>
      </c>
    </row>
    <row r="2922" spans="2:51" s="12" customFormat="1" ht="13.5">
      <c r="B2922" s="197"/>
      <c r="D2922" s="189" t="s">
        <v>153</v>
      </c>
      <c r="E2922" s="198" t="s">
        <v>5</v>
      </c>
      <c r="F2922" s="199" t="s">
        <v>25</v>
      </c>
      <c r="H2922" s="200">
        <v>1</v>
      </c>
      <c r="I2922" s="201"/>
      <c r="L2922" s="197"/>
      <c r="M2922" s="202"/>
      <c r="N2922" s="203"/>
      <c r="O2922" s="203"/>
      <c r="P2922" s="203"/>
      <c r="Q2922" s="203"/>
      <c r="R2922" s="203"/>
      <c r="S2922" s="203"/>
      <c r="T2922" s="204"/>
      <c r="AT2922" s="198" t="s">
        <v>153</v>
      </c>
      <c r="AU2922" s="198" t="s">
        <v>86</v>
      </c>
      <c r="AV2922" s="12" t="s">
        <v>86</v>
      </c>
      <c r="AW2922" s="12" t="s">
        <v>40</v>
      </c>
      <c r="AX2922" s="12" t="s">
        <v>77</v>
      </c>
      <c r="AY2922" s="198" t="s">
        <v>144</v>
      </c>
    </row>
    <row r="2923" spans="2:51" s="13" customFormat="1" ht="13.5">
      <c r="B2923" s="205"/>
      <c r="D2923" s="206" t="s">
        <v>153</v>
      </c>
      <c r="E2923" s="207" t="s">
        <v>5</v>
      </c>
      <c r="F2923" s="208" t="s">
        <v>174</v>
      </c>
      <c r="H2923" s="209">
        <v>1</v>
      </c>
      <c r="I2923" s="210"/>
      <c r="L2923" s="205"/>
      <c r="M2923" s="211"/>
      <c r="N2923" s="212"/>
      <c r="O2923" s="212"/>
      <c r="P2923" s="212"/>
      <c r="Q2923" s="212"/>
      <c r="R2923" s="212"/>
      <c r="S2923" s="212"/>
      <c r="T2923" s="213"/>
      <c r="AT2923" s="214" t="s">
        <v>153</v>
      </c>
      <c r="AU2923" s="214" t="s">
        <v>86</v>
      </c>
      <c r="AV2923" s="13" t="s">
        <v>151</v>
      </c>
      <c r="AW2923" s="13" t="s">
        <v>40</v>
      </c>
      <c r="AX2923" s="13" t="s">
        <v>25</v>
      </c>
      <c r="AY2923" s="214" t="s">
        <v>144</v>
      </c>
    </row>
    <row r="2924" spans="2:65" s="1" customFormat="1" ht="22.5" customHeight="1">
      <c r="B2924" s="175"/>
      <c r="C2924" s="176" t="s">
        <v>3257</v>
      </c>
      <c r="D2924" s="176" t="s">
        <v>146</v>
      </c>
      <c r="E2924" s="177" t="s">
        <v>3258</v>
      </c>
      <c r="F2924" s="178" t="s">
        <v>3259</v>
      </c>
      <c r="G2924" s="179" t="s">
        <v>393</v>
      </c>
      <c r="H2924" s="180">
        <v>1</v>
      </c>
      <c r="I2924" s="181"/>
      <c r="J2924" s="182">
        <f>ROUND(I2924*H2924,2)</f>
        <v>0</v>
      </c>
      <c r="K2924" s="178" t="s">
        <v>4753</v>
      </c>
      <c r="L2924" s="42"/>
      <c r="M2924" s="183" t="s">
        <v>5</v>
      </c>
      <c r="N2924" s="184" t="s">
        <v>48</v>
      </c>
      <c r="O2924" s="43"/>
      <c r="P2924" s="185">
        <f>O2924*H2924</f>
        <v>0</v>
      </c>
      <c r="Q2924" s="185">
        <v>0</v>
      </c>
      <c r="R2924" s="185">
        <f>Q2924*H2924</f>
        <v>0</v>
      </c>
      <c r="S2924" s="185">
        <v>0</v>
      </c>
      <c r="T2924" s="186">
        <f>S2924*H2924</f>
        <v>0</v>
      </c>
      <c r="AR2924" s="24" t="s">
        <v>339</v>
      </c>
      <c r="AT2924" s="24" t="s">
        <v>146</v>
      </c>
      <c r="AU2924" s="24" t="s">
        <v>86</v>
      </c>
      <c r="AY2924" s="24" t="s">
        <v>144</v>
      </c>
      <c r="BE2924" s="187">
        <f>IF(N2924="základní",J2924,0)</f>
        <v>0</v>
      </c>
      <c r="BF2924" s="187">
        <f>IF(N2924="snížená",J2924,0)</f>
        <v>0</v>
      </c>
      <c r="BG2924" s="187">
        <f>IF(N2924="zákl. přenesená",J2924,0)</f>
        <v>0</v>
      </c>
      <c r="BH2924" s="187">
        <f>IF(N2924="sníž. přenesená",J2924,0)</f>
        <v>0</v>
      </c>
      <c r="BI2924" s="187">
        <f>IF(N2924="nulová",J2924,0)</f>
        <v>0</v>
      </c>
      <c r="BJ2924" s="24" t="s">
        <v>25</v>
      </c>
      <c r="BK2924" s="187">
        <f>ROUND(I2924*H2924,2)</f>
        <v>0</v>
      </c>
      <c r="BL2924" s="24" t="s">
        <v>339</v>
      </c>
      <c r="BM2924" s="24" t="s">
        <v>3260</v>
      </c>
    </row>
    <row r="2925" spans="2:51" s="12" customFormat="1" ht="13.5">
      <c r="B2925" s="197"/>
      <c r="D2925" s="189" t="s">
        <v>153</v>
      </c>
      <c r="E2925" s="198" t="s">
        <v>5</v>
      </c>
      <c r="F2925" s="199" t="s">
        <v>25</v>
      </c>
      <c r="H2925" s="200">
        <v>1</v>
      </c>
      <c r="I2925" s="201"/>
      <c r="L2925" s="197"/>
      <c r="M2925" s="202"/>
      <c r="N2925" s="203"/>
      <c r="O2925" s="203"/>
      <c r="P2925" s="203"/>
      <c r="Q2925" s="203"/>
      <c r="R2925" s="203"/>
      <c r="S2925" s="203"/>
      <c r="T2925" s="204"/>
      <c r="AT2925" s="198" t="s">
        <v>153</v>
      </c>
      <c r="AU2925" s="198" t="s">
        <v>86</v>
      </c>
      <c r="AV2925" s="12" t="s">
        <v>86</v>
      </c>
      <c r="AW2925" s="12" t="s">
        <v>40</v>
      </c>
      <c r="AX2925" s="12" t="s">
        <v>77</v>
      </c>
      <c r="AY2925" s="198" t="s">
        <v>144</v>
      </c>
    </row>
    <row r="2926" spans="2:51" s="13" customFormat="1" ht="13.5">
      <c r="B2926" s="205"/>
      <c r="D2926" s="206" t="s">
        <v>153</v>
      </c>
      <c r="E2926" s="207" t="s">
        <v>5</v>
      </c>
      <c r="F2926" s="208" t="s">
        <v>174</v>
      </c>
      <c r="H2926" s="209">
        <v>1</v>
      </c>
      <c r="I2926" s="210"/>
      <c r="L2926" s="205"/>
      <c r="M2926" s="211"/>
      <c r="N2926" s="212"/>
      <c r="O2926" s="212"/>
      <c r="P2926" s="212"/>
      <c r="Q2926" s="212"/>
      <c r="R2926" s="212"/>
      <c r="S2926" s="212"/>
      <c r="T2926" s="213"/>
      <c r="AT2926" s="214" t="s">
        <v>153</v>
      </c>
      <c r="AU2926" s="214" t="s">
        <v>86</v>
      </c>
      <c r="AV2926" s="13" t="s">
        <v>151</v>
      </c>
      <c r="AW2926" s="13" t="s">
        <v>40</v>
      </c>
      <c r="AX2926" s="13" t="s">
        <v>25</v>
      </c>
      <c r="AY2926" s="214" t="s">
        <v>144</v>
      </c>
    </row>
    <row r="2927" spans="2:65" s="1" customFormat="1" ht="22.5" customHeight="1">
      <c r="B2927" s="175"/>
      <c r="C2927" s="176" t="s">
        <v>3261</v>
      </c>
      <c r="D2927" s="176" t="s">
        <v>146</v>
      </c>
      <c r="E2927" s="177" t="s">
        <v>3262</v>
      </c>
      <c r="F2927" s="178" t="s">
        <v>3263</v>
      </c>
      <c r="G2927" s="179" t="s">
        <v>393</v>
      </c>
      <c r="H2927" s="180">
        <v>14</v>
      </c>
      <c r="I2927" s="181"/>
      <c r="J2927" s="182">
        <f>ROUND(I2927*H2927,2)</f>
        <v>0</v>
      </c>
      <c r="K2927" s="178" t="s">
        <v>4753</v>
      </c>
      <c r="L2927" s="42"/>
      <c r="M2927" s="183" t="s">
        <v>5</v>
      </c>
      <c r="N2927" s="184" t="s">
        <v>48</v>
      </c>
      <c r="O2927" s="43"/>
      <c r="P2927" s="185">
        <f>O2927*H2927</f>
        <v>0</v>
      </c>
      <c r="Q2927" s="185">
        <v>0</v>
      </c>
      <c r="R2927" s="185">
        <f>Q2927*H2927</f>
        <v>0</v>
      </c>
      <c r="S2927" s="185">
        <v>0</v>
      </c>
      <c r="T2927" s="186">
        <f>S2927*H2927</f>
        <v>0</v>
      </c>
      <c r="AR2927" s="24" t="s">
        <v>339</v>
      </c>
      <c r="AT2927" s="24" t="s">
        <v>146</v>
      </c>
      <c r="AU2927" s="24" t="s">
        <v>86</v>
      </c>
      <c r="AY2927" s="24" t="s">
        <v>144</v>
      </c>
      <c r="BE2927" s="187">
        <f>IF(N2927="základní",J2927,0)</f>
        <v>0</v>
      </c>
      <c r="BF2927" s="187">
        <f>IF(N2927="snížená",J2927,0)</f>
        <v>0</v>
      </c>
      <c r="BG2927" s="187">
        <f>IF(N2927="zákl. přenesená",J2927,0)</f>
        <v>0</v>
      </c>
      <c r="BH2927" s="187">
        <f>IF(N2927="sníž. přenesená",J2927,0)</f>
        <v>0</v>
      </c>
      <c r="BI2927" s="187">
        <f>IF(N2927="nulová",J2927,0)</f>
        <v>0</v>
      </c>
      <c r="BJ2927" s="24" t="s">
        <v>25</v>
      </c>
      <c r="BK2927" s="187">
        <f>ROUND(I2927*H2927,2)</f>
        <v>0</v>
      </c>
      <c r="BL2927" s="24" t="s">
        <v>339</v>
      </c>
      <c r="BM2927" s="24" t="s">
        <v>3264</v>
      </c>
    </row>
    <row r="2928" spans="2:51" s="12" customFormat="1" ht="13.5">
      <c r="B2928" s="197"/>
      <c r="D2928" s="189" t="s">
        <v>153</v>
      </c>
      <c r="E2928" s="198" t="s">
        <v>5</v>
      </c>
      <c r="F2928" s="199" t="s">
        <v>285</v>
      </c>
      <c r="H2928" s="200">
        <v>14</v>
      </c>
      <c r="I2928" s="201"/>
      <c r="L2928" s="197"/>
      <c r="M2928" s="202"/>
      <c r="N2928" s="203"/>
      <c r="O2928" s="203"/>
      <c r="P2928" s="203"/>
      <c r="Q2928" s="203"/>
      <c r="R2928" s="203"/>
      <c r="S2928" s="203"/>
      <c r="T2928" s="204"/>
      <c r="AT2928" s="198" t="s">
        <v>153</v>
      </c>
      <c r="AU2928" s="198" t="s">
        <v>86</v>
      </c>
      <c r="AV2928" s="12" t="s">
        <v>86</v>
      </c>
      <c r="AW2928" s="12" t="s">
        <v>40</v>
      </c>
      <c r="AX2928" s="12" t="s">
        <v>77</v>
      </c>
      <c r="AY2928" s="198" t="s">
        <v>144</v>
      </c>
    </row>
    <row r="2929" spans="2:51" s="13" customFormat="1" ht="13.5">
      <c r="B2929" s="205"/>
      <c r="D2929" s="206" t="s">
        <v>153</v>
      </c>
      <c r="E2929" s="207" t="s">
        <v>5</v>
      </c>
      <c r="F2929" s="208" t="s">
        <v>174</v>
      </c>
      <c r="H2929" s="209">
        <v>14</v>
      </c>
      <c r="I2929" s="210"/>
      <c r="L2929" s="205"/>
      <c r="M2929" s="211"/>
      <c r="N2929" s="212"/>
      <c r="O2929" s="212"/>
      <c r="P2929" s="212"/>
      <c r="Q2929" s="212"/>
      <c r="R2929" s="212"/>
      <c r="S2929" s="212"/>
      <c r="T2929" s="213"/>
      <c r="AT2929" s="214" t="s">
        <v>153</v>
      </c>
      <c r="AU2929" s="214" t="s">
        <v>86</v>
      </c>
      <c r="AV2929" s="13" t="s">
        <v>151</v>
      </c>
      <c r="AW2929" s="13" t="s">
        <v>40</v>
      </c>
      <c r="AX2929" s="13" t="s">
        <v>25</v>
      </c>
      <c r="AY2929" s="214" t="s">
        <v>144</v>
      </c>
    </row>
    <row r="2930" spans="2:65" s="1" customFormat="1" ht="22.5" customHeight="1">
      <c r="B2930" s="175"/>
      <c r="C2930" s="176" t="s">
        <v>3265</v>
      </c>
      <c r="D2930" s="176" t="s">
        <v>146</v>
      </c>
      <c r="E2930" s="177" t="s">
        <v>3266</v>
      </c>
      <c r="F2930" s="178" t="s">
        <v>3267</v>
      </c>
      <c r="G2930" s="179" t="s">
        <v>393</v>
      </c>
      <c r="H2930" s="180">
        <v>4</v>
      </c>
      <c r="I2930" s="181"/>
      <c r="J2930" s="182">
        <f>ROUND(I2930*H2930,2)</f>
        <v>0</v>
      </c>
      <c r="K2930" s="178" t="s">
        <v>4753</v>
      </c>
      <c r="L2930" s="42"/>
      <c r="M2930" s="183" t="s">
        <v>5</v>
      </c>
      <c r="N2930" s="184" t="s">
        <v>48</v>
      </c>
      <c r="O2930" s="43"/>
      <c r="P2930" s="185">
        <f>O2930*H2930</f>
        <v>0</v>
      </c>
      <c r="Q2930" s="185">
        <v>0</v>
      </c>
      <c r="R2930" s="185">
        <f>Q2930*H2930</f>
        <v>0</v>
      </c>
      <c r="S2930" s="185">
        <v>0</v>
      </c>
      <c r="T2930" s="186">
        <f>S2930*H2930</f>
        <v>0</v>
      </c>
      <c r="AR2930" s="24" t="s">
        <v>339</v>
      </c>
      <c r="AT2930" s="24" t="s">
        <v>146</v>
      </c>
      <c r="AU2930" s="24" t="s">
        <v>86</v>
      </c>
      <c r="AY2930" s="24" t="s">
        <v>144</v>
      </c>
      <c r="BE2930" s="187">
        <f>IF(N2930="základní",J2930,0)</f>
        <v>0</v>
      </c>
      <c r="BF2930" s="187">
        <f>IF(N2930="snížená",J2930,0)</f>
        <v>0</v>
      </c>
      <c r="BG2930" s="187">
        <f>IF(N2930="zákl. přenesená",J2930,0)</f>
        <v>0</v>
      </c>
      <c r="BH2930" s="187">
        <f>IF(N2930="sníž. přenesená",J2930,0)</f>
        <v>0</v>
      </c>
      <c r="BI2930" s="187">
        <f>IF(N2930="nulová",J2930,0)</f>
        <v>0</v>
      </c>
      <c r="BJ2930" s="24" t="s">
        <v>25</v>
      </c>
      <c r="BK2930" s="187">
        <f>ROUND(I2930*H2930,2)</f>
        <v>0</v>
      </c>
      <c r="BL2930" s="24" t="s">
        <v>339</v>
      </c>
      <c r="BM2930" s="24" t="s">
        <v>3268</v>
      </c>
    </row>
    <row r="2931" spans="2:51" s="12" customFormat="1" ht="13.5">
      <c r="B2931" s="197"/>
      <c r="D2931" s="189" t="s">
        <v>153</v>
      </c>
      <c r="E2931" s="198" t="s">
        <v>5</v>
      </c>
      <c r="F2931" s="199" t="s">
        <v>151</v>
      </c>
      <c r="H2931" s="200">
        <v>4</v>
      </c>
      <c r="I2931" s="201"/>
      <c r="L2931" s="197"/>
      <c r="M2931" s="202"/>
      <c r="N2931" s="203"/>
      <c r="O2931" s="203"/>
      <c r="P2931" s="203"/>
      <c r="Q2931" s="203"/>
      <c r="R2931" s="203"/>
      <c r="S2931" s="203"/>
      <c r="T2931" s="204"/>
      <c r="AT2931" s="198" t="s">
        <v>153</v>
      </c>
      <c r="AU2931" s="198" t="s">
        <v>86</v>
      </c>
      <c r="AV2931" s="12" t="s">
        <v>86</v>
      </c>
      <c r="AW2931" s="12" t="s">
        <v>40</v>
      </c>
      <c r="AX2931" s="12" t="s">
        <v>77</v>
      </c>
      <c r="AY2931" s="198" t="s">
        <v>144</v>
      </c>
    </row>
    <row r="2932" spans="2:51" s="13" customFormat="1" ht="13.5">
      <c r="B2932" s="205"/>
      <c r="D2932" s="206" t="s">
        <v>153</v>
      </c>
      <c r="E2932" s="207" t="s">
        <v>5</v>
      </c>
      <c r="F2932" s="208" t="s">
        <v>174</v>
      </c>
      <c r="H2932" s="209">
        <v>4</v>
      </c>
      <c r="I2932" s="210"/>
      <c r="L2932" s="205"/>
      <c r="M2932" s="211"/>
      <c r="N2932" s="212"/>
      <c r="O2932" s="212"/>
      <c r="P2932" s="212"/>
      <c r="Q2932" s="212"/>
      <c r="R2932" s="212"/>
      <c r="S2932" s="212"/>
      <c r="T2932" s="213"/>
      <c r="AT2932" s="214" t="s">
        <v>153</v>
      </c>
      <c r="AU2932" s="214" t="s">
        <v>86</v>
      </c>
      <c r="AV2932" s="13" t="s">
        <v>151</v>
      </c>
      <c r="AW2932" s="13" t="s">
        <v>40</v>
      </c>
      <c r="AX2932" s="13" t="s">
        <v>25</v>
      </c>
      <c r="AY2932" s="214" t="s">
        <v>144</v>
      </c>
    </row>
    <row r="2933" spans="2:65" s="1" customFormat="1" ht="22.5" customHeight="1">
      <c r="B2933" s="175"/>
      <c r="C2933" s="176" t="s">
        <v>3269</v>
      </c>
      <c r="D2933" s="176" t="s">
        <v>146</v>
      </c>
      <c r="E2933" s="177" t="s">
        <v>3270</v>
      </c>
      <c r="F2933" s="178" t="s">
        <v>3271</v>
      </c>
      <c r="G2933" s="179" t="s">
        <v>393</v>
      </c>
      <c r="H2933" s="180">
        <v>14</v>
      </c>
      <c r="I2933" s="181"/>
      <c r="J2933" s="182">
        <f>ROUND(I2933*H2933,2)</f>
        <v>0</v>
      </c>
      <c r="K2933" s="178" t="s">
        <v>4753</v>
      </c>
      <c r="L2933" s="42"/>
      <c r="M2933" s="183" t="s">
        <v>5</v>
      </c>
      <c r="N2933" s="184" t="s">
        <v>48</v>
      </c>
      <c r="O2933" s="43"/>
      <c r="P2933" s="185">
        <f>O2933*H2933</f>
        <v>0</v>
      </c>
      <c r="Q2933" s="185">
        <v>0</v>
      </c>
      <c r="R2933" s="185">
        <f>Q2933*H2933</f>
        <v>0</v>
      </c>
      <c r="S2933" s="185">
        <v>0</v>
      </c>
      <c r="T2933" s="186">
        <f>S2933*H2933</f>
        <v>0</v>
      </c>
      <c r="AR2933" s="24" t="s">
        <v>339</v>
      </c>
      <c r="AT2933" s="24" t="s">
        <v>146</v>
      </c>
      <c r="AU2933" s="24" t="s">
        <v>86</v>
      </c>
      <c r="AY2933" s="24" t="s">
        <v>144</v>
      </c>
      <c r="BE2933" s="187">
        <f>IF(N2933="základní",J2933,0)</f>
        <v>0</v>
      </c>
      <c r="BF2933" s="187">
        <f>IF(N2933="snížená",J2933,0)</f>
        <v>0</v>
      </c>
      <c r="BG2933" s="187">
        <f>IF(N2933="zákl. přenesená",J2933,0)</f>
        <v>0</v>
      </c>
      <c r="BH2933" s="187">
        <f>IF(N2933="sníž. přenesená",J2933,0)</f>
        <v>0</v>
      </c>
      <c r="BI2933" s="187">
        <f>IF(N2933="nulová",J2933,0)</f>
        <v>0</v>
      </c>
      <c r="BJ2933" s="24" t="s">
        <v>25</v>
      </c>
      <c r="BK2933" s="187">
        <f>ROUND(I2933*H2933,2)</f>
        <v>0</v>
      </c>
      <c r="BL2933" s="24" t="s">
        <v>339</v>
      </c>
      <c r="BM2933" s="24" t="s">
        <v>3272</v>
      </c>
    </row>
    <row r="2934" spans="2:51" s="12" customFormat="1" ht="13.5">
      <c r="B2934" s="197"/>
      <c r="D2934" s="189" t="s">
        <v>153</v>
      </c>
      <c r="E2934" s="198" t="s">
        <v>5</v>
      </c>
      <c r="F2934" s="199" t="s">
        <v>285</v>
      </c>
      <c r="H2934" s="200">
        <v>14</v>
      </c>
      <c r="I2934" s="201"/>
      <c r="L2934" s="197"/>
      <c r="M2934" s="202"/>
      <c r="N2934" s="203"/>
      <c r="O2934" s="203"/>
      <c r="P2934" s="203"/>
      <c r="Q2934" s="203"/>
      <c r="R2934" s="203"/>
      <c r="S2934" s="203"/>
      <c r="T2934" s="204"/>
      <c r="AT2934" s="198" t="s">
        <v>153</v>
      </c>
      <c r="AU2934" s="198" t="s">
        <v>86</v>
      </c>
      <c r="AV2934" s="12" t="s">
        <v>86</v>
      </c>
      <c r="AW2934" s="12" t="s">
        <v>40</v>
      </c>
      <c r="AX2934" s="12" t="s">
        <v>77</v>
      </c>
      <c r="AY2934" s="198" t="s">
        <v>144</v>
      </c>
    </row>
    <row r="2935" spans="2:51" s="13" customFormat="1" ht="13.5">
      <c r="B2935" s="205"/>
      <c r="D2935" s="206" t="s">
        <v>153</v>
      </c>
      <c r="E2935" s="207" t="s">
        <v>5</v>
      </c>
      <c r="F2935" s="208" t="s">
        <v>174</v>
      </c>
      <c r="H2935" s="209">
        <v>14</v>
      </c>
      <c r="I2935" s="210"/>
      <c r="L2935" s="205"/>
      <c r="M2935" s="211"/>
      <c r="N2935" s="212"/>
      <c r="O2935" s="212"/>
      <c r="P2935" s="212"/>
      <c r="Q2935" s="212"/>
      <c r="R2935" s="212"/>
      <c r="S2935" s="212"/>
      <c r="T2935" s="213"/>
      <c r="AT2935" s="214" t="s">
        <v>153</v>
      </c>
      <c r="AU2935" s="214" t="s">
        <v>86</v>
      </c>
      <c r="AV2935" s="13" t="s">
        <v>151</v>
      </c>
      <c r="AW2935" s="13" t="s">
        <v>40</v>
      </c>
      <c r="AX2935" s="13" t="s">
        <v>25</v>
      </c>
      <c r="AY2935" s="214" t="s">
        <v>144</v>
      </c>
    </row>
    <row r="2936" spans="2:65" s="1" customFormat="1" ht="22.5" customHeight="1">
      <c r="B2936" s="175"/>
      <c r="C2936" s="176" t="s">
        <v>3273</v>
      </c>
      <c r="D2936" s="176" t="s">
        <v>146</v>
      </c>
      <c r="E2936" s="177" t="s">
        <v>3274</v>
      </c>
      <c r="F2936" s="178" t="s">
        <v>3275</v>
      </c>
      <c r="G2936" s="179" t="s">
        <v>205</v>
      </c>
      <c r="H2936" s="180">
        <v>2.34</v>
      </c>
      <c r="I2936" s="181"/>
      <c r="J2936" s="182">
        <f>ROUND(I2936*H2936,2)</f>
        <v>0</v>
      </c>
      <c r="K2936" s="178" t="s">
        <v>4753</v>
      </c>
      <c r="L2936" s="42"/>
      <c r="M2936" s="183" t="s">
        <v>5</v>
      </c>
      <c r="N2936" s="184" t="s">
        <v>48</v>
      </c>
      <c r="O2936" s="43"/>
      <c r="P2936" s="185">
        <f>O2936*H2936</f>
        <v>0</v>
      </c>
      <c r="Q2936" s="185">
        <v>0</v>
      </c>
      <c r="R2936" s="185">
        <f>Q2936*H2936</f>
        <v>0</v>
      </c>
      <c r="S2936" s="185">
        <v>0</v>
      </c>
      <c r="T2936" s="186">
        <f>S2936*H2936</f>
        <v>0</v>
      </c>
      <c r="AR2936" s="24" t="s">
        <v>339</v>
      </c>
      <c r="AT2936" s="24" t="s">
        <v>146</v>
      </c>
      <c r="AU2936" s="24" t="s">
        <v>86</v>
      </c>
      <c r="AY2936" s="24" t="s">
        <v>144</v>
      </c>
      <c r="BE2936" s="187">
        <f>IF(N2936="základní",J2936,0)</f>
        <v>0</v>
      </c>
      <c r="BF2936" s="187">
        <f>IF(N2936="snížená",J2936,0)</f>
        <v>0</v>
      </c>
      <c r="BG2936" s="187">
        <f>IF(N2936="zákl. přenesená",J2936,0)</f>
        <v>0</v>
      </c>
      <c r="BH2936" s="187">
        <f>IF(N2936="sníž. přenesená",J2936,0)</f>
        <v>0</v>
      </c>
      <c r="BI2936" s="187">
        <f>IF(N2936="nulová",J2936,0)</f>
        <v>0</v>
      </c>
      <c r="BJ2936" s="24" t="s">
        <v>25</v>
      </c>
      <c r="BK2936" s="187">
        <f>ROUND(I2936*H2936,2)</f>
        <v>0</v>
      </c>
      <c r="BL2936" s="24" t="s">
        <v>339</v>
      </c>
      <c r="BM2936" s="24" t="s">
        <v>3276</v>
      </c>
    </row>
    <row r="2937" spans="2:51" s="12" customFormat="1" ht="13.5">
      <c r="B2937" s="197"/>
      <c r="D2937" s="189" t="s">
        <v>153</v>
      </c>
      <c r="E2937" s="198" t="s">
        <v>5</v>
      </c>
      <c r="F2937" s="199" t="s">
        <v>3277</v>
      </c>
      <c r="H2937" s="200">
        <v>2.34</v>
      </c>
      <c r="I2937" s="201"/>
      <c r="L2937" s="197"/>
      <c r="M2937" s="202"/>
      <c r="N2937" s="203"/>
      <c r="O2937" s="203"/>
      <c r="P2937" s="203"/>
      <c r="Q2937" s="203"/>
      <c r="R2937" s="203"/>
      <c r="S2937" s="203"/>
      <c r="T2937" s="204"/>
      <c r="AT2937" s="198" t="s">
        <v>153</v>
      </c>
      <c r="AU2937" s="198" t="s">
        <v>86</v>
      </c>
      <c r="AV2937" s="12" t="s">
        <v>86</v>
      </c>
      <c r="AW2937" s="12" t="s">
        <v>40</v>
      </c>
      <c r="AX2937" s="12" t="s">
        <v>77</v>
      </c>
      <c r="AY2937" s="198" t="s">
        <v>144</v>
      </c>
    </row>
    <row r="2938" spans="2:51" s="13" customFormat="1" ht="13.5">
      <c r="B2938" s="205"/>
      <c r="D2938" s="206" t="s">
        <v>153</v>
      </c>
      <c r="E2938" s="207" t="s">
        <v>5</v>
      </c>
      <c r="F2938" s="208" t="s">
        <v>174</v>
      </c>
      <c r="H2938" s="209">
        <v>2.34</v>
      </c>
      <c r="I2938" s="210"/>
      <c r="L2938" s="205"/>
      <c r="M2938" s="211"/>
      <c r="N2938" s="212"/>
      <c r="O2938" s="212"/>
      <c r="P2938" s="212"/>
      <c r="Q2938" s="212"/>
      <c r="R2938" s="212"/>
      <c r="S2938" s="212"/>
      <c r="T2938" s="213"/>
      <c r="AT2938" s="214" t="s">
        <v>153</v>
      </c>
      <c r="AU2938" s="214" t="s">
        <v>86</v>
      </c>
      <c r="AV2938" s="13" t="s">
        <v>151</v>
      </c>
      <c r="AW2938" s="13" t="s">
        <v>40</v>
      </c>
      <c r="AX2938" s="13" t="s">
        <v>25</v>
      </c>
      <c r="AY2938" s="214" t="s">
        <v>144</v>
      </c>
    </row>
    <row r="2939" spans="2:65" s="1" customFormat="1" ht="22.5" customHeight="1">
      <c r="B2939" s="175"/>
      <c r="C2939" s="176" t="s">
        <v>3278</v>
      </c>
      <c r="D2939" s="176" t="s">
        <v>146</v>
      </c>
      <c r="E2939" s="177" t="s">
        <v>3279</v>
      </c>
      <c r="F2939" s="178" t="s">
        <v>3280</v>
      </c>
      <c r="G2939" s="179" t="s">
        <v>393</v>
      </c>
      <c r="H2939" s="180">
        <v>2</v>
      </c>
      <c r="I2939" s="181"/>
      <c r="J2939" s="182">
        <f>ROUND(I2939*H2939,2)</f>
        <v>0</v>
      </c>
      <c r="K2939" s="178" t="s">
        <v>4753</v>
      </c>
      <c r="L2939" s="42"/>
      <c r="M2939" s="183" t="s">
        <v>5</v>
      </c>
      <c r="N2939" s="184" t="s">
        <v>48</v>
      </c>
      <c r="O2939" s="43"/>
      <c r="P2939" s="185">
        <f>O2939*H2939</f>
        <v>0</v>
      </c>
      <c r="Q2939" s="185">
        <v>0</v>
      </c>
      <c r="R2939" s="185">
        <f>Q2939*H2939</f>
        <v>0</v>
      </c>
      <c r="S2939" s="185">
        <v>0</v>
      </c>
      <c r="T2939" s="186">
        <f>S2939*H2939</f>
        <v>0</v>
      </c>
      <c r="AR2939" s="24" t="s">
        <v>339</v>
      </c>
      <c r="AT2939" s="24" t="s">
        <v>146</v>
      </c>
      <c r="AU2939" s="24" t="s">
        <v>86</v>
      </c>
      <c r="AY2939" s="24" t="s">
        <v>144</v>
      </c>
      <c r="BE2939" s="187">
        <f>IF(N2939="základní",J2939,0)</f>
        <v>0</v>
      </c>
      <c r="BF2939" s="187">
        <f>IF(N2939="snížená",J2939,0)</f>
        <v>0</v>
      </c>
      <c r="BG2939" s="187">
        <f>IF(N2939="zákl. přenesená",J2939,0)</f>
        <v>0</v>
      </c>
      <c r="BH2939" s="187">
        <f>IF(N2939="sníž. přenesená",J2939,0)</f>
        <v>0</v>
      </c>
      <c r="BI2939" s="187">
        <f>IF(N2939="nulová",J2939,0)</f>
        <v>0</v>
      </c>
      <c r="BJ2939" s="24" t="s">
        <v>25</v>
      </c>
      <c r="BK2939" s="187">
        <f>ROUND(I2939*H2939,2)</f>
        <v>0</v>
      </c>
      <c r="BL2939" s="24" t="s">
        <v>339</v>
      </c>
      <c r="BM2939" s="24" t="s">
        <v>3281</v>
      </c>
    </row>
    <row r="2940" spans="2:51" s="12" customFormat="1" ht="13.5">
      <c r="B2940" s="197"/>
      <c r="D2940" s="189" t="s">
        <v>153</v>
      </c>
      <c r="E2940" s="198" t="s">
        <v>5</v>
      </c>
      <c r="F2940" s="199" t="s">
        <v>86</v>
      </c>
      <c r="H2940" s="200">
        <v>2</v>
      </c>
      <c r="I2940" s="201"/>
      <c r="L2940" s="197"/>
      <c r="M2940" s="202"/>
      <c r="N2940" s="203"/>
      <c r="O2940" s="203"/>
      <c r="P2940" s="203"/>
      <c r="Q2940" s="203"/>
      <c r="R2940" s="203"/>
      <c r="S2940" s="203"/>
      <c r="T2940" s="204"/>
      <c r="AT2940" s="198" t="s">
        <v>153</v>
      </c>
      <c r="AU2940" s="198" t="s">
        <v>86</v>
      </c>
      <c r="AV2940" s="12" t="s">
        <v>86</v>
      </c>
      <c r="AW2940" s="12" t="s">
        <v>40</v>
      </c>
      <c r="AX2940" s="12" t="s">
        <v>77</v>
      </c>
      <c r="AY2940" s="198" t="s">
        <v>144</v>
      </c>
    </row>
    <row r="2941" spans="2:51" s="13" customFormat="1" ht="13.5">
      <c r="B2941" s="205"/>
      <c r="D2941" s="206" t="s">
        <v>153</v>
      </c>
      <c r="E2941" s="207" t="s">
        <v>5</v>
      </c>
      <c r="F2941" s="208" t="s">
        <v>174</v>
      </c>
      <c r="H2941" s="209">
        <v>2</v>
      </c>
      <c r="I2941" s="210"/>
      <c r="L2941" s="205"/>
      <c r="M2941" s="211"/>
      <c r="N2941" s="212"/>
      <c r="O2941" s="212"/>
      <c r="P2941" s="212"/>
      <c r="Q2941" s="212"/>
      <c r="R2941" s="212"/>
      <c r="S2941" s="212"/>
      <c r="T2941" s="213"/>
      <c r="AT2941" s="214" t="s">
        <v>153</v>
      </c>
      <c r="AU2941" s="214" t="s">
        <v>86</v>
      </c>
      <c r="AV2941" s="13" t="s">
        <v>151</v>
      </c>
      <c r="AW2941" s="13" t="s">
        <v>40</v>
      </c>
      <c r="AX2941" s="13" t="s">
        <v>25</v>
      </c>
      <c r="AY2941" s="214" t="s">
        <v>144</v>
      </c>
    </row>
    <row r="2942" spans="2:65" s="1" customFormat="1" ht="22.5" customHeight="1">
      <c r="B2942" s="175"/>
      <c r="C2942" s="176" t="s">
        <v>3282</v>
      </c>
      <c r="D2942" s="176" t="s">
        <v>146</v>
      </c>
      <c r="E2942" s="177" t="s">
        <v>3283</v>
      </c>
      <c r="F2942" s="178" t="s">
        <v>3284</v>
      </c>
      <c r="G2942" s="179" t="s">
        <v>468</v>
      </c>
      <c r="H2942" s="180">
        <v>35</v>
      </c>
      <c r="I2942" s="181"/>
      <c r="J2942" s="182">
        <f>ROUND(I2942*H2942,2)</f>
        <v>0</v>
      </c>
      <c r="K2942" s="178" t="s">
        <v>4753</v>
      </c>
      <c r="L2942" s="42"/>
      <c r="M2942" s="183" t="s">
        <v>5</v>
      </c>
      <c r="N2942" s="184" t="s">
        <v>48</v>
      </c>
      <c r="O2942" s="43"/>
      <c r="P2942" s="185">
        <f>O2942*H2942</f>
        <v>0</v>
      </c>
      <c r="Q2942" s="185">
        <v>0</v>
      </c>
      <c r="R2942" s="185">
        <f>Q2942*H2942</f>
        <v>0</v>
      </c>
      <c r="S2942" s="185">
        <v>0</v>
      </c>
      <c r="T2942" s="186">
        <f>S2942*H2942</f>
        <v>0</v>
      </c>
      <c r="AR2942" s="24" t="s">
        <v>339</v>
      </c>
      <c r="AT2942" s="24" t="s">
        <v>146</v>
      </c>
      <c r="AU2942" s="24" t="s">
        <v>86</v>
      </c>
      <c r="AY2942" s="24" t="s">
        <v>144</v>
      </c>
      <c r="BE2942" s="187">
        <f>IF(N2942="základní",J2942,0)</f>
        <v>0</v>
      </c>
      <c r="BF2942" s="187">
        <f>IF(N2942="snížená",J2942,0)</f>
        <v>0</v>
      </c>
      <c r="BG2942" s="187">
        <f>IF(N2942="zákl. přenesená",J2942,0)</f>
        <v>0</v>
      </c>
      <c r="BH2942" s="187">
        <f>IF(N2942="sníž. přenesená",J2942,0)</f>
        <v>0</v>
      </c>
      <c r="BI2942" s="187">
        <f>IF(N2942="nulová",J2942,0)</f>
        <v>0</v>
      </c>
      <c r="BJ2942" s="24" t="s">
        <v>25</v>
      </c>
      <c r="BK2942" s="187">
        <f>ROUND(I2942*H2942,2)</f>
        <v>0</v>
      </c>
      <c r="BL2942" s="24" t="s">
        <v>339</v>
      </c>
      <c r="BM2942" s="24" t="s">
        <v>3285</v>
      </c>
    </row>
    <row r="2943" spans="2:51" s="12" customFormat="1" ht="13.5">
      <c r="B2943" s="197"/>
      <c r="D2943" s="189" t="s">
        <v>153</v>
      </c>
      <c r="E2943" s="198" t="s">
        <v>5</v>
      </c>
      <c r="F2943" s="199" t="s">
        <v>532</v>
      </c>
      <c r="H2943" s="200">
        <v>35</v>
      </c>
      <c r="I2943" s="201"/>
      <c r="L2943" s="197"/>
      <c r="M2943" s="202"/>
      <c r="N2943" s="203"/>
      <c r="O2943" s="203"/>
      <c r="P2943" s="203"/>
      <c r="Q2943" s="203"/>
      <c r="R2943" s="203"/>
      <c r="S2943" s="203"/>
      <c r="T2943" s="204"/>
      <c r="AT2943" s="198" t="s">
        <v>153</v>
      </c>
      <c r="AU2943" s="198" t="s">
        <v>86</v>
      </c>
      <c r="AV2943" s="12" t="s">
        <v>86</v>
      </c>
      <c r="AW2943" s="12" t="s">
        <v>40</v>
      </c>
      <c r="AX2943" s="12" t="s">
        <v>77</v>
      </c>
      <c r="AY2943" s="198" t="s">
        <v>144</v>
      </c>
    </row>
    <row r="2944" spans="2:51" s="13" customFormat="1" ht="13.5">
      <c r="B2944" s="205"/>
      <c r="D2944" s="206" t="s">
        <v>153</v>
      </c>
      <c r="E2944" s="207" t="s">
        <v>5</v>
      </c>
      <c r="F2944" s="208" t="s">
        <v>174</v>
      </c>
      <c r="H2944" s="209">
        <v>35</v>
      </c>
      <c r="I2944" s="210"/>
      <c r="L2944" s="205"/>
      <c r="M2944" s="211"/>
      <c r="N2944" s="212"/>
      <c r="O2944" s="212"/>
      <c r="P2944" s="212"/>
      <c r="Q2944" s="212"/>
      <c r="R2944" s="212"/>
      <c r="S2944" s="212"/>
      <c r="T2944" s="213"/>
      <c r="AT2944" s="214" t="s">
        <v>153</v>
      </c>
      <c r="AU2944" s="214" t="s">
        <v>86</v>
      </c>
      <c r="AV2944" s="13" t="s">
        <v>151</v>
      </c>
      <c r="AW2944" s="13" t="s">
        <v>40</v>
      </c>
      <c r="AX2944" s="13" t="s">
        <v>25</v>
      </c>
      <c r="AY2944" s="214" t="s">
        <v>144</v>
      </c>
    </row>
    <row r="2945" spans="2:65" s="1" customFormat="1" ht="22.5" customHeight="1">
      <c r="B2945" s="175"/>
      <c r="C2945" s="176" t="s">
        <v>3286</v>
      </c>
      <c r="D2945" s="176" t="s">
        <v>146</v>
      </c>
      <c r="E2945" s="177" t="s">
        <v>3287</v>
      </c>
      <c r="F2945" s="178" t="s">
        <v>3288</v>
      </c>
      <c r="G2945" s="179" t="s">
        <v>393</v>
      </c>
      <c r="H2945" s="180">
        <v>2</v>
      </c>
      <c r="I2945" s="181"/>
      <c r="J2945" s="182">
        <f>ROUND(I2945*H2945,2)</f>
        <v>0</v>
      </c>
      <c r="K2945" s="178" t="s">
        <v>4753</v>
      </c>
      <c r="L2945" s="42"/>
      <c r="M2945" s="183" t="s">
        <v>5</v>
      </c>
      <c r="N2945" s="184" t="s">
        <v>48</v>
      </c>
      <c r="O2945" s="43"/>
      <c r="P2945" s="185">
        <f>O2945*H2945</f>
        <v>0</v>
      </c>
      <c r="Q2945" s="185">
        <v>0</v>
      </c>
      <c r="R2945" s="185">
        <f>Q2945*H2945</f>
        <v>0</v>
      </c>
      <c r="S2945" s="185">
        <v>0</v>
      </c>
      <c r="T2945" s="186">
        <f>S2945*H2945</f>
        <v>0</v>
      </c>
      <c r="AR2945" s="24" t="s">
        <v>339</v>
      </c>
      <c r="AT2945" s="24" t="s">
        <v>146</v>
      </c>
      <c r="AU2945" s="24" t="s">
        <v>86</v>
      </c>
      <c r="AY2945" s="24" t="s">
        <v>144</v>
      </c>
      <c r="BE2945" s="187">
        <f>IF(N2945="základní",J2945,0)</f>
        <v>0</v>
      </c>
      <c r="BF2945" s="187">
        <f>IF(N2945="snížená",J2945,0)</f>
        <v>0</v>
      </c>
      <c r="BG2945" s="187">
        <f>IF(N2945="zákl. přenesená",J2945,0)</f>
        <v>0</v>
      </c>
      <c r="BH2945" s="187">
        <f>IF(N2945="sníž. přenesená",J2945,0)</f>
        <v>0</v>
      </c>
      <c r="BI2945" s="187">
        <f>IF(N2945="nulová",J2945,0)</f>
        <v>0</v>
      </c>
      <c r="BJ2945" s="24" t="s">
        <v>25</v>
      </c>
      <c r="BK2945" s="187">
        <f>ROUND(I2945*H2945,2)</f>
        <v>0</v>
      </c>
      <c r="BL2945" s="24" t="s">
        <v>339</v>
      </c>
      <c r="BM2945" s="24" t="s">
        <v>3289</v>
      </c>
    </row>
    <row r="2946" spans="2:51" s="12" customFormat="1" ht="13.5">
      <c r="B2946" s="197"/>
      <c r="D2946" s="189" t="s">
        <v>153</v>
      </c>
      <c r="E2946" s="198" t="s">
        <v>5</v>
      </c>
      <c r="F2946" s="199" t="s">
        <v>86</v>
      </c>
      <c r="H2946" s="200">
        <v>2</v>
      </c>
      <c r="I2946" s="201"/>
      <c r="L2946" s="197"/>
      <c r="M2946" s="202"/>
      <c r="N2946" s="203"/>
      <c r="O2946" s="203"/>
      <c r="P2946" s="203"/>
      <c r="Q2946" s="203"/>
      <c r="R2946" s="203"/>
      <c r="S2946" s="203"/>
      <c r="T2946" s="204"/>
      <c r="AT2946" s="198" t="s">
        <v>153</v>
      </c>
      <c r="AU2946" s="198" t="s">
        <v>86</v>
      </c>
      <c r="AV2946" s="12" t="s">
        <v>86</v>
      </c>
      <c r="AW2946" s="12" t="s">
        <v>40</v>
      </c>
      <c r="AX2946" s="12" t="s">
        <v>77</v>
      </c>
      <c r="AY2946" s="198" t="s">
        <v>144</v>
      </c>
    </row>
    <row r="2947" spans="2:51" s="13" customFormat="1" ht="13.5">
      <c r="B2947" s="205"/>
      <c r="D2947" s="206" t="s">
        <v>153</v>
      </c>
      <c r="E2947" s="207" t="s">
        <v>5</v>
      </c>
      <c r="F2947" s="208" t="s">
        <v>174</v>
      </c>
      <c r="H2947" s="209">
        <v>2</v>
      </c>
      <c r="I2947" s="210"/>
      <c r="L2947" s="205"/>
      <c r="M2947" s="211"/>
      <c r="N2947" s="212"/>
      <c r="O2947" s="212"/>
      <c r="P2947" s="212"/>
      <c r="Q2947" s="212"/>
      <c r="R2947" s="212"/>
      <c r="S2947" s="212"/>
      <c r="T2947" s="213"/>
      <c r="AT2947" s="214" t="s">
        <v>153</v>
      </c>
      <c r="AU2947" s="214" t="s">
        <v>86</v>
      </c>
      <c r="AV2947" s="13" t="s">
        <v>151</v>
      </c>
      <c r="AW2947" s="13" t="s">
        <v>40</v>
      </c>
      <c r="AX2947" s="13" t="s">
        <v>25</v>
      </c>
      <c r="AY2947" s="214" t="s">
        <v>144</v>
      </c>
    </row>
    <row r="2948" spans="2:65" s="1" customFormat="1" ht="22.5" customHeight="1">
      <c r="B2948" s="175"/>
      <c r="C2948" s="176" t="s">
        <v>3290</v>
      </c>
      <c r="D2948" s="176" t="s">
        <v>146</v>
      </c>
      <c r="E2948" s="177" t="s">
        <v>3291</v>
      </c>
      <c r="F2948" s="178" t="s">
        <v>3292</v>
      </c>
      <c r="G2948" s="179" t="s">
        <v>468</v>
      </c>
      <c r="H2948" s="180">
        <v>5</v>
      </c>
      <c r="I2948" s="181"/>
      <c r="J2948" s="182">
        <f>ROUND(I2948*H2948,2)</f>
        <v>0</v>
      </c>
      <c r="K2948" s="178" t="s">
        <v>4753</v>
      </c>
      <c r="L2948" s="42"/>
      <c r="M2948" s="183" t="s">
        <v>5</v>
      </c>
      <c r="N2948" s="184" t="s">
        <v>48</v>
      </c>
      <c r="O2948" s="43"/>
      <c r="P2948" s="185">
        <f>O2948*H2948</f>
        <v>0</v>
      </c>
      <c r="Q2948" s="185">
        <v>0</v>
      </c>
      <c r="R2948" s="185">
        <f>Q2948*H2948</f>
        <v>0</v>
      </c>
      <c r="S2948" s="185">
        <v>0</v>
      </c>
      <c r="T2948" s="186">
        <f>S2948*H2948</f>
        <v>0</v>
      </c>
      <c r="AR2948" s="24" t="s">
        <v>339</v>
      </c>
      <c r="AT2948" s="24" t="s">
        <v>146</v>
      </c>
      <c r="AU2948" s="24" t="s">
        <v>86</v>
      </c>
      <c r="AY2948" s="24" t="s">
        <v>144</v>
      </c>
      <c r="BE2948" s="187">
        <f>IF(N2948="základní",J2948,0)</f>
        <v>0</v>
      </c>
      <c r="BF2948" s="187">
        <f>IF(N2948="snížená",J2948,0)</f>
        <v>0</v>
      </c>
      <c r="BG2948" s="187">
        <f>IF(N2948="zákl. přenesená",J2948,0)</f>
        <v>0</v>
      </c>
      <c r="BH2948" s="187">
        <f>IF(N2948="sníž. přenesená",J2948,0)</f>
        <v>0</v>
      </c>
      <c r="BI2948" s="187">
        <f>IF(N2948="nulová",J2948,0)</f>
        <v>0</v>
      </c>
      <c r="BJ2948" s="24" t="s">
        <v>25</v>
      </c>
      <c r="BK2948" s="187">
        <f>ROUND(I2948*H2948,2)</f>
        <v>0</v>
      </c>
      <c r="BL2948" s="24" t="s">
        <v>339</v>
      </c>
      <c r="BM2948" s="24" t="s">
        <v>3293</v>
      </c>
    </row>
    <row r="2949" spans="2:51" s="12" customFormat="1" ht="13.5">
      <c r="B2949" s="197"/>
      <c r="D2949" s="189" t="s">
        <v>153</v>
      </c>
      <c r="E2949" s="198" t="s">
        <v>5</v>
      </c>
      <c r="F2949" s="199" t="s">
        <v>2823</v>
      </c>
      <c r="H2949" s="200">
        <v>5</v>
      </c>
      <c r="I2949" s="201"/>
      <c r="L2949" s="197"/>
      <c r="M2949" s="202"/>
      <c r="N2949" s="203"/>
      <c r="O2949" s="203"/>
      <c r="P2949" s="203"/>
      <c r="Q2949" s="203"/>
      <c r="R2949" s="203"/>
      <c r="S2949" s="203"/>
      <c r="T2949" s="204"/>
      <c r="AT2949" s="198" t="s">
        <v>153</v>
      </c>
      <c r="AU2949" s="198" t="s">
        <v>86</v>
      </c>
      <c r="AV2949" s="12" t="s">
        <v>86</v>
      </c>
      <c r="AW2949" s="12" t="s">
        <v>40</v>
      </c>
      <c r="AX2949" s="12" t="s">
        <v>77</v>
      </c>
      <c r="AY2949" s="198" t="s">
        <v>144</v>
      </c>
    </row>
    <row r="2950" spans="2:51" s="13" customFormat="1" ht="13.5">
      <c r="B2950" s="205"/>
      <c r="D2950" s="206" t="s">
        <v>153</v>
      </c>
      <c r="E2950" s="207" t="s">
        <v>5</v>
      </c>
      <c r="F2950" s="208" t="s">
        <v>174</v>
      </c>
      <c r="H2950" s="209">
        <v>5</v>
      </c>
      <c r="I2950" s="210"/>
      <c r="L2950" s="205"/>
      <c r="M2950" s="211"/>
      <c r="N2950" s="212"/>
      <c r="O2950" s="212"/>
      <c r="P2950" s="212"/>
      <c r="Q2950" s="212"/>
      <c r="R2950" s="212"/>
      <c r="S2950" s="212"/>
      <c r="T2950" s="213"/>
      <c r="AT2950" s="214" t="s">
        <v>153</v>
      </c>
      <c r="AU2950" s="214" t="s">
        <v>86</v>
      </c>
      <c r="AV2950" s="13" t="s">
        <v>151</v>
      </c>
      <c r="AW2950" s="13" t="s">
        <v>40</v>
      </c>
      <c r="AX2950" s="13" t="s">
        <v>25</v>
      </c>
      <c r="AY2950" s="214" t="s">
        <v>144</v>
      </c>
    </row>
    <row r="2951" spans="2:65" s="1" customFormat="1" ht="22.5" customHeight="1">
      <c r="B2951" s="175"/>
      <c r="C2951" s="176" t="s">
        <v>3294</v>
      </c>
      <c r="D2951" s="176" t="s">
        <v>146</v>
      </c>
      <c r="E2951" s="177" t="s">
        <v>3295</v>
      </c>
      <c r="F2951" s="178" t="s">
        <v>3296</v>
      </c>
      <c r="G2951" s="179" t="s">
        <v>393</v>
      </c>
      <c r="H2951" s="180">
        <v>3</v>
      </c>
      <c r="I2951" s="181"/>
      <c r="J2951" s="182">
        <f>ROUND(I2951*H2951,2)</f>
        <v>0</v>
      </c>
      <c r="K2951" s="178" t="s">
        <v>4753</v>
      </c>
      <c r="L2951" s="42"/>
      <c r="M2951" s="183" t="s">
        <v>5</v>
      </c>
      <c r="N2951" s="184" t="s">
        <v>48</v>
      </c>
      <c r="O2951" s="43"/>
      <c r="P2951" s="185">
        <f>O2951*H2951</f>
        <v>0</v>
      </c>
      <c r="Q2951" s="185">
        <v>0</v>
      </c>
      <c r="R2951" s="185">
        <f>Q2951*H2951</f>
        <v>0</v>
      </c>
      <c r="S2951" s="185">
        <v>0</v>
      </c>
      <c r="T2951" s="186">
        <f>S2951*H2951</f>
        <v>0</v>
      </c>
      <c r="AR2951" s="24" t="s">
        <v>339</v>
      </c>
      <c r="AT2951" s="24" t="s">
        <v>146</v>
      </c>
      <c r="AU2951" s="24" t="s">
        <v>86</v>
      </c>
      <c r="AY2951" s="24" t="s">
        <v>144</v>
      </c>
      <c r="BE2951" s="187">
        <f>IF(N2951="základní",J2951,0)</f>
        <v>0</v>
      </c>
      <c r="BF2951" s="187">
        <f>IF(N2951="snížená",J2951,0)</f>
        <v>0</v>
      </c>
      <c r="BG2951" s="187">
        <f>IF(N2951="zákl. přenesená",J2951,0)</f>
        <v>0</v>
      </c>
      <c r="BH2951" s="187">
        <f>IF(N2951="sníž. přenesená",J2951,0)</f>
        <v>0</v>
      </c>
      <c r="BI2951" s="187">
        <f>IF(N2951="nulová",J2951,0)</f>
        <v>0</v>
      </c>
      <c r="BJ2951" s="24" t="s">
        <v>25</v>
      </c>
      <c r="BK2951" s="187">
        <f>ROUND(I2951*H2951,2)</f>
        <v>0</v>
      </c>
      <c r="BL2951" s="24" t="s">
        <v>339</v>
      </c>
      <c r="BM2951" s="24" t="s">
        <v>3297</v>
      </c>
    </row>
    <row r="2952" spans="2:51" s="12" customFormat="1" ht="13.5">
      <c r="B2952" s="197"/>
      <c r="D2952" s="189" t="s">
        <v>153</v>
      </c>
      <c r="E2952" s="198" t="s">
        <v>5</v>
      </c>
      <c r="F2952" s="199" t="s">
        <v>2767</v>
      </c>
      <c r="H2952" s="200">
        <v>3</v>
      </c>
      <c r="I2952" s="201"/>
      <c r="L2952" s="197"/>
      <c r="M2952" s="202"/>
      <c r="N2952" s="203"/>
      <c r="O2952" s="203"/>
      <c r="P2952" s="203"/>
      <c r="Q2952" s="203"/>
      <c r="R2952" s="203"/>
      <c r="S2952" s="203"/>
      <c r="T2952" s="204"/>
      <c r="AT2952" s="198" t="s">
        <v>153</v>
      </c>
      <c r="AU2952" s="198" t="s">
        <v>86</v>
      </c>
      <c r="AV2952" s="12" t="s">
        <v>86</v>
      </c>
      <c r="AW2952" s="12" t="s">
        <v>40</v>
      </c>
      <c r="AX2952" s="12" t="s">
        <v>77</v>
      </c>
      <c r="AY2952" s="198" t="s">
        <v>144</v>
      </c>
    </row>
    <row r="2953" spans="2:51" s="13" customFormat="1" ht="13.5">
      <c r="B2953" s="205"/>
      <c r="D2953" s="206" t="s">
        <v>153</v>
      </c>
      <c r="E2953" s="207" t="s">
        <v>5</v>
      </c>
      <c r="F2953" s="208" t="s">
        <v>174</v>
      </c>
      <c r="H2953" s="209">
        <v>3</v>
      </c>
      <c r="I2953" s="210"/>
      <c r="L2953" s="205"/>
      <c r="M2953" s="211"/>
      <c r="N2953" s="212"/>
      <c r="O2953" s="212"/>
      <c r="P2953" s="212"/>
      <c r="Q2953" s="212"/>
      <c r="R2953" s="212"/>
      <c r="S2953" s="212"/>
      <c r="T2953" s="213"/>
      <c r="AT2953" s="214" t="s">
        <v>153</v>
      </c>
      <c r="AU2953" s="214" t="s">
        <v>86</v>
      </c>
      <c r="AV2953" s="13" t="s">
        <v>151</v>
      </c>
      <c r="AW2953" s="13" t="s">
        <v>40</v>
      </c>
      <c r="AX2953" s="13" t="s">
        <v>25</v>
      </c>
      <c r="AY2953" s="214" t="s">
        <v>144</v>
      </c>
    </row>
    <row r="2954" spans="2:65" s="1" customFormat="1" ht="22.5" customHeight="1">
      <c r="B2954" s="175"/>
      <c r="C2954" s="176" t="s">
        <v>3298</v>
      </c>
      <c r="D2954" s="176" t="s">
        <v>146</v>
      </c>
      <c r="E2954" s="177" t="s">
        <v>3299</v>
      </c>
      <c r="F2954" s="178" t="s">
        <v>3300</v>
      </c>
      <c r="G2954" s="179" t="s">
        <v>468</v>
      </c>
      <c r="H2954" s="180">
        <v>24</v>
      </c>
      <c r="I2954" s="181"/>
      <c r="J2954" s="182">
        <f>ROUND(I2954*H2954,2)</f>
        <v>0</v>
      </c>
      <c r="K2954" s="178" t="s">
        <v>4753</v>
      </c>
      <c r="L2954" s="42"/>
      <c r="M2954" s="183" t="s">
        <v>5</v>
      </c>
      <c r="N2954" s="184" t="s">
        <v>48</v>
      </c>
      <c r="O2954" s="43"/>
      <c r="P2954" s="185">
        <f>O2954*H2954</f>
        <v>0</v>
      </c>
      <c r="Q2954" s="185">
        <v>0</v>
      </c>
      <c r="R2954" s="185">
        <f>Q2954*H2954</f>
        <v>0</v>
      </c>
      <c r="S2954" s="185">
        <v>0</v>
      </c>
      <c r="T2954" s="186">
        <f>S2954*H2954</f>
        <v>0</v>
      </c>
      <c r="AR2954" s="24" t="s">
        <v>339</v>
      </c>
      <c r="AT2954" s="24" t="s">
        <v>146</v>
      </c>
      <c r="AU2954" s="24" t="s">
        <v>86</v>
      </c>
      <c r="AY2954" s="24" t="s">
        <v>144</v>
      </c>
      <c r="BE2954" s="187">
        <f>IF(N2954="základní",J2954,0)</f>
        <v>0</v>
      </c>
      <c r="BF2954" s="187">
        <f>IF(N2954="snížená",J2954,0)</f>
        <v>0</v>
      </c>
      <c r="BG2954" s="187">
        <f>IF(N2954="zákl. přenesená",J2954,0)</f>
        <v>0</v>
      </c>
      <c r="BH2954" s="187">
        <f>IF(N2954="sníž. přenesená",J2954,0)</f>
        <v>0</v>
      </c>
      <c r="BI2954" s="187">
        <f>IF(N2954="nulová",J2954,0)</f>
        <v>0</v>
      </c>
      <c r="BJ2954" s="24" t="s">
        <v>25</v>
      </c>
      <c r="BK2954" s="187">
        <f>ROUND(I2954*H2954,2)</f>
        <v>0</v>
      </c>
      <c r="BL2954" s="24" t="s">
        <v>339</v>
      </c>
      <c r="BM2954" s="24" t="s">
        <v>3301</v>
      </c>
    </row>
    <row r="2955" spans="2:51" s="12" customFormat="1" ht="13.5">
      <c r="B2955" s="197"/>
      <c r="D2955" s="189" t="s">
        <v>153</v>
      </c>
      <c r="E2955" s="198" t="s">
        <v>5</v>
      </c>
      <c r="F2955" s="199" t="s">
        <v>453</v>
      </c>
      <c r="H2955" s="200">
        <v>24</v>
      </c>
      <c r="I2955" s="201"/>
      <c r="L2955" s="197"/>
      <c r="M2955" s="202"/>
      <c r="N2955" s="203"/>
      <c r="O2955" s="203"/>
      <c r="P2955" s="203"/>
      <c r="Q2955" s="203"/>
      <c r="R2955" s="203"/>
      <c r="S2955" s="203"/>
      <c r="T2955" s="204"/>
      <c r="AT2955" s="198" t="s">
        <v>153</v>
      </c>
      <c r="AU2955" s="198" t="s">
        <v>86</v>
      </c>
      <c r="AV2955" s="12" t="s">
        <v>86</v>
      </c>
      <c r="AW2955" s="12" t="s">
        <v>40</v>
      </c>
      <c r="AX2955" s="12" t="s">
        <v>77</v>
      </c>
      <c r="AY2955" s="198" t="s">
        <v>144</v>
      </c>
    </row>
    <row r="2956" spans="2:51" s="13" customFormat="1" ht="13.5">
      <c r="B2956" s="205"/>
      <c r="D2956" s="206" t="s">
        <v>153</v>
      </c>
      <c r="E2956" s="207" t="s">
        <v>5</v>
      </c>
      <c r="F2956" s="208" t="s">
        <v>174</v>
      </c>
      <c r="H2956" s="209">
        <v>24</v>
      </c>
      <c r="I2956" s="210"/>
      <c r="L2956" s="205"/>
      <c r="M2956" s="211"/>
      <c r="N2956" s="212"/>
      <c r="O2956" s="212"/>
      <c r="P2956" s="212"/>
      <c r="Q2956" s="212"/>
      <c r="R2956" s="212"/>
      <c r="S2956" s="212"/>
      <c r="T2956" s="213"/>
      <c r="AT2956" s="214" t="s">
        <v>153</v>
      </c>
      <c r="AU2956" s="214" t="s">
        <v>86</v>
      </c>
      <c r="AV2956" s="13" t="s">
        <v>151</v>
      </c>
      <c r="AW2956" s="13" t="s">
        <v>40</v>
      </c>
      <c r="AX2956" s="13" t="s">
        <v>25</v>
      </c>
      <c r="AY2956" s="214" t="s">
        <v>144</v>
      </c>
    </row>
    <row r="2957" spans="2:65" s="1" customFormat="1" ht="22.5" customHeight="1">
      <c r="B2957" s="175"/>
      <c r="C2957" s="176" t="s">
        <v>3302</v>
      </c>
      <c r="D2957" s="176" t="s">
        <v>146</v>
      </c>
      <c r="E2957" s="177" t="s">
        <v>3303</v>
      </c>
      <c r="F2957" s="178" t="s">
        <v>3304</v>
      </c>
      <c r="G2957" s="179" t="s">
        <v>393</v>
      </c>
      <c r="H2957" s="180">
        <v>1</v>
      </c>
      <c r="I2957" s="181"/>
      <c r="J2957" s="182">
        <f>ROUND(I2957*H2957,2)</f>
        <v>0</v>
      </c>
      <c r="K2957" s="178" t="s">
        <v>4753</v>
      </c>
      <c r="L2957" s="42"/>
      <c r="M2957" s="183" t="s">
        <v>5</v>
      </c>
      <c r="N2957" s="184" t="s">
        <v>48</v>
      </c>
      <c r="O2957" s="43"/>
      <c r="P2957" s="185">
        <f>O2957*H2957</f>
        <v>0</v>
      </c>
      <c r="Q2957" s="185">
        <v>0</v>
      </c>
      <c r="R2957" s="185">
        <f>Q2957*H2957</f>
        <v>0</v>
      </c>
      <c r="S2957" s="185">
        <v>0</v>
      </c>
      <c r="T2957" s="186">
        <f>S2957*H2957</f>
        <v>0</v>
      </c>
      <c r="AR2957" s="24" t="s">
        <v>339</v>
      </c>
      <c r="AT2957" s="24" t="s">
        <v>146</v>
      </c>
      <c r="AU2957" s="24" t="s">
        <v>86</v>
      </c>
      <c r="AY2957" s="24" t="s">
        <v>144</v>
      </c>
      <c r="BE2957" s="187">
        <f>IF(N2957="základní",J2957,0)</f>
        <v>0</v>
      </c>
      <c r="BF2957" s="187">
        <f>IF(N2957="snížená",J2957,0)</f>
        <v>0</v>
      </c>
      <c r="BG2957" s="187">
        <f>IF(N2957="zákl. přenesená",J2957,0)</f>
        <v>0</v>
      </c>
      <c r="BH2957" s="187">
        <f>IF(N2957="sníž. přenesená",J2957,0)</f>
        <v>0</v>
      </c>
      <c r="BI2957" s="187">
        <f>IF(N2957="nulová",J2957,0)</f>
        <v>0</v>
      </c>
      <c r="BJ2957" s="24" t="s">
        <v>25</v>
      </c>
      <c r="BK2957" s="187">
        <f>ROUND(I2957*H2957,2)</f>
        <v>0</v>
      </c>
      <c r="BL2957" s="24" t="s">
        <v>339</v>
      </c>
      <c r="BM2957" s="24" t="s">
        <v>3305</v>
      </c>
    </row>
    <row r="2958" spans="2:51" s="12" customFormat="1" ht="13.5">
      <c r="B2958" s="197"/>
      <c r="D2958" s="189" t="s">
        <v>153</v>
      </c>
      <c r="E2958" s="198" t="s">
        <v>5</v>
      </c>
      <c r="F2958" s="199" t="s">
        <v>25</v>
      </c>
      <c r="H2958" s="200">
        <v>1</v>
      </c>
      <c r="I2958" s="201"/>
      <c r="L2958" s="197"/>
      <c r="M2958" s="202"/>
      <c r="N2958" s="203"/>
      <c r="O2958" s="203"/>
      <c r="P2958" s="203"/>
      <c r="Q2958" s="203"/>
      <c r="R2958" s="203"/>
      <c r="S2958" s="203"/>
      <c r="T2958" s="204"/>
      <c r="AT2958" s="198" t="s">
        <v>153</v>
      </c>
      <c r="AU2958" s="198" t="s">
        <v>86</v>
      </c>
      <c r="AV2958" s="12" t="s">
        <v>86</v>
      </c>
      <c r="AW2958" s="12" t="s">
        <v>40</v>
      </c>
      <c r="AX2958" s="12" t="s">
        <v>77</v>
      </c>
      <c r="AY2958" s="198" t="s">
        <v>144</v>
      </c>
    </row>
    <row r="2959" spans="2:51" s="13" customFormat="1" ht="13.5">
      <c r="B2959" s="205"/>
      <c r="D2959" s="206" t="s">
        <v>153</v>
      </c>
      <c r="E2959" s="207" t="s">
        <v>5</v>
      </c>
      <c r="F2959" s="208" t="s">
        <v>174</v>
      </c>
      <c r="H2959" s="209">
        <v>1</v>
      </c>
      <c r="I2959" s="210"/>
      <c r="L2959" s="205"/>
      <c r="M2959" s="211"/>
      <c r="N2959" s="212"/>
      <c r="O2959" s="212"/>
      <c r="P2959" s="212"/>
      <c r="Q2959" s="212"/>
      <c r="R2959" s="212"/>
      <c r="S2959" s="212"/>
      <c r="T2959" s="213"/>
      <c r="AT2959" s="214" t="s">
        <v>153</v>
      </c>
      <c r="AU2959" s="214" t="s">
        <v>86</v>
      </c>
      <c r="AV2959" s="13" t="s">
        <v>151</v>
      </c>
      <c r="AW2959" s="13" t="s">
        <v>40</v>
      </c>
      <c r="AX2959" s="13" t="s">
        <v>25</v>
      </c>
      <c r="AY2959" s="214" t="s">
        <v>144</v>
      </c>
    </row>
    <row r="2960" spans="2:65" s="1" customFormat="1" ht="22.5" customHeight="1">
      <c r="B2960" s="175"/>
      <c r="C2960" s="176" t="s">
        <v>3306</v>
      </c>
      <c r="D2960" s="176" t="s">
        <v>146</v>
      </c>
      <c r="E2960" s="177" t="s">
        <v>3307</v>
      </c>
      <c r="F2960" s="178" t="s">
        <v>3308</v>
      </c>
      <c r="G2960" s="179" t="s">
        <v>393</v>
      </c>
      <c r="H2960" s="180">
        <v>1</v>
      </c>
      <c r="I2960" s="181"/>
      <c r="J2960" s="182">
        <f>ROUND(I2960*H2960,2)</f>
        <v>0</v>
      </c>
      <c r="K2960" s="178" t="s">
        <v>4753</v>
      </c>
      <c r="L2960" s="42"/>
      <c r="M2960" s="183" t="s">
        <v>5</v>
      </c>
      <c r="N2960" s="184" t="s">
        <v>48</v>
      </c>
      <c r="O2960" s="43"/>
      <c r="P2960" s="185">
        <f>O2960*H2960</f>
        <v>0</v>
      </c>
      <c r="Q2960" s="185">
        <v>0</v>
      </c>
      <c r="R2960" s="185">
        <f>Q2960*H2960</f>
        <v>0</v>
      </c>
      <c r="S2960" s="185">
        <v>0</v>
      </c>
      <c r="T2960" s="186">
        <f>S2960*H2960</f>
        <v>0</v>
      </c>
      <c r="AR2960" s="24" t="s">
        <v>339</v>
      </c>
      <c r="AT2960" s="24" t="s">
        <v>146</v>
      </c>
      <c r="AU2960" s="24" t="s">
        <v>86</v>
      </c>
      <c r="AY2960" s="24" t="s">
        <v>144</v>
      </c>
      <c r="BE2960" s="187">
        <f>IF(N2960="základní",J2960,0)</f>
        <v>0</v>
      </c>
      <c r="BF2960" s="187">
        <f>IF(N2960="snížená",J2960,0)</f>
        <v>0</v>
      </c>
      <c r="BG2960" s="187">
        <f>IF(N2960="zákl. přenesená",J2960,0)</f>
        <v>0</v>
      </c>
      <c r="BH2960" s="187">
        <f>IF(N2960="sníž. přenesená",J2960,0)</f>
        <v>0</v>
      </c>
      <c r="BI2960" s="187">
        <f>IF(N2960="nulová",J2960,0)</f>
        <v>0</v>
      </c>
      <c r="BJ2960" s="24" t="s">
        <v>25</v>
      </c>
      <c r="BK2960" s="187">
        <f>ROUND(I2960*H2960,2)</f>
        <v>0</v>
      </c>
      <c r="BL2960" s="24" t="s">
        <v>339</v>
      </c>
      <c r="BM2960" s="24" t="s">
        <v>3309</v>
      </c>
    </row>
    <row r="2961" spans="2:51" s="12" customFormat="1" ht="13.5">
      <c r="B2961" s="197"/>
      <c r="D2961" s="189" t="s">
        <v>153</v>
      </c>
      <c r="E2961" s="198" t="s">
        <v>5</v>
      </c>
      <c r="F2961" s="199" t="s">
        <v>25</v>
      </c>
      <c r="H2961" s="200">
        <v>1</v>
      </c>
      <c r="I2961" s="201"/>
      <c r="L2961" s="197"/>
      <c r="M2961" s="202"/>
      <c r="N2961" s="203"/>
      <c r="O2961" s="203"/>
      <c r="P2961" s="203"/>
      <c r="Q2961" s="203"/>
      <c r="R2961" s="203"/>
      <c r="S2961" s="203"/>
      <c r="T2961" s="204"/>
      <c r="AT2961" s="198" t="s">
        <v>153</v>
      </c>
      <c r="AU2961" s="198" t="s">
        <v>86</v>
      </c>
      <c r="AV2961" s="12" t="s">
        <v>86</v>
      </c>
      <c r="AW2961" s="12" t="s">
        <v>40</v>
      </c>
      <c r="AX2961" s="12" t="s">
        <v>77</v>
      </c>
      <c r="AY2961" s="198" t="s">
        <v>144</v>
      </c>
    </row>
    <row r="2962" spans="2:51" s="13" customFormat="1" ht="13.5">
      <c r="B2962" s="205"/>
      <c r="D2962" s="206" t="s">
        <v>153</v>
      </c>
      <c r="E2962" s="207" t="s">
        <v>5</v>
      </c>
      <c r="F2962" s="208" t="s">
        <v>174</v>
      </c>
      <c r="H2962" s="209">
        <v>1</v>
      </c>
      <c r="I2962" s="210"/>
      <c r="L2962" s="205"/>
      <c r="M2962" s="211"/>
      <c r="N2962" s="212"/>
      <c r="O2962" s="212"/>
      <c r="P2962" s="212"/>
      <c r="Q2962" s="212"/>
      <c r="R2962" s="212"/>
      <c r="S2962" s="212"/>
      <c r="T2962" s="213"/>
      <c r="AT2962" s="214" t="s">
        <v>153</v>
      </c>
      <c r="AU2962" s="214" t="s">
        <v>86</v>
      </c>
      <c r="AV2962" s="13" t="s">
        <v>151</v>
      </c>
      <c r="AW2962" s="13" t="s">
        <v>40</v>
      </c>
      <c r="AX2962" s="13" t="s">
        <v>25</v>
      </c>
      <c r="AY2962" s="214" t="s">
        <v>144</v>
      </c>
    </row>
    <row r="2963" spans="2:65" s="1" customFormat="1" ht="22.5" customHeight="1">
      <c r="B2963" s="175"/>
      <c r="C2963" s="176" t="s">
        <v>3310</v>
      </c>
      <c r="D2963" s="176" t="s">
        <v>146</v>
      </c>
      <c r="E2963" s="177" t="s">
        <v>3311</v>
      </c>
      <c r="F2963" s="178" t="s">
        <v>3312</v>
      </c>
      <c r="G2963" s="179" t="s">
        <v>393</v>
      </c>
      <c r="H2963" s="180">
        <v>1</v>
      </c>
      <c r="I2963" s="181"/>
      <c r="J2963" s="182">
        <f>ROUND(I2963*H2963,2)</f>
        <v>0</v>
      </c>
      <c r="K2963" s="178" t="s">
        <v>4753</v>
      </c>
      <c r="L2963" s="42"/>
      <c r="M2963" s="183" t="s">
        <v>5</v>
      </c>
      <c r="N2963" s="184" t="s">
        <v>48</v>
      </c>
      <c r="O2963" s="43"/>
      <c r="P2963" s="185">
        <f>O2963*H2963</f>
        <v>0</v>
      </c>
      <c r="Q2963" s="185">
        <v>0</v>
      </c>
      <c r="R2963" s="185">
        <f>Q2963*H2963</f>
        <v>0</v>
      </c>
      <c r="S2963" s="185">
        <v>0</v>
      </c>
      <c r="T2963" s="186">
        <f>S2963*H2963</f>
        <v>0</v>
      </c>
      <c r="AR2963" s="24" t="s">
        <v>339</v>
      </c>
      <c r="AT2963" s="24" t="s">
        <v>146</v>
      </c>
      <c r="AU2963" s="24" t="s">
        <v>86</v>
      </c>
      <c r="AY2963" s="24" t="s">
        <v>144</v>
      </c>
      <c r="BE2963" s="187">
        <f>IF(N2963="základní",J2963,0)</f>
        <v>0</v>
      </c>
      <c r="BF2963" s="187">
        <f>IF(N2963="snížená",J2963,0)</f>
        <v>0</v>
      </c>
      <c r="BG2963" s="187">
        <f>IF(N2963="zákl. přenesená",J2963,0)</f>
        <v>0</v>
      </c>
      <c r="BH2963" s="187">
        <f>IF(N2963="sníž. přenesená",J2963,0)</f>
        <v>0</v>
      </c>
      <c r="BI2963" s="187">
        <f>IF(N2963="nulová",J2963,0)</f>
        <v>0</v>
      </c>
      <c r="BJ2963" s="24" t="s">
        <v>25</v>
      </c>
      <c r="BK2963" s="187">
        <f>ROUND(I2963*H2963,2)</f>
        <v>0</v>
      </c>
      <c r="BL2963" s="24" t="s">
        <v>339</v>
      </c>
      <c r="BM2963" s="24" t="s">
        <v>3313</v>
      </c>
    </row>
    <row r="2964" spans="2:51" s="12" customFormat="1" ht="13.5">
      <c r="B2964" s="197"/>
      <c r="D2964" s="189" t="s">
        <v>153</v>
      </c>
      <c r="E2964" s="198" t="s">
        <v>5</v>
      </c>
      <c r="F2964" s="199" t="s">
        <v>25</v>
      </c>
      <c r="H2964" s="200">
        <v>1</v>
      </c>
      <c r="I2964" s="201"/>
      <c r="L2964" s="197"/>
      <c r="M2964" s="202"/>
      <c r="N2964" s="203"/>
      <c r="O2964" s="203"/>
      <c r="P2964" s="203"/>
      <c r="Q2964" s="203"/>
      <c r="R2964" s="203"/>
      <c r="S2964" s="203"/>
      <c r="T2964" s="204"/>
      <c r="AT2964" s="198" t="s">
        <v>153</v>
      </c>
      <c r="AU2964" s="198" t="s">
        <v>86</v>
      </c>
      <c r="AV2964" s="12" t="s">
        <v>86</v>
      </c>
      <c r="AW2964" s="12" t="s">
        <v>40</v>
      </c>
      <c r="AX2964" s="12" t="s">
        <v>77</v>
      </c>
      <c r="AY2964" s="198" t="s">
        <v>144</v>
      </c>
    </row>
    <row r="2965" spans="2:51" s="13" customFormat="1" ht="13.5">
      <c r="B2965" s="205"/>
      <c r="D2965" s="206" t="s">
        <v>153</v>
      </c>
      <c r="E2965" s="207" t="s">
        <v>5</v>
      </c>
      <c r="F2965" s="208" t="s">
        <v>174</v>
      </c>
      <c r="H2965" s="209">
        <v>1</v>
      </c>
      <c r="I2965" s="210"/>
      <c r="L2965" s="205"/>
      <c r="M2965" s="211"/>
      <c r="N2965" s="212"/>
      <c r="O2965" s="212"/>
      <c r="P2965" s="212"/>
      <c r="Q2965" s="212"/>
      <c r="R2965" s="212"/>
      <c r="S2965" s="212"/>
      <c r="T2965" s="213"/>
      <c r="AT2965" s="214" t="s">
        <v>153</v>
      </c>
      <c r="AU2965" s="214" t="s">
        <v>86</v>
      </c>
      <c r="AV2965" s="13" t="s">
        <v>151</v>
      </c>
      <c r="AW2965" s="13" t="s">
        <v>40</v>
      </c>
      <c r="AX2965" s="13" t="s">
        <v>25</v>
      </c>
      <c r="AY2965" s="214" t="s">
        <v>144</v>
      </c>
    </row>
    <row r="2966" spans="2:65" s="1" customFormat="1" ht="31.5" customHeight="1">
      <c r="B2966" s="175"/>
      <c r="C2966" s="176" t="s">
        <v>3314</v>
      </c>
      <c r="D2966" s="176" t="s">
        <v>146</v>
      </c>
      <c r="E2966" s="177" t="s">
        <v>1206</v>
      </c>
      <c r="F2966" s="178" t="s">
        <v>1207</v>
      </c>
      <c r="G2966" s="179" t="s">
        <v>1208</v>
      </c>
      <c r="H2966" s="239"/>
      <c r="I2966" s="181"/>
      <c r="J2966" s="182">
        <f>ROUND(I2966*H2966,2)</f>
        <v>0</v>
      </c>
      <c r="K2966" s="178" t="s">
        <v>4753</v>
      </c>
      <c r="L2966" s="42"/>
      <c r="M2966" s="183" t="s">
        <v>5</v>
      </c>
      <c r="N2966" s="184" t="s">
        <v>48</v>
      </c>
      <c r="O2966" s="43"/>
      <c r="P2966" s="185">
        <f>O2966*H2966</f>
        <v>0</v>
      </c>
      <c r="Q2966" s="185">
        <v>0</v>
      </c>
      <c r="R2966" s="185">
        <f>Q2966*H2966</f>
        <v>0</v>
      </c>
      <c r="S2966" s="185">
        <v>0</v>
      </c>
      <c r="T2966" s="186">
        <f>S2966*H2966</f>
        <v>0</v>
      </c>
      <c r="AR2966" s="24" t="s">
        <v>339</v>
      </c>
      <c r="AT2966" s="24" t="s">
        <v>146</v>
      </c>
      <c r="AU2966" s="24" t="s">
        <v>86</v>
      </c>
      <c r="AY2966" s="24" t="s">
        <v>144</v>
      </c>
      <c r="BE2966" s="187">
        <f>IF(N2966="základní",J2966,0)</f>
        <v>0</v>
      </c>
      <c r="BF2966" s="187">
        <f>IF(N2966="snížená",J2966,0)</f>
        <v>0</v>
      </c>
      <c r="BG2966" s="187">
        <f>IF(N2966="zákl. přenesená",J2966,0)</f>
        <v>0</v>
      </c>
      <c r="BH2966" s="187">
        <f>IF(N2966="sníž. přenesená",J2966,0)</f>
        <v>0</v>
      </c>
      <c r="BI2966" s="187">
        <f>IF(N2966="nulová",J2966,0)</f>
        <v>0</v>
      </c>
      <c r="BJ2966" s="24" t="s">
        <v>25</v>
      </c>
      <c r="BK2966" s="187">
        <f>ROUND(I2966*H2966,2)</f>
        <v>0</v>
      </c>
      <c r="BL2966" s="24" t="s">
        <v>339</v>
      </c>
      <c r="BM2966" s="24" t="s">
        <v>3315</v>
      </c>
    </row>
    <row r="2967" spans="2:63" s="10" customFormat="1" ht="29.85" customHeight="1">
      <c r="B2967" s="161"/>
      <c r="D2967" s="172" t="s">
        <v>76</v>
      </c>
      <c r="E2967" s="173" t="s">
        <v>713</v>
      </c>
      <c r="F2967" s="173" t="s">
        <v>714</v>
      </c>
      <c r="I2967" s="164"/>
      <c r="J2967" s="174">
        <f>BK2967</f>
        <v>0</v>
      </c>
      <c r="L2967" s="161"/>
      <c r="M2967" s="166"/>
      <c r="N2967" s="167"/>
      <c r="O2967" s="167"/>
      <c r="P2967" s="168">
        <f>SUM(P2968:P3187)</f>
        <v>0</v>
      </c>
      <c r="Q2967" s="167"/>
      <c r="R2967" s="168">
        <f>SUM(R2968:R3187)</f>
        <v>324.59443647000006</v>
      </c>
      <c r="S2967" s="167"/>
      <c r="T2967" s="169">
        <f>SUM(T2968:T3187)</f>
        <v>0</v>
      </c>
      <c r="AR2967" s="162" t="s">
        <v>86</v>
      </c>
      <c r="AT2967" s="170" t="s">
        <v>76</v>
      </c>
      <c r="AU2967" s="170" t="s">
        <v>25</v>
      </c>
      <c r="AY2967" s="162" t="s">
        <v>144</v>
      </c>
      <c r="BK2967" s="171">
        <f>SUM(BK2968:BK3187)</f>
        <v>0</v>
      </c>
    </row>
    <row r="2968" spans="2:65" s="1" customFormat="1" ht="22.5" customHeight="1">
      <c r="B2968" s="175"/>
      <c r="C2968" s="176" t="s">
        <v>3316</v>
      </c>
      <c r="D2968" s="176" t="s">
        <v>146</v>
      </c>
      <c r="E2968" s="177" t="s">
        <v>3317</v>
      </c>
      <c r="F2968" s="178" t="s">
        <v>3318</v>
      </c>
      <c r="G2968" s="179" t="s">
        <v>205</v>
      </c>
      <c r="H2968" s="180">
        <v>401.077</v>
      </c>
      <c r="I2968" s="181"/>
      <c r="J2968" s="182">
        <f>ROUND(I2968*H2968,2)</f>
        <v>0</v>
      </c>
      <c r="K2968" s="178" t="s">
        <v>4753</v>
      </c>
      <c r="L2968" s="42"/>
      <c r="M2968" s="183" t="s">
        <v>5</v>
      </c>
      <c r="N2968" s="184" t="s">
        <v>48</v>
      </c>
      <c r="O2968" s="43"/>
      <c r="P2968" s="185">
        <f>O2968*H2968</f>
        <v>0</v>
      </c>
      <c r="Q2968" s="185">
        <v>0.0005</v>
      </c>
      <c r="R2968" s="185">
        <f>Q2968*H2968</f>
        <v>0.2005385</v>
      </c>
      <c r="S2968" s="185">
        <v>0</v>
      </c>
      <c r="T2968" s="186">
        <f>S2968*H2968</f>
        <v>0</v>
      </c>
      <c r="AR2968" s="24" t="s">
        <v>339</v>
      </c>
      <c r="AT2968" s="24" t="s">
        <v>146</v>
      </c>
      <c r="AU2968" s="24" t="s">
        <v>86</v>
      </c>
      <c r="AY2968" s="24" t="s">
        <v>144</v>
      </c>
      <c r="BE2968" s="187">
        <f>IF(N2968="základní",J2968,0)</f>
        <v>0</v>
      </c>
      <c r="BF2968" s="187">
        <f>IF(N2968="snížená",J2968,0)</f>
        <v>0</v>
      </c>
      <c r="BG2968" s="187">
        <f>IF(N2968="zákl. přenesená",J2968,0)</f>
        <v>0</v>
      </c>
      <c r="BH2968" s="187">
        <f>IF(N2968="sníž. přenesená",J2968,0)</f>
        <v>0</v>
      </c>
      <c r="BI2968" s="187">
        <f>IF(N2968="nulová",J2968,0)</f>
        <v>0</v>
      </c>
      <c r="BJ2968" s="24" t="s">
        <v>25</v>
      </c>
      <c r="BK2968" s="187">
        <f>ROUND(I2968*H2968,2)</f>
        <v>0</v>
      </c>
      <c r="BL2968" s="24" t="s">
        <v>339</v>
      </c>
      <c r="BM2968" s="24" t="s">
        <v>3319</v>
      </c>
    </row>
    <row r="2969" spans="2:51" s="11" customFormat="1" ht="13.5">
      <c r="B2969" s="188"/>
      <c r="D2969" s="189" t="s">
        <v>153</v>
      </c>
      <c r="E2969" s="190" t="s">
        <v>5</v>
      </c>
      <c r="F2969" s="191" t="s">
        <v>1259</v>
      </c>
      <c r="H2969" s="192" t="s">
        <v>5</v>
      </c>
      <c r="I2969" s="193"/>
      <c r="L2969" s="188"/>
      <c r="M2969" s="194"/>
      <c r="N2969" s="195"/>
      <c r="O2969" s="195"/>
      <c r="P2969" s="195"/>
      <c r="Q2969" s="195"/>
      <c r="R2969" s="195"/>
      <c r="S2969" s="195"/>
      <c r="T2969" s="196"/>
      <c r="AT2969" s="192" t="s">
        <v>153</v>
      </c>
      <c r="AU2969" s="192" t="s">
        <v>86</v>
      </c>
      <c r="AV2969" s="11" t="s">
        <v>25</v>
      </c>
      <c r="AW2969" s="11" t="s">
        <v>40</v>
      </c>
      <c r="AX2969" s="11" t="s">
        <v>77</v>
      </c>
      <c r="AY2969" s="192" t="s">
        <v>144</v>
      </c>
    </row>
    <row r="2970" spans="2:51" s="11" customFormat="1" ht="13.5">
      <c r="B2970" s="188"/>
      <c r="D2970" s="189" t="s">
        <v>153</v>
      </c>
      <c r="E2970" s="190" t="s">
        <v>5</v>
      </c>
      <c r="F2970" s="191" t="s">
        <v>1260</v>
      </c>
      <c r="H2970" s="192" t="s">
        <v>5</v>
      </c>
      <c r="I2970" s="193"/>
      <c r="L2970" s="188"/>
      <c r="M2970" s="194"/>
      <c r="N2970" s="195"/>
      <c r="O2970" s="195"/>
      <c r="P2970" s="195"/>
      <c r="Q2970" s="195"/>
      <c r="R2970" s="195"/>
      <c r="S2970" s="195"/>
      <c r="T2970" s="196"/>
      <c r="AT2970" s="192" t="s">
        <v>153</v>
      </c>
      <c r="AU2970" s="192" t="s">
        <v>86</v>
      </c>
      <c r="AV2970" s="11" t="s">
        <v>25</v>
      </c>
      <c r="AW2970" s="11" t="s">
        <v>40</v>
      </c>
      <c r="AX2970" s="11" t="s">
        <v>77</v>
      </c>
      <c r="AY2970" s="192" t="s">
        <v>144</v>
      </c>
    </row>
    <row r="2971" spans="2:51" s="12" customFormat="1" ht="13.5">
      <c r="B2971" s="197"/>
      <c r="D2971" s="189" t="s">
        <v>153</v>
      </c>
      <c r="E2971" s="198" t="s">
        <v>5</v>
      </c>
      <c r="F2971" s="199" t="s">
        <v>1261</v>
      </c>
      <c r="H2971" s="200">
        <v>30.33</v>
      </c>
      <c r="I2971" s="201"/>
      <c r="L2971" s="197"/>
      <c r="M2971" s="202"/>
      <c r="N2971" s="203"/>
      <c r="O2971" s="203"/>
      <c r="P2971" s="203"/>
      <c r="Q2971" s="203"/>
      <c r="R2971" s="203"/>
      <c r="S2971" s="203"/>
      <c r="T2971" s="204"/>
      <c r="AT2971" s="198" t="s">
        <v>153</v>
      </c>
      <c r="AU2971" s="198" t="s">
        <v>86</v>
      </c>
      <c r="AV2971" s="12" t="s">
        <v>86</v>
      </c>
      <c r="AW2971" s="12" t="s">
        <v>40</v>
      </c>
      <c r="AX2971" s="12" t="s">
        <v>77</v>
      </c>
      <c r="AY2971" s="198" t="s">
        <v>144</v>
      </c>
    </row>
    <row r="2972" spans="2:51" s="11" customFormat="1" ht="13.5">
      <c r="B2972" s="188"/>
      <c r="D2972" s="189" t="s">
        <v>153</v>
      </c>
      <c r="E2972" s="190" t="s">
        <v>5</v>
      </c>
      <c r="F2972" s="191" t="s">
        <v>1740</v>
      </c>
      <c r="H2972" s="192" t="s">
        <v>5</v>
      </c>
      <c r="I2972" s="193"/>
      <c r="L2972" s="188"/>
      <c r="M2972" s="194"/>
      <c r="N2972" s="195"/>
      <c r="O2972" s="195"/>
      <c r="P2972" s="195"/>
      <c r="Q2972" s="195"/>
      <c r="R2972" s="195"/>
      <c r="S2972" s="195"/>
      <c r="T2972" s="196"/>
      <c r="AT2972" s="192" t="s">
        <v>153</v>
      </c>
      <c r="AU2972" s="192" t="s">
        <v>86</v>
      </c>
      <c r="AV2972" s="11" t="s">
        <v>25</v>
      </c>
      <c r="AW2972" s="11" t="s">
        <v>40</v>
      </c>
      <c r="AX2972" s="11" t="s">
        <v>77</v>
      </c>
      <c r="AY2972" s="192" t="s">
        <v>144</v>
      </c>
    </row>
    <row r="2973" spans="2:51" s="11" customFormat="1" ht="13.5">
      <c r="B2973" s="188"/>
      <c r="D2973" s="189" t="s">
        <v>153</v>
      </c>
      <c r="E2973" s="190" t="s">
        <v>5</v>
      </c>
      <c r="F2973" s="191" t="s">
        <v>1741</v>
      </c>
      <c r="H2973" s="192" t="s">
        <v>5</v>
      </c>
      <c r="I2973" s="193"/>
      <c r="L2973" s="188"/>
      <c r="M2973" s="194"/>
      <c r="N2973" s="195"/>
      <c r="O2973" s="195"/>
      <c r="P2973" s="195"/>
      <c r="Q2973" s="195"/>
      <c r="R2973" s="195"/>
      <c r="S2973" s="195"/>
      <c r="T2973" s="196"/>
      <c r="AT2973" s="192" t="s">
        <v>153</v>
      </c>
      <c r="AU2973" s="192" t="s">
        <v>86</v>
      </c>
      <c r="AV2973" s="11" t="s">
        <v>25</v>
      </c>
      <c r="AW2973" s="11" t="s">
        <v>40</v>
      </c>
      <c r="AX2973" s="11" t="s">
        <v>77</v>
      </c>
      <c r="AY2973" s="192" t="s">
        <v>144</v>
      </c>
    </row>
    <row r="2974" spans="2:51" s="12" customFormat="1" ht="13.5">
      <c r="B2974" s="197"/>
      <c r="D2974" s="189" t="s">
        <v>153</v>
      </c>
      <c r="E2974" s="198" t="s">
        <v>5</v>
      </c>
      <c r="F2974" s="199" t="s">
        <v>1837</v>
      </c>
      <c r="H2974" s="200">
        <v>87.7</v>
      </c>
      <c r="I2974" s="201"/>
      <c r="L2974" s="197"/>
      <c r="M2974" s="202"/>
      <c r="N2974" s="203"/>
      <c r="O2974" s="203"/>
      <c r="P2974" s="203"/>
      <c r="Q2974" s="203"/>
      <c r="R2974" s="203"/>
      <c r="S2974" s="203"/>
      <c r="T2974" s="204"/>
      <c r="AT2974" s="198" t="s">
        <v>153</v>
      </c>
      <c r="AU2974" s="198" t="s">
        <v>86</v>
      </c>
      <c r="AV2974" s="12" t="s">
        <v>86</v>
      </c>
      <c r="AW2974" s="12" t="s">
        <v>40</v>
      </c>
      <c r="AX2974" s="12" t="s">
        <v>77</v>
      </c>
      <c r="AY2974" s="198" t="s">
        <v>144</v>
      </c>
    </row>
    <row r="2975" spans="2:51" s="11" customFormat="1" ht="13.5">
      <c r="B2975" s="188"/>
      <c r="D2975" s="189" t="s">
        <v>153</v>
      </c>
      <c r="E2975" s="190" t="s">
        <v>5</v>
      </c>
      <c r="F2975" s="191" t="s">
        <v>1802</v>
      </c>
      <c r="H2975" s="192" t="s">
        <v>5</v>
      </c>
      <c r="I2975" s="193"/>
      <c r="L2975" s="188"/>
      <c r="M2975" s="194"/>
      <c r="N2975" s="195"/>
      <c r="O2975" s="195"/>
      <c r="P2975" s="195"/>
      <c r="Q2975" s="195"/>
      <c r="R2975" s="195"/>
      <c r="S2975" s="195"/>
      <c r="T2975" s="196"/>
      <c r="AT2975" s="192" t="s">
        <v>153</v>
      </c>
      <c r="AU2975" s="192" t="s">
        <v>86</v>
      </c>
      <c r="AV2975" s="11" t="s">
        <v>25</v>
      </c>
      <c r="AW2975" s="11" t="s">
        <v>40</v>
      </c>
      <c r="AX2975" s="11" t="s">
        <v>77</v>
      </c>
      <c r="AY2975" s="192" t="s">
        <v>144</v>
      </c>
    </row>
    <row r="2976" spans="2:51" s="11" customFormat="1" ht="13.5">
      <c r="B2976" s="188"/>
      <c r="D2976" s="189" t="s">
        <v>153</v>
      </c>
      <c r="E2976" s="190" t="s">
        <v>5</v>
      </c>
      <c r="F2976" s="191" t="s">
        <v>1803</v>
      </c>
      <c r="H2976" s="192" t="s">
        <v>5</v>
      </c>
      <c r="I2976" s="193"/>
      <c r="L2976" s="188"/>
      <c r="M2976" s="194"/>
      <c r="N2976" s="195"/>
      <c r="O2976" s="195"/>
      <c r="P2976" s="195"/>
      <c r="Q2976" s="195"/>
      <c r="R2976" s="195"/>
      <c r="S2976" s="195"/>
      <c r="T2976" s="196"/>
      <c r="AT2976" s="192" t="s">
        <v>153</v>
      </c>
      <c r="AU2976" s="192" t="s">
        <v>86</v>
      </c>
      <c r="AV2976" s="11" t="s">
        <v>25</v>
      </c>
      <c r="AW2976" s="11" t="s">
        <v>40</v>
      </c>
      <c r="AX2976" s="11" t="s">
        <v>77</v>
      </c>
      <c r="AY2976" s="192" t="s">
        <v>144</v>
      </c>
    </row>
    <row r="2977" spans="2:51" s="12" customFormat="1" ht="13.5">
      <c r="B2977" s="197"/>
      <c r="D2977" s="189" t="s">
        <v>153</v>
      </c>
      <c r="E2977" s="198" t="s">
        <v>5</v>
      </c>
      <c r="F2977" s="199" t="s">
        <v>3320</v>
      </c>
      <c r="H2977" s="200">
        <v>90.51</v>
      </c>
      <c r="I2977" s="201"/>
      <c r="L2977" s="197"/>
      <c r="M2977" s="202"/>
      <c r="N2977" s="203"/>
      <c r="O2977" s="203"/>
      <c r="P2977" s="203"/>
      <c r="Q2977" s="203"/>
      <c r="R2977" s="203"/>
      <c r="S2977" s="203"/>
      <c r="T2977" s="204"/>
      <c r="AT2977" s="198" t="s">
        <v>153</v>
      </c>
      <c r="AU2977" s="198" t="s">
        <v>86</v>
      </c>
      <c r="AV2977" s="12" t="s">
        <v>86</v>
      </c>
      <c r="AW2977" s="12" t="s">
        <v>40</v>
      </c>
      <c r="AX2977" s="12" t="s">
        <v>77</v>
      </c>
      <c r="AY2977" s="198" t="s">
        <v>144</v>
      </c>
    </row>
    <row r="2978" spans="2:51" s="11" customFormat="1" ht="13.5">
      <c r="B2978" s="188"/>
      <c r="D2978" s="189" t="s">
        <v>153</v>
      </c>
      <c r="E2978" s="190" t="s">
        <v>5</v>
      </c>
      <c r="F2978" s="191" t="s">
        <v>1808</v>
      </c>
      <c r="H2978" s="192" t="s">
        <v>5</v>
      </c>
      <c r="I2978" s="193"/>
      <c r="L2978" s="188"/>
      <c r="M2978" s="194"/>
      <c r="N2978" s="195"/>
      <c r="O2978" s="195"/>
      <c r="P2978" s="195"/>
      <c r="Q2978" s="195"/>
      <c r="R2978" s="195"/>
      <c r="S2978" s="195"/>
      <c r="T2978" s="196"/>
      <c r="AT2978" s="192" t="s">
        <v>153</v>
      </c>
      <c r="AU2978" s="192" t="s">
        <v>86</v>
      </c>
      <c r="AV2978" s="11" t="s">
        <v>25</v>
      </c>
      <c r="AW2978" s="11" t="s">
        <v>40</v>
      </c>
      <c r="AX2978" s="11" t="s">
        <v>77</v>
      </c>
      <c r="AY2978" s="192" t="s">
        <v>144</v>
      </c>
    </row>
    <row r="2979" spans="2:51" s="11" customFormat="1" ht="13.5">
      <c r="B2979" s="188"/>
      <c r="D2979" s="189" t="s">
        <v>153</v>
      </c>
      <c r="E2979" s="190" t="s">
        <v>5</v>
      </c>
      <c r="F2979" s="191" t="s">
        <v>1809</v>
      </c>
      <c r="H2979" s="192" t="s">
        <v>5</v>
      </c>
      <c r="I2979" s="193"/>
      <c r="L2979" s="188"/>
      <c r="M2979" s="194"/>
      <c r="N2979" s="195"/>
      <c r="O2979" s="195"/>
      <c r="P2979" s="195"/>
      <c r="Q2979" s="195"/>
      <c r="R2979" s="195"/>
      <c r="S2979" s="195"/>
      <c r="T2979" s="196"/>
      <c r="AT2979" s="192" t="s">
        <v>153</v>
      </c>
      <c r="AU2979" s="192" t="s">
        <v>86</v>
      </c>
      <c r="AV2979" s="11" t="s">
        <v>25</v>
      </c>
      <c r="AW2979" s="11" t="s">
        <v>40</v>
      </c>
      <c r="AX2979" s="11" t="s">
        <v>77</v>
      </c>
      <c r="AY2979" s="192" t="s">
        <v>144</v>
      </c>
    </row>
    <row r="2980" spans="2:51" s="12" customFormat="1" ht="13.5">
      <c r="B2980" s="197"/>
      <c r="D2980" s="189" t="s">
        <v>153</v>
      </c>
      <c r="E2980" s="198" t="s">
        <v>5</v>
      </c>
      <c r="F2980" s="199" t="s">
        <v>2021</v>
      </c>
      <c r="H2980" s="200">
        <v>54.98</v>
      </c>
      <c r="I2980" s="201"/>
      <c r="L2980" s="197"/>
      <c r="M2980" s="202"/>
      <c r="N2980" s="203"/>
      <c r="O2980" s="203"/>
      <c r="P2980" s="203"/>
      <c r="Q2980" s="203"/>
      <c r="R2980" s="203"/>
      <c r="S2980" s="203"/>
      <c r="T2980" s="204"/>
      <c r="AT2980" s="198" t="s">
        <v>153</v>
      </c>
      <c r="AU2980" s="198" t="s">
        <v>86</v>
      </c>
      <c r="AV2980" s="12" t="s">
        <v>86</v>
      </c>
      <c r="AW2980" s="12" t="s">
        <v>40</v>
      </c>
      <c r="AX2980" s="12" t="s">
        <v>77</v>
      </c>
      <c r="AY2980" s="198" t="s">
        <v>144</v>
      </c>
    </row>
    <row r="2981" spans="2:51" s="11" customFormat="1" ht="13.5">
      <c r="B2981" s="188"/>
      <c r="D2981" s="189" t="s">
        <v>153</v>
      </c>
      <c r="E2981" s="190" t="s">
        <v>5</v>
      </c>
      <c r="F2981" s="191" t="s">
        <v>1746</v>
      </c>
      <c r="H2981" s="192" t="s">
        <v>5</v>
      </c>
      <c r="I2981" s="193"/>
      <c r="L2981" s="188"/>
      <c r="M2981" s="194"/>
      <c r="N2981" s="195"/>
      <c r="O2981" s="195"/>
      <c r="P2981" s="195"/>
      <c r="Q2981" s="195"/>
      <c r="R2981" s="195"/>
      <c r="S2981" s="195"/>
      <c r="T2981" s="196"/>
      <c r="AT2981" s="192" t="s">
        <v>153</v>
      </c>
      <c r="AU2981" s="192" t="s">
        <v>86</v>
      </c>
      <c r="AV2981" s="11" t="s">
        <v>25</v>
      </c>
      <c r="AW2981" s="11" t="s">
        <v>40</v>
      </c>
      <c r="AX2981" s="11" t="s">
        <v>77</v>
      </c>
      <c r="AY2981" s="192" t="s">
        <v>144</v>
      </c>
    </row>
    <row r="2982" spans="2:51" s="11" customFormat="1" ht="13.5">
      <c r="B2982" s="188"/>
      <c r="D2982" s="189" t="s">
        <v>153</v>
      </c>
      <c r="E2982" s="190" t="s">
        <v>5</v>
      </c>
      <c r="F2982" s="191" t="s">
        <v>1747</v>
      </c>
      <c r="H2982" s="192" t="s">
        <v>5</v>
      </c>
      <c r="I2982" s="193"/>
      <c r="L2982" s="188"/>
      <c r="M2982" s="194"/>
      <c r="N2982" s="195"/>
      <c r="O2982" s="195"/>
      <c r="P2982" s="195"/>
      <c r="Q2982" s="195"/>
      <c r="R2982" s="195"/>
      <c r="S2982" s="195"/>
      <c r="T2982" s="196"/>
      <c r="AT2982" s="192" t="s">
        <v>153</v>
      </c>
      <c r="AU2982" s="192" t="s">
        <v>86</v>
      </c>
      <c r="AV2982" s="11" t="s">
        <v>25</v>
      </c>
      <c r="AW2982" s="11" t="s">
        <v>40</v>
      </c>
      <c r="AX2982" s="11" t="s">
        <v>77</v>
      </c>
      <c r="AY2982" s="192" t="s">
        <v>144</v>
      </c>
    </row>
    <row r="2983" spans="2:51" s="12" customFormat="1" ht="13.5">
      <c r="B2983" s="197"/>
      <c r="D2983" s="189" t="s">
        <v>153</v>
      </c>
      <c r="E2983" s="198" t="s">
        <v>5</v>
      </c>
      <c r="F2983" s="199" t="s">
        <v>1839</v>
      </c>
      <c r="H2983" s="200">
        <v>23.917</v>
      </c>
      <c r="I2983" s="201"/>
      <c r="L2983" s="197"/>
      <c r="M2983" s="202"/>
      <c r="N2983" s="203"/>
      <c r="O2983" s="203"/>
      <c r="P2983" s="203"/>
      <c r="Q2983" s="203"/>
      <c r="R2983" s="203"/>
      <c r="S2983" s="203"/>
      <c r="T2983" s="204"/>
      <c r="AT2983" s="198" t="s">
        <v>153</v>
      </c>
      <c r="AU2983" s="198" t="s">
        <v>86</v>
      </c>
      <c r="AV2983" s="12" t="s">
        <v>86</v>
      </c>
      <c r="AW2983" s="12" t="s">
        <v>40</v>
      </c>
      <c r="AX2983" s="12" t="s">
        <v>77</v>
      </c>
      <c r="AY2983" s="198" t="s">
        <v>144</v>
      </c>
    </row>
    <row r="2984" spans="2:51" s="11" customFormat="1" ht="13.5">
      <c r="B2984" s="188"/>
      <c r="D2984" s="189" t="s">
        <v>153</v>
      </c>
      <c r="E2984" s="190" t="s">
        <v>5</v>
      </c>
      <c r="F2984" s="191" t="s">
        <v>662</v>
      </c>
      <c r="H2984" s="192" t="s">
        <v>5</v>
      </c>
      <c r="I2984" s="193"/>
      <c r="L2984" s="188"/>
      <c r="M2984" s="194"/>
      <c r="N2984" s="195"/>
      <c r="O2984" s="195"/>
      <c r="P2984" s="195"/>
      <c r="Q2984" s="195"/>
      <c r="R2984" s="195"/>
      <c r="S2984" s="195"/>
      <c r="T2984" s="196"/>
      <c r="AT2984" s="192" t="s">
        <v>153</v>
      </c>
      <c r="AU2984" s="192" t="s">
        <v>86</v>
      </c>
      <c r="AV2984" s="11" t="s">
        <v>25</v>
      </c>
      <c r="AW2984" s="11" t="s">
        <v>40</v>
      </c>
      <c r="AX2984" s="11" t="s">
        <v>77</v>
      </c>
      <c r="AY2984" s="192" t="s">
        <v>144</v>
      </c>
    </row>
    <row r="2985" spans="2:51" s="11" customFormat="1" ht="13.5">
      <c r="B2985" s="188"/>
      <c r="D2985" s="189" t="s">
        <v>153</v>
      </c>
      <c r="E2985" s="190" t="s">
        <v>5</v>
      </c>
      <c r="F2985" s="191" t="s">
        <v>663</v>
      </c>
      <c r="H2985" s="192" t="s">
        <v>5</v>
      </c>
      <c r="I2985" s="193"/>
      <c r="L2985" s="188"/>
      <c r="M2985" s="194"/>
      <c r="N2985" s="195"/>
      <c r="O2985" s="195"/>
      <c r="P2985" s="195"/>
      <c r="Q2985" s="195"/>
      <c r="R2985" s="195"/>
      <c r="S2985" s="195"/>
      <c r="T2985" s="196"/>
      <c r="AT2985" s="192" t="s">
        <v>153</v>
      </c>
      <c r="AU2985" s="192" t="s">
        <v>86</v>
      </c>
      <c r="AV2985" s="11" t="s">
        <v>25</v>
      </c>
      <c r="AW2985" s="11" t="s">
        <v>40</v>
      </c>
      <c r="AX2985" s="11" t="s">
        <v>77</v>
      </c>
      <c r="AY2985" s="192" t="s">
        <v>144</v>
      </c>
    </row>
    <row r="2986" spans="2:51" s="12" customFormat="1" ht="13.5">
      <c r="B2986" s="197"/>
      <c r="D2986" s="189" t="s">
        <v>153</v>
      </c>
      <c r="E2986" s="198" t="s">
        <v>5</v>
      </c>
      <c r="F2986" s="199" t="s">
        <v>664</v>
      </c>
      <c r="H2986" s="200">
        <v>61.98</v>
      </c>
      <c r="I2986" s="201"/>
      <c r="L2986" s="197"/>
      <c r="M2986" s="202"/>
      <c r="N2986" s="203"/>
      <c r="O2986" s="203"/>
      <c r="P2986" s="203"/>
      <c r="Q2986" s="203"/>
      <c r="R2986" s="203"/>
      <c r="S2986" s="203"/>
      <c r="T2986" s="204"/>
      <c r="AT2986" s="198" t="s">
        <v>153</v>
      </c>
      <c r="AU2986" s="198" t="s">
        <v>86</v>
      </c>
      <c r="AV2986" s="12" t="s">
        <v>86</v>
      </c>
      <c r="AW2986" s="12" t="s">
        <v>40</v>
      </c>
      <c r="AX2986" s="12" t="s">
        <v>77</v>
      </c>
      <c r="AY2986" s="198" t="s">
        <v>144</v>
      </c>
    </row>
    <row r="2987" spans="2:51" s="11" customFormat="1" ht="13.5">
      <c r="B2987" s="188"/>
      <c r="D2987" s="189" t="s">
        <v>153</v>
      </c>
      <c r="E2987" s="190" t="s">
        <v>5</v>
      </c>
      <c r="F2987" s="191" t="s">
        <v>1815</v>
      </c>
      <c r="H2987" s="192" t="s">
        <v>5</v>
      </c>
      <c r="I2987" s="193"/>
      <c r="L2987" s="188"/>
      <c r="M2987" s="194"/>
      <c r="N2987" s="195"/>
      <c r="O2987" s="195"/>
      <c r="P2987" s="195"/>
      <c r="Q2987" s="195"/>
      <c r="R2987" s="195"/>
      <c r="S2987" s="195"/>
      <c r="T2987" s="196"/>
      <c r="AT2987" s="192" t="s">
        <v>153</v>
      </c>
      <c r="AU2987" s="192" t="s">
        <v>86</v>
      </c>
      <c r="AV2987" s="11" t="s">
        <v>25</v>
      </c>
      <c r="AW2987" s="11" t="s">
        <v>40</v>
      </c>
      <c r="AX2987" s="11" t="s">
        <v>77</v>
      </c>
      <c r="AY2987" s="192" t="s">
        <v>144</v>
      </c>
    </row>
    <row r="2988" spans="2:51" s="11" customFormat="1" ht="13.5">
      <c r="B2988" s="188"/>
      <c r="D2988" s="189" t="s">
        <v>153</v>
      </c>
      <c r="E2988" s="190" t="s">
        <v>5</v>
      </c>
      <c r="F2988" s="191" t="s">
        <v>1816</v>
      </c>
      <c r="H2988" s="192" t="s">
        <v>5</v>
      </c>
      <c r="I2988" s="193"/>
      <c r="L2988" s="188"/>
      <c r="M2988" s="194"/>
      <c r="N2988" s="195"/>
      <c r="O2988" s="195"/>
      <c r="P2988" s="195"/>
      <c r="Q2988" s="195"/>
      <c r="R2988" s="195"/>
      <c r="S2988" s="195"/>
      <c r="T2988" s="196"/>
      <c r="AT2988" s="192" t="s">
        <v>153</v>
      </c>
      <c r="AU2988" s="192" t="s">
        <v>86</v>
      </c>
      <c r="AV2988" s="11" t="s">
        <v>25</v>
      </c>
      <c r="AW2988" s="11" t="s">
        <v>40</v>
      </c>
      <c r="AX2988" s="11" t="s">
        <v>77</v>
      </c>
      <c r="AY2988" s="192" t="s">
        <v>144</v>
      </c>
    </row>
    <row r="2989" spans="2:51" s="12" customFormat="1" ht="13.5">
      <c r="B2989" s="197"/>
      <c r="D2989" s="189" t="s">
        <v>153</v>
      </c>
      <c r="E2989" s="198" t="s">
        <v>5</v>
      </c>
      <c r="F2989" s="199" t="s">
        <v>3321</v>
      </c>
      <c r="H2989" s="200">
        <v>51.66</v>
      </c>
      <c r="I2989" s="201"/>
      <c r="L2989" s="197"/>
      <c r="M2989" s="202"/>
      <c r="N2989" s="203"/>
      <c r="O2989" s="203"/>
      <c r="P2989" s="203"/>
      <c r="Q2989" s="203"/>
      <c r="R2989" s="203"/>
      <c r="S2989" s="203"/>
      <c r="T2989" s="204"/>
      <c r="AT2989" s="198" t="s">
        <v>153</v>
      </c>
      <c r="AU2989" s="198" t="s">
        <v>86</v>
      </c>
      <c r="AV2989" s="12" t="s">
        <v>86</v>
      </c>
      <c r="AW2989" s="12" t="s">
        <v>40</v>
      </c>
      <c r="AX2989" s="12" t="s">
        <v>77</v>
      </c>
      <c r="AY2989" s="198" t="s">
        <v>144</v>
      </c>
    </row>
    <row r="2990" spans="2:51" s="13" customFormat="1" ht="13.5">
      <c r="B2990" s="205"/>
      <c r="D2990" s="206" t="s">
        <v>153</v>
      </c>
      <c r="E2990" s="207" t="s">
        <v>5</v>
      </c>
      <c r="F2990" s="208" t="s">
        <v>174</v>
      </c>
      <c r="H2990" s="209">
        <v>401.077</v>
      </c>
      <c r="I2990" s="210"/>
      <c r="L2990" s="205"/>
      <c r="M2990" s="211"/>
      <c r="N2990" s="212"/>
      <c r="O2990" s="212"/>
      <c r="P2990" s="212"/>
      <c r="Q2990" s="212"/>
      <c r="R2990" s="212"/>
      <c r="S2990" s="212"/>
      <c r="T2990" s="213"/>
      <c r="AT2990" s="214" t="s">
        <v>153</v>
      </c>
      <c r="AU2990" s="214" t="s">
        <v>86</v>
      </c>
      <c r="AV2990" s="13" t="s">
        <v>151</v>
      </c>
      <c r="AW2990" s="13" t="s">
        <v>40</v>
      </c>
      <c r="AX2990" s="13" t="s">
        <v>25</v>
      </c>
      <c r="AY2990" s="214" t="s">
        <v>144</v>
      </c>
    </row>
    <row r="2991" spans="2:65" s="1" customFormat="1" ht="31.5" customHeight="1">
      <c r="B2991" s="175"/>
      <c r="C2991" s="176" t="s">
        <v>3322</v>
      </c>
      <c r="D2991" s="176" t="s">
        <v>146</v>
      </c>
      <c r="E2991" s="177" t="s">
        <v>3323</v>
      </c>
      <c r="F2991" s="178" t="s">
        <v>3324</v>
      </c>
      <c r="G2991" s="179" t="s">
        <v>205</v>
      </c>
      <c r="H2991" s="180">
        <v>300.37</v>
      </c>
      <c r="I2991" s="181"/>
      <c r="J2991" s="182">
        <f>ROUND(I2991*H2991,2)</f>
        <v>0</v>
      </c>
      <c r="K2991" s="178" t="s">
        <v>4753</v>
      </c>
      <c r="L2991" s="42"/>
      <c r="M2991" s="183" t="s">
        <v>5</v>
      </c>
      <c r="N2991" s="184" t="s">
        <v>48</v>
      </c>
      <c r="O2991" s="43"/>
      <c r="P2991" s="185">
        <f>O2991*H2991</f>
        <v>0</v>
      </c>
      <c r="Q2991" s="185">
        <v>0.87726</v>
      </c>
      <c r="R2991" s="185">
        <f>Q2991*H2991</f>
        <v>263.5025862</v>
      </c>
      <c r="S2991" s="185">
        <v>0</v>
      </c>
      <c r="T2991" s="186">
        <f>S2991*H2991</f>
        <v>0</v>
      </c>
      <c r="AR2991" s="24" t="s">
        <v>339</v>
      </c>
      <c r="AT2991" s="24" t="s">
        <v>146</v>
      </c>
      <c r="AU2991" s="24" t="s">
        <v>86</v>
      </c>
      <c r="AY2991" s="24" t="s">
        <v>144</v>
      </c>
      <c r="BE2991" s="187">
        <f>IF(N2991="základní",J2991,0)</f>
        <v>0</v>
      </c>
      <c r="BF2991" s="187">
        <f>IF(N2991="snížená",J2991,0)</f>
        <v>0</v>
      </c>
      <c r="BG2991" s="187">
        <f>IF(N2991="zákl. přenesená",J2991,0)</f>
        <v>0</v>
      </c>
      <c r="BH2991" s="187">
        <f>IF(N2991="sníž. přenesená",J2991,0)</f>
        <v>0</v>
      </c>
      <c r="BI2991" s="187">
        <f>IF(N2991="nulová",J2991,0)</f>
        <v>0</v>
      </c>
      <c r="BJ2991" s="24" t="s">
        <v>25</v>
      </c>
      <c r="BK2991" s="187">
        <f>ROUND(I2991*H2991,2)</f>
        <v>0</v>
      </c>
      <c r="BL2991" s="24" t="s">
        <v>339</v>
      </c>
      <c r="BM2991" s="24" t="s">
        <v>3325</v>
      </c>
    </row>
    <row r="2992" spans="2:51" s="11" customFormat="1" ht="13.5">
      <c r="B2992" s="188"/>
      <c r="D2992" s="189" t="s">
        <v>153</v>
      </c>
      <c r="E2992" s="190" t="s">
        <v>5</v>
      </c>
      <c r="F2992" s="191" t="s">
        <v>1256</v>
      </c>
      <c r="H2992" s="192" t="s">
        <v>5</v>
      </c>
      <c r="I2992" s="193"/>
      <c r="L2992" s="188"/>
      <c r="M2992" s="194"/>
      <c r="N2992" s="195"/>
      <c r="O2992" s="195"/>
      <c r="P2992" s="195"/>
      <c r="Q2992" s="195"/>
      <c r="R2992" s="195"/>
      <c r="S2992" s="195"/>
      <c r="T2992" s="196"/>
      <c r="AT2992" s="192" t="s">
        <v>153</v>
      </c>
      <c r="AU2992" s="192" t="s">
        <v>86</v>
      </c>
      <c r="AV2992" s="11" t="s">
        <v>25</v>
      </c>
      <c r="AW2992" s="11" t="s">
        <v>40</v>
      </c>
      <c r="AX2992" s="11" t="s">
        <v>77</v>
      </c>
      <c r="AY2992" s="192" t="s">
        <v>144</v>
      </c>
    </row>
    <row r="2993" spans="2:51" s="11" customFormat="1" ht="13.5">
      <c r="B2993" s="188"/>
      <c r="D2993" s="189" t="s">
        <v>153</v>
      </c>
      <c r="E2993" s="190" t="s">
        <v>5</v>
      </c>
      <c r="F2993" s="191" t="s">
        <v>1257</v>
      </c>
      <c r="H2993" s="192" t="s">
        <v>5</v>
      </c>
      <c r="I2993" s="193"/>
      <c r="L2993" s="188"/>
      <c r="M2993" s="194"/>
      <c r="N2993" s="195"/>
      <c r="O2993" s="195"/>
      <c r="P2993" s="195"/>
      <c r="Q2993" s="195"/>
      <c r="R2993" s="195"/>
      <c r="S2993" s="195"/>
      <c r="T2993" s="196"/>
      <c r="AT2993" s="192" t="s">
        <v>153</v>
      </c>
      <c r="AU2993" s="192" t="s">
        <v>86</v>
      </c>
      <c r="AV2993" s="11" t="s">
        <v>25</v>
      </c>
      <c r="AW2993" s="11" t="s">
        <v>40</v>
      </c>
      <c r="AX2993" s="11" t="s">
        <v>77</v>
      </c>
      <c r="AY2993" s="192" t="s">
        <v>144</v>
      </c>
    </row>
    <row r="2994" spans="2:51" s="12" customFormat="1" ht="13.5">
      <c r="B2994" s="197"/>
      <c r="D2994" s="189" t="s">
        <v>153</v>
      </c>
      <c r="E2994" s="198" t="s">
        <v>5</v>
      </c>
      <c r="F2994" s="199" t="s">
        <v>1258</v>
      </c>
      <c r="H2994" s="200">
        <v>131.06</v>
      </c>
      <c r="I2994" s="201"/>
      <c r="L2994" s="197"/>
      <c r="M2994" s="202"/>
      <c r="N2994" s="203"/>
      <c r="O2994" s="203"/>
      <c r="P2994" s="203"/>
      <c r="Q2994" s="203"/>
      <c r="R2994" s="203"/>
      <c r="S2994" s="203"/>
      <c r="T2994" s="204"/>
      <c r="AT2994" s="198" t="s">
        <v>153</v>
      </c>
      <c r="AU2994" s="198" t="s">
        <v>86</v>
      </c>
      <c r="AV2994" s="12" t="s">
        <v>86</v>
      </c>
      <c r="AW2994" s="12" t="s">
        <v>40</v>
      </c>
      <c r="AX2994" s="12" t="s">
        <v>77</v>
      </c>
      <c r="AY2994" s="198" t="s">
        <v>144</v>
      </c>
    </row>
    <row r="2995" spans="2:51" s="11" customFormat="1" ht="13.5">
      <c r="B2995" s="188"/>
      <c r="D2995" s="189" t="s">
        <v>153</v>
      </c>
      <c r="E2995" s="190" t="s">
        <v>5</v>
      </c>
      <c r="F2995" s="191" t="s">
        <v>154</v>
      </c>
      <c r="H2995" s="192" t="s">
        <v>5</v>
      </c>
      <c r="I2995" s="193"/>
      <c r="L2995" s="188"/>
      <c r="M2995" s="194"/>
      <c r="N2995" s="195"/>
      <c r="O2995" s="195"/>
      <c r="P2995" s="195"/>
      <c r="Q2995" s="195"/>
      <c r="R2995" s="195"/>
      <c r="S2995" s="195"/>
      <c r="T2995" s="196"/>
      <c r="AT2995" s="192" t="s">
        <v>153</v>
      </c>
      <c r="AU2995" s="192" t="s">
        <v>86</v>
      </c>
      <c r="AV2995" s="11" t="s">
        <v>25</v>
      </c>
      <c r="AW2995" s="11" t="s">
        <v>40</v>
      </c>
      <c r="AX2995" s="11" t="s">
        <v>77</v>
      </c>
      <c r="AY2995" s="192" t="s">
        <v>144</v>
      </c>
    </row>
    <row r="2996" spans="2:51" s="11" customFormat="1" ht="13.5">
      <c r="B2996" s="188"/>
      <c r="D2996" s="189" t="s">
        <v>153</v>
      </c>
      <c r="E2996" s="190" t="s">
        <v>5</v>
      </c>
      <c r="F2996" s="191" t="s">
        <v>155</v>
      </c>
      <c r="H2996" s="192" t="s">
        <v>5</v>
      </c>
      <c r="I2996" s="193"/>
      <c r="L2996" s="188"/>
      <c r="M2996" s="194"/>
      <c r="N2996" s="195"/>
      <c r="O2996" s="195"/>
      <c r="P2996" s="195"/>
      <c r="Q2996" s="195"/>
      <c r="R2996" s="195"/>
      <c r="S2996" s="195"/>
      <c r="T2996" s="196"/>
      <c r="AT2996" s="192" t="s">
        <v>153</v>
      </c>
      <c r="AU2996" s="192" t="s">
        <v>86</v>
      </c>
      <c r="AV2996" s="11" t="s">
        <v>25</v>
      </c>
      <c r="AW2996" s="11" t="s">
        <v>40</v>
      </c>
      <c r="AX2996" s="11" t="s">
        <v>77</v>
      </c>
      <c r="AY2996" s="192" t="s">
        <v>144</v>
      </c>
    </row>
    <row r="2997" spans="2:51" s="12" customFormat="1" ht="13.5">
      <c r="B2997" s="197"/>
      <c r="D2997" s="189" t="s">
        <v>153</v>
      </c>
      <c r="E2997" s="198" t="s">
        <v>5</v>
      </c>
      <c r="F2997" s="199" t="s">
        <v>580</v>
      </c>
      <c r="H2997" s="200">
        <v>40.84</v>
      </c>
      <c r="I2997" s="201"/>
      <c r="L2997" s="197"/>
      <c r="M2997" s="202"/>
      <c r="N2997" s="203"/>
      <c r="O2997" s="203"/>
      <c r="P2997" s="203"/>
      <c r="Q2997" s="203"/>
      <c r="R2997" s="203"/>
      <c r="S2997" s="203"/>
      <c r="T2997" s="204"/>
      <c r="AT2997" s="198" t="s">
        <v>153</v>
      </c>
      <c r="AU2997" s="198" t="s">
        <v>86</v>
      </c>
      <c r="AV2997" s="12" t="s">
        <v>86</v>
      </c>
      <c r="AW2997" s="12" t="s">
        <v>40</v>
      </c>
      <c r="AX2997" s="12" t="s">
        <v>77</v>
      </c>
      <c r="AY2997" s="198" t="s">
        <v>144</v>
      </c>
    </row>
    <row r="2998" spans="2:51" s="11" customFormat="1" ht="13.5">
      <c r="B2998" s="188"/>
      <c r="D2998" s="189" t="s">
        <v>153</v>
      </c>
      <c r="E2998" s="190" t="s">
        <v>5</v>
      </c>
      <c r="F2998" s="191" t="s">
        <v>157</v>
      </c>
      <c r="H2998" s="192" t="s">
        <v>5</v>
      </c>
      <c r="I2998" s="193"/>
      <c r="L2998" s="188"/>
      <c r="M2998" s="194"/>
      <c r="N2998" s="195"/>
      <c r="O2998" s="195"/>
      <c r="P2998" s="195"/>
      <c r="Q2998" s="195"/>
      <c r="R2998" s="195"/>
      <c r="S2998" s="195"/>
      <c r="T2998" s="196"/>
      <c r="AT2998" s="192" t="s">
        <v>153</v>
      </c>
      <c r="AU2998" s="192" t="s">
        <v>86</v>
      </c>
      <c r="AV2998" s="11" t="s">
        <v>25</v>
      </c>
      <c r="AW2998" s="11" t="s">
        <v>40</v>
      </c>
      <c r="AX2998" s="11" t="s">
        <v>77</v>
      </c>
      <c r="AY2998" s="192" t="s">
        <v>144</v>
      </c>
    </row>
    <row r="2999" spans="2:51" s="11" customFormat="1" ht="13.5">
      <c r="B2999" s="188"/>
      <c r="D2999" s="189" t="s">
        <v>153</v>
      </c>
      <c r="E2999" s="190" t="s">
        <v>5</v>
      </c>
      <c r="F2999" s="191" t="s">
        <v>158</v>
      </c>
      <c r="H2999" s="192" t="s">
        <v>5</v>
      </c>
      <c r="I2999" s="193"/>
      <c r="L2999" s="188"/>
      <c r="M2999" s="194"/>
      <c r="N2999" s="195"/>
      <c r="O2999" s="195"/>
      <c r="P2999" s="195"/>
      <c r="Q2999" s="195"/>
      <c r="R2999" s="195"/>
      <c r="S2999" s="195"/>
      <c r="T2999" s="196"/>
      <c r="AT2999" s="192" t="s">
        <v>153</v>
      </c>
      <c r="AU2999" s="192" t="s">
        <v>86</v>
      </c>
      <c r="AV2999" s="11" t="s">
        <v>25</v>
      </c>
      <c r="AW2999" s="11" t="s">
        <v>40</v>
      </c>
      <c r="AX2999" s="11" t="s">
        <v>77</v>
      </c>
      <c r="AY2999" s="192" t="s">
        <v>144</v>
      </c>
    </row>
    <row r="3000" spans="2:51" s="12" customFormat="1" ht="13.5">
      <c r="B3000" s="197"/>
      <c r="D3000" s="189" t="s">
        <v>153</v>
      </c>
      <c r="E3000" s="198" t="s">
        <v>5</v>
      </c>
      <c r="F3000" s="199" t="s">
        <v>581</v>
      </c>
      <c r="H3000" s="200">
        <v>55.65</v>
      </c>
      <c r="I3000" s="201"/>
      <c r="L3000" s="197"/>
      <c r="M3000" s="202"/>
      <c r="N3000" s="203"/>
      <c r="O3000" s="203"/>
      <c r="P3000" s="203"/>
      <c r="Q3000" s="203"/>
      <c r="R3000" s="203"/>
      <c r="S3000" s="203"/>
      <c r="T3000" s="204"/>
      <c r="AT3000" s="198" t="s">
        <v>153</v>
      </c>
      <c r="AU3000" s="198" t="s">
        <v>86</v>
      </c>
      <c r="AV3000" s="12" t="s">
        <v>86</v>
      </c>
      <c r="AW3000" s="12" t="s">
        <v>40</v>
      </c>
      <c r="AX3000" s="12" t="s">
        <v>77</v>
      </c>
      <c r="AY3000" s="198" t="s">
        <v>144</v>
      </c>
    </row>
    <row r="3001" spans="2:51" s="11" customFormat="1" ht="13.5">
      <c r="B3001" s="188"/>
      <c r="D3001" s="189" t="s">
        <v>153</v>
      </c>
      <c r="E3001" s="190" t="s">
        <v>5</v>
      </c>
      <c r="F3001" s="191" t="s">
        <v>301</v>
      </c>
      <c r="H3001" s="192" t="s">
        <v>5</v>
      </c>
      <c r="I3001" s="193"/>
      <c r="L3001" s="188"/>
      <c r="M3001" s="194"/>
      <c r="N3001" s="195"/>
      <c r="O3001" s="195"/>
      <c r="P3001" s="195"/>
      <c r="Q3001" s="195"/>
      <c r="R3001" s="195"/>
      <c r="S3001" s="195"/>
      <c r="T3001" s="196"/>
      <c r="AT3001" s="192" t="s">
        <v>153</v>
      </c>
      <c r="AU3001" s="192" t="s">
        <v>86</v>
      </c>
      <c r="AV3001" s="11" t="s">
        <v>25</v>
      </c>
      <c r="AW3001" s="11" t="s">
        <v>40</v>
      </c>
      <c r="AX3001" s="11" t="s">
        <v>77</v>
      </c>
      <c r="AY3001" s="192" t="s">
        <v>144</v>
      </c>
    </row>
    <row r="3002" spans="2:51" s="11" customFormat="1" ht="13.5">
      <c r="B3002" s="188"/>
      <c r="D3002" s="189" t="s">
        <v>153</v>
      </c>
      <c r="E3002" s="190" t="s">
        <v>5</v>
      </c>
      <c r="F3002" s="191" t="s">
        <v>302</v>
      </c>
      <c r="H3002" s="192" t="s">
        <v>5</v>
      </c>
      <c r="I3002" s="193"/>
      <c r="L3002" s="188"/>
      <c r="M3002" s="194"/>
      <c r="N3002" s="195"/>
      <c r="O3002" s="195"/>
      <c r="P3002" s="195"/>
      <c r="Q3002" s="195"/>
      <c r="R3002" s="195"/>
      <c r="S3002" s="195"/>
      <c r="T3002" s="196"/>
      <c r="AT3002" s="192" t="s">
        <v>153</v>
      </c>
      <c r="AU3002" s="192" t="s">
        <v>86</v>
      </c>
      <c r="AV3002" s="11" t="s">
        <v>25</v>
      </c>
      <c r="AW3002" s="11" t="s">
        <v>40</v>
      </c>
      <c r="AX3002" s="11" t="s">
        <v>77</v>
      </c>
      <c r="AY3002" s="192" t="s">
        <v>144</v>
      </c>
    </row>
    <row r="3003" spans="2:51" s="12" customFormat="1" ht="13.5">
      <c r="B3003" s="197"/>
      <c r="D3003" s="189" t="s">
        <v>153</v>
      </c>
      <c r="E3003" s="198" t="s">
        <v>5</v>
      </c>
      <c r="F3003" s="199" t="s">
        <v>582</v>
      </c>
      <c r="H3003" s="200">
        <v>39.58</v>
      </c>
      <c r="I3003" s="201"/>
      <c r="L3003" s="197"/>
      <c r="M3003" s="202"/>
      <c r="N3003" s="203"/>
      <c r="O3003" s="203"/>
      <c r="P3003" s="203"/>
      <c r="Q3003" s="203"/>
      <c r="R3003" s="203"/>
      <c r="S3003" s="203"/>
      <c r="T3003" s="204"/>
      <c r="AT3003" s="198" t="s">
        <v>153</v>
      </c>
      <c r="AU3003" s="198" t="s">
        <v>86</v>
      </c>
      <c r="AV3003" s="12" t="s">
        <v>86</v>
      </c>
      <c r="AW3003" s="12" t="s">
        <v>40</v>
      </c>
      <c r="AX3003" s="12" t="s">
        <v>77</v>
      </c>
      <c r="AY3003" s="198" t="s">
        <v>144</v>
      </c>
    </row>
    <row r="3004" spans="2:51" s="11" customFormat="1" ht="13.5">
      <c r="B3004" s="188"/>
      <c r="D3004" s="189" t="s">
        <v>153</v>
      </c>
      <c r="E3004" s="190" t="s">
        <v>5</v>
      </c>
      <c r="F3004" s="191" t="s">
        <v>333</v>
      </c>
      <c r="H3004" s="192" t="s">
        <v>5</v>
      </c>
      <c r="I3004" s="193"/>
      <c r="L3004" s="188"/>
      <c r="M3004" s="194"/>
      <c r="N3004" s="195"/>
      <c r="O3004" s="195"/>
      <c r="P3004" s="195"/>
      <c r="Q3004" s="195"/>
      <c r="R3004" s="195"/>
      <c r="S3004" s="195"/>
      <c r="T3004" s="196"/>
      <c r="AT3004" s="192" t="s">
        <v>153</v>
      </c>
      <c r="AU3004" s="192" t="s">
        <v>86</v>
      </c>
      <c r="AV3004" s="11" t="s">
        <v>25</v>
      </c>
      <c r="AW3004" s="11" t="s">
        <v>40</v>
      </c>
      <c r="AX3004" s="11" t="s">
        <v>77</v>
      </c>
      <c r="AY3004" s="192" t="s">
        <v>144</v>
      </c>
    </row>
    <row r="3005" spans="2:51" s="11" customFormat="1" ht="13.5">
      <c r="B3005" s="188"/>
      <c r="D3005" s="189" t="s">
        <v>153</v>
      </c>
      <c r="E3005" s="190" t="s">
        <v>5</v>
      </c>
      <c r="F3005" s="191" t="s">
        <v>334</v>
      </c>
      <c r="H3005" s="192" t="s">
        <v>5</v>
      </c>
      <c r="I3005" s="193"/>
      <c r="L3005" s="188"/>
      <c r="M3005" s="194"/>
      <c r="N3005" s="195"/>
      <c r="O3005" s="195"/>
      <c r="P3005" s="195"/>
      <c r="Q3005" s="195"/>
      <c r="R3005" s="195"/>
      <c r="S3005" s="195"/>
      <c r="T3005" s="196"/>
      <c r="AT3005" s="192" t="s">
        <v>153</v>
      </c>
      <c r="AU3005" s="192" t="s">
        <v>86</v>
      </c>
      <c r="AV3005" s="11" t="s">
        <v>25</v>
      </c>
      <c r="AW3005" s="11" t="s">
        <v>40</v>
      </c>
      <c r="AX3005" s="11" t="s">
        <v>77</v>
      </c>
      <c r="AY3005" s="192" t="s">
        <v>144</v>
      </c>
    </row>
    <row r="3006" spans="2:51" s="12" customFormat="1" ht="13.5">
      <c r="B3006" s="197"/>
      <c r="D3006" s="189" t="s">
        <v>153</v>
      </c>
      <c r="E3006" s="198" t="s">
        <v>5</v>
      </c>
      <c r="F3006" s="199" t="s">
        <v>371</v>
      </c>
      <c r="H3006" s="200">
        <v>33.24</v>
      </c>
      <c r="I3006" s="201"/>
      <c r="L3006" s="197"/>
      <c r="M3006" s="202"/>
      <c r="N3006" s="203"/>
      <c r="O3006" s="203"/>
      <c r="P3006" s="203"/>
      <c r="Q3006" s="203"/>
      <c r="R3006" s="203"/>
      <c r="S3006" s="203"/>
      <c r="T3006" s="204"/>
      <c r="AT3006" s="198" t="s">
        <v>153</v>
      </c>
      <c r="AU3006" s="198" t="s">
        <v>86</v>
      </c>
      <c r="AV3006" s="12" t="s">
        <v>86</v>
      </c>
      <c r="AW3006" s="12" t="s">
        <v>40</v>
      </c>
      <c r="AX3006" s="12" t="s">
        <v>77</v>
      </c>
      <c r="AY3006" s="198" t="s">
        <v>144</v>
      </c>
    </row>
    <row r="3007" spans="2:51" s="13" customFormat="1" ht="13.5">
      <c r="B3007" s="205"/>
      <c r="D3007" s="206" t="s">
        <v>153</v>
      </c>
      <c r="E3007" s="207" t="s">
        <v>5</v>
      </c>
      <c r="F3007" s="208" t="s">
        <v>174</v>
      </c>
      <c r="H3007" s="209">
        <v>300.37</v>
      </c>
      <c r="I3007" s="210"/>
      <c r="L3007" s="205"/>
      <c r="M3007" s="211"/>
      <c r="N3007" s="212"/>
      <c r="O3007" s="212"/>
      <c r="P3007" s="212"/>
      <c r="Q3007" s="212"/>
      <c r="R3007" s="212"/>
      <c r="S3007" s="212"/>
      <c r="T3007" s="213"/>
      <c r="AT3007" s="214" t="s">
        <v>153</v>
      </c>
      <c r="AU3007" s="214" t="s">
        <v>86</v>
      </c>
      <c r="AV3007" s="13" t="s">
        <v>151</v>
      </c>
      <c r="AW3007" s="13" t="s">
        <v>40</v>
      </c>
      <c r="AX3007" s="13" t="s">
        <v>25</v>
      </c>
      <c r="AY3007" s="214" t="s">
        <v>144</v>
      </c>
    </row>
    <row r="3008" spans="2:65" s="1" customFormat="1" ht="22.5" customHeight="1">
      <c r="B3008" s="175"/>
      <c r="C3008" s="223" t="s">
        <v>3326</v>
      </c>
      <c r="D3008" s="223" t="s">
        <v>782</v>
      </c>
      <c r="E3008" s="224" t="s">
        <v>3327</v>
      </c>
      <c r="F3008" s="225" t="s">
        <v>3328</v>
      </c>
      <c r="G3008" s="226" t="s">
        <v>393</v>
      </c>
      <c r="H3008" s="227">
        <v>16857.365</v>
      </c>
      <c r="I3008" s="228"/>
      <c r="J3008" s="229">
        <f>ROUND(I3008*H3008,2)</f>
        <v>0</v>
      </c>
      <c r="K3008" s="178" t="s">
        <v>4753</v>
      </c>
      <c r="L3008" s="230"/>
      <c r="M3008" s="231" t="s">
        <v>5</v>
      </c>
      <c r="N3008" s="232" t="s">
        <v>48</v>
      </c>
      <c r="O3008" s="43"/>
      <c r="P3008" s="185">
        <f>O3008*H3008</f>
        <v>0</v>
      </c>
      <c r="Q3008" s="185">
        <v>0.00236</v>
      </c>
      <c r="R3008" s="185">
        <f>Q3008*H3008</f>
        <v>39.7833814</v>
      </c>
      <c r="S3008" s="185">
        <v>0</v>
      </c>
      <c r="T3008" s="186">
        <f>S3008*H3008</f>
        <v>0</v>
      </c>
      <c r="AR3008" s="24" t="s">
        <v>497</v>
      </c>
      <c r="AT3008" s="24" t="s">
        <v>782</v>
      </c>
      <c r="AU3008" s="24" t="s">
        <v>86</v>
      </c>
      <c r="AY3008" s="24" t="s">
        <v>144</v>
      </c>
      <c r="BE3008" s="187">
        <f>IF(N3008="základní",J3008,0)</f>
        <v>0</v>
      </c>
      <c r="BF3008" s="187">
        <f>IF(N3008="snížená",J3008,0)</f>
        <v>0</v>
      </c>
      <c r="BG3008" s="187">
        <f>IF(N3008="zákl. přenesená",J3008,0)</f>
        <v>0</v>
      </c>
      <c r="BH3008" s="187">
        <f>IF(N3008="sníž. přenesená",J3008,0)</f>
        <v>0</v>
      </c>
      <c r="BI3008" s="187">
        <f>IF(N3008="nulová",J3008,0)</f>
        <v>0</v>
      </c>
      <c r="BJ3008" s="24" t="s">
        <v>25</v>
      </c>
      <c r="BK3008" s="187">
        <f>ROUND(I3008*H3008,2)</f>
        <v>0</v>
      </c>
      <c r="BL3008" s="24" t="s">
        <v>339</v>
      </c>
      <c r="BM3008" s="24" t="s">
        <v>3329</v>
      </c>
    </row>
    <row r="3009" spans="2:47" s="1" customFormat="1" ht="27">
      <c r="B3009" s="42"/>
      <c r="D3009" s="189" t="s">
        <v>852</v>
      </c>
      <c r="F3009" s="236" t="s">
        <v>3330</v>
      </c>
      <c r="I3009" s="237"/>
      <c r="L3009" s="42"/>
      <c r="M3009" s="238"/>
      <c r="N3009" s="43"/>
      <c r="O3009" s="43"/>
      <c r="P3009" s="43"/>
      <c r="Q3009" s="43"/>
      <c r="R3009" s="43"/>
      <c r="S3009" s="43"/>
      <c r="T3009" s="71"/>
      <c r="AT3009" s="24" t="s">
        <v>852</v>
      </c>
      <c r="AU3009" s="24" t="s">
        <v>86</v>
      </c>
    </row>
    <row r="3010" spans="2:51" s="11" customFormat="1" ht="13.5">
      <c r="B3010" s="188"/>
      <c r="D3010" s="189" t="s">
        <v>153</v>
      </c>
      <c r="E3010" s="190" t="s">
        <v>5</v>
      </c>
      <c r="F3010" s="191" t="s">
        <v>1256</v>
      </c>
      <c r="H3010" s="192" t="s">
        <v>5</v>
      </c>
      <c r="I3010" s="193"/>
      <c r="L3010" s="188"/>
      <c r="M3010" s="194"/>
      <c r="N3010" s="195"/>
      <c r="O3010" s="195"/>
      <c r="P3010" s="195"/>
      <c r="Q3010" s="195"/>
      <c r="R3010" s="195"/>
      <c r="S3010" s="195"/>
      <c r="T3010" s="196"/>
      <c r="AT3010" s="192" t="s">
        <v>153</v>
      </c>
      <c r="AU3010" s="192" t="s">
        <v>86</v>
      </c>
      <c r="AV3010" s="11" t="s">
        <v>25</v>
      </c>
      <c r="AW3010" s="11" t="s">
        <v>40</v>
      </c>
      <c r="AX3010" s="11" t="s">
        <v>77</v>
      </c>
      <c r="AY3010" s="192" t="s">
        <v>144</v>
      </c>
    </row>
    <row r="3011" spans="2:51" s="11" customFormat="1" ht="13.5">
      <c r="B3011" s="188"/>
      <c r="D3011" s="189" t="s">
        <v>153</v>
      </c>
      <c r="E3011" s="190" t="s">
        <v>5</v>
      </c>
      <c r="F3011" s="191" t="s">
        <v>1257</v>
      </c>
      <c r="H3011" s="192" t="s">
        <v>5</v>
      </c>
      <c r="I3011" s="193"/>
      <c r="L3011" s="188"/>
      <c r="M3011" s="194"/>
      <c r="N3011" s="195"/>
      <c r="O3011" s="195"/>
      <c r="P3011" s="195"/>
      <c r="Q3011" s="195"/>
      <c r="R3011" s="195"/>
      <c r="S3011" s="195"/>
      <c r="T3011" s="196"/>
      <c r="AT3011" s="192" t="s">
        <v>153</v>
      </c>
      <c r="AU3011" s="192" t="s">
        <v>86</v>
      </c>
      <c r="AV3011" s="11" t="s">
        <v>25</v>
      </c>
      <c r="AW3011" s="11" t="s">
        <v>40</v>
      </c>
      <c r="AX3011" s="11" t="s">
        <v>77</v>
      </c>
      <c r="AY3011" s="192" t="s">
        <v>144</v>
      </c>
    </row>
    <row r="3012" spans="2:51" s="12" customFormat="1" ht="13.5">
      <c r="B3012" s="197"/>
      <c r="D3012" s="189" t="s">
        <v>153</v>
      </c>
      <c r="E3012" s="198" t="s">
        <v>5</v>
      </c>
      <c r="F3012" s="199" t="s">
        <v>1258</v>
      </c>
      <c r="H3012" s="200">
        <v>131.06</v>
      </c>
      <c r="I3012" s="201"/>
      <c r="L3012" s="197"/>
      <c r="M3012" s="202"/>
      <c r="N3012" s="203"/>
      <c r="O3012" s="203"/>
      <c r="P3012" s="203"/>
      <c r="Q3012" s="203"/>
      <c r="R3012" s="203"/>
      <c r="S3012" s="203"/>
      <c r="T3012" s="204"/>
      <c r="AT3012" s="198" t="s">
        <v>153</v>
      </c>
      <c r="AU3012" s="198" t="s">
        <v>86</v>
      </c>
      <c r="AV3012" s="12" t="s">
        <v>86</v>
      </c>
      <c r="AW3012" s="12" t="s">
        <v>40</v>
      </c>
      <c r="AX3012" s="12" t="s">
        <v>77</v>
      </c>
      <c r="AY3012" s="198" t="s">
        <v>144</v>
      </c>
    </row>
    <row r="3013" spans="2:51" s="11" customFormat="1" ht="13.5">
      <c r="B3013" s="188"/>
      <c r="D3013" s="189" t="s">
        <v>153</v>
      </c>
      <c r="E3013" s="190" t="s">
        <v>5</v>
      </c>
      <c r="F3013" s="191" t="s">
        <v>154</v>
      </c>
      <c r="H3013" s="192" t="s">
        <v>5</v>
      </c>
      <c r="I3013" s="193"/>
      <c r="L3013" s="188"/>
      <c r="M3013" s="194"/>
      <c r="N3013" s="195"/>
      <c r="O3013" s="195"/>
      <c r="P3013" s="195"/>
      <c r="Q3013" s="195"/>
      <c r="R3013" s="195"/>
      <c r="S3013" s="195"/>
      <c r="T3013" s="196"/>
      <c r="AT3013" s="192" t="s">
        <v>153</v>
      </c>
      <c r="AU3013" s="192" t="s">
        <v>86</v>
      </c>
      <c r="AV3013" s="11" t="s">
        <v>25</v>
      </c>
      <c r="AW3013" s="11" t="s">
        <v>40</v>
      </c>
      <c r="AX3013" s="11" t="s">
        <v>77</v>
      </c>
      <c r="AY3013" s="192" t="s">
        <v>144</v>
      </c>
    </row>
    <row r="3014" spans="2:51" s="11" customFormat="1" ht="13.5">
      <c r="B3014" s="188"/>
      <c r="D3014" s="189" t="s">
        <v>153</v>
      </c>
      <c r="E3014" s="190" t="s">
        <v>5</v>
      </c>
      <c r="F3014" s="191" t="s">
        <v>155</v>
      </c>
      <c r="H3014" s="192" t="s">
        <v>5</v>
      </c>
      <c r="I3014" s="193"/>
      <c r="L3014" s="188"/>
      <c r="M3014" s="194"/>
      <c r="N3014" s="195"/>
      <c r="O3014" s="195"/>
      <c r="P3014" s="195"/>
      <c r="Q3014" s="195"/>
      <c r="R3014" s="195"/>
      <c r="S3014" s="195"/>
      <c r="T3014" s="196"/>
      <c r="AT3014" s="192" t="s">
        <v>153</v>
      </c>
      <c r="AU3014" s="192" t="s">
        <v>86</v>
      </c>
      <c r="AV3014" s="11" t="s">
        <v>25</v>
      </c>
      <c r="AW3014" s="11" t="s">
        <v>40</v>
      </c>
      <c r="AX3014" s="11" t="s">
        <v>77</v>
      </c>
      <c r="AY3014" s="192" t="s">
        <v>144</v>
      </c>
    </row>
    <row r="3015" spans="2:51" s="12" customFormat="1" ht="13.5">
      <c r="B3015" s="197"/>
      <c r="D3015" s="189" t="s">
        <v>153</v>
      </c>
      <c r="E3015" s="198" t="s">
        <v>5</v>
      </c>
      <c r="F3015" s="199" t="s">
        <v>580</v>
      </c>
      <c r="H3015" s="200">
        <v>40.84</v>
      </c>
      <c r="I3015" s="201"/>
      <c r="L3015" s="197"/>
      <c r="M3015" s="202"/>
      <c r="N3015" s="203"/>
      <c r="O3015" s="203"/>
      <c r="P3015" s="203"/>
      <c r="Q3015" s="203"/>
      <c r="R3015" s="203"/>
      <c r="S3015" s="203"/>
      <c r="T3015" s="204"/>
      <c r="AT3015" s="198" t="s">
        <v>153</v>
      </c>
      <c r="AU3015" s="198" t="s">
        <v>86</v>
      </c>
      <c r="AV3015" s="12" t="s">
        <v>86</v>
      </c>
      <c r="AW3015" s="12" t="s">
        <v>40</v>
      </c>
      <c r="AX3015" s="12" t="s">
        <v>77</v>
      </c>
      <c r="AY3015" s="198" t="s">
        <v>144</v>
      </c>
    </row>
    <row r="3016" spans="2:51" s="11" customFormat="1" ht="13.5">
      <c r="B3016" s="188"/>
      <c r="D3016" s="189" t="s">
        <v>153</v>
      </c>
      <c r="E3016" s="190" t="s">
        <v>5</v>
      </c>
      <c r="F3016" s="191" t="s">
        <v>157</v>
      </c>
      <c r="H3016" s="192" t="s">
        <v>5</v>
      </c>
      <c r="I3016" s="193"/>
      <c r="L3016" s="188"/>
      <c r="M3016" s="194"/>
      <c r="N3016" s="195"/>
      <c r="O3016" s="195"/>
      <c r="P3016" s="195"/>
      <c r="Q3016" s="195"/>
      <c r="R3016" s="195"/>
      <c r="S3016" s="195"/>
      <c r="T3016" s="196"/>
      <c r="AT3016" s="192" t="s">
        <v>153</v>
      </c>
      <c r="AU3016" s="192" t="s">
        <v>86</v>
      </c>
      <c r="AV3016" s="11" t="s">
        <v>25</v>
      </c>
      <c r="AW3016" s="11" t="s">
        <v>40</v>
      </c>
      <c r="AX3016" s="11" t="s">
        <v>77</v>
      </c>
      <c r="AY3016" s="192" t="s">
        <v>144</v>
      </c>
    </row>
    <row r="3017" spans="2:51" s="11" customFormat="1" ht="13.5">
      <c r="B3017" s="188"/>
      <c r="D3017" s="189" t="s">
        <v>153</v>
      </c>
      <c r="E3017" s="190" t="s">
        <v>5</v>
      </c>
      <c r="F3017" s="191" t="s">
        <v>158</v>
      </c>
      <c r="H3017" s="192" t="s">
        <v>5</v>
      </c>
      <c r="I3017" s="193"/>
      <c r="L3017" s="188"/>
      <c r="M3017" s="194"/>
      <c r="N3017" s="195"/>
      <c r="O3017" s="195"/>
      <c r="P3017" s="195"/>
      <c r="Q3017" s="195"/>
      <c r="R3017" s="195"/>
      <c r="S3017" s="195"/>
      <c r="T3017" s="196"/>
      <c r="AT3017" s="192" t="s">
        <v>153</v>
      </c>
      <c r="AU3017" s="192" t="s">
        <v>86</v>
      </c>
      <c r="AV3017" s="11" t="s">
        <v>25</v>
      </c>
      <c r="AW3017" s="11" t="s">
        <v>40</v>
      </c>
      <c r="AX3017" s="11" t="s">
        <v>77</v>
      </c>
      <c r="AY3017" s="192" t="s">
        <v>144</v>
      </c>
    </row>
    <row r="3018" spans="2:51" s="12" customFormat="1" ht="13.5">
      <c r="B3018" s="197"/>
      <c r="D3018" s="189" t="s">
        <v>153</v>
      </c>
      <c r="E3018" s="198" t="s">
        <v>5</v>
      </c>
      <c r="F3018" s="199" t="s">
        <v>581</v>
      </c>
      <c r="H3018" s="200">
        <v>55.65</v>
      </c>
      <c r="I3018" s="201"/>
      <c r="L3018" s="197"/>
      <c r="M3018" s="202"/>
      <c r="N3018" s="203"/>
      <c r="O3018" s="203"/>
      <c r="P3018" s="203"/>
      <c r="Q3018" s="203"/>
      <c r="R3018" s="203"/>
      <c r="S3018" s="203"/>
      <c r="T3018" s="204"/>
      <c r="AT3018" s="198" t="s">
        <v>153</v>
      </c>
      <c r="AU3018" s="198" t="s">
        <v>86</v>
      </c>
      <c r="AV3018" s="12" t="s">
        <v>86</v>
      </c>
      <c r="AW3018" s="12" t="s">
        <v>40</v>
      </c>
      <c r="AX3018" s="12" t="s">
        <v>77</v>
      </c>
      <c r="AY3018" s="198" t="s">
        <v>144</v>
      </c>
    </row>
    <row r="3019" spans="2:51" s="11" customFormat="1" ht="13.5">
      <c r="B3019" s="188"/>
      <c r="D3019" s="189" t="s">
        <v>153</v>
      </c>
      <c r="E3019" s="190" t="s">
        <v>5</v>
      </c>
      <c r="F3019" s="191" t="s">
        <v>301</v>
      </c>
      <c r="H3019" s="192" t="s">
        <v>5</v>
      </c>
      <c r="I3019" s="193"/>
      <c r="L3019" s="188"/>
      <c r="M3019" s="194"/>
      <c r="N3019" s="195"/>
      <c r="O3019" s="195"/>
      <c r="P3019" s="195"/>
      <c r="Q3019" s="195"/>
      <c r="R3019" s="195"/>
      <c r="S3019" s="195"/>
      <c r="T3019" s="196"/>
      <c r="AT3019" s="192" t="s">
        <v>153</v>
      </c>
      <c r="AU3019" s="192" t="s">
        <v>86</v>
      </c>
      <c r="AV3019" s="11" t="s">
        <v>25</v>
      </c>
      <c r="AW3019" s="11" t="s">
        <v>40</v>
      </c>
      <c r="AX3019" s="11" t="s">
        <v>77</v>
      </c>
      <c r="AY3019" s="192" t="s">
        <v>144</v>
      </c>
    </row>
    <row r="3020" spans="2:51" s="11" customFormat="1" ht="13.5">
      <c r="B3020" s="188"/>
      <c r="D3020" s="189" t="s">
        <v>153</v>
      </c>
      <c r="E3020" s="190" t="s">
        <v>5</v>
      </c>
      <c r="F3020" s="191" t="s">
        <v>302</v>
      </c>
      <c r="H3020" s="192" t="s">
        <v>5</v>
      </c>
      <c r="I3020" s="193"/>
      <c r="L3020" s="188"/>
      <c r="M3020" s="194"/>
      <c r="N3020" s="195"/>
      <c r="O3020" s="195"/>
      <c r="P3020" s="195"/>
      <c r="Q3020" s="195"/>
      <c r="R3020" s="195"/>
      <c r="S3020" s="195"/>
      <c r="T3020" s="196"/>
      <c r="AT3020" s="192" t="s">
        <v>153</v>
      </c>
      <c r="AU3020" s="192" t="s">
        <v>86</v>
      </c>
      <c r="AV3020" s="11" t="s">
        <v>25</v>
      </c>
      <c r="AW3020" s="11" t="s">
        <v>40</v>
      </c>
      <c r="AX3020" s="11" t="s">
        <v>77</v>
      </c>
      <c r="AY3020" s="192" t="s">
        <v>144</v>
      </c>
    </row>
    <row r="3021" spans="2:51" s="12" customFormat="1" ht="13.5">
      <c r="B3021" s="197"/>
      <c r="D3021" s="189" t="s">
        <v>153</v>
      </c>
      <c r="E3021" s="198" t="s">
        <v>5</v>
      </c>
      <c r="F3021" s="199" t="s">
        <v>582</v>
      </c>
      <c r="H3021" s="200">
        <v>39.58</v>
      </c>
      <c r="I3021" s="201"/>
      <c r="L3021" s="197"/>
      <c r="M3021" s="202"/>
      <c r="N3021" s="203"/>
      <c r="O3021" s="203"/>
      <c r="P3021" s="203"/>
      <c r="Q3021" s="203"/>
      <c r="R3021" s="203"/>
      <c r="S3021" s="203"/>
      <c r="T3021" s="204"/>
      <c r="AT3021" s="198" t="s">
        <v>153</v>
      </c>
      <c r="AU3021" s="198" t="s">
        <v>86</v>
      </c>
      <c r="AV3021" s="12" t="s">
        <v>86</v>
      </c>
      <c r="AW3021" s="12" t="s">
        <v>40</v>
      </c>
      <c r="AX3021" s="12" t="s">
        <v>77</v>
      </c>
      <c r="AY3021" s="198" t="s">
        <v>144</v>
      </c>
    </row>
    <row r="3022" spans="2:51" s="11" customFormat="1" ht="13.5">
      <c r="B3022" s="188"/>
      <c r="D3022" s="189" t="s">
        <v>153</v>
      </c>
      <c r="E3022" s="190" t="s">
        <v>5</v>
      </c>
      <c r="F3022" s="191" t="s">
        <v>333</v>
      </c>
      <c r="H3022" s="192" t="s">
        <v>5</v>
      </c>
      <c r="I3022" s="193"/>
      <c r="L3022" s="188"/>
      <c r="M3022" s="194"/>
      <c r="N3022" s="195"/>
      <c r="O3022" s="195"/>
      <c r="P3022" s="195"/>
      <c r="Q3022" s="195"/>
      <c r="R3022" s="195"/>
      <c r="S3022" s="195"/>
      <c r="T3022" s="196"/>
      <c r="AT3022" s="192" t="s">
        <v>153</v>
      </c>
      <c r="AU3022" s="192" t="s">
        <v>86</v>
      </c>
      <c r="AV3022" s="11" t="s">
        <v>25</v>
      </c>
      <c r="AW3022" s="11" t="s">
        <v>40</v>
      </c>
      <c r="AX3022" s="11" t="s">
        <v>77</v>
      </c>
      <c r="AY3022" s="192" t="s">
        <v>144</v>
      </c>
    </row>
    <row r="3023" spans="2:51" s="11" customFormat="1" ht="13.5">
      <c r="B3023" s="188"/>
      <c r="D3023" s="189" t="s">
        <v>153</v>
      </c>
      <c r="E3023" s="190" t="s">
        <v>5</v>
      </c>
      <c r="F3023" s="191" t="s">
        <v>334</v>
      </c>
      <c r="H3023" s="192" t="s">
        <v>5</v>
      </c>
      <c r="I3023" s="193"/>
      <c r="L3023" s="188"/>
      <c r="M3023" s="194"/>
      <c r="N3023" s="195"/>
      <c r="O3023" s="195"/>
      <c r="P3023" s="195"/>
      <c r="Q3023" s="195"/>
      <c r="R3023" s="195"/>
      <c r="S3023" s="195"/>
      <c r="T3023" s="196"/>
      <c r="AT3023" s="192" t="s">
        <v>153</v>
      </c>
      <c r="AU3023" s="192" t="s">
        <v>86</v>
      </c>
      <c r="AV3023" s="11" t="s">
        <v>25</v>
      </c>
      <c r="AW3023" s="11" t="s">
        <v>40</v>
      </c>
      <c r="AX3023" s="11" t="s">
        <v>77</v>
      </c>
      <c r="AY3023" s="192" t="s">
        <v>144</v>
      </c>
    </row>
    <row r="3024" spans="2:51" s="12" customFormat="1" ht="13.5">
      <c r="B3024" s="197"/>
      <c r="D3024" s="189" t="s">
        <v>153</v>
      </c>
      <c r="E3024" s="198" t="s">
        <v>5</v>
      </c>
      <c r="F3024" s="199" t="s">
        <v>371</v>
      </c>
      <c r="H3024" s="200">
        <v>33.24</v>
      </c>
      <c r="I3024" s="201"/>
      <c r="L3024" s="197"/>
      <c r="M3024" s="202"/>
      <c r="N3024" s="203"/>
      <c r="O3024" s="203"/>
      <c r="P3024" s="203"/>
      <c r="Q3024" s="203"/>
      <c r="R3024" s="203"/>
      <c r="S3024" s="203"/>
      <c r="T3024" s="204"/>
      <c r="AT3024" s="198" t="s">
        <v>153</v>
      </c>
      <c r="AU3024" s="198" t="s">
        <v>86</v>
      </c>
      <c r="AV3024" s="12" t="s">
        <v>86</v>
      </c>
      <c r="AW3024" s="12" t="s">
        <v>40</v>
      </c>
      <c r="AX3024" s="12" t="s">
        <v>77</v>
      </c>
      <c r="AY3024" s="198" t="s">
        <v>144</v>
      </c>
    </row>
    <row r="3025" spans="2:51" s="13" customFormat="1" ht="13.5">
      <c r="B3025" s="205"/>
      <c r="D3025" s="189" t="s">
        <v>153</v>
      </c>
      <c r="E3025" s="215" t="s">
        <v>5</v>
      </c>
      <c r="F3025" s="216" t="s">
        <v>174</v>
      </c>
      <c r="H3025" s="217">
        <v>300.37</v>
      </c>
      <c r="I3025" s="210"/>
      <c r="L3025" s="205"/>
      <c r="M3025" s="211"/>
      <c r="N3025" s="212"/>
      <c r="O3025" s="212"/>
      <c r="P3025" s="212"/>
      <c r="Q3025" s="212"/>
      <c r="R3025" s="212"/>
      <c r="S3025" s="212"/>
      <c r="T3025" s="213"/>
      <c r="AT3025" s="214" t="s">
        <v>153</v>
      </c>
      <c r="AU3025" s="214" t="s">
        <v>86</v>
      </c>
      <c r="AV3025" s="13" t="s">
        <v>151</v>
      </c>
      <c r="AW3025" s="13" t="s">
        <v>40</v>
      </c>
      <c r="AX3025" s="13" t="s">
        <v>77</v>
      </c>
      <c r="AY3025" s="214" t="s">
        <v>144</v>
      </c>
    </row>
    <row r="3026" spans="2:51" s="12" customFormat="1" ht="13.5">
      <c r="B3026" s="197"/>
      <c r="D3026" s="189" t="s">
        <v>153</v>
      </c>
      <c r="E3026" s="198" t="s">
        <v>5</v>
      </c>
      <c r="F3026" s="199" t="s">
        <v>3331</v>
      </c>
      <c r="H3026" s="200">
        <v>16857.365</v>
      </c>
      <c r="I3026" s="201"/>
      <c r="L3026" s="197"/>
      <c r="M3026" s="202"/>
      <c r="N3026" s="203"/>
      <c r="O3026" s="203"/>
      <c r="P3026" s="203"/>
      <c r="Q3026" s="203"/>
      <c r="R3026" s="203"/>
      <c r="S3026" s="203"/>
      <c r="T3026" s="204"/>
      <c r="AT3026" s="198" t="s">
        <v>153</v>
      </c>
      <c r="AU3026" s="198" t="s">
        <v>86</v>
      </c>
      <c r="AV3026" s="12" t="s">
        <v>86</v>
      </c>
      <c r="AW3026" s="12" t="s">
        <v>40</v>
      </c>
      <c r="AX3026" s="12" t="s">
        <v>77</v>
      </c>
      <c r="AY3026" s="198" t="s">
        <v>144</v>
      </c>
    </row>
    <row r="3027" spans="2:51" s="13" customFormat="1" ht="13.5">
      <c r="B3027" s="205"/>
      <c r="D3027" s="206" t="s">
        <v>153</v>
      </c>
      <c r="E3027" s="207" t="s">
        <v>5</v>
      </c>
      <c r="F3027" s="208" t="s">
        <v>174</v>
      </c>
      <c r="H3027" s="209">
        <v>16857.365</v>
      </c>
      <c r="I3027" s="210"/>
      <c r="L3027" s="205"/>
      <c r="M3027" s="211"/>
      <c r="N3027" s="212"/>
      <c r="O3027" s="212"/>
      <c r="P3027" s="212"/>
      <c r="Q3027" s="212"/>
      <c r="R3027" s="212"/>
      <c r="S3027" s="212"/>
      <c r="T3027" s="213"/>
      <c r="AT3027" s="214" t="s">
        <v>153</v>
      </c>
      <c r="AU3027" s="214" t="s">
        <v>86</v>
      </c>
      <c r="AV3027" s="13" t="s">
        <v>151</v>
      </c>
      <c r="AW3027" s="13" t="s">
        <v>40</v>
      </c>
      <c r="AX3027" s="13" t="s">
        <v>25</v>
      </c>
      <c r="AY3027" s="214" t="s">
        <v>144</v>
      </c>
    </row>
    <row r="3028" spans="2:65" s="1" customFormat="1" ht="31.5" customHeight="1">
      <c r="B3028" s="175"/>
      <c r="C3028" s="176" t="s">
        <v>3332</v>
      </c>
      <c r="D3028" s="176" t="s">
        <v>146</v>
      </c>
      <c r="E3028" s="177" t="s">
        <v>3333</v>
      </c>
      <c r="F3028" s="178" t="s">
        <v>3334</v>
      </c>
      <c r="G3028" s="179" t="s">
        <v>205</v>
      </c>
      <c r="H3028" s="180">
        <v>9.5</v>
      </c>
      <c r="I3028" s="181"/>
      <c r="J3028" s="182">
        <f>ROUND(I3028*H3028,2)</f>
        <v>0</v>
      </c>
      <c r="K3028" s="178" t="s">
        <v>4753</v>
      </c>
      <c r="L3028" s="42"/>
      <c r="M3028" s="183" t="s">
        <v>5</v>
      </c>
      <c r="N3028" s="184" t="s">
        <v>48</v>
      </c>
      <c r="O3028" s="43"/>
      <c r="P3028" s="185">
        <f>O3028*H3028</f>
        <v>0</v>
      </c>
      <c r="Q3028" s="185">
        <v>0.00366</v>
      </c>
      <c r="R3028" s="185">
        <f>Q3028*H3028</f>
        <v>0.03477</v>
      </c>
      <c r="S3028" s="185">
        <v>0</v>
      </c>
      <c r="T3028" s="186">
        <f>S3028*H3028</f>
        <v>0</v>
      </c>
      <c r="AR3028" s="24" t="s">
        <v>339</v>
      </c>
      <c r="AT3028" s="24" t="s">
        <v>146</v>
      </c>
      <c r="AU3028" s="24" t="s">
        <v>86</v>
      </c>
      <c r="AY3028" s="24" t="s">
        <v>144</v>
      </c>
      <c r="BE3028" s="187">
        <f>IF(N3028="základní",J3028,0)</f>
        <v>0</v>
      </c>
      <c r="BF3028" s="187">
        <f>IF(N3028="snížená",J3028,0)</f>
        <v>0</v>
      </c>
      <c r="BG3028" s="187">
        <f>IF(N3028="zákl. přenesená",J3028,0)</f>
        <v>0</v>
      </c>
      <c r="BH3028" s="187">
        <f>IF(N3028="sníž. přenesená",J3028,0)</f>
        <v>0</v>
      </c>
      <c r="BI3028" s="187">
        <f>IF(N3028="nulová",J3028,0)</f>
        <v>0</v>
      </c>
      <c r="BJ3028" s="24" t="s">
        <v>25</v>
      </c>
      <c r="BK3028" s="187">
        <f>ROUND(I3028*H3028,2)</f>
        <v>0</v>
      </c>
      <c r="BL3028" s="24" t="s">
        <v>339</v>
      </c>
      <c r="BM3028" s="24" t="s">
        <v>3335</v>
      </c>
    </row>
    <row r="3029" spans="2:51" s="11" customFormat="1" ht="13.5">
      <c r="B3029" s="188"/>
      <c r="D3029" s="189" t="s">
        <v>153</v>
      </c>
      <c r="E3029" s="190" t="s">
        <v>5</v>
      </c>
      <c r="F3029" s="191" t="s">
        <v>352</v>
      </c>
      <c r="H3029" s="192" t="s">
        <v>5</v>
      </c>
      <c r="I3029" s="193"/>
      <c r="L3029" s="188"/>
      <c r="M3029" s="194"/>
      <c r="N3029" s="195"/>
      <c r="O3029" s="195"/>
      <c r="P3029" s="195"/>
      <c r="Q3029" s="195"/>
      <c r="R3029" s="195"/>
      <c r="S3029" s="195"/>
      <c r="T3029" s="196"/>
      <c r="AT3029" s="192" t="s">
        <v>153</v>
      </c>
      <c r="AU3029" s="192" t="s">
        <v>86</v>
      </c>
      <c r="AV3029" s="11" t="s">
        <v>25</v>
      </c>
      <c r="AW3029" s="11" t="s">
        <v>40</v>
      </c>
      <c r="AX3029" s="11" t="s">
        <v>77</v>
      </c>
      <c r="AY3029" s="192" t="s">
        <v>144</v>
      </c>
    </row>
    <row r="3030" spans="2:51" s="11" customFormat="1" ht="13.5">
      <c r="B3030" s="188"/>
      <c r="D3030" s="189" t="s">
        <v>153</v>
      </c>
      <c r="E3030" s="190" t="s">
        <v>5</v>
      </c>
      <c r="F3030" s="191" t="s">
        <v>353</v>
      </c>
      <c r="H3030" s="192" t="s">
        <v>5</v>
      </c>
      <c r="I3030" s="193"/>
      <c r="L3030" s="188"/>
      <c r="M3030" s="194"/>
      <c r="N3030" s="195"/>
      <c r="O3030" s="195"/>
      <c r="P3030" s="195"/>
      <c r="Q3030" s="195"/>
      <c r="R3030" s="195"/>
      <c r="S3030" s="195"/>
      <c r="T3030" s="196"/>
      <c r="AT3030" s="192" t="s">
        <v>153</v>
      </c>
      <c r="AU3030" s="192" t="s">
        <v>86</v>
      </c>
      <c r="AV3030" s="11" t="s">
        <v>25</v>
      </c>
      <c r="AW3030" s="11" t="s">
        <v>40</v>
      </c>
      <c r="AX3030" s="11" t="s">
        <v>77</v>
      </c>
      <c r="AY3030" s="192" t="s">
        <v>144</v>
      </c>
    </row>
    <row r="3031" spans="2:51" s="12" customFormat="1" ht="13.5">
      <c r="B3031" s="197"/>
      <c r="D3031" s="189" t="s">
        <v>153</v>
      </c>
      <c r="E3031" s="198" t="s">
        <v>5</v>
      </c>
      <c r="F3031" s="199" t="s">
        <v>1901</v>
      </c>
      <c r="H3031" s="200">
        <v>9.5</v>
      </c>
      <c r="I3031" s="201"/>
      <c r="L3031" s="197"/>
      <c r="M3031" s="202"/>
      <c r="N3031" s="203"/>
      <c r="O3031" s="203"/>
      <c r="P3031" s="203"/>
      <c r="Q3031" s="203"/>
      <c r="R3031" s="203"/>
      <c r="S3031" s="203"/>
      <c r="T3031" s="204"/>
      <c r="AT3031" s="198" t="s">
        <v>153</v>
      </c>
      <c r="AU3031" s="198" t="s">
        <v>86</v>
      </c>
      <c r="AV3031" s="12" t="s">
        <v>86</v>
      </c>
      <c r="AW3031" s="12" t="s">
        <v>40</v>
      </c>
      <c r="AX3031" s="12" t="s">
        <v>77</v>
      </c>
      <c r="AY3031" s="198" t="s">
        <v>144</v>
      </c>
    </row>
    <row r="3032" spans="2:51" s="13" customFormat="1" ht="13.5">
      <c r="B3032" s="205"/>
      <c r="D3032" s="206" t="s">
        <v>153</v>
      </c>
      <c r="E3032" s="207" t="s">
        <v>5</v>
      </c>
      <c r="F3032" s="208" t="s">
        <v>174</v>
      </c>
      <c r="H3032" s="209">
        <v>9.5</v>
      </c>
      <c r="I3032" s="210"/>
      <c r="L3032" s="205"/>
      <c r="M3032" s="211"/>
      <c r="N3032" s="212"/>
      <c r="O3032" s="212"/>
      <c r="P3032" s="212"/>
      <c r="Q3032" s="212"/>
      <c r="R3032" s="212"/>
      <c r="S3032" s="212"/>
      <c r="T3032" s="213"/>
      <c r="AT3032" s="214" t="s">
        <v>153</v>
      </c>
      <c r="AU3032" s="214" t="s">
        <v>86</v>
      </c>
      <c r="AV3032" s="13" t="s">
        <v>151</v>
      </c>
      <c r="AW3032" s="13" t="s">
        <v>40</v>
      </c>
      <c r="AX3032" s="13" t="s">
        <v>25</v>
      </c>
      <c r="AY3032" s="214" t="s">
        <v>144</v>
      </c>
    </row>
    <row r="3033" spans="2:65" s="1" customFormat="1" ht="31.5" customHeight="1">
      <c r="B3033" s="175"/>
      <c r="C3033" s="223" t="s">
        <v>3336</v>
      </c>
      <c r="D3033" s="223" t="s">
        <v>782</v>
      </c>
      <c r="E3033" s="224" t="s">
        <v>3337</v>
      </c>
      <c r="F3033" s="225" t="s">
        <v>3338</v>
      </c>
      <c r="G3033" s="226" t="s">
        <v>205</v>
      </c>
      <c r="H3033" s="227">
        <v>10.45</v>
      </c>
      <c r="I3033" s="228"/>
      <c r="J3033" s="229">
        <f>ROUND(I3033*H3033,2)</f>
        <v>0</v>
      </c>
      <c r="K3033" s="178" t="s">
        <v>4753</v>
      </c>
      <c r="L3033" s="230"/>
      <c r="M3033" s="231" t="s">
        <v>5</v>
      </c>
      <c r="N3033" s="232" t="s">
        <v>48</v>
      </c>
      <c r="O3033" s="43"/>
      <c r="P3033" s="185">
        <f>O3033*H3033</f>
        <v>0</v>
      </c>
      <c r="Q3033" s="185">
        <v>0.024</v>
      </c>
      <c r="R3033" s="185">
        <f>Q3033*H3033</f>
        <v>0.25079999999999997</v>
      </c>
      <c r="S3033" s="185">
        <v>0</v>
      </c>
      <c r="T3033" s="186">
        <f>S3033*H3033</f>
        <v>0</v>
      </c>
      <c r="AR3033" s="24" t="s">
        <v>497</v>
      </c>
      <c r="AT3033" s="24" t="s">
        <v>782</v>
      </c>
      <c r="AU3033" s="24" t="s">
        <v>86</v>
      </c>
      <c r="AY3033" s="24" t="s">
        <v>144</v>
      </c>
      <c r="BE3033" s="187">
        <f>IF(N3033="základní",J3033,0)</f>
        <v>0</v>
      </c>
      <c r="BF3033" s="187">
        <f>IF(N3033="snížená",J3033,0)</f>
        <v>0</v>
      </c>
      <c r="BG3033" s="187">
        <f>IF(N3033="zákl. přenesená",J3033,0)</f>
        <v>0</v>
      </c>
      <c r="BH3033" s="187">
        <f>IF(N3033="sníž. přenesená",J3033,0)</f>
        <v>0</v>
      </c>
      <c r="BI3033" s="187">
        <f>IF(N3033="nulová",J3033,0)</f>
        <v>0</v>
      </c>
      <c r="BJ3033" s="24" t="s">
        <v>25</v>
      </c>
      <c r="BK3033" s="187">
        <f>ROUND(I3033*H3033,2)</f>
        <v>0</v>
      </c>
      <c r="BL3033" s="24" t="s">
        <v>339</v>
      </c>
      <c r="BM3033" s="24" t="s">
        <v>3339</v>
      </c>
    </row>
    <row r="3034" spans="2:51" s="11" customFormat="1" ht="13.5">
      <c r="B3034" s="188"/>
      <c r="D3034" s="189" t="s">
        <v>153</v>
      </c>
      <c r="E3034" s="190" t="s">
        <v>5</v>
      </c>
      <c r="F3034" s="191" t="s">
        <v>352</v>
      </c>
      <c r="H3034" s="192" t="s">
        <v>5</v>
      </c>
      <c r="I3034" s="193"/>
      <c r="L3034" s="188"/>
      <c r="M3034" s="194"/>
      <c r="N3034" s="195"/>
      <c r="O3034" s="195"/>
      <c r="P3034" s="195"/>
      <c r="Q3034" s="195"/>
      <c r="R3034" s="195"/>
      <c r="S3034" s="195"/>
      <c r="T3034" s="196"/>
      <c r="AT3034" s="192" t="s">
        <v>153</v>
      </c>
      <c r="AU3034" s="192" t="s">
        <v>86</v>
      </c>
      <c r="AV3034" s="11" t="s">
        <v>25</v>
      </c>
      <c r="AW3034" s="11" t="s">
        <v>40</v>
      </c>
      <c r="AX3034" s="11" t="s">
        <v>77</v>
      </c>
      <c r="AY3034" s="192" t="s">
        <v>144</v>
      </c>
    </row>
    <row r="3035" spans="2:51" s="11" customFormat="1" ht="13.5">
      <c r="B3035" s="188"/>
      <c r="D3035" s="189" t="s">
        <v>153</v>
      </c>
      <c r="E3035" s="190" t="s">
        <v>5</v>
      </c>
      <c r="F3035" s="191" t="s">
        <v>353</v>
      </c>
      <c r="H3035" s="192" t="s">
        <v>5</v>
      </c>
      <c r="I3035" s="193"/>
      <c r="L3035" s="188"/>
      <c r="M3035" s="194"/>
      <c r="N3035" s="195"/>
      <c r="O3035" s="195"/>
      <c r="P3035" s="195"/>
      <c r="Q3035" s="195"/>
      <c r="R3035" s="195"/>
      <c r="S3035" s="195"/>
      <c r="T3035" s="196"/>
      <c r="AT3035" s="192" t="s">
        <v>153</v>
      </c>
      <c r="AU3035" s="192" t="s">
        <v>86</v>
      </c>
      <c r="AV3035" s="11" t="s">
        <v>25</v>
      </c>
      <c r="AW3035" s="11" t="s">
        <v>40</v>
      </c>
      <c r="AX3035" s="11" t="s">
        <v>77</v>
      </c>
      <c r="AY3035" s="192" t="s">
        <v>144</v>
      </c>
    </row>
    <row r="3036" spans="2:51" s="12" customFormat="1" ht="13.5">
      <c r="B3036" s="197"/>
      <c r="D3036" s="189" t="s">
        <v>153</v>
      </c>
      <c r="E3036" s="198" t="s">
        <v>5</v>
      </c>
      <c r="F3036" s="199" t="s">
        <v>1901</v>
      </c>
      <c r="H3036" s="200">
        <v>9.5</v>
      </c>
      <c r="I3036" s="201"/>
      <c r="L3036" s="197"/>
      <c r="M3036" s="202"/>
      <c r="N3036" s="203"/>
      <c r="O3036" s="203"/>
      <c r="P3036" s="203"/>
      <c r="Q3036" s="203"/>
      <c r="R3036" s="203"/>
      <c r="S3036" s="203"/>
      <c r="T3036" s="204"/>
      <c r="AT3036" s="198" t="s">
        <v>153</v>
      </c>
      <c r="AU3036" s="198" t="s">
        <v>86</v>
      </c>
      <c r="AV3036" s="12" t="s">
        <v>86</v>
      </c>
      <c r="AW3036" s="12" t="s">
        <v>40</v>
      </c>
      <c r="AX3036" s="12" t="s">
        <v>77</v>
      </c>
      <c r="AY3036" s="198" t="s">
        <v>144</v>
      </c>
    </row>
    <row r="3037" spans="2:51" s="13" customFormat="1" ht="13.5">
      <c r="B3037" s="205"/>
      <c r="D3037" s="189" t="s">
        <v>153</v>
      </c>
      <c r="E3037" s="215" t="s">
        <v>5</v>
      </c>
      <c r="F3037" s="216" t="s">
        <v>174</v>
      </c>
      <c r="H3037" s="217">
        <v>9.5</v>
      </c>
      <c r="I3037" s="210"/>
      <c r="L3037" s="205"/>
      <c r="M3037" s="211"/>
      <c r="N3037" s="212"/>
      <c r="O3037" s="212"/>
      <c r="P3037" s="212"/>
      <c r="Q3037" s="212"/>
      <c r="R3037" s="212"/>
      <c r="S3037" s="212"/>
      <c r="T3037" s="213"/>
      <c r="AT3037" s="214" t="s">
        <v>153</v>
      </c>
      <c r="AU3037" s="214" t="s">
        <v>86</v>
      </c>
      <c r="AV3037" s="13" t="s">
        <v>151</v>
      </c>
      <c r="AW3037" s="13" t="s">
        <v>40</v>
      </c>
      <c r="AX3037" s="13" t="s">
        <v>77</v>
      </c>
      <c r="AY3037" s="214" t="s">
        <v>144</v>
      </c>
    </row>
    <row r="3038" spans="2:51" s="12" customFormat="1" ht="13.5">
      <c r="B3038" s="197"/>
      <c r="D3038" s="189" t="s">
        <v>153</v>
      </c>
      <c r="E3038" s="198" t="s">
        <v>5</v>
      </c>
      <c r="F3038" s="199" t="s">
        <v>3340</v>
      </c>
      <c r="H3038" s="200">
        <v>10.45</v>
      </c>
      <c r="I3038" s="201"/>
      <c r="L3038" s="197"/>
      <c r="M3038" s="202"/>
      <c r="N3038" s="203"/>
      <c r="O3038" s="203"/>
      <c r="P3038" s="203"/>
      <c r="Q3038" s="203"/>
      <c r="R3038" s="203"/>
      <c r="S3038" s="203"/>
      <c r="T3038" s="204"/>
      <c r="AT3038" s="198" t="s">
        <v>153</v>
      </c>
      <c r="AU3038" s="198" t="s">
        <v>86</v>
      </c>
      <c r="AV3038" s="12" t="s">
        <v>86</v>
      </c>
      <c r="AW3038" s="12" t="s">
        <v>40</v>
      </c>
      <c r="AX3038" s="12" t="s">
        <v>77</v>
      </c>
      <c r="AY3038" s="198" t="s">
        <v>144</v>
      </c>
    </row>
    <row r="3039" spans="2:51" s="13" customFormat="1" ht="13.5">
      <c r="B3039" s="205"/>
      <c r="D3039" s="206" t="s">
        <v>153</v>
      </c>
      <c r="E3039" s="207" t="s">
        <v>5</v>
      </c>
      <c r="F3039" s="208" t="s">
        <v>174</v>
      </c>
      <c r="H3039" s="209">
        <v>10.45</v>
      </c>
      <c r="I3039" s="210"/>
      <c r="L3039" s="205"/>
      <c r="M3039" s="211"/>
      <c r="N3039" s="212"/>
      <c r="O3039" s="212"/>
      <c r="P3039" s="212"/>
      <c r="Q3039" s="212"/>
      <c r="R3039" s="212"/>
      <c r="S3039" s="212"/>
      <c r="T3039" s="213"/>
      <c r="AT3039" s="214" t="s">
        <v>153</v>
      </c>
      <c r="AU3039" s="214" t="s">
        <v>86</v>
      </c>
      <c r="AV3039" s="13" t="s">
        <v>151</v>
      </c>
      <c r="AW3039" s="13" t="s">
        <v>40</v>
      </c>
      <c r="AX3039" s="13" t="s">
        <v>25</v>
      </c>
      <c r="AY3039" s="214" t="s">
        <v>144</v>
      </c>
    </row>
    <row r="3040" spans="2:65" s="1" customFormat="1" ht="44.25" customHeight="1">
      <c r="B3040" s="175"/>
      <c r="C3040" s="176" t="s">
        <v>3341</v>
      </c>
      <c r="D3040" s="176" t="s">
        <v>146</v>
      </c>
      <c r="E3040" s="177" t="s">
        <v>3342</v>
      </c>
      <c r="F3040" s="178" t="s">
        <v>3343</v>
      </c>
      <c r="G3040" s="179" t="s">
        <v>205</v>
      </c>
      <c r="H3040" s="180">
        <v>16.34</v>
      </c>
      <c r="I3040" s="181"/>
      <c r="J3040" s="182">
        <f>ROUND(I3040*H3040,2)</f>
        <v>0</v>
      </c>
      <c r="K3040" s="178" t="s">
        <v>4753</v>
      </c>
      <c r="L3040" s="42"/>
      <c r="M3040" s="183" t="s">
        <v>5</v>
      </c>
      <c r="N3040" s="184" t="s">
        <v>48</v>
      </c>
      <c r="O3040" s="43"/>
      <c r="P3040" s="185">
        <f>O3040*H3040</f>
        <v>0</v>
      </c>
      <c r="Q3040" s="185">
        <v>0.03767</v>
      </c>
      <c r="R3040" s="185">
        <f>Q3040*H3040</f>
        <v>0.6155278000000001</v>
      </c>
      <c r="S3040" s="185">
        <v>0</v>
      </c>
      <c r="T3040" s="186">
        <f>S3040*H3040</f>
        <v>0</v>
      </c>
      <c r="AR3040" s="24" t="s">
        <v>339</v>
      </c>
      <c r="AT3040" s="24" t="s">
        <v>146</v>
      </c>
      <c r="AU3040" s="24" t="s">
        <v>86</v>
      </c>
      <c r="AY3040" s="24" t="s">
        <v>144</v>
      </c>
      <c r="BE3040" s="187">
        <f>IF(N3040="základní",J3040,0)</f>
        <v>0</v>
      </c>
      <c r="BF3040" s="187">
        <f>IF(N3040="snížená",J3040,0)</f>
        <v>0</v>
      </c>
      <c r="BG3040" s="187">
        <f>IF(N3040="zákl. přenesená",J3040,0)</f>
        <v>0</v>
      </c>
      <c r="BH3040" s="187">
        <f>IF(N3040="sníž. přenesená",J3040,0)</f>
        <v>0</v>
      </c>
      <c r="BI3040" s="187">
        <f>IF(N3040="nulová",J3040,0)</f>
        <v>0</v>
      </c>
      <c r="BJ3040" s="24" t="s">
        <v>25</v>
      </c>
      <c r="BK3040" s="187">
        <f>ROUND(I3040*H3040,2)</f>
        <v>0</v>
      </c>
      <c r="BL3040" s="24" t="s">
        <v>339</v>
      </c>
      <c r="BM3040" s="24" t="s">
        <v>3344</v>
      </c>
    </row>
    <row r="3041" spans="2:51" s="11" customFormat="1" ht="13.5">
      <c r="B3041" s="188"/>
      <c r="D3041" s="189" t="s">
        <v>153</v>
      </c>
      <c r="E3041" s="190" t="s">
        <v>5</v>
      </c>
      <c r="F3041" s="191" t="s">
        <v>308</v>
      </c>
      <c r="H3041" s="192" t="s">
        <v>5</v>
      </c>
      <c r="I3041" s="193"/>
      <c r="L3041" s="188"/>
      <c r="M3041" s="194"/>
      <c r="N3041" s="195"/>
      <c r="O3041" s="195"/>
      <c r="P3041" s="195"/>
      <c r="Q3041" s="195"/>
      <c r="R3041" s="195"/>
      <c r="S3041" s="195"/>
      <c r="T3041" s="196"/>
      <c r="AT3041" s="192" t="s">
        <v>153</v>
      </c>
      <c r="AU3041" s="192" t="s">
        <v>86</v>
      </c>
      <c r="AV3041" s="11" t="s">
        <v>25</v>
      </c>
      <c r="AW3041" s="11" t="s">
        <v>40</v>
      </c>
      <c r="AX3041" s="11" t="s">
        <v>77</v>
      </c>
      <c r="AY3041" s="192" t="s">
        <v>144</v>
      </c>
    </row>
    <row r="3042" spans="2:51" s="11" customFormat="1" ht="13.5">
      <c r="B3042" s="188"/>
      <c r="D3042" s="189" t="s">
        <v>153</v>
      </c>
      <c r="E3042" s="190" t="s">
        <v>5</v>
      </c>
      <c r="F3042" s="191" t="s">
        <v>309</v>
      </c>
      <c r="H3042" s="192" t="s">
        <v>5</v>
      </c>
      <c r="I3042" s="193"/>
      <c r="L3042" s="188"/>
      <c r="M3042" s="194"/>
      <c r="N3042" s="195"/>
      <c r="O3042" s="195"/>
      <c r="P3042" s="195"/>
      <c r="Q3042" s="195"/>
      <c r="R3042" s="195"/>
      <c r="S3042" s="195"/>
      <c r="T3042" s="196"/>
      <c r="AT3042" s="192" t="s">
        <v>153</v>
      </c>
      <c r="AU3042" s="192" t="s">
        <v>86</v>
      </c>
      <c r="AV3042" s="11" t="s">
        <v>25</v>
      </c>
      <c r="AW3042" s="11" t="s">
        <v>40</v>
      </c>
      <c r="AX3042" s="11" t="s">
        <v>77</v>
      </c>
      <c r="AY3042" s="192" t="s">
        <v>144</v>
      </c>
    </row>
    <row r="3043" spans="2:51" s="12" customFormat="1" ht="13.5">
      <c r="B3043" s="197"/>
      <c r="D3043" s="189" t="s">
        <v>153</v>
      </c>
      <c r="E3043" s="198" t="s">
        <v>5</v>
      </c>
      <c r="F3043" s="199" t="s">
        <v>365</v>
      </c>
      <c r="H3043" s="200">
        <v>16.34</v>
      </c>
      <c r="I3043" s="201"/>
      <c r="L3043" s="197"/>
      <c r="M3043" s="202"/>
      <c r="N3043" s="203"/>
      <c r="O3043" s="203"/>
      <c r="P3043" s="203"/>
      <c r="Q3043" s="203"/>
      <c r="R3043" s="203"/>
      <c r="S3043" s="203"/>
      <c r="T3043" s="204"/>
      <c r="AT3043" s="198" t="s">
        <v>153</v>
      </c>
      <c r="AU3043" s="198" t="s">
        <v>86</v>
      </c>
      <c r="AV3043" s="12" t="s">
        <v>86</v>
      </c>
      <c r="AW3043" s="12" t="s">
        <v>40</v>
      </c>
      <c r="AX3043" s="12" t="s">
        <v>77</v>
      </c>
      <c r="AY3043" s="198" t="s">
        <v>144</v>
      </c>
    </row>
    <row r="3044" spans="2:51" s="13" customFormat="1" ht="13.5">
      <c r="B3044" s="205"/>
      <c r="D3044" s="206" t="s">
        <v>153</v>
      </c>
      <c r="E3044" s="207" t="s">
        <v>5</v>
      </c>
      <c r="F3044" s="208" t="s">
        <v>174</v>
      </c>
      <c r="H3044" s="209">
        <v>16.34</v>
      </c>
      <c r="I3044" s="210"/>
      <c r="L3044" s="205"/>
      <c r="M3044" s="211"/>
      <c r="N3044" s="212"/>
      <c r="O3044" s="212"/>
      <c r="P3044" s="212"/>
      <c r="Q3044" s="212"/>
      <c r="R3044" s="212"/>
      <c r="S3044" s="212"/>
      <c r="T3044" s="213"/>
      <c r="AT3044" s="214" t="s">
        <v>153</v>
      </c>
      <c r="AU3044" s="214" t="s">
        <v>86</v>
      </c>
      <c r="AV3044" s="13" t="s">
        <v>151</v>
      </c>
      <c r="AW3044" s="13" t="s">
        <v>40</v>
      </c>
      <c r="AX3044" s="13" t="s">
        <v>25</v>
      </c>
      <c r="AY3044" s="214" t="s">
        <v>144</v>
      </c>
    </row>
    <row r="3045" spans="2:65" s="1" customFormat="1" ht="31.5" customHeight="1">
      <c r="B3045" s="175"/>
      <c r="C3045" s="176" t="s">
        <v>3345</v>
      </c>
      <c r="D3045" s="176" t="s">
        <v>146</v>
      </c>
      <c r="E3045" s="177" t="s">
        <v>3346</v>
      </c>
      <c r="F3045" s="178" t="s">
        <v>3347</v>
      </c>
      <c r="G3045" s="179" t="s">
        <v>205</v>
      </c>
      <c r="H3045" s="180">
        <v>696.671</v>
      </c>
      <c r="I3045" s="181"/>
      <c r="J3045" s="182">
        <f>ROUND(I3045*H3045,2)</f>
        <v>0</v>
      </c>
      <c r="K3045" s="178" t="s">
        <v>4753</v>
      </c>
      <c r="L3045" s="42"/>
      <c r="M3045" s="183" t="s">
        <v>5</v>
      </c>
      <c r="N3045" s="184" t="s">
        <v>48</v>
      </c>
      <c r="O3045" s="43"/>
      <c r="P3045" s="185">
        <f>O3045*H3045</f>
        <v>0</v>
      </c>
      <c r="Q3045" s="185">
        <v>0.00367</v>
      </c>
      <c r="R3045" s="185">
        <f>Q3045*H3045</f>
        <v>2.55678257</v>
      </c>
      <c r="S3045" s="185">
        <v>0</v>
      </c>
      <c r="T3045" s="186">
        <f>S3045*H3045</f>
        <v>0</v>
      </c>
      <c r="AR3045" s="24" t="s">
        <v>339</v>
      </c>
      <c r="AT3045" s="24" t="s">
        <v>146</v>
      </c>
      <c r="AU3045" s="24" t="s">
        <v>86</v>
      </c>
      <c r="AY3045" s="24" t="s">
        <v>144</v>
      </c>
      <c r="BE3045" s="187">
        <f>IF(N3045="základní",J3045,0)</f>
        <v>0</v>
      </c>
      <c r="BF3045" s="187">
        <f>IF(N3045="snížená",J3045,0)</f>
        <v>0</v>
      </c>
      <c r="BG3045" s="187">
        <f>IF(N3045="zákl. přenesená",J3045,0)</f>
        <v>0</v>
      </c>
      <c r="BH3045" s="187">
        <f>IF(N3045="sníž. přenesená",J3045,0)</f>
        <v>0</v>
      </c>
      <c r="BI3045" s="187">
        <f>IF(N3045="nulová",J3045,0)</f>
        <v>0</v>
      </c>
      <c r="BJ3045" s="24" t="s">
        <v>25</v>
      </c>
      <c r="BK3045" s="187">
        <f>ROUND(I3045*H3045,2)</f>
        <v>0</v>
      </c>
      <c r="BL3045" s="24" t="s">
        <v>339</v>
      </c>
      <c r="BM3045" s="24" t="s">
        <v>3348</v>
      </c>
    </row>
    <row r="3046" spans="2:51" s="11" customFormat="1" ht="13.5">
      <c r="B3046" s="188"/>
      <c r="D3046" s="189" t="s">
        <v>153</v>
      </c>
      <c r="E3046" s="190" t="s">
        <v>5</v>
      </c>
      <c r="F3046" s="191" t="s">
        <v>1259</v>
      </c>
      <c r="H3046" s="192" t="s">
        <v>5</v>
      </c>
      <c r="I3046" s="193"/>
      <c r="L3046" s="188"/>
      <c r="M3046" s="194"/>
      <c r="N3046" s="195"/>
      <c r="O3046" s="195"/>
      <c r="P3046" s="195"/>
      <c r="Q3046" s="195"/>
      <c r="R3046" s="195"/>
      <c r="S3046" s="195"/>
      <c r="T3046" s="196"/>
      <c r="AT3046" s="192" t="s">
        <v>153</v>
      </c>
      <c r="AU3046" s="192" t="s">
        <v>86</v>
      </c>
      <c r="AV3046" s="11" t="s">
        <v>25</v>
      </c>
      <c r="AW3046" s="11" t="s">
        <v>40</v>
      </c>
      <c r="AX3046" s="11" t="s">
        <v>77</v>
      </c>
      <c r="AY3046" s="192" t="s">
        <v>144</v>
      </c>
    </row>
    <row r="3047" spans="2:51" s="11" customFormat="1" ht="13.5">
      <c r="B3047" s="188"/>
      <c r="D3047" s="189" t="s">
        <v>153</v>
      </c>
      <c r="E3047" s="190" t="s">
        <v>5</v>
      </c>
      <c r="F3047" s="191" t="s">
        <v>1260</v>
      </c>
      <c r="H3047" s="192" t="s">
        <v>5</v>
      </c>
      <c r="I3047" s="193"/>
      <c r="L3047" s="188"/>
      <c r="M3047" s="194"/>
      <c r="N3047" s="195"/>
      <c r="O3047" s="195"/>
      <c r="P3047" s="195"/>
      <c r="Q3047" s="195"/>
      <c r="R3047" s="195"/>
      <c r="S3047" s="195"/>
      <c r="T3047" s="196"/>
      <c r="AT3047" s="192" t="s">
        <v>153</v>
      </c>
      <c r="AU3047" s="192" t="s">
        <v>86</v>
      </c>
      <c r="AV3047" s="11" t="s">
        <v>25</v>
      </c>
      <c r="AW3047" s="11" t="s">
        <v>40</v>
      </c>
      <c r="AX3047" s="11" t="s">
        <v>77</v>
      </c>
      <c r="AY3047" s="192" t="s">
        <v>144</v>
      </c>
    </row>
    <row r="3048" spans="2:51" s="12" customFormat="1" ht="13.5">
      <c r="B3048" s="197"/>
      <c r="D3048" s="189" t="s">
        <v>153</v>
      </c>
      <c r="E3048" s="198" t="s">
        <v>5</v>
      </c>
      <c r="F3048" s="199" t="s">
        <v>1261</v>
      </c>
      <c r="H3048" s="200">
        <v>30.33</v>
      </c>
      <c r="I3048" s="201"/>
      <c r="L3048" s="197"/>
      <c r="M3048" s="202"/>
      <c r="N3048" s="203"/>
      <c r="O3048" s="203"/>
      <c r="P3048" s="203"/>
      <c r="Q3048" s="203"/>
      <c r="R3048" s="203"/>
      <c r="S3048" s="203"/>
      <c r="T3048" s="204"/>
      <c r="AT3048" s="198" t="s">
        <v>153</v>
      </c>
      <c r="AU3048" s="198" t="s">
        <v>86</v>
      </c>
      <c r="AV3048" s="12" t="s">
        <v>86</v>
      </c>
      <c r="AW3048" s="12" t="s">
        <v>40</v>
      </c>
      <c r="AX3048" s="12" t="s">
        <v>77</v>
      </c>
      <c r="AY3048" s="198" t="s">
        <v>144</v>
      </c>
    </row>
    <row r="3049" spans="2:51" s="11" customFormat="1" ht="13.5">
      <c r="B3049" s="188"/>
      <c r="D3049" s="189" t="s">
        <v>153</v>
      </c>
      <c r="E3049" s="190" t="s">
        <v>5</v>
      </c>
      <c r="F3049" s="191" t="s">
        <v>160</v>
      </c>
      <c r="H3049" s="192" t="s">
        <v>5</v>
      </c>
      <c r="I3049" s="193"/>
      <c r="L3049" s="188"/>
      <c r="M3049" s="194"/>
      <c r="N3049" s="195"/>
      <c r="O3049" s="195"/>
      <c r="P3049" s="195"/>
      <c r="Q3049" s="195"/>
      <c r="R3049" s="195"/>
      <c r="S3049" s="195"/>
      <c r="T3049" s="196"/>
      <c r="AT3049" s="192" t="s">
        <v>153</v>
      </c>
      <c r="AU3049" s="192" t="s">
        <v>86</v>
      </c>
      <c r="AV3049" s="11" t="s">
        <v>25</v>
      </c>
      <c r="AW3049" s="11" t="s">
        <v>40</v>
      </c>
      <c r="AX3049" s="11" t="s">
        <v>77</v>
      </c>
      <c r="AY3049" s="192" t="s">
        <v>144</v>
      </c>
    </row>
    <row r="3050" spans="2:51" s="11" customFormat="1" ht="13.5">
      <c r="B3050" s="188"/>
      <c r="D3050" s="189" t="s">
        <v>153</v>
      </c>
      <c r="E3050" s="190" t="s">
        <v>5</v>
      </c>
      <c r="F3050" s="191" t="s">
        <v>161</v>
      </c>
      <c r="H3050" s="192" t="s">
        <v>5</v>
      </c>
      <c r="I3050" s="193"/>
      <c r="L3050" s="188"/>
      <c r="M3050" s="194"/>
      <c r="N3050" s="195"/>
      <c r="O3050" s="195"/>
      <c r="P3050" s="195"/>
      <c r="Q3050" s="195"/>
      <c r="R3050" s="195"/>
      <c r="S3050" s="195"/>
      <c r="T3050" s="196"/>
      <c r="AT3050" s="192" t="s">
        <v>153</v>
      </c>
      <c r="AU3050" s="192" t="s">
        <v>86</v>
      </c>
      <c r="AV3050" s="11" t="s">
        <v>25</v>
      </c>
      <c r="AW3050" s="11" t="s">
        <v>40</v>
      </c>
      <c r="AX3050" s="11" t="s">
        <v>77</v>
      </c>
      <c r="AY3050" s="192" t="s">
        <v>144</v>
      </c>
    </row>
    <row r="3051" spans="2:51" s="12" customFormat="1" ht="13.5">
      <c r="B3051" s="197"/>
      <c r="D3051" s="189" t="s">
        <v>153</v>
      </c>
      <c r="E3051" s="198" t="s">
        <v>5</v>
      </c>
      <c r="F3051" s="199" t="s">
        <v>3349</v>
      </c>
      <c r="H3051" s="200">
        <v>155.194</v>
      </c>
      <c r="I3051" s="201"/>
      <c r="L3051" s="197"/>
      <c r="M3051" s="202"/>
      <c r="N3051" s="203"/>
      <c r="O3051" s="203"/>
      <c r="P3051" s="203"/>
      <c r="Q3051" s="203"/>
      <c r="R3051" s="203"/>
      <c r="S3051" s="203"/>
      <c r="T3051" s="204"/>
      <c r="AT3051" s="198" t="s">
        <v>153</v>
      </c>
      <c r="AU3051" s="198" t="s">
        <v>86</v>
      </c>
      <c r="AV3051" s="12" t="s">
        <v>86</v>
      </c>
      <c r="AW3051" s="12" t="s">
        <v>40</v>
      </c>
      <c r="AX3051" s="12" t="s">
        <v>77</v>
      </c>
      <c r="AY3051" s="198" t="s">
        <v>144</v>
      </c>
    </row>
    <row r="3052" spans="2:51" s="11" customFormat="1" ht="13.5">
      <c r="B3052" s="188"/>
      <c r="D3052" s="189" t="s">
        <v>153</v>
      </c>
      <c r="E3052" s="190" t="s">
        <v>5</v>
      </c>
      <c r="F3052" s="191" t="s">
        <v>320</v>
      </c>
      <c r="H3052" s="192" t="s">
        <v>5</v>
      </c>
      <c r="I3052" s="193"/>
      <c r="L3052" s="188"/>
      <c r="M3052" s="194"/>
      <c r="N3052" s="195"/>
      <c r="O3052" s="195"/>
      <c r="P3052" s="195"/>
      <c r="Q3052" s="195"/>
      <c r="R3052" s="195"/>
      <c r="S3052" s="195"/>
      <c r="T3052" s="196"/>
      <c r="AT3052" s="192" t="s">
        <v>153</v>
      </c>
      <c r="AU3052" s="192" t="s">
        <v>86</v>
      </c>
      <c r="AV3052" s="11" t="s">
        <v>25</v>
      </c>
      <c r="AW3052" s="11" t="s">
        <v>40</v>
      </c>
      <c r="AX3052" s="11" t="s">
        <v>77</v>
      </c>
      <c r="AY3052" s="192" t="s">
        <v>144</v>
      </c>
    </row>
    <row r="3053" spans="2:51" s="11" customFormat="1" ht="13.5">
      <c r="B3053" s="188"/>
      <c r="D3053" s="189" t="s">
        <v>153</v>
      </c>
      <c r="E3053" s="190" t="s">
        <v>5</v>
      </c>
      <c r="F3053" s="191" t="s">
        <v>322</v>
      </c>
      <c r="H3053" s="192" t="s">
        <v>5</v>
      </c>
      <c r="I3053" s="193"/>
      <c r="L3053" s="188"/>
      <c r="M3053" s="194"/>
      <c r="N3053" s="195"/>
      <c r="O3053" s="195"/>
      <c r="P3053" s="195"/>
      <c r="Q3053" s="195"/>
      <c r="R3053" s="195"/>
      <c r="S3053" s="195"/>
      <c r="T3053" s="196"/>
      <c r="AT3053" s="192" t="s">
        <v>153</v>
      </c>
      <c r="AU3053" s="192" t="s">
        <v>86</v>
      </c>
      <c r="AV3053" s="11" t="s">
        <v>25</v>
      </c>
      <c r="AW3053" s="11" t="s">
        <v>40</v>
      </c>
      <c r="AX3053" s="11" t="s">
        <v>77</v>
      </c>
      <c r="AY3053" s="192" t="s">
        <v>144</v>
      </c>
    </row>
    <row r="3054" spans="2:51" s="12" customFormat="1" ht="13.5">
      <c r="B3054" s="197"/>
      <c r="D3054" s="189" t="s">
        <v>153</v>
      </c>
      <c r="E3054" s="198" t="s">
        <v>5</v>
      </c>
      <c r="F3054" s="199" t="s">
        <v>1857</v>
      </c>
      <c r="H3054" s="200">
        <v>52</v>
      </c>
      <c r="I3054" s="201"/>
      <c r="L3054" s="197"/>
      <c r="M3054" s="202"/>
      <c r="N3054" s="203"/>
      <c r="O3054" s="203"/>
      <c r="P3054" s="203"/>
      <c r="Q3054" s="203"/>
      <c r="R3054" s="203"/>
      <c r="S3054" s="203"/>
      <c r="T3054" s="204"/>
      <c r="AT3054" s="198" t="s">
        <v>153</v>
      </c>
      <c r="AU3054" s="198" t="s">
        <v>86</v>
      </c>
      <c r="AV3054" s="12" t="s">
        <v>86</v>
      </c>
      <c r="AW3054" s="12" t="s">
        <v>40</v>
      </c>
      <c r="AX3054" s="12" t="s">
        <v>77</v>
      </c>
      <c r="AY3054" s="198" t="s">
        <v>144</v>
      </c>
    </row>
    <row r="3055" spans="2:51" s="11" customFormat="1" ht="13.5">
      <c r="B3055" s="188"/>
      <c r="D3055" s="189" t="s">
        <v>153</v>
      </c>
      <c r="E3055" s="190" t="s">
        <v>5</v>
      </c>
      <c r="F3055" s="191" t="s">
        <v>207</v>
      </c>
      <c r="H3055" s="192" t="s">
        <v>5</v>
      </c>
      <c r="I3055" s="193"/>
      <c r="L3055" s="188"/>
      <c r="M3055" s="194"/>
      <c r="N3055" s="195"/>
      <c r="O3055" s="195"/>
      <c r="P3055" s="195"/>
      <c r="Q3055" s="195"/>
      <c r="R3055" s="195"/>
      <c r="S3055" s="195"/>
      <c r="T3055" s="196"/>
      <c r="AT3055" s="192" t="s">
        <v>153</v>
      </c>
      <c r="AU3055" s="192" t="s">
        <v>86</v>
      </c>
      <c r="AV3055" s="11" t="s">
        <v>25</v>
      </c>
      <c r="AW3055" s="11" t="s">
        <v>40</v>
      </c>
      <c r="AX3055" s="11" t="s">
        <v>77</v>
      </c>
      <c r="AY3055" s="192" t="s">
        <v>144</v>
      </c>
    </row>
    <row r="3056" spans="2:51" s="11" customFormat="1" ht="13.5">
      <c r="B3056" s="188"/>
      <c r="D3056" s="189" t="s">
        <v>153</v>
      </c>
      <c r="E3056" s="190" t="s">
        <v>5</v>
      </c>
      <c r="F3056" s="191" t="s">
        <v>208</v>
      </c>
      <c r="H3056" s="192" t="s">
        <v>5</v>
      </c>
      <c r="I3056" s="193"/>
      <c r="L3056" s="188"/>
      <c r="M3056" s="194"/>
      <c r="N3056" s="195"/>
      <c r="O3056" s="195"/>
      <c r="P3056" s="195"/>
      <c r="Q3056" s="195"/>
      <c r="R3056" s="195"/>
      <c r="S3056" s="195"/>
      <c r="T3056" s="196"/>
      <c r="AT3056" s="192" t="s">
        <v>153</v>
      </c>
      <c r="AU3056" s="192" t="s">
        <v>86</v>
      </c>
      <c r="AV3056" s="11" t="s">
        <v>25</v>
      </c>
      <c r="AW3056" s="11" t="s">
        <v>40</v>
      </c>
      <c r="AX3056" s="11" t="s">
        <v>77</v>
      </c>
      <c r="AY3056" s="192" t="s">
        <v>144</v>
      </c>
    </row>
    <row r="3057" spans="2:51" s="12" customFormat="1" ht="13.5">
      <c r="B3057" s="197"/>
      <c r="D3057" s="189" t="s">
        <v>153</v>
      </c>
      <c r="E3057" s="198" t="s">
        <v>5</v>
      </c>
      <c r="F3057" s="199" t="s">
        <v>209</v>
      </c>
      <c r="H3057" s="200">
        <v>5.48</v>
      </c>
      <c r="I3057" s="201"/>
      <c r="L3057" s="197"/>
      <c r="M3057" s="202"/>
      <c r="N3057" s="203"/>
      <c r="O3057" s="203"/>
      <c r="P3057" s="203"/>
      <c r="Q3057" s="203"/>
      <c r="R3057" s="203"/>
      <c r="S3057" s="203"/>
      <c r="T3057" s="204"/>
      <c r="AT3057" s="198" t="s">
        <v>153</v>
      </c>
      <c r="AU3057" s="198" t="s">
        <v>86</v>
      </c>
      <c r="AV3057" s="12" t="s">
        <v>86</v>
      </c>
      <c r="AW3057" s="12" t="s">
        <v>40</v>
      </c>
      <c r="AX3057" s="12" t="s">
        <v>77</v>
      </c>
      <c r="AY3057" s="198" t="s">
        <v>144</v>
      </c>
    </row>
    <row r="3058" spans="2:51" s="11" customFormat="1" ht="13.5">
      <c r="B3058" s="188"/>
      <c r="D3058" s="189" t="s">
        <v>153</v>
      </c>
      <c r="E3058" s="190" t="s">
        <v>5</v>
      </c>
      <c r="F3058" s="191" t="s">
        <v>1740</v>
      </c>
      <c r="H3058" s="192" t="s">
        <v>5</v>
      </c>
      <c r="I3058" s="193"/>
      <c r="L3058" s="188"/>
      <c r="M3058" s="194"/>
      <c r="N3058" s="195"/>
      <c r="O3058" s="195"/>
      <c r="P3058" s="195"/>
      <c r="Q3058" s="195"/>
      <c r="R3058" s="195"/>
      <c r="S3058" s="195"/>
      <c r="T3058" s="196"/>
      <c r="AT3058" s="192" t="s">
        <v>153</v>
      </c>
      <c r="AU3058" s="192" t="s">
        <v>86</v>
      </c>
      <c r="AV3058" s="11" t="s">
        <v>25</v>
      </c>
      <c r="AW3058" s="11" t="s">
        <v>40</v>
      </c>
      <c r="AX3058" s="11" t="s">
        <v>77</v>
      </c>
      <c r="AY3058" s="192" t="s">
        <v>144</v>
      </c>
    </row>
    <row r="3059" spans="2:51" s="11" customFormat="1" ht="13.5">
      <c r="B3059" s="188"/>
      <c r="D3059" s="189" t="s">
        <v>153</v>
      </c>
      <c r="E3059" s="190" t="s">
        <v>5</v>
      </c>
      <c r="F3059" s="191" t="s">
        <v>1741</v>
      </c>
      <c r="H3059" s="192" t="s">
        <v>5</v>
      </c>
      <c r="I3059" s="193"/>
      <c r="L3059" s="188"/>
      <c r="M3059" s="194"/>
      <c r="N3059" s="195"/>
      <c r="O3059" s="195"/>
      <c r="P3059" s="195"/>
      <c r="Q3059" s="195"/>
      <c r="R3059" s="195"/>
      <c r="S3059" s="195"/>
      <c r="T3059" s="196"/>
      <c r="AT3059" s="192" t="s">
        <v>153</v>
      </c>
      <c r="AU3059" s="192" t="s">
        <v>86</v>
      </c>
      <c r="AV3059" s="11" t="s">
        <v>25</v>
      </c>
      <c r="AW3059" s="11" t="s">
        <v>40</v>
      </c>
      <c r="AX3059" s="11" t="s">
        <v>77</v>
      </c>
      <c r="AY3059" s="192" t="s">
        <v>144</v>
      </c>
    </row>
    <row r="3060" spans="2:51" s="12" customFormat="1" ht="13.5">
      <c r="B3060" s="197"/>
      <c r="D3060" s="189" t="s">
        <v>153</v>
      </c>
      <c r="E3060" s="198" t="s">
        <v>5</v>
      </c>
      <c r="F3060" s="199" t="s">
        <v>1837</v>
      </c>
      <c r="H3060" s="200">
        <v>87.7</v>
      </c>
      <c r="I3060" s="201"/>
      <c r="L3060" s="197"/>
      <c r="M3060" s="202"/>
      <c r="N3060" s="203"/>
      <c r="O3060" s="203"/>
      <c r="P3060" s="203"/>
      <c r="Q3060" s="203"/>
      <c r="R3060" s="203"/>
      <c r="S3060" s="203"/>
      <c r="T3060" s="204"/>
      <c r="AT3060" s="198" t="s">
        <v>153</v>
      </c>
      <c r="AU3060" s="198" t="s">
        <v>86</v>
      </c>
      <c r="AV3060" s="12" t="s">
        <v>86</v>
      </c>
      <c r="AW3060" s="12" t="s">
        <v>40</v>
      </c>
      <c r="AX3060" s="12" t="s">
        <v>77</v>
      </c>
      <c r="AY3060" s="198" t="s">
        <v>144</v>
      </c>
    </row>
    <row r="3061" spans="2:51" s="11" customFormat="1" ht="13.5">
      <c r="B3061" s="188"/>
      <c r="D3061" s="189" t="s">
        <v>153</v>
      </c>
      <c r="E3061" s="190" t="s">
        <v>5</v>
      </c>
      <c r="F3061" s="191" t="s">
        <v>1802</v>
      </c>
      <c r="H3061" s="192" t="s">
        <v>5</v>
      </c>
      <c r="I3061" s="193"/>
      <c r="L3061" s="188"/>
      <c r="M3061" s="194"/>
      <c r="N3061" s="195"/>
      <c r="O3061" s="195"/>
      <c r="P3061" s="195"/>
      <c r="Q3061" s="195"/>
      <c r="R3061" s="195"/>
      <c r="S3061" s="195"/>
      <c r="T3061" s="196"/>
      <c r="AT3061" s="192" t="s">
        <v>153</v>
      </c>
      <c r="AU3061" s="192" t="s">
        <v>86</v>
      </c>
      <c r="AV3061" s="11" t="s">
        <v>25</v>
      </c>
      <c r="AW3061" s="11" t="s">
        <v>40</v>
      </c>
      <c r="AX3061" s="11" t="s">
        <v>77</v>
      </c>
      <c r="AY3061" s="192" t="s">
        <v>144</v>
      </c>
    </row>
    <row r="3062" spans="2:51" s="11" customFormat="1" ht="13.5">
      <c r="B3062" s="188"/>
      <c r="D3062" s="189" t="s">
        <v>153</v>
      </c>
      <c r="E3062" s="190" t="s">
        <v>5</v>
      </c>
      <c r="F3062" s="191" t="s">
        <v>1803</v>
      </c>
      <c r="H3062" s="192" t="s">
        <v>5</v>
      </c>
      <c r="I3062" s="193"/>
      <c r="L3062" s="188"/>
      <c r="M3062" s="194"/>
      <c r="N3062" s="195"/>
      <c r="O3062" s="195"/>
      <c r="P3062" s="195"/>
      <c r="Q3062" s="195"/>
      <c r="R3062" s="195"/>
      <c r="S3062" s="195"/>
      <c r="T3062" s="196"/>
      <c r="AT3062" s="192" t="s">
        <v>153</v>
      </c>
      <c r="AU3062" s="192" t="s">
        <v>86</v>
      </c>
      <c r="AV3062" s="11" t="s">
        <v>25</v>
      </c>
      <c r="AW3062" s="11" t="s">
        <v>40</v>
      </c>
      <c r="AX3062" s="11" t="s">
        <v>77</v>
      </c>
      <c r="AY3062" s="192" t="s">
        <v>144</v>
      </c>
    </row>
    <row r="3063" spans="2:51" s="12" customFormat="1" ht="13.5">
      <c r="B3063" s="197"/>
      <c r="D3063" s="189" t="s">
        <v>153</v>
      </c>
      <c r="E3063" s="198" t="s">
        <v>5</v>
      </c>
      <c r="F3063" s="199" t="s">
        <v>3320</v>
      </c>
      <c r="H3063" s="200">
        <v>90.51</v>
      </c>
      <c r="I3063" s="201"/>
      <c r="L3063" s="197"/>
      <c r="M3063" s="202"/>
      <c r="N3063" s="203"/>
      <c r="O3063" s="203"/>
      <c r="P3063" s="203"/>
      <c r="Q3063" s="203"/>
      <c r="R3063" s="203"/>
      <c r="S3063" s="203"/>
      <c r="T3063" s="204"/>
      <c r="AT3063" s="198" t="s">
        <v>153</v>
      </c>
      <c r="AU3063" s="198" t="s">
        <v>86</v>
      </c>
      <c r="AV3063" s="12" t="s">
        <v>86</v>
      </c>
      <c r="AW3063" s="12" t="s">
        <v>40</v>
      </c>
      <c r="AX3063" s="12" t="s">
        <v>77</v>
      </c>
      <c r="AY3063" s="198" t="s">
        <v>144</v>
      </c>
    </row>
    <row r="3064" spans="2:51" s="11" customFormat="1" ht="13.5">
      <c r="B3064" s="188"/>
      <c r="D3064" s="189" t="s">
        <v>153</v>
      </c>
      <c r="E3064" s="190" t="s">
        <v>5</v>
      </c>
      <c r="F3064" s="191" t="s">
        <v>1808</v>
      </c>
      <c r="H3064" s="192" t="s">
        <v>5</v>
      </c>
      <c r="I3064" s="193"/>
      <c r="L3064" s="188"/>
      <c r="M3064" s="194"/>
      <c r="N3064" s="195"/>
      <c r="O3064" s="195"/>
      <c r="P3064" s="195"/>
      <c r="Q3064" s="195"/>
      <c r="R3064" s="195"/>
      <c r="S3064" s="195"/>
      <c r="T3064" s="196"/>
      <c r="AT3064" s="192" t="s">
        <v>153</v>
      </c>
      <c r="AU3064" s="192" t="s">
        <v>86</v>
      </c>
      <c r="AV3064" s="11" t="s">
        <v>25</v>
      </c>
      <c r="AW3064" s="11" t="s">
        <v>40</v>
      </c>
      <c r="AX3064" s="11" t="s">
        <v>77</v>
      </c>
      <c r="AY3064" s="192" t="s">
        <v>144</v>
      </c>
    </row>
    <row r="3065" spans="2:51" s="11" customFormat="1" ht="13.5">
      <c r="B3065" s="188"/>
      <c r="D3065" s="189" t="s">
        <v>153</v>
      </c>
      <c r="E3065" s="190" t="s">
        <v>5</v>
      </c>
      <c r="F3065" s="191" t="s">
        <v>3350</v>
      </c>
      <c r="H3065" s="192" t="s">
        <v>5</v>
      </c>
      <c r="I3065" s="193"/>
      <c r="L3065" s="188"/>
      <c r="M3065" s="194"/>
      <c r="N3065" s="195"/>
      <c r="O3065" s="195"/>
      <c r="P3065" s="195"/>
      <c r="Q3065" s="195"/>
      <c r="R3065" s="195"/>
      <c r="S3065" s="195"/>
      <c r="T3065" s="196"/>
      <c r="AT3065" s="192" t="s">
        <v>153</v>
      </c>
      <c r="AU3065" s="192" t="s">
        <v>86</v>
      </c>
      <c r="AV3065" s="11" t="s">
        <v>25</v>
      </c>
      <c r="AW3065" s="11" t="s">
        <v>40</v>
      </c>
      <c r="AX3065" s="11" t="s">
        <v>77</v>
      </c>
      <c r="AY3065" s="192" t="s">
        <v>144</v>
      </c>
    </row>
    <row r="3066" spans="2:51" s="12" customFormat="1" ht="13.5">
      <c r="B3066" s="197"/>
      <c r="D3066" s="189" t="s">
        <v>153</v>
      </c>
      <c r="E3066" s="198" t="s">
        <v>5</v>
      </c>
      <c r="F3066" s="199" t="s">
        <v>2021</v>
      </c>
      <c r="H3066" s="200">
        <v>54.98</v>
      </c>
      <c r="I3066" s="201"/>
      <c r="L3066" s="197"/>
      <c r="M3066" s="202"/>
      <c r="N3066" s="203"/>
      <c r="O3066" s="203"/>
      <c r="P3066" s="203"/>
      <c r="Q3066" s="203"/>
      <c r="R3066" s="203"/>
      <c r="S3066" s="203"/>
      <c r="T3066" s="204"/>
      <c r="AT3066" s="198" t="s">
        <v>153</v>
      </c>
      <c r="AU3066" s="198" t="s">
        <v>86</v>
      </c>
      <c r="AV3066" s="12" t="s">
        <v>86</v>
      </c>
      <c r="AW3066" s="12" t="s">
        <v>40</v>
      </c>
      <c r="AX3066" s="12" t="s">
        <v>77</v>
      </c>
      <c r="AY3066" s="198" t="s">
        <v>144</v>
      </c>
    </row>
    <row r="3067" spans="2:51" s="11" customFormat="1" ht="13.5">
      <c r="B3067" s="188"/>
      <c r="D3067" s="189" t="s">
        <v>153</v>
      </c>
      <c r="E3067" s="190" t="s">
        <v>5</v>
      </c>
      <c r="F3067" s="191" t="s">
        <v>1746</v>
      </c>
      <c r="H3067" s="192" t="s">
        <v>5</v>
      </c>
      <c r="I3067" s="193"/>
      <c r="L3067" s="188"/>
      <c r="M3067" s="194"/>
      <c r="N3067" s="195"/>
      <c r="O3067" s="195"/>
      <c r="P3067" s="195"/>
      <c r="Q3067" s="195"/>
      <c r="R3067" s="195"/>
      <c r="S3067" s="195"/>
      <c r="T3067" s="196"/>
      <c r="AT3067" s="192" t="s">
        <v>153</v>
      </c>
      <c r="AU3067" s="192" t="s">
        <v>86</v>
      </c>
      <c r="AV3067" s="11" t="s">
        <v>25</v>
      </c>
      <c r="AW3067" s="11" t="s">
        <v>40</v>
      </c>
      <c r="AX3067" s="11" t="s">
        <v>77</v>
      </c>
      <c r="AY3067" s="192" t="s">
        <v>144</v>
      </c>
    </row>
    <row r="3068" spans="2:51" s="11" customFormat="1" ht="13.5">
      <c r="B3068" s="188"/>
      <c r="D3068" s="189" t="s">
        <v>153</v>
      </c>
      <c r="E3068" s="190" t="s">
        <v>5</v>
      </c>
      <c r="F3068" s="191" t="s">
        <v>1747</v>
      </c>
      <c r="H3068" s="192" t="s">
        <v>5</v>
      </c>
      <c r="I3068" s="193"/>
      <c r="L3068" s="188"/>
      <c r="M3068" s="194"/>
      <c r="N3068" s="195"/>
      <c r="O3068" s="195"/>
      <c r="P3068" s="195"/>
      <c r="Q3068" s="195"/>
      <c r="R3068" s="195"/>
      <c r="S3068" s="195"/>
      <c r="T3068" s="196"/>
      <c r="AT3068" s="192" t="s">
        <v>153</v>
      </c>
      <c r="AU3068" s="192" t="s">
        <v>86</v>
      </c>
      <c r="AV3068" s="11" t="s">
        <v>25</v>
      </c>
      <c r="AW3068" s="11" t="s">
        <v>40</v>
      </c>
      <c r="AX3068" s="11" t="s">
        <v>77</v>
      </c>
      <c r="AY3068" s="192" t="s">
        <v>144</v>
      </c>
    </row>
    <row r="3069" spans="2:51" s="12" customFormat="1" ht="13.5">
      <c r="B3069" s="197"/>
      <c r="D3069" s="189" t="s">
        <v>153</v>
      </c>
      <c r="E3069" s="198" t="s">
        <v>5</v>
      </c>
      <c r="F3069" s="199" t="s">
        <v>1839</v>
      </c>
      <c r="H3069" s="200">
        <v>23.917</v>
      </c>
      <c r="I3069" s="201"/>
      <c r="L3069" s="197"/>
      <c r="M3069" s="202"/>
      <c r="N3069" s="203"/>
      <c r="O3069" s="203"/>
      <c r="P3069" s="203"/>
      <c r="Q3069" s="203"/>
      <c r="R3069" s="203"/>
      <c r="S3069" s="203"/>
      <c r="T3069" s="204"/>
      <c r="AT3069" s="198" t="s">
        <v>153</v>
      </c>
      <c r="AU3069" s="198" t="s">
        <v>86</v>
      </c>
      <c r="AV3069" s="12" t="s">
        <v>86</v>
      </c>
      <c r="AW3069" s="12" t="s">
        <v>40</v>
      </c>
      <c r="AX3069" s="12" t="s">
        <v>77</v>
      </c>
      <c r="AY3069" s="198" t="s">
        <v>144</v>
      </c>
    </row>
    <row r="3070" spans="2:51" s="11" customFormat="1" ht="13.5">
      <c r="B3070" s="188"/>
      <c r="D3070" s="189" t="s">
        <v>153</v>
      </c>
      <c r="E3070" s="190" t="s">
        <v>5</v>
      </c>
      <c r="F3070" s="191" t="s">
        <v>662</v>
      </c>
      <c r="H3070" s="192" t="s">
        <v>5</v>
      </c>
      <c r="I3070" s="193"/>
      <c r="L3070" s="188"/>
      <c r="M3070" s="194"/>
      <c r="N3070" s="195"/>
      <c r="O3070" s="195"/>
      <c r="P3070" s="195"/>
      <c r="Q3070" s="195"/>
      <c r="R3070" s="195"/>
      <c r="S3070" s="195"/>
      <c r="T3070" s="196"/>
      <c r="AT3070" s="192" t="s">
        <v>153</v>
      </c>
      <c r="AU3070" s="192" t="s">
        <v>86</v>
      </c>
      <c r="AV3070" s="11" t="s">
        <v>25</v>
      </c>
      <c r="AW3070" s="11" t="s">
        <v>40</v>
      </c>
      <c r="AX3070" s="11" t="s">
        <v>77</v>
      </c>
      <c r="AY3070" s="192" t="s">
        <v>144</v>
      </c>
    </row>
    <row r="3071" spans="2:51" s="11" customFormat="1" ht="13.5">
      <c r="B3071" s="188"/>
      <c r="D3071" s="189" t="s">
        <v>153</v>
      </c>
      <c r="E3071" s="190" t="s">
        <v>5</v>
      </c>
      <c r="F3071" s="191" t="s">
        <v>663</v>
      </c>
      <c r="H3071" s="192" t="s">
        <v>5</v>
      </c>
      <c r="I3071" s="193"/>
      <c r="L3071" s="188"/>
      <c r="M3071" s="194"/>
      <c r="N3071" s="195"/>
      <c r="O3071" s="195"/>
      <c r="P3071" s="195"/>
      <c r="Q3071" s="195"/>
      <c r="R3071" s="195"/>
      <c r="S3071" s="195"/>
      <c r="T3071" s="196"/>
      <c r="AT3071" s="192" t="s">
        <v>153</v>
      </c>
      <c r="AU3071" s="192" t="s">
        <v>86</v>
      </c>
      <c r="AV3071" s="11" t="s">
        <v>25</v>
      </c>
      <c r="AW3071" s="11" t="s">
        <v>40</v>
      </c>
      <c r="AX3071" s="11" t="s">
        <v>77</v>
      </c>
      <c r="AY3071" s="192" t="s">
        <v>144</v>
      </c>
    </row>
    <row r="3072" spans="2:51" s="12" customFormat="1" ht="13.5">
      <c r="B3072" s="197"/>
      <c r="D3072" s="189" t="s">
        <v>153</v>
      </c>
      <c r="E3072" s="198" t="s">
        <v>5</v>
      </c>
      <c r="F3072" s="199" t="s">
        <v>3351</v>
      </c>
      <c r="H3072" s="200">
        <v>61.98</v>
      </c>
      <c r="I3072" s="201"/>
      <c r="L3072" s="197"/>
      <c r="M3072" s="202"/>
      <c r="N3072" s="203"/>
      <c r="O3072" s="203"/>
      <c r="P3072" s="203"/>
      <c r="Q3072" s="203"/>
      <c r="R3072" s="203"/>
      <c r="S3072" s="203"/>
      <c r="T3072" s="204"/>
      <c r="AT3072" s="198" t="s">
        <v>153</v>
      </c>
      <c r="AU3072" s="198" t="s">
        <v>86</v>
      </c>
      <c r="AV3072" s="12" t="s">
        <v>86</v>
      </c>
      <c r="AW3072" s="12" t="s">
        <v>40</v>
      </c>
      <c r="AX3072" s="12" t="s">
        <v>77</v>
      </c>
      <c r="AY3072" s="198" t="s">
        <v>144</v>
      </c>
    </row>
    <row r="3073" spans="2:51" s="11" customFormat="1" ht="13.5">
      <c r="B3073" s="188"/>
      <c r="D3073" s="189" t="s">
        <v>153</v>
      </c>
      <c r="E3073" s="190" t="s">
        <v>5</v>
      </c>
      <c r="F3073" s="191" t="s">
        <v>1815</v>
      </c>
      <c r="H3073" s="192" t="s">
        <v>5</v>
      </c>
      <c r="I3073" s="193"/>
      <c r="L3073" s="188"/>
      <c r="M3073" s="194"/>
      <c r="N3073" s="195"/>
      <c r="O3073" s="195"/>
      <c r="P3073" s="195"/>
      <c r="Q3073" s="195"/>
      <c r="R3073" s="195"/>
      <c r="S3073" s="195"/>
      <c r="T3073" s="196"/>
      <c r="AT3073" s="192" t="s">
        <v>153</v>
      </c>
      <c r="AU3073" s="192" t="s">
        <v>86</v>
      </c>
      <c r="AV3073" s="11" t="s">
        <v>25</v>
      </c>
      <c r="AW3073" s="11" t="s">
        <v>40</v>
      </c>
      <c r="AX3073" s="11" t="s">
        <v>77</v>
      </c>
      <c r="AY3073" s="192" t="s">
        <v>144</v>
      </c>
    </row>
    <row r="3074" spans="2:51" s="11" customFormat="1" ht="13.5">
      <c r="B3074" s="188"/>
      <c r="D3074" s="189" t="s">
        <v>153</v>
      </c>
      <c r="E3074" s="190" t="s">
        <v>5</v>
      </c>
      <c r="F3074" s="191" t="s">
        <v>1816</v>
      </c>
      <c r="H3074" s="192" t="s">
        <v>5</v>
      </c>
      <c r="I3074" s="193"/>
      <c r="L3074" s="188"/>
      <c r="M3074" s="194"/>
      <c r="N3074" s="195"/>
      <c r="O3074" s="195"/>
      <c r="P3074" s="195"/>
      <c r="Q3074" s="195"/>
      <c r="R3074" s="195"/>
      <c r="S3074" s="195"/>
      <c r="T3074" s="196"/>
      <c r="AT3074" s="192" t="s">
        <v>153</v>
      </c>
      <c r="AU3074" s="192" t="s">
        <v>86</v>
      </c>
      <c r="AV3074" s="11" t="s">
        <v>25</v>
      </c>
      <c r="AW3074" s="11" t="s">
        <v>40</v>
      </c>
      <c r="AX3074" s="11" t="s">
        <v>77</v>
      </c>
      <c r="AY3074" s="192" t="s">
        <v>144</v>
      </c>
    </row>
    <row r="3075" spans="2:51" s="12" customFormat="1" ht="13.5">
      <c r="B3075" s="197"/>
      <c r="D3075" s="189" t="s">
        <v>153</v>
      </c>
      <c r="E3075" s="198" t="s">
        <v>5</v>
      </c>
      <c r="F3075" s="199" t="s">
        <v>3352</v>
      </c>
      <c r="H3075" s="200">
        <v>51.66</v>
      </c>
      <c r="I3075" s="201"/>
      <c r="L3075" s="197"/>
      <c r="M3075" s="202"/>
      <c r="N3075" s="203"/>
      <c r="O3075" s="203"/>
      <c r="P3075" s="203"/>
      <c r="Q3075" s="203"/>
      <c r="R3075" s="203"/>
      <c r="S3075" s="203"/>
      <c r="T3075" s="204"/>
      <c r="AT3075" s="198" t="s">
        <v>153</v>
      </c>
      <c r="AU3075" s="198" t="s">
        <v>86</v>
      </c>
      <c r="AV3075" s="12" t="s">
        <v>86</v>
      </c>
      <c r="AW3075" s="12" t="s">
        <v>40</v>
      </c>
      <c r="AX3075" s="12" t="s">
        <v>77</v>
      </c>
      <c r="AY3075" s="198" t="s">
        <v>144</v>
      </c>
    </row>
    <row r="3076" spans="2:51" s="11" customFormat="1" ht="13.5">
      <c r="B3076" s="188"/>
      <c r="D3076" s="189" t="s">
        <v>153</v>
      </c>
      <c r="E3076" s="190" t="s">
        <v>5</v>
      </c>
      <c r="F3076" s="191" t="s">
        <v>675</v>
      </c>
      <c r="H3076" s="192" t="s">
        <v>5</v>
      </c>
      <c r="I3076" s="193"/>
      <c r="L3076" s="188"/>
      <c r="M3076" s="194"/>
      <c r="N3076" s="195"/>
      <c r="O3076" s="195"/>
      <c r="P3076" s="195"/>
      <c r="Q3076" s="195"/>
      <c r="R3076" s="195"/>
      <c r="S3076" s="195"/>
      <c r="T3076" s="196"/>
      <c r="AT3076" s="192" t="s">
        <v>153</v>
      </c>
      <c r="AU3076" s="192" t="s">
        <v>86</v>
      </c>
      <c r="AV3076" s="11" t="s">
        <v>25</v>
      </c>
      <c r="AW3076" s="11" t="s">
        <v>40</v>
      </c>
      <c r="AX3076" s="11" t="s">
        <v>77</v>
      </c>
      <c r="AY3076" s="192" t="s">
        <v>144</v>
      </c>
    </row>
    <row r="3077" spans="2:51" s="11" customFormat="1" ht="13.5">
      <c r="B3077" s="188"/>
      <c r="D3077" s="189" t="s">
        <v>153</v>
      </c>
      <c r="E3077" s="190" t="s">
        <v>5</v>
      </c>
      <c r="F3077" s="191" t="s">
        <v>676</v>
      </c>
      <c r="H3077" s="192" t="s">
        <v>5</v>
      </c>
      <c r="I3077" s="193"/>
      <c r="L3077" s="188"/>
      <c r="M3077" s="194"/>
      <c r="N3077" s="195"/>
      <c r="O3077" s="195"/>
      <c r="P3077" s="195"/>
      <c r="Q3077" s="195"/>
      <c r="R3077" s="195"/>
      <c r="S3077" s="195"/>
      <c r="T3077" s="196"/>
      <c r="AT3077" s="192" t="s">
        <v>153</v>
      </c>
      <c r="AU3077" s="192" t="s">
        <v>86</v>
      </c>
      <c r="AV3077" s="11" t="s">
        <v>25</v>
      </c>
      <c r="AW3077" s="11" t="s">
        <v>40</v>
      </c>
      <c r="AX3077" s="11" t="s">
        <v>77</v>
      </c>
      <c r="AY3077" s="192" t="s">
        <v>144</v>
      </c>
    </row>
    <row r="3078" spans="2:51" s="12" customFormat="1" ht="13.5">
      <c r="B3078" s="197"/>
      <c r="D3078" s="189" t="s">
        <v>153</v>
      </c>
      <c r="E3078" s="198" t="s">
        <v>5</v>
      </c>
      <c r="F3078" s="199" t="s">
        <v>3353</v>
      </c>
      <c r="H3078" s="200">
        <v>82.92</v>
      </c>
      <c r="I3078" s="201"/>
      <c r="L3078" s="197"/>
      <c r="M3078" s="202"/>
      <c r="N3078" s="203"/>
      <c r="O3078" s="203"/>
      <c r="P3078" s="203"/>
      <c r="Q3078" s="203"/>
      <c r="R3078" s="203"/>
      <c r="S3078" s="203"/>
      <c r="T3078" s="204"/>
      <c r="AT3078" s="198" t="s">
        <v>153</v>
      </c>
      <c r="AU3078" s="198" t="s">
        <v>86</v>
      </c>
      <c r="AV3078" s="12" t="s">
        <v>86</v>
      </c>
      <c r="AW3078" s="12" t="s">
        <v>40</v>
      </c>
      <c r="AX3078" s="12" t="s">
        <v>77</v>
      </c>
      <c r="AY3078" s="198" t="s">
        <v>144</v>
      </c>
    </row>
    <row r="3079" spans="2:51" s="13" customFormat="1" ht="13.5">
      <c r="B3079" s="205"/>
      <c r="D3079" s="206" t="s">
        <v>153</v>
      </c>
      <c r="E3079" s="207" t="s">
        <v>5</v>
      </c>
      <c r="F3079" s="208" t="s">
        <v>174</v>
      </c>
      <c r="H3079" s="209">
        <v>696.671</v>
      </c>
      <c r="I3079" s="210"/>
      <c r="L3079" s="205"/>
      <c r="M3079" s="211"/>
      <c r="N3079" s="212"/>
      <c r="O3079" s="212"/>
      <c r="P3079" s="212"/>
      <c r="Q3079" s="212"/>
      <c r="R3079" s="212"/>
      <c r="S3079" s="212"/>
      <c r="T3079" s="213"/>
      <c r="AT3079" s="214" t="s">
        <v>153</v>
      </c>
      <c r="AU3079" s="214" t="s">
        <v>86</v>
      </c>
      <c r="AV3079" s="13" t="s">
        <v>151</v>
      </c>
      <c r="AW3079" s="13" t="s">
        <v>40</v>
      </c>
      <c r="AX3079" s="13" t="s">
        <v>25</v>
      </c>
      <c r="AY3079" s="214" t="s">
        <v>144</v>
      </c>
    </row>
    <row r="3080" spans="2:65" s="1" customFormat="1" ht="22.5" customHeight="1">
      <c r="B3080" s="175"/>
      <c r="C3080" s="223" t="s">
        <v>3354</v>
      </c>
      <c r="D3080" s="223" t="s">
        <v>782</v>
      </c>
      <c r="E3080" s="224" t="s">
        <v>3355</v>
      </c>
      <c r="F3080" s="225" t="s">
        <v>3356</v>
      </c>
      <c r="G3080" s="226" t="s">
        <v>205</v>
      </c>
      <c r="H3080" s="227">
        <v>285.278</v>
      </c>
      <c r="I3080" s="228"/>
      <c r="J3080" s="229">
        <f>ROUND(I3080*H3080,2)</f>
        <v>0</v>
      </c>
      <c r="K3080" s="178" t="s">
        <v>4753</v>
      </c>
      <c r="L3080" s="230"/>
      <c r="M3080" s="231" t="s">
        <v>5</v>
      </c>
      <c r="N3080" s="232" t="s">
        <v>48</v>
      </c>
      <c r="O3080" s="43"/>
      <c r="P3080" s="185">
        <f>O3080*H3080</f>
        <v>0</v>
      </c>
      <c r="Q3080" s="185">
        <v>0.0118</v>
      </c>
      <c r="R3080" s="185">
        <f>Q3080*H3080</f>
        <v>3.3662804</v>
      </c>
      <c r="S3080" s="185">
        <v>0</v>
      </c>
      <c r="T3080" s="186">
        <f>S3080*H3080</f>
        <v>0</v>
      </c>
      <c r="AR3080" s="24" t="s">
        <v>497</v>
      </c>
      <c r="AT3080" s="24" t="s">
        <v>782</v>
      </c>
      <c r="AU3080" s="24" t="s">
        <v>86</v>
      </c>
      <c r="AY3080" s="24" t="s">
        <v>144</v>
      </c>
      <c r="BE3080" s="187">
        <f>IF(N3080="základní",J3080,0)</f>
        <v>0</v>
      </c>
      <c r="BF3080" s="187">
        <f>IF(N3080="snížená",J3080,0)</f>
        <v>0</v>
      </c>
      <c r="BG3080" s="187">
        <f>IF(N3080="zákl. přenesená",J3080,0)</f>
        <v>0</v>
      </c>
      <c r="BH3080" s="187">
        <f>IF(N3080="sníž. přenesená",J3080,0)</f>
        <v>0</v>
      </c>
      <c r="BI3080" s="187">
        <f>IF(N3080="nulová",J3080,0)</f>
        <v>0</v>
      </c>
      <c r="BJ3080" s="24" t="s">
        <v>25</v>
      </c>
      <c r="BK3080" s="187">
        <f>ROUND(I3080*H3080,2)</f>
        <v>0</v>
      </c>
      <c r="BL3080" s="24" t="s">
        <v>339</v>
      </c>
      <c r="BM3080" s="24" t="s">
        <v>3357</v>
      </c>
    </row>
    <row r="3081" spans="2:51" s="11" customFormat="1" ht="13.5">
      <c r="B3081" s="188"/>
      <c r="D3081" s="189" t="s">
        <v>153</v>
      </c>
      <c r="E3081" s="190" t="s">
        <v>5</v>
      </c>
      <c r="F3081" s="191" t="s">
        <v>1259</v>
      </c>
      <c r="H3081" s="192" t="s">
        <v>5</v>
      </c>
      <c r="I3081" s="193"/>
      <c r="L3081" s="188"/>
      <c r="M3081" s="194"/>
      <c r="N3081" s="195"/>
      <c r="O3081" s="195"/>
      <c r="P3081" s="195"/>
      <c r="Q3081" s="195"/>
      <c r="R3081" s="195"/>
      <c r="S3081" s="195"/>
      <c r="T3081" s="196"/>
      <c r="AT3081" s="192" t="s">
        <v>153</v>
      </c>
      <c r="AU3081" s="192" t="s">
        <v>86</v>
      </c>
      <c r="AV3081" s="11" t="s">
        <v>25</v>
      </c>
      <c r="AW3081" s="11" t="s">
        <v>40</v>
      </c>
      <c r="AX3081" s="11" t="s">
        <v>77</v>
      </c>
      <c r="AY3081" s="192" t="s">
        <v>144</v>
      </c>
    </row>
    <row r="3082" spans="2:51" s="11" customFormat="1" ht="13.5">
      <c r="B3082" s="188"/>
      <c r="D3082" s="189" t="s">
        <v>153</v>
      </c>
      <c r="E3082" s="190" t="s">
        <v>5</v>
      </c>
      <c r="F3082" s="191" t="s">
        <v>1260</v>
      </c>
      <c r="H3082" s="192" t="s">
        <v>5</v>
      </c>
      <c r="I3082" s="193"/>
      <c r="L3082" s="188"/>
      <c r="M3082" s="194"/>
      <c r="N3082" s="195"/>
      <c r="O3082" s="195"/>
      <c r="P3082" s="195"/>
      <c r="Q3082" s="195"/>
      <c r="R3082" s="195"/>
      <c r="S3082" s="195"/>
      <c r="T3082" s="196"/>
      <c r="AT3082" s="192" t="s">
        <v>153</v>
      </c>
      <c r="AU3082" s="192" t="s">
        <v>86</v>
      </c>
      <c r="AV3082" s="11" t="s">
        <v>25</v>
      </c>
      <c r="AW3082" s="11" t="s">
        <v>40</v>
      </c>
      <c r="AX3082" s="11" t="s">
        <v>77</v>
      </c>
      <c r="AY3082" s="192" t="s">
        <v>144</v>
      </c>
    </row>
    <row r="3083" spans="2:51" s="12" customFormat="1" ht="13.5">
      <c r="B3083" s="197"/>
      <c r="D3083" s="189" t="s">
        <v>153</v>
      </c>
      <c r="E3083" s="198" t="s">
        <v>5</v>
      </c>
      <c r="F3083" s="199" t="s">
        <v>1261</v>
      </c>
      <c r="H3083" s="200">
        <v>30.33</v>
      </c>
      <c r="I3083" s="201"/>
      <c r="L3083" s="197"/>
      <c r="M3083" s="202"/>
      <c r="N3083" s="203"/>
      <c r="O3083" s="203"/>
      <c r="P3083" s="203"/>
      <c r="Q3083" s="203"/>
      <c r="R3083" s="203"/>
      <c r="S3083" s="203"/>
      <c r="T3083" s="204"/>
      <c r="AT3083" s="198" t="s">
        <v>153</v>
      </c>
      <c r="AU3083" s="198" t="s">
        <v>86</v>
      </c>
      <c r="AV3083" s="12" t="s">
        <v>86</v>
      </c>
      <c r="AW3083" s="12" t="s">
        <v>40</v>
      </c>
      <c r="AX3083" s="12" t="s">
        <v>77</v>
      </c>
      <c r="AY3083" s="198" t="s">
        <v>144</v>
      </c>
    </row>
    <row r="3084" spans="2:51" s="11" customFormat="1" ht="13.5">
      <c r="B3084" s="188"/>
      <c r="D3084" s="189" t="s">
        <v>153</v>
      </c>
      <c r="E3084" s="190" t="s">
        <v>5</v>
      </c>
      <c r="F3084" s="191" t="s">
        <v>308</v>
      </c>
      <c r="H3084" s="192" t="s">
        <v>5</v>
      </c>
      <c r="I3084" s="193"/>
      <c r="L3084" s="188"/>
      <c r="M3084" s="194"/>
      <c r="N3084" s="195"/>
      <c r="O3084" s="195"/>
      <c r="P3084" s="195"/>
      <c r="Q3084" s="195"/>
      <c r="R3084" s="195"/>
      <c r="S3084" s="195"/>
      <c r="T3084" s="196"/>
      <c r="AT3084" s="192" t="s">
        <v>153</v>
      </c>
      <c r="AU3084" s="192" t="s">
        <v>86</v>
      </c>
      <c r="AV3084" s="11" t="s">
        <v>25</v>
      </c>
      <c r="AW3084" s="11" t="s">
        <v>40</v>
      </c>
      <c r="AX3084" s="11" t="s">
        <v>77</v>
      </c>
      <c r="AY3084" s="192" t="s">
        <v>144</v>
      </c>
    </row>
    <row r="3085" spans="2:51" s="11" customFormat="1" ht="13.5">
      <c r="B3085" s="188"/>
      <c r="D3085" s="189" t="s">
        <v>153</v>
      </c>
      <c r="E3085" s="190" t="s">
        <v>5</v>
      </c>
      <c r="F3085" s="191" t="s">
        <v>309</v>
      </c>
      <c r="H3085" s="192" t="s">
        <v>5</v>
      </c>
      <c r="I3085" s="193"/>
      <c r="L3085" s="188"/>
      <c r="M3085" s="194"/>
      <c r="N3085" s="195"/>
      <c r="O3085" s="195"/>
      <c r="P3085" s="195"/>
      <c r="Q3085" s="195"/>
      <c r="R3085" s="195"/>
      <c r="S3085" s="195"/>
      <c r="T3085" s="196"/>
      <c r="AT3085" s="192" t="s">
        <v>153</v>
      </c>
      <c r="AU3085" s="192" t="s">
        <v>86</v>
      </c>
      <c r="AV3085" s="11" t="s">
        <v>25</v>
      </c>
      <c r="AW3085" s="11" t="s">
        <v>40</v>
      </c>
      <c r="AX3085" s="11" t="s">
        <v>77</v>
      </c>
      <c r="AY3085" s="192" t="s">
        <v>144</v>
      </c>
    </row>
    <row r="3086" spans="2:51" s="12" customFormat="1" ht="13.5">
      <c r="B3086" s="197"/>
      <c r="D3086" s="189" t="s">
        <v>153</v>
      </c>
      <c r="E3086" s="198" t="s">
        <v>5</v>
      </c>
      <c r="F3086" s="199" t="s">
        <v>365</v>
      </c>
      <c r="H3086" s="200">
        <v>16.34</v>
      </c>
      <c r="I3086" s="201"/>
      <c r="L3086" s="197"/>
      <c r="M3086" s="202"/>
      <c r="N3086" s="203"/>
      <c r="O3086" s="203"/>
      <c r="P3086" s="203"/>
      <c r="Q3086" s="203"/>
      <c r="R3086" s="203"/>
      <c r="S3086" s="203"/>
      <c r="T3086" s="204"/>
      <c r="AT3086" s="198" t="s">
        <v>153</v>
      </c>
      <c r="AU3086" s="198" t="s">
        <v>86</v>
      </c>
      <c r="AV3086" s="12" t="s">
        <v>86</v>
      </c>
      <c r="AW3086" s="12" t="s">
        <v>40</v>
      </c>
      <c r="AX3086" s="12" t="s">
        <v>77</v>
      </c>
      <c r="AY3086" s="198" t="s">
        <v>144</v>
      </c>
    </row>
    <row r="3087" spans="2:51" s="11" customFormat="1" ht="13.5">
      <c r="B3087" s="188"/>
      <c r="D3087" s="189" t="s">
        <v>153</v>
      </c>
      <c r="E3087" s="190" t="s">
        <v>5</v>
      </c>
      <c r="F3087" s="191" t="s">
        <v>160</v>
      </c>
      <c r="H3087" s="192" t="s">
        <v>5</v>
      </c>
      <c r="I3087" s="193"/>
      <c r="L3087" s="188"/>
      <c r="M3087" s="194"/>
      <c r="N3087" s="195"/>
      <c r="O3087" s="195"/>
      <c r="P3087" s="195"/>
      <c r="Q3087" s="195"/>
      <c r="R3087" s="195"/>
      <c r="S3087" s="195"/>
      <c r="T3087" s="196"/>
      <c r="AT3087" s="192" t="s">
        <v>153</v>
      </c>
      <c r="AU3087" s="192" t="s">
        <v>86</v>
      </c>
      <c r="AV3087" s="11" t="s">
        <v>25</v>
      </c>
      <c r="AW3087" s="11" t="s">
        <v>40</v>
      </c>
      <c r="AX3087" s="11" t="s">
        <v>77</v>
      </c>
      <c r="AY3087" s="192" t="s">
        <v>144</v>
      </c>
    </row>
    <row r="3088" spans="2:51" s="11" customFormat="1" ht="13.5">
      <c r="B3088" s="188"/>
      <c r="D3088" s="189" t="s">
        <v>153</v>
      </c>
      <c r="E3088" s="190" t="s">
        <v>5</v>
      </c>
      <c r="F3088" s="191" t="s">
        <v>161</v>
      </c>
      <c r="H3088" s="192" t="s">
        <v>5</v>
      </c>
      <c r="I3088" s="193"/>
      <c r="L3088" s="188"/>
      <c r="M3088" s="194"/>
      <c r="N3088" s="195"/>
      <c r="O3088" s="195"/>
      <c r="P3088" s="195"/>
      <c r="Q3088" s="195"/>
      <c r="R3088" s="195"/>
      <c r="S3088" s="195"/>
      <c r="T3088" s="196"/>
      <c r="AT3088" s="192" t="s">
        <v>153</v>
      </c>
      <c r="AU3088" s="192" t="s">
        <v>86</v>
      </c>
      <c r="AV3088" s="11" t="s">
        <v>25</v>
      </c>
      <c r="AW3088" s="11" t="s">
        <v>40</v>
      </c>
      <c r="AX3088" s="11" t="s">
        <v>77</v>
      </c>
      <c r="AY3088" s="192" t="s">
        <v>144</v>
      </c>
    </row>
    <row r="3089" spans="2:51" s="12" customFormat="1" ht="13.5">
      <c r="B3089" s="197"/>
      <c r="D3089" s="189" t="s">
        <v>153</v>
      </c>
      <c r="E3089" s="198" t="s">
        <v>5</v>
      </c>
      <c r="F3089" s="199" t="s">
        <v>368</v>
      </c>
      <c r="H3089" s="200">
        <v>155.194</v>
      </c>
      <c r="I3089" s="201"/>
      <c r="L3089" s="197"/>
      <c r="M3089" s="202"/>
      <c r="N3089" s="203"/>
      <c r="O3089" s="203"/>
      <c r="P3089" s="203"/>
      <c r="Q3089" s="203"/>
      <c r="R3089" s="203"/>
      <c r="S3089" s="203"/>
      <c r="T3089" s="204"/>
      <c r="AT3089" s="198" t="s">
        <v>153</v>
      </c>
      <c r="AU3089" s="198" t="s">
        <v>86</v>
      </c>
      <c r="AV3089" s="12" t="s">
        <v>86</v>
      </c>
      <c r="AW3089" s="12" t="s">
        <v>40</v>
      </c>
      <c r="AX3089" s="12" t="s">
        <v>77</v>
      </c>
      <c r="AY3089" s="198" t="s">
        <v>144</v>
      </c>
    </row>
    <row r="3090" spans="2:51" s="11" customFormat="1" ht="13.5">
      <c r="B3090" s="188"/>
      <c r="D3090" s="189" t="s">
        <v>153</v>
      </c>
      <c r="E3090" s="190" t="s">
        <v>5</v>
      </c>
      <c r="F3090" s="191" t="s">
        <v>320</v>
      </c>
      <c r="H3090" s="192" t="s">
        <v>5</v>
      </c>
      <c r="I3090" s="193"/>
      <c r="L3090" s="188"/>
      <c r="M3090" s="194"/>
      <c r="N3090" s="195"/>
      <c r="O3090" s="195"/>
      <c r="P3090" s="195"/>
      <c r="Q3090" s="195"/>
      <c r="R3090" s="195"/>
      <c r="S3090" s="195"/>
      <c r="T3090" s="196"/>
      <c r="AT3090" s="192" t="s">
        <v>153</v>
      </c>
      <c r="AU3090" s="192" t="s">
        <v>86</v>
      </c>
      <c r="AV3090" s="11" t="s">
        <v>25</v>
      </c>
      <c r="AW3090" s="11" t="s">
        <v>40</v>
      </c>
      <c r="AX3090" s="11" t="s">
        <v>77</v>
      </c>
      <c r="AY3090" s="192" t="s">
        <v>144</v>
      </c>
    </row>
    <row r="3091" spans="2:51" s="11" customFormat="1" ht="13.5">
      <c r="B3091" s="188"/>
      <c r="D3091" s="189" t="s">
        <v>153</v>
      </c>
      <c r="E3091" s="190" t="s">
        <v>5</v>
      </c>
      <c r="F3091" s="191" t="s">
        <v>322</v>
      </c>
      <c r="H3091" s="192" t="s">
        <v>5</v>
      </c>
      <c r="I3091" s="193"/>
      <c r="L3091" s="188"/>
      <c r="M3091" s="194"/>
      <c r="N3091" s="195"/>
      <c r="O3091" s="195"/>
      <c r="P3091" s="195"/>
      <c r="Q3091" s="195"/>
      <c r="R3091" s="195"/>
      <c r="S3091" s="195"/>
      <c r="T3091" s="196"/>
      <c r="AT3091" s="192" t="s">
        <v>153</v>
      </c>
      <c r="AU3091" s="192" t="s">
        <v>86</v>
      </c>
      <c r="AV3091" s="11" t="s">
        <v>25</v>
      </c>
      <c r="AW3091" s="11" t="s">
        <v>40</v>
      </c>
      <c r="AX3091" s="11" t="s">
        <v>77</v>
      </c>
      <c r="AY3091" s="192" t="s">
        <v>144</v>
      </c>
    </row>
    <row r="3092" spans="2:51" s="12" customFormat="1" ht="13.5">
      <c r="B3092" s="197"/>
      <c r="D3092" s="189" t="s">
        <v>153</v>
      </c>
      <c r="E3092" s="198" t="s">
        <v>5</v>
      </c>
      <c r="F3092" s="199" t="s">
        <v>1857</v>
      </c>
      <c r="H3092" s="200">
        <v>52</v>
      </c>
      <c r="I3092" s="201"/>
      <c r="L3092" s="197"/>
      <c r="M3092" s="202"/>
      <c r="N3092" s="203"/>
      <c r="O3092" s="203"/>
      <c r="P3092" s="203"/>
      <c r="Q3092" s="203"/>
      <c r="R3092" s="203"/>
      <c r="S3092" s="203"/>
      <c r="T3092" s="204"/>
      <c r="AT3092" s="198" t="s">
        <v>153</v>
      </c>
      <c r="AU3092" s="198" t="s">
        <v>86</v>
      </c>
      <c r="AV3092" s="12" t="s">
        <v>86</v>
      </c>
      <c r="AW3092" s="12" t="s">
        <v>40</v>
      </c>
      <c r="AX3092" s="12" t="s">
        <v>77</v>
      </c>
      <c r="AY3092" s="198" t="s">
        <v>144</v>
      </c>
    </row>
    <row r="3093" spans="2:51" s="11" customFormat="1" ht="13.5">
      <c r="B3093" s="188"/>
      <c r="D3093" s="189" t="s">
        <v>153</v>
      </c>
      <c r="E3093" s="190" t="s">
        <v>5</v>
      </c>
      <c r="F3093" s="191" t="s">
        <v>207</v>
      </c>
      <c r="H3093" s="192" t="s">
        <v>5</v>
      </c>
      <c r="I3093" s="193"/>
      <c r="L3093" s="188"/>
      <c r="M3093" s="194"/>
      <c r="N3093" s="195"/>
      <c r="O3093" s="195"/>
      <c r="P3093" s="195"/>
      <c r="Q3093" s="195"/>
      <c r="R3093" s="195"/>
      <c r="S3093" s="195"/>
      <c r="T3093" s="196"/>
      <c r="AT3093" s="192" t="s">
        <v>153</v>
      </c>
      <c r="AU3093" s="192" t="s">
        <v>86</v>
      </c>
      <c r="AV3093" s="11" t="s">
        <v>25</v>
      </c>
      <c r="AW3093" s="11" t="s">
        <v>40</v>
      </c>
      <c r="AX3093" s="11" t="s">
        <v>77</v>
      </c>
      <c r="AY3093" s="192" t="s">
        <v>144</v>
      </c>
    </row>
    <row r="3094" spans="2:51" s="11" customFormat="1" ht="13.5">
      <c r="B3094" s="188"/>
      <c r="D3094" s="189" t="s">
        <v>153</v>
      </c>
      <c r="E3094" s="190" t="s">
        <v>5</v>
      </c>
      <c r="F3094" s="191" t="s">
        <v>208</v>
      </c>
      <c r="H3094" s="192" t="s">
        <v>5</v>
      </c>
      <c r="I3094" s="193"/>
      <c r="L3094" s="188"/>
      <c r="M3094" s="194"/>
      <c r="N3094" s="195"/>
      <c r="O3094" s="195"/>
      <c r="P3094" s="195"/>
      <c r="Q3094" s="195"/>
      <c r="R3094" s="195"/>
      <c r="S3094" s="195"/>
      <c r="T3094" s="196"/>
      <c r="AT3094" s="192" t="s">
        <v>153</v>
      </c>
      <c r="AU3094" s="192" t="s">
        <v>86</v>
      </c>
      <c r="AV3094" s="11" t="s">
        <v>25</v>
      </c>
      <c r="AW3094" s="11" t="s">
        <v>40</v>
      </c>
      <c r="AX3094" s="11" t="s">
        <v>77</v>
      </c>
      <c r="AY3094" s="192" t="s">
        <v>144</v>
      </c>
    </row>
    <row r="3095" spans="2:51" s="12" customFormat="1" ht="13.5">
      <c r="B3095" s="197"/>
      <c r="D3095" s="189" t="s">
        <v>153</v>
      </c>
      <c r="E3095" s="198" t="s">
        <v>5</v>
      </c>
      <c r="F3095" s="199" t="s">
        <v>209</v>
      </c>
      <c r="H3095" s="200">
        <v>5.48</v>
      </c>
      <c r="I3095" s="201"/>
      <c r="L3095" s="197"/>
      <c r="M3095" s="202"/>
      <c r="N3095" s="203"/>
      <c r="O3095" s="203"/>
      <c r="P3095" s="203"/>
      <c r="Q3095" s="203"/>
      <c r="R3095" s="203"/>
      <c r="S3095" s="203"/>
      <c r="T3095" s="204"/>
      <c r="AT3095" s="198" t="s">
        <v>153</v>
      </c>
      <c r="AU3095" s="198" t="s">
        <v>86</v>
      </c>
      <c r="AV3095" s="12" t="s">
        <v>86</v>
      </c>
      <c r="AW3095" s="12" t="s">
        <v>40</v>
      </c>
      <c r="AX3095" s="12" t="s">
        <v>77</v>
      </c>
      <c r="AY3095" s="198" t="s">
        <v>144</v>
      </c>
    </row>
    <row r="3096" spans="2:51" s="13" customFormat="1" ht="13.5">
      <c r="B3096" s="205"/>
      <c r="D3096" s="189" t="s">
        <v>153</v>
      </c>
      <c r="E3096" s="215" t="s">
        <v>5</v>
      </c>
      <c r="F3096" s="216" t="s">
        <v>174</v>
      </c>
      <c r="H3096" s="217">
        <v>259.344</v>
      </c>
      <c r="I3096" s="210"/>
      <c r="L3096" s="205"/>
      <c r="M3096" s="211"/>
      <c r="N3096" s="212"/>
      <c r="O3096" s="212"/>
      <c r="P3096" s="212"/>
      <c r="Q3096" s="212"/>
      <c r="R3096" s="212"/>
      <c r="S3096" s="212"/>
      <c r="T3096" s="213"/>
      <c r="AT3096" s="214" t="s">
        <v>153</v>
      </c>
      <c r="AU3096" s="214" t="s">
        <v>86</v>
      </c>
      <c r="AV3096" s="13" t="s">
        <v>151</v>
      </c>
      <c r="AW3096" s="13" t="s">
        <v>40</v>
      </c>
      <c r="AX3096" s="13" t="s">
        <v>77</v>
      </c>
      <c r="AY3096" s="214" t="s">
        <v>144</v>
      </c>
    </row>
    <row r="3097" spans="2:51" s="12" customFormat="1" ht="13.5">
      <c r="B3097" s="197"/>
      <c r="D3097" s="189" t="s">
        <v>153</v>
      </c>
      <c r="E3097" s="198" t="s">
        <v>5</v>
      </c>
      <c r="F3097" s="199" t="s">
        <v>3358</v>
      </c>
      <c r="H3097" s="200">
        <v>285.278</v>
      </c>
      <c r="I3097" s="201"/>
      <c r="L3097" s="197"/>
      <c r="M3097" s="202"/>
      <c r="N3097" s="203"/>
      <c r="O3097" s="203"/>
      <c r="P3097" s="203"/>
      <c r="Q3097" s="203"/>
      <c r="R3097" s="203"/>
      <c r="S3097" s="203"/>
      <c r="T3097" s="204"/>
      <c r="AT3097" s="198" t="s">
        <v>153</v>
      </c>
      <c r="AU3097" s="198" t="s">
        <v>86</v>
      </c>
      <c r="AV3097" s="12" t="s">
        <v>86</v>
      </c>
      <c r="AW3097" s="12" t="s">
        <v>40</v>
      </c>
      <c r="AX3097" s="12" t="s">
        <v>77</v>
      </c>
      <c r="AY3097" s="198" t="s">
        <v>144</v>
      </c>
    </row>
    <row r="3098" spans="2:51" s="13" customFormat="1" ht="13.5">
      <c r="B3098" s="205"/>
      <c r="D3098" s="206" t="s">
        <v>153</v>
      </c>
      <c r="E3098" s="207" t="s">
        <v>5</v>
      </c>
      <c r="F3098" s="208" t="s">
        <v>174</v>
      </c>
      <c r="H3098" s="209">
        <v>285.278</v>
      </c>
      <c r="I3098" s="210"/>
      <c r="L3098" s="205"/>
      <c r="M3098" s="211"/>
      <c r="N3098" s="212"/>
      <c r="O3098" s="212"/>
      <c r="P3098" s="212"/>
      <c r="Q3098" s="212"/>
      <c r="R3098" s="212"/>
      <c r="S3098" s="212"/>
      <c r="T3098" s="213"/>
      <c r="AT3098" s="214" t="s">
        <v>153</v>
      </c>
      <c r="AU3098" s="214" t="s">
        <v>86</v>
      </c>
      <c r="AV3098" s="13" t="s">
        <v>151</v>
      </c>
      <c r="AW3098" s="13" t="s">
        <v>40</v>
      </c>
      <c r="AX3098" s="13" t="s">
        <v>25</v>
      </c>
      <c r="AY3098" s="214" t="s">
        <v>144</v>
      </c>
    </row>
    <row r="3099" spans="2:65" s="1" customFormat="1" ht="31.5" customHeight="1">
      <c r="B3099" s="175"/>
      <c r="C3099" s="223" t="s">
        <v>3359</v>
      </c>
      <c r="D3099" s="223" t="s">
        <v>782</v>
      </c>
      <c r="E3099" s="224" t="s">
        <v>3360</v>
      </c>
      <c r="F3099" s="225" t="s">
        <v>3361</v>
      </c>
      <c r="G3099" s="226" t="s">
        <v>205</v>
      </c>
      <c r="H3099" s="227">
        <v>563.899</v>
      </c>
      <c r="I3099" s="228"/>
      <c r="J3099" s="229">
        <f>ROUND(I3099*H3099,2)</f>
        <v>0</v>
      </c>
      <c r="K3099" s="178" t="s">
        <v>4753</v>
      </c>
      <c r="L3099" s="230"/>
      <c r="M3099" s="231" t="s">
        <v>5</v>
      </c>
      <c r="N3099" s="232" t="s">
        <v>48</v>
      </c>
      <c r="O3099" s="43"/>
      <c r="P3099" s="185">
        <f>O3099*H3099</f>
        <v>0</v>
      </c>
      <c r="Q3099" s="185">
        <v>0.0192</v>
      </c>
      <c r="R3099" s="185">
        <f>Q3099*H3099</f>
        <v>10.826860799999999</v>
      </c>
      <c r="S3099" s="185">
        <v>0</v>
      </c>
      <c r="T3099" s="186">
        <f>S3099*H3099</f>
        <v>0</v>
      </c>
      <c r="AR3099" s="24" t="s">
        <v>497</v>
      </c>
      <c r="AT3099" s="24" t="s">
        <v>782</v>
      </c>
      <c r="AU3099" s="24" t="s">
        <v>86</v>
      </c>
      <c r="AY3099" s="24" t="s">
        <v>144</v>
      </c>
      <c r="BE3099" s="187">
        <f>IF(N3099="základní",J3099,0)</f>
        <v>0</v>
      </c>
      <c r="BF3099" s="187">
        <f>IF(N3099="snížená",J3099,0)</f>
        <v>0</v>
      </c>
      <c r="BG3099" s="187">
        <f>IF(N3099="zákl. přenesená",J3099,0)</f>
        <v>0</v>
      </c>
      <c r="BH3099" s="187">
        <f>IF(N3099="sníž. přenesená",J3099,0)</f>
        <v>0</v>
      </c>
      <c r="BI3099" s="187">
        <f>IF(N3099="nulová",J3099,0)</f>
        <v>0</v>
      </c>
      <c r="BJ3099" s="24" t="s">
        <v>25</v>
      </c>
      <c r="BK3099" s="187">
        <f>ROUND(I3099*H3099,2)</f>
        <v>0</v>
      </c>
      <c r="BL3099" s="24" t="s">
        <v>339</v>
      </c>
      <c r="BM3099" s="24" t="s">
        <v>3362</v>
      </c>
    </row>
    <row r="3100" spans="2:51" s="11" customFormat="1" ht="13.5">
      <c r="B3100" s="188"/>
      <c r="D3100" s="189" t="s">
        <v>153</v>
      </c>
      <c r="E3100" s="190" t="s">
        <v>5</v>
      </c>
      <c r="F3100" s="191" t="s">
        <v>1740</v>
      </c>
      <c r="H3100" s="192" t="s">
        <v>5</v>
      </c>
      <c r="I3100" s="193"/>
      <c r="L3100" s="188"/>
      <c r="M3100" s="194"/>
      <c r="N3100" s="195"/>
      <c r="O3100" s="195"/>
      <c r="P3100" s="195"/>
      <c r="Q3100" s="195"/>
      <c r="R3100" s="195"/>
      <c r="S3100" s="195"/>
      <c r="T3100" s="196"/>
      <c r="AT3100" s="192" t="s">
        <v>153</v>
      </c>
      <c r="AU3100" s="192" t="s">
        <v>86</v>
      </c>
      <c r="AV3100" s="11" t="s">
        <v>25</v>
      </c>
      <c r="AW3100" s="11" t="s">
        <v>40</v>
      </c>
      <c r="AX3100" s="11" t="s">
        <v>77</v>
      </c>
      <c r="AY3100" s="192" t="s">
        <v>144</v>
      </c>
    </row>
    <row r="3101" spans="2:51" s="11" customFormat="1" ht="13.5">
      <c r="B3101" s="188"/>
      <c r="D3101" s="189" t="s">
        <v>153</v>
      </c>
      <c r="E3101" s="190" t="s">
        <v>5</v>
      </c>
      <c r="F3101" s="191" t="s">
        <v>1741</v>
      </c>
      <c r="H3101" s="192" t="s">
        <v>5</v>
      </c>
      <c r="I3101" s="193"/>
      <c r="L3101" s="188"/>
      <c r="M3101" s="194"/>
      <c r="N3101" s="195"/>
      <c r="O3101" s="195"/>
      <c r="P3101" s="195"/>
      <c r="Q3101" s="195"/>
      <c r="R3101" s="195"/>
      <c r="S3101" s="195"/>
      <c r="T3101" s="196"/>
      <c r="AT3101" s="192" t="s">
        <v>153</v>
      </c>
      <c r="AU3101" s="192" t="s">
        <v>86</v>
      </c>
      <c r="AV3101" s="11" t="s">
        <v>25</v>
      </c>
      <c r="AW3101" s="11" t="s">
        <v>40</v>
      </c>
      <c r="AX3101" s="11" t="s">
        <v>77</v>
      </c>
      <c r="AY3101" s="192" t="s">
        <v>144</v>
      </c>
    </row>
    <row r="3102" spans="2:51" s="12" customFormat="1" ht="13.5">
      <c r="B3102" s="197"/>
      <c r="D3102" s="189" t="s">
        <v>153</v>
      </c>
      <c r="E3102" s="198" t="s">
        <v>5</v>
      </c>
      <c r="F3102" s="199" t="s">
        <v>1837</v>
      </c>
      <c r="H3102" s="200">
        <v>87.7</v>
      </c>
      <c r="I3102" s="201"/>
      <c r="L3102" s="197"/>
      <c r="M3102" s="202"/>
      <c r="N3102" s="203"/>
      <c r="O3102" s="203"/>
      <c r="P3102" s="203"/>
      <c r="Q3102" s="203"/>
      <c r="R3102" s="203"/>
      <c r="S3102" s="203"/>
      <c r="T3102" s="204"/>
      <c r="AT3102" s="198" t="s">
        <v>153</v>
      </c>
      <c r="AU3102" s="198" t="s">
        <v>86</v>
      </c>
      <c r="AV3102" s="12" t="s">
        <v>86</v>
      </c>
      <c r="AW3102" s="12" t="s">
        <v>40</v>
      </c>
      <c r="AX3102" s="12" t="s">
        <v>77</v>
      </c>
      <c r="AY3102" s="198" t="s">
        <v>144</v>
      </c>
    </row>
    <row r="3103" spans="2:51" s="11" customFormat="1" ht="13.5">
      <c r="B3103" s="188"/>
      <c r="D3103" s="189" t="s">
        <v>153</v>
      </c>
      <c r="E3103" s="190" t="s">
        <v>5</v>
      </c>
      <c r="F3103" s="191" t="s">
        <v>1802</v>
      </c>
      <c r="H3103" s="192" t="s">
        <v>5</v>
      </c>
      <c r="I3103" s="193"/>
      <c r="L3103" s="188"/>
      <c r="M3103" s="194"/>
      <c r="N3103" s="195"/>
      <c r="O3103" s="195"/>
      <c r="P3103" s="195"/>
      <c r="Q3103" s="195"/>
      <c r="R3103" s="195"/>
      <c r="S3103" s="195"/>
      <c r="T3103" s="196"/>
      <c r="AT3103" s="192" t="s">
        <v>153</v>
      </c>
      <c r="AU3103" s="192" t="s">
        <v>86</v>
      </c>
      <c r="AV3103" s="11" t="s">
        <v>25</v>
      </c>
      <c r="AW3103" s="11" t="s">
        <v>40</v>
      </c>
      <c r="AX3103" s="11" t="s">
        <v>77</v>
      </c>
      <c r="AY3103" s="192" t="s">
        <v>144</v>
      </c>
    </row>
    <row r="3104" spans="2:51" s="11" customFormat="1" ht="13.5">
      <c r="B3104" s="188"/>
      <c r="D3104" s="189" t="s">
        <v>153</v>
      </c>
      <c r="E3104" s="190" t="s">
        <v>5</v>
      </c>
      <c r="F3104" s="191" t="s">
        <v>1803</v>
      </c>
      <c r="H3104" s="192" t="s">
        <v>5</v>
      </c>
      <c r="I3104" s="193"/>
      <c r="L3104" s="188"/>
      <c r="M3104" s="194"/>
      <c r="N3104" s="195"/>
      <c r="O3104" s="195"/>
      <c r="P3104" s="195"/>
      <c r="Q3104" s="195"/>
      <c r="R3104" s="195"/>
      <c r="S3104" s="195"/>
      <c r="T3104" s="196"/>
      <c r="AT3104" s="192" t="s">
        <v>153</v>
      </c>
      <c r="AU3104" s="192" t="s">
        <v>86</v>
      </c>
      <c r="AV3104" s="11" t="s">
        <v>25</v>
      </c>
      <c r="AW3104" s="11" t="s">
        <v>40</v>
      </c>
      <c r="AX3104" s="11" t="s">
        <v>77</v>
      </c>
      <c r="AY3104" s="192" t="s">
        <v>144</v>
      </c>
    </row>
    <row r="3105" spans="2:51" s="12" customFormat="1" ht="13.5">
      <c r="B3105" s="197"/>
      <c r="D3105" s="189" t="s">
        <v>153</v>
      </c>
      <c r="E3105" s="198" t="s">
        <v>5</v>
      </c>
      <c r="F3105" s="199" t="s">
        <v>3320</v>
      </c>
      <c r="H3105" s="200">
        <v>90.51</v>
      </c>
      <c r="I3105" s="201"/>
      <c r="L3105" s="197"/>
      <c r="M3105" s="202"/>
      <c r="N3105" s="203"/>
      <c r="O3105" s="203"/>
      <c r="P3105" s="203"/>
      <c r="Q3105" s="203"/>
      <c r="R3105" s="203"/>
      <c r="S3105" s="203"/>
      <c r="T3105" s="204"/>
      <c r="AT3105" s="198" t="s">
        <v>153</v>
      </c>
      <c r="AU3105" s="198" t="s">
        <v>86</v>
      </c>
      <c r="AV3105" s="12" t="s">
        <v>86</v>
      </c>
      <c r="AW3105" s="12" t="s">
        <v>40</v>
      </c>
      <c r="AX3105" s="12" t="s">
        <v>77</v>
      </c>
      <c r="AY3105" s="198" t="s">
        <v>144</v>
      </c>
    </row>
    <row r="3106" spans="2:51" s="11" customFormat="1" ht="13.5">
      <c r="B3106" s="188"/>
      <c r="D3106" s="189" t="s">
        <v>153</v>
      </c>
      <c r="E3106" s="190" t="s">
        <v>5</v>
      </c>
      <c r="F3106" s="191" t="s">
        <v>1808</v>
      </c>
      <c r="H3106" s="192" t="s">
        <v>5</v>
      </c>
      <c r="I3106" s="193"/>
      <c r="L3106" s="188"/>
      <c r="M3106" s="194"/>
      <c r="N3106" s="195"/>
      <c r="O3106" s="195"/>
      <c r="P3106" s="195"/>
      <c r="Q3106" s="195"/>
      <c r="R3106" s="195"/>
      <c r="S3106" s="195"/>
      <c r="T3106" s="196"/>
      <c r="AT3106" s="192" t="s">
        <v>153</v>
      </c>
      <c r="AU3106" s="192" t="s">
        <v>86</v>
      </c>
      <c r="AV3106" s="11" t="s">
        <v>25</v>
      </c>
      <c r="AW3106" s="11" t="s">
        <v>40</v>
      </c>
      <c r="AX3106" s="11" t="s">
        <v>77</v>
      </c>
      <c r="AY3106" s="192" t="s">
        <v>144</v>
      </c>
    </row>
    <row r="3107" spans="2:51" s="12" customFormat="1" ht="13.5">
      <c r="B3107" s="197"/>
      <c r="D3107" s="189" t="s">
        <v>153</v>
      </c>
      <c r="E3107" s="198" t="s">
        <v>5</v>
      </c>
      <c r="F3107" s="199" t="s">
        <v>2021</v>
      </c>
      <c r="H3107" s="200">
        <v>54.98</v>
      </c>
      <c r="I3107" s="201"/>
      <c r="L3107" s="197"/>
      <c r="M3107" s="202"/>
      <c r="N3107" s="203"/>
      <c r="O3107" s="203"/>
      <c r="P3107" s="203"/>
      <c r="Q3107" s="203"/>
      <c r="R3107" s="203"/>
      <c r="S3107" s="203"/>
      <c r="T3107" s="204"/>
      <c r="AT3107" s="198" t="s">
        <v>153</v>
      </c>
      <c r="AU3107" s="198" t="s">
        <v>86</v>
      </c>
      <c r="AV3107" s="12" t="s">
        <v>86</v>
      </c>
      <c r="AW3107" s="12" t="s">
        <v>40</v>
      </c>
      <c r="AX3107" s="12" t="s">
        <v>77</v>
      </c>
      <c r="AY3107" s="198" t="s">
        <v>144</v>
      </c>
    </row>
    <row r="3108" spans="2:51" s="11" customFormat="1" ht="13.5">
      <c r="B3108" s="188"/>
      <c r="D3108" s="189" t="s">
        <v>153</v>
      </c>
      <c r="E3108" s="190" t="s">
        <v>5</v>
      </c>
      <c r="F3108" s="191" t="s">
        <v>1746</v>
      </c>
      <c r="H3108" s="192" t="s">
        <v>5</v>
      </c>
      <c r="I3108" s="193"/>
      <c r="L3108" s="188"/>
      <c r="M3108" s="194"/>
      <c r="N3108" s="195"/>
      <c r="O3108" s="195"/>
      <c r="P3108" s="195"/>
      <c r="Q3108" s="195"/>
      <c r="R3108" s="195"/>
      <c r="S3108" s="195"/>
      <c r="T3108" s="196"/>
      <c r="AT3108" s="192" t="s">
        <v>153</v>
      </c>
      <c r="AU3108" s="192" t="s">
        <v>86</v>
      </c>
      <c r="AV3108" s="11" t="s">
        <v>25</v>
      </c>
      <c r="AW3108" s="11" t="s">
        <v>40</v>
      </c>
      <c r="AX3108" s="11" t="s">
        <v>77</v>
      </c>
      <c r="AY3108" s="192" t="s">
        <v>144</v>
      </c>
    </row>
    <row r="3109" spans="2:51" s="11" customFormat="1" ht="13.5">
      <c r="B3109" s="188"/>
      <c r="D3109" s="189" t="s">
        <v>153</v>
      </c>
      <c r="E3109" s="190" t="s">
        <v>5</v>
      </c>
      <c r="F3109" s="191" t="s">
        <v>1747</v>
      </c>
      <c r="H3109" s="192" t="s">
        <v>5</v>
      </c>
      <c r="I3109" s="193"/>
      <c r="L3109" s="188"/>
      <c r="M3109" s="194"/>
      <c r="N3109" s="195"/>
      <c r="O3109" s="195"/>
      <c r="P3109" s="195"/>
      <c r="Q3109" s="195"/>
      <c r="R3109" s="195"/>
      <c r="S3109" s="195"/>
      <c r="T3109" s="196"/>
      <c r="AT3109" s="192" t="s">
        <v>153</v>
      </c>
      <c r="AU3109" s="192" t="s">
        <v>86</v>
      </c>
      <c r="AV3109" s="11" t="s">
        <v>25</v>
      </c>
      <c r="AW3109" s="11" t="s">
        <v>40</v>
      </c>
      <c r="AX3109" s="11" t="s">
        <v>77</v>
      </c>
      <c r="AY3109" s="192" t="s">
        <v>144</v>
      </c>
    </row>
    <row r="3110" spans="2:51" s="12" customFormat="1" ht="13.5">
      <c r="B3110" s="197"/>
      <c r="D3110" s="189" t="s">
        <v>153</v>
      </c>
      <c r="E3110" s="198" t="s">
        <v>5</v>
      </c>
      <c r="F3110" s="199" t="s">
        <v>1839</v>
      </c>
      <c r="H3110" s="200">
        <v>23.917</v>
      </c>
      <c r="I3110" s="201"/>
      <c r="L3110" s="197"/>
      <c r="M3110" s="202"/>
      <c r="N3110" s="203"/>
      <c r="O3110" s="203"/>
      <c r="P3110" s="203"/>
      <c r="Q3110" s="203"/>
      <c r="R3110" s="203"/>
      <c r="S3110" s="203"/>
      <c r="T3110" s="204"/>
      <c r="AT3110" s="198" t="s">
        <v>153</v>
      </c>
      <c r="AU3110" s="198" t="s">
        <v>86</v>
      </c>
      <c r="AV3110" s="12" t="s">
        <v>86</v>
      </c>
      <c r="AW3110" s="12" t="s">
        <v>40</v>
      </c>
      <c r="AX3110" s="12" t="s">
        <v>77</v>
      </c>
      <c r="AY3110" s="198" t="s">
        <v>144</v>
      </c>
    </row>
    <row r="3111" spans="2:51" s="11" customFormat="1" ht="13.5">
      <c r="B3111" s="188"/>
      <c r="D3111" s="189" t="s">
        <v>153</v>
      </c>
      <c r="E3111" s="190" t="s">
        <v>5</v>
      </c>
      <c r="F3111" s="191" t="s">
        <v>662</v>
      </c>
      <c r="H3111" s="192" t="s">
        <v>5</v>
      </c>
      <c r="I3111" s="193"/>
      <c r="L3111" s="188"/>
      <c r="M3111" s="194"/>
      <c r="N3111" s="195"/>
      <c r="O3111" s="195"/>
      <c r="P3111" s="195"/>
      <c r="Q3111" s="195"/>
      <c r="R3111" s="195"/>
      <c r="S3111" s="195"/>
      <c r="T3111" s="196"/>
      <c r="AT3111" s="192" t="s">
        <v>153</v>
      </c>
      <c r="AU3111" s="192" t="s">
        <v>86</v>
      </c>
      <c r="AV3111" s="11" t="s">
        <v>25</v>
      </c>
      <c r="AW3111" s="11" t="s">
        <v>40</v>
      </c>
      <c r="AX3111" s="11" t="s">
        <v>77</v>
      </c>
      <c r="AY3111" s="192" t="s">
        <v>144</v>
      </c>
    </row>
    <row r="3112" spans="2:51" s="11" customFormat="1" ht="13.5">
      <c r="B3112" s="188"/>
      <c r="D3112" s="189" t="s">
        <v>153</v>
      </c>
      <c r="E3112" s="190" t="s">
        <v>5</v>
      </c>
      <c r="F3112" s="191" t="s">
        <v>663</v>
      </c>
      <c r="H3112" s="192" t="s">
        <v>5</v>
      </c>
      <c r="I3112" s="193"/>
      <c r="L3112" s="188"/>
      <c r="M3112" s="194"/>
      <c r="N3112" s="195"/>
      <c r="O3112" s="195"/>
      <c r="P3112" s="195"/>
      <c r="Q3112" s="195"/>
      <c r="R3112" s="195"/>
      <c r="S3112" s="195"/>
      <c r="T3112" s="196"/>
      <c r="AT3112" s="192" t="s">
        <v>153</v>
      </c>
      <c r="AU3112" s="192" t="s">
        <v>86</v>
      </c>
      <c r="AV3112" s="11" t="s">
        <v>25</v>
      </c>
      <c r="AW3112" s="11" t="s">
        <v>40</v>
      </c>
      <c r="AX3112" s="11" t="s">
        <v>77</v>
      </c>
      <c r="AY3112" s="192" t="s">
        <v>144</v>
      </c>
    </row>
    <row r="3113" spans="2:51" s="12" customFormat="1" ht="13.5">
      <c r="B3113" s="197"/>
      <c r="D3113" s="189" t="s">
        <v>153</v>
      </c>
      <c r="E3113" s="198" t="s">
        <v>5</v>
      </c>
      <c r="F3113" s="199" t="s">
        <v>3363</v>
      </c>
      <c r="H3113" s="200">
        <v>80.574</v>
      </c>
      <c r="I3113" s="201"/>
      <c r="L3113" s="197"/>
      <c r="M3113" s="202"/>
      <c r="N3113" s="203"/>
      <c r="O3113" s="203"/>
      <c r="P3113" s="203"/>
      <c r="Q3113" s="203"/>
      <c r="R3113" s="203"/>
      <c r="S3113" s="203"/>
      <c r="T3113" s="204"/>
      <c r="AT3113" s="198" t="s">
        <v>153</v>
      </c>
      <c r="AU3113" s="198" t="s">
        <v>86</v>
      </c>
      <c r="AV3113" s="12" t="s">
        <v>86</v>
      </c>
      <c r="AW3113" s="12" t="s">
        <v>40</v>
      </c>
      <c r="AX3113" s="12" t="s">
        <v>77</v>
      </c>
      <c r="AY3113" s="198" t="s">
        <v>144</v>
      </c>
    </row>
    <row r="3114" spans="2:51" s="11" customFormat="1" ht="13.5">
      <c r="B3114" s="188"/>
      <c r="D3114" s="189" t="s">
        <v>153</v>
      </c>
      <c r="E3114" s="190" t="s">
        <v>5</v>
      </c>
      <c r="F3114" s="191" t="s">
        <v>1815</v>
      </c>
      <c r="H3114" s="192" t="s">
        <v>5</v>
      </c>
      <c r="I3114" s="193"/>
      <c r="L3114" s="188"/>
      <c r="M3114" s="194"/>
      <c r="N3114" s="195"/>
      <c r="O3114" s="195"/>
      <c r="P3114" s="195"/>
      <c r="Q3114" s="195"/>
      <c r="R3114" s="195"/>
      <c r="S3114" s="195"/>
      <c r="T3114" s="196"/>
      <c r="AT3114" s="192" t="s">
        <v>153</v>
      </c>
      <c r="AU3114" s="192" t="s">
        <v>86</v>
      </c>
      <c r="AV3114" s="11" t="s">
        <v>25</v>
      </c>
      <c r="AW3114" s="11" t="s">
        <v>40</v>
      </c>
      <c r="AX3114" s="11" t="s">
        <v>77</v>
      </c>
      <c r="AY3114" s="192" t="s">
        <v>144</v>
      </c>
    </row>
    <row r="3115" spans="2:51" s="11" customFormat="1" ht="13.5">
      <c r="B3115" s="188"/>
      <c r="D3115" s="189" t="s">
        <v>153</v>
      </c>
      <c r="E3115" s="190" t="s">
        <v>5</v>
      </c>
      <c r="F3115" s="191" t="s">
        <v>1816</v>
      </c>
      <c r="H3115" s="192" t="s">
        <v>5</v>
      </c>
      <c r="I3115" s="193"/>
      <c r="L3115" s="188"/>
      <c r="M3115" s="194"/>
      <c r="N3115" s="195"/>
      <c r="O3115" s="195"/>
      <c r="P3115" s="195"/>
      <c r="Q3115" s="195"/>
      <c r="R3115" s="195"/>
      <c r="S3115" s="195"/>
      <c r="T3115" s="196"/>
      <c r="AT3115" s="192" t="s">
        <v>153</v>
      </c>
      <c r="AU3115" s="192" t="s">
        <v>86</v>
      </c>
      <c r="AV3115" s="11" t="s">
        <v>25</v>
      </c>
      <c r="AW3115" s="11" t="s">
        <v>40</v>
      </c>
      <c r="AX3115" s="11" t="s">
        <v>77</v>
      </c>
      <c r="AY3115" s="192" t="s">
        <v>144</v>
      </c>
    </row>
    <row r="3116" spans="2:51" s="12" customFormat="1" ht="13.5">
      <c r="B3116" s="197"/>
      <c r="D3116" s="189" t="s">
        <v>153</v>
      </c>
      <c r="E3116" s="198" t="s">
        <v>5</v>
      </c>
      <c r="F3116" s="199" t="s">
        <v>3364</v>
      </c>
      <c r="H3116" s="200">
        <v>67.158</v>
      </c>
      <c r="I3116" s="201"/>
      <c r="L3116" s="197"/>
      <c r="M3116" s="202"/>
      <c r="N3116" s="203"/>
      <c r="O3116" s="203"/>
      <c r="P3116" s="203"/>
      <c r="Q3116" s="203"/>
      <c r="R3116" s="203"/>
      <c r="S3116" s="203"/>
      <c r="T3116" s="204"/>
      <c r="AT3116" s="198" t="s">
        <v>153</v>
      </c>
      <c r="AU3116" s="198" t="s">
        <v>86</v>
      </c>
      <c r="AV3116" s="12" t="s">
        <v>86</v>
      </c>
      <c r="AW3116" s="12" t="s">
        <v>40</v>
      </c>
      <c r="AX3116" s="12" t="s">
        <v>77</v>
      </c>
      <c r="AY3116" s="198" t="s">
        <v>144</v>
      </c>
    </row>
    <row r="3117" spans="2:51" s="11" customFormat="1" ht="13.5">
      <c r="B3117" s="188"/>
      <c r="D3117" s="189" t="s">
        <v>153</v>
      </c>
      <c r="E3117" s="190" t="s">
        <v>5</v>
      </c>
      <c r="F3117" s="191" t="s">
        <v>675</v>
      </c>
      <c r="H3117" s="192" t="s">
        <v>5</v>
      </c>
      <c r="I3117" s="193"/>
      <c r="L3117" s="188"/>
      <c r="M3117" s="194"/>
      <c r="N3117" s="195"/>
      <c r="O3117" s="195"/>
      <c r="P3117" s="195"/>
      <c r="Q3117" s="195"/>
      <c r="R3117" s="195"/>
      <c r="S3117" s="195"/>
      <c r="T3117" s="196"/>
      <c r="AT3117" s="192" t="s">
        <v>153</v>
      </c>
      <c r="AU3117" s="192" t="s">
        <v>86</v>
      </c>
      <c r="AV3117" s="11" t="s">
        <v>25</v>
      </c>
      <c r="AW3117" s="11" t="s">
        <v>40</v>
      </c>
      <c r="AX3117" s="11" t="s">
        <v>77</v>
      </c>
      <c r="AY3117" s="192" t="s">
        <v>144</v>
      </c>
    </row>
    <row r="3118" spans="2:51" s="11" customFormat="1" ht="13.5">
      <c r="B3118" s="188"/>
      <c r="D3118" s="189" t="s">
        <v>153</v>
      </c>
      <c r="E3118" s="190" t="s">
        <v>5</v>
      </c>
      <c r="F3118" s="191" t="s">
        <v>676</v>
      </c>
      <c r="H3118" s="192" t="s">
        <v>5</v>
      </c>
      <c r="I3118" s="193"/>
      <c r="L3118" s="188"/>
      <c r="M3118" s="194"/>
      <c r="N3118" s="195"/>
      <c r="O3118" s="195"/>
      <c r="P3118" s="195"/>
      <c r="Q3118" s="195"/>
      <c r="R3118" s="195"/>
      <c r="S3118" s="195"/>
      <c r="T3118" s="196"/>
      <c r="AT3118" s="192" t="s">
        <v>153</v>
      </c>
      <c r="AU3118" s="192" t="s">
        <v>86</v>
      </c>
      <c r="AV3118" s="11" t="s">
        <v>25</v>
      </c>
      <c r="AW3118" s="11" t="s">
        <v>40</v>
      </c>
      <c r="AX3118" s="11" t="s">
        <v>77</v>
      </c>
      <c r="AY3118" s="192" t="s">
        <v>144</v>
      </c>
    </row>
    <row r="3119" spans="2:51" s="12" customFormat="1" ht="13.5">
      <c r="B3119" s="197"/>
      <c r="D3119" s="189" t="s">
        <v>153</v>
      </c>
      <c r="E3119" s="198" t="s">
        <v>5</v>
      </c>
      <c r="F3119" s="199" t="s">
        <v>3365</v>
      </c>
      <c r="H3119" s="200">
        <v>107.796</v>
      </c>
      <c r="I3119" s="201"/>
      <c r="L3119" s="197"/>
      <c r="M3119" s="202"/>
      <c r="N3119" s="203"/>
      <c r="O3119" s="203"/>
      <c r="P3119" s="203"/>
      <c r="Q3119" s="203"/>
      <c r="R3119" s="203"/>
      <c r="S3119" s="203"/>
      <c r="T3119" s="204"/>
      <c r="AT3119" s="198" t="s">
        <v>153</v>
      </c>
      <c r="AU3119" s="198" t="s">
        <v>86</v>
      </c>
      <c r="AV3119" s="12" t="s">
        <v>86</v>
      </c>
      <c r="AW3119" s="12" t="s">
        <v>40</v>
      </c>
      <c r="AX3119" s="12" t="s">
        <v>77</v>
      </c>
      <c r="AY3119" s="198" t="s">
        <v>144</v>
      </c>
    </row>
    <row r="3120" spans="2:51" s="13" customFormat="1" ht="13.5">
      <c r="B3120" s="205"/>
      <c r="D3120" s="189" t="s">
        <v>153</v>
      </c>
      <c r="E3120" s="215" t="s">
        <v>5</v>
      </c>
      <c r="F3120" s="216" t="s">
        <v>174</v>
      </c>
      <c r="H3120" s="217">
        <v>512.635</v>
      </c>
      <c r="I3120" s="210"/>
      <c r="L3120" s="205"/>
      <c r="M3120" s="211"/>
      <c r="N3120" s="212"/>
      <c r="O3120" s="212"/>
      <c r="P3120" s="212"/>
      <c r="Q3120" s="212"/>
      <c r="R3120" s="212"/>
      <c r="S3120" s="212"/>
      <c r="T3120" s="213"/>
      <c r="AT3120" s="214" t="s">
        <v>153</v>
      </c>
      <c r="AU3120" s="214" t="s">
        <v>86</v>
      </c>
      <c r="AV3120" s="13" t="s">
        <v>151</v>
      </c>
      <c r="AW3120" s="13" t="s">
        <v>40</v>
      </c>
      <c r="AX3120" s="13" t="s">
        <v>77</v>
      </c>
      <c r="AY3120" s="214" t="s">
        <v>144</v>
      </c>
    </row>
    <row r="3121" spans="2:51" s="12" customFormat="1" ht="13.5">
      <c r="B3121" s="197"/>
      <c r="D3121" s="189" t="s">
        <v>153</v>
      </c>
      <c r="E3121" s="198" t="s">
        <v>5</v>
      </c>
      <c r="F3121" s="199" t="s">
        <v>3366</v>
      </c>
      <c r="H3121" s="200">
        <v>563.899</v>
      </c>
      <c r="I3121" s="201"/>
      <c r="L3121" s="197"/>
      <c r="M3121" s="202"/>
      <c r="N3121" s="203"/>
      <c r="O3121" s="203"/>
      <c r="P3121" s="203"/>
      <c r="Q3121" s="203"/>
      <c r="R3121" s="203"/>
      <c r="S3121" s="203"/>
      <c r="T3121" s="204"/>
      <c r="AT3121" s="198" t="s">
        <v>153</v>
      </c>
      <c r="AU3121" s="198" t="s">
        <v>86</v>
      </c>
      <c r="AV3121" s="12" t="s">
        <v>86</v>
      </c>
      <c r="AW3121" s="12" t="s">
        <v>40</v>
      </c>
      <c r="AX3121" s="12" t="s">
        <v>77</v>
      </c>
      <c r="AY3121" s="198" t="s">
        <v>144</v>
      </c>
    </row>
    <row r="3122" spans="2:51" s="13" customFormat="1" ht="13.5">
      <c r="B3122" s="205"/>
      <c r="D3122" s="206" t="s">
        <v>153</v>
      </c>
      <c r="E3122" s="207" t="s">
        <v>5</v>
      </c>
      <c r="F3122" s="208" t="s">
        <v>174</v>
      </c>
      <c r="H3122" s="209">
        <v>563.899</v>
      </c>
      <c r="I3122" s="210"/>
      <c r="L3122" s="205"/>
      <c r="M3122" s="211"/>
      <c r="N3122" s="212"/>
      <c r="O3122" s="212"/>
      <c r="P3122" s="212"/>
      <c r="Q3122" s="212"/>
      <c r="R3122" s="212"/>
      <c r="S3122" s="212"/>
      <c r="T3122" s="213"/>
      <c r="AT3122" s="214" t="s">
        <v>153</v>
      </c>
      <c r="AU3122" s="214" t="s">
        <v>86</v>
      </c>
      <c r="AV3122" s="13" t="s">
        <v>151</v>
      </c>
      <c r="AW3122" s="13" t="s">
        <v>40</v>
      </c>
      <c r="AX3122" s="13" t="s">
        <v>25</v>
      </c>
      <c r="AY3122" s="214" t="s">
        <v>144</v>
      </c>
    </row>
    <row r="3123" spans="2:65" s="1" customFormat="1" ht="22.5" customHeight="1">
      <c r="B3123" s="175"/>
      <c r="C3123" s="176" t="s">
        <v>3367</v>
      </c>
      <c r="D3123" s="176" t="s">
        <v>146</v>
      </c>
      <c r="E3123" s="177" t="s">
        <v>3368</v>
      </c>
      <c r="F3123" s="178" t="s">
        <v>3369</v>
      </c>
      <c r="G3123" s="179" t="s">
        <v>468</v>
      </c>
      <c r="H3123" s="180">
        <v>172.5</v>
      </c>
      <c r="I3123" s="181"/>
      <c r="J3123" s="182">
        <f>ROUND(I3123*H3123,2)</f>
        <v>0</v>
      </c>
      <c r="K3123" s="178" t="s">
        <v>4753</v>
      </c>
      <c r="L3123" s="42"/>
      <c r="M3123" s="183" t="s">
        <v>5</v>
      </c>
      <c r="N3123" s="184" t="s">
        <v>48</v>
      </c>
      <c r="O3123" s="43"/>
      <c r="P3123" s="185">
        <f>O3123*H3123</f>
        <v>0</v>
      </c>
      <c r="Q3123" s="185">
        <v>0.00367</v>
      </c>
      <c r="R3123" s="185">
        <f>Q3123*H3123</f>
        <v>0.633075</v>
      </c>
      <c r="S3123" s="185">
        <v>0</v>
      </c>
      <c r="T3123" s="186">
        <f>S3123*H3123</f>
        <v>0</v>
      </c>
      <c r="AR3123" s="24" t="s">
        <v>339</v>
      </c>
      <c r="AT3123" s="24" t="s">
        <v>146</v>
      </c>
      <c r="AU3123" s="24" t="s">
        <v>86</v>
      </c>
      <c r="AY3123" s="24" t="s">
        <v>144</v>
      </c>
      <c r="BE3123" s="187">
        <f>IF(N3123="základní",J3123,0)</f>
        <v>0</v>
      </c>
      <c r="BF3123" s="187">
        <f>IF(N3123="snížená",J3123,0)</f>
        <v>0</v>
      </c>
      <c r="BG3123" s="187">
        <f>IF(N3123="zákl. přenesená",J3123,0)</f>
        <v>0</v>
      </c>
      <c r="BH3123" s="187">
        <f>IF(N3123="sníž. přenesená",J3123,0)</f>
        <v>0</v>
      </c>
      <c r="BI3123" s="187">
        <f>IF(N3123="nulová",J3123,0)</f>
        <v>0</v>
      </c>
      <c r="BJ3123" s="24" t="s">
        <v>25</v>
      </c>
      <c r="BK3123" s="187">
        <f>ROUND(I3123*H3123,2)</f>
        <v>0</v>
      </c>
      <c r="BL3123" s="24" t="s">
        <v>339</v>
      </c>
      <c r="BM3123" s="24" t="s">
        <v>3370</v>
      </c>
    </row>
    <row r="3124" spans="2:51" s="11" customFormat="1" ht="13.5">
      <c r="B3124" s="188"/>
      <c r="D3124" s="189" t="s">
        <v>153</v>
      </c>
      <c r="E3124" s="190" t="s">
        <v>5</v>
      </c>
      <c r="F3124" s="191" t="s">
        <v>3371</v>
      </c>
      <c r="H3124" s="192" t="s">
        <v>5</v>
      </c>
      <c r="I3124" s="193"/>
      <c r="L3124" s="188"/>
      <c r="M3124" s="194"/>
      <c r="N3124" s="195"/>
      <c r="O3124" s="195"/>
      <c r="P3124" s="195"/>
      <c r="Q3124" s="195"/>
      <c r="R3124" s="195"/>
      <c r="S3124" s="195"/>
      <c r="T3124" s="196"/>
      <c r="AT3124" s="192" t="s">
        <v>153</v>
      </c>
      <c r="AU3124" s="192" t="s">
        <v>86</v>
      </c>
      <c r="AV3124" s="11" t="s">
        <v>25</v>
      </c>
      <c r="AW3124" s="11" t="s">
        <v>40</v>
      </c>
      <c r="AX3124" s="11" t="s">
        <v>77</v>
      </c>
      <c r="AY3124" s="192" t="s">
        <v>144</v>
      </c>
    </row>
    <row r="3125" spans="2:51" s="12" customFormat="1" ht="13.5">
      <c r="B3125" s="197"/>
      <c r="D3125" s="189" t="s">
        <v>153</v>
      </c>
      <c r="E3125" s="198" t="s">
        <v>5</v>
      </c>
      <c r="F3125" s="199" t="s">
        <v>3372</v>
      </c>
      <c r="H3125" s="200">
        <v>172.5</v>
      </c>
      <c r="I3125" s="201"/>
      <c r="L3125" s="197"/>
      <c r="M3125" s="202"/>
      <c r="N3125" s="203"/>
      <c r="O3125" s="203"/>
      <c r="P3125" s="203"/>
      <c r="Q3125" s="203"/>
      <c r="R3125" s="203"/>
      <c r="S3125" s="203"/>
      <c r="T3125" s="204"/>
      <c r="AT3125" s="198" t="s">
        <v>153</v>
      </c>
      <c r="AU3125" s="198" t="s">
        <v>86</v>
      </c>
      <c r="AV3125" s="12" t="s">
        <v>86</v>
      </c>
      <c r="AW3125" s="12" t="s">
        <v>40</v>
      </c>
      <c r="AX3125" s="12" t="s">
        <v>77</v>
      </c>
      <c r="AY3125" s="198" t="s">
        <v>144</v>
      </c>
    </row>
    <row r="3126" spans="2:51" s="13" customFormat="1" ht="13.5">
      <c r="B3126" s="205"/>
      <c r="D3126" s="206" t="s">
        <v>153</v>
      </c>
      <c r="E3126" s="207" t="s">
        <v>5</v>
      </c>
      <c r="F3126" s="208" t="s">
        <v>174</v>
      </c>
      <c r="H3126" s="209">
        <v>172.5</v>
      </c>
      <c r="I3126" s="210"/>
      <c r="L3126" s="205"/>
      <c r="M3126" s="211"/>
      <c r="N3126" s="212"/>
      <c r="O3126" s="212"/>
      <c r="P3126" s="212"/>
      <c r="Q3126" s="212"/>
      <c r="R3126" s="212"/>
      <c r="S3126" s="212"/>
      <c r="T3126" s="213"/>
      <c r="AT3126" s="214" t="s">
        <v>153</v>
      </c>
      <c r="AU3126" s="214" t="s">
        <v>86</v>
      </c>
      <c r="AV3126" s="13" t="s">
        <v>151</v>
      </c>
      <c r="AW3126" s="13" t="s">
        <v>40</v>
      </c>
      <c r="AX3126" s="13" t="s">
        <v>25</v>
      </c>
      <c r="AY3126" s="214" t="s">
        <v>144</v>
      </c>
    </row>
    <row r="3127" spans="2:65" s="1" customFormat="1" ht="22.5" customHeight="1">
      <c r="B3127" s="175"/>
      <c r="C3127" s="176" t="s">
        <v>3373</v>
      </c>
      <c r="D3127" s="176" t="s">
        <v>146</v>
      </c>
      <c r="E3127" s="177" t="s">
        <v>3374</v>
      </c>
      <c r="F3127" s="178" t="s">
        <v>3375</v>
      </c>
      <c r="G3127" s="179" t="s">
        <v>468</v>
      </c>
      <c r="H3127" s="180">
        <v>441</v>
      </c>
      <c r="I3127" s="181"/>
      <c r="J3127" s="182">
        <f>ROUND(I3127*H3127,2)</f>
        <v>0</v>
      </c>
      <c r="K3127" s="178" t="s">
        <v>4753</v>
      </c>
      <c r="L3127" s="42"/>
      <c r="M3127" s="183" t="s">
        <v>5</v>
      </c>
      <c r="N3127" s="184" t="s">
        <v>48</v>
      </c>
      <c r="O3127" s="43"/>
      <c r="P3127" s="185">
        <f>O3127*H3127</f>
        <v>0</v>
      </c>
      <c r="Q3127" s="185">
        <v>0.00367</v>
      </c>
      <c r="R3127" s="185">
        <f>Q3127*H3127</f>
        <v>1.61847</v>
      </c>
      <c r="S3127" s="185">
        <v>0</v>
      </c>
      <c r="T3127" s="186">
        <f>S3127*H3127</f>
        <v>0</v>
      </c>
      <c r="AR3127" s="24" t="s">
        <v>339</v>
      </c>
      <c r="AT3127" s="24" t="s">
        <v>146</v>
      </c>
      <c r="AU3127" s="24" t="s">
        <v>86</v>
      </c>
      <c r="AY3127" s="24" t="s">
        <v>144</v>
      </c>
      <c r="BE3127" s="187">
        <f>IF(N3127="základní",J3127,0)</f>
        <v>0</v>
      </c>
      <c r="BF3127" s="187">
        <f>IF(N3127="snížená",J3127,0)</f>
        <v>0</v>
      </c>
      <c r="BG3127" s="187">
        <f>IF(N3127="zákl. přenesená",J3127,0)</f>
        <v>0</v>
      </c>
      <c r="BH3127" s="187">
        <f>IF(N3127="sníž. přenesená",J3127,0)</f>
        <v>0</v>
      </c>
      <c r="BI3127" s="187">
        <f>IF(N3127="nulová",J3127,0)</f>
        <v>0</v>
      </c>
      <c r="BJ3127" s="24" t="s">
        <v>25</v>
      </c>
      <c r="BK3127" s="187">
        <f>ROUND(I3127*H3127,2)</f>
        <v>0</v>
      </c>
      <c r="BL3127" s="24" t="s">
        <v>339</v>
      </c>
      <c r="BM3127" s="24" t="s">
        <v>3376</v>
      </c>
    </row>
    <row r="3128" spans="2:51" s="11" customFormat="1" ht="13.5">
      <c r="B3128" s="188"/>
      <c r="D3128" s="189" t="s">
        <v>153</v>
      </c>
      <c r="E3128" s="190" t="s">
        <v>5</v>
      </c>
      <c r="F3128" s="191" t="s">
        <v>3377</v>
      </c>
      <c r="H3128" s="192" t="s">
        <v>5</v>
      </c>
      <c r="I3128" s="193"/>
      <c r="L3128" s="188"/>
      <c r="M3128" s="194"/>
      <c r="N3128" s="195"/>
      <c r="O3128" s="195"/>
      <c r="P3128" s="195"/>
      <c r="Q3128" s="195"/>
      <c r="R3128" s="195"/>
      <c r="S3128" s="195"/>
      <c r="T3128" s="196"/>
      <c r="AT3128" s="192" t="s">
        <v>153</v>
      </c>
      <c r="AU3128" s="192" t="s">
        <v>86</v>
      </c>
      <c r="AV3128" s="11" t="s">
        <v>25</v>
      </c>
      <c r="AW3128" s="11" t="s">
        <v>40</v>
      </c>
      <c r="AX3128" s="11" t="s">
        <v>77</v>
      </c>
      <c r="AY3128" s="192" t="s">
        <v>144</v>
      </c>
    </row>
    <row r="3129" spans="2:51" s="12" customFormat="1" ht="13.5">
      <c r="B3129" s="197"/>
      <c r="D3129" s="189" t="s">
        <v>153</v>
      </c>
      <c r="E3129" s="198" t="s">
        <v>5</v>
      </c>
      <c r="F3129" s="199" t="s">
        <v>3378</v>
      </c>
      <c r="H3129" s="200">
        <v>441</v>
      </c>
      <c r="I3129" s="201"/>
      <c r="L3129" s="197"/>
      <c r="M3129" s="202"/>
      <c r="N3129" s="203"/>
      <c r="O3129" s="203"/>
      <c r="P3129" s="203"/>
      <c r="Q3129" s="203"/>
      <c r="R3129" s="203"/>
      <c r="S3129" s="203"/>
      <c r="T3129" s="204"/>
      <c r="AT3129" s="198" t="s">
        <v>153</v>
      </c>
      <c r="AU3129" s="198" t="s">
        <v>86</v>
      </c>
      <c r="AV3129" s="12" t="s">
        <v>86</v>
      </c>
      <c r="AW3129" s="12" t="s">
        <v>40</v>
      </c>
      <c r="AX3129" s="12" t="s">
        <v>77</v>
      </c>
      <c r="AY3129" s="198" t="s">
        <v>144</v>
      </c>
    </row>
    <row r="3130" spans="2:51" s="13" customFormat="1" ht="13.5">
      <c r="B3130" s="205"/>
      <c r="D3130" s="206" t="s">
        <v>153</v>
      </c>
      <c r="E3130" s="207" t="s">
        <v>5</v>
      </c>
      <c r="F3130" s="208" t="s">
        <v>174</v>
      </c>
      <c r="H3130" s="209">
        <v>441</v>
      </c>
      <c r="I3130" s="210"/>
      <c r="L3130" s="205"/>
      <c r="M3130" s="211"/>
      <c r="N3130" s="212"/>
      <c r="O3130" s="212"/>
      <c r="P3130" s="212"/>
      <c r="Q3130" s="212"/>
      <c r="R3130" s="212"/>
      <c r="S3130" s="212"/>
      <c r="T3130" s="213"/>
      <c r="AT3130" s="214" t="s">
        <v>153</v>
      </c>
      <c r="AU3130" s="214" t="s">
        <v>86</v>
      </c>
      <c r="AV3130" s="13" t="s">
        <v>151</v>
      </c>
      <c r="AW3130" s="13" t="s">
        <v>40</v>
      </c>
      <c r="AX3130" s="13" t="s">
        <v>25</v>
      </c>
      <c r="AY3130" s="214" t="s">
        <v>144</v>
      </c>
    </row>
    <row r="3131" spans="2:65" s="1" customFormat="1" ht="22.5" customHeight="1">
      <c r="B3131" s="175"/>
      <c r="C3131" s="176" t="s">
        <v>3379</v>
      </c>
      <c r="D3131" s="176" t="s">
        <v>146</v>
      </c>
      <c r="E3131" s="177" t="s">
        <v>3380</v>
      </c>
      <c r="F3131" s="178" t="s">
        <v>3381</v>
      </c>
      <c r="G3131" s="179" t="s">
        <v>205</v>
      </c>
      <c r="H3131" s="180">
        <v>396.272</v>
      </c>
      <c r="I3131" s="181"/>
      <c r="J3131" s="182">
        <f>ROUND(I3131*H3131,2)</f>
        <v>0</v>
      </c>
      <c r="K3131" s="178" t="s">
        <v>4753</v>
      </c>
      <c r="L3131" s="42"/>
      <c r="M3131" s="183" t="s">
        <v>5</v>
      </c>
      <c r="N3131" s="184" t="s">
        <v>48</v>
      </c>
      <c r="O3131" s="43"/>
      <c r="P3131" s="185">
        <f>O3131*H3131</f>
        <v>0</v>
      </c>
      <c r="Q3131" s="185">
        <v>0</v>
      </c>
      <c r="R3131" s="185">
        <f>Q3131*H3131</f>
        <v>0</v>
      </c>
      <c r="S3131" s="185">
        <v>0</v>
      </c>
      <c r="T3131" s="186">
        <f>S3131*H3131</f>
        <v>0</v>
      </c>
      <c r="AR3131" s="24" t="s">
        <v>339</v>
      </c>
      <c r="AT3131" s="24" t="s">
        <v>146</v>
      </c>
      <c r="AU3131" s="24" t="s">
        <v>86</v>
      </c>
      <c r="AY3131" s="24" t="s">
        <v>144</v>
      </c>
      <c r="BE3131" s="187">
        <f>IF(N3131="základní",J3131,0)</f>
        <v>0</v>
      </c>
      <c r="BF3131" s="187">
        <f>IF(N3131="snížená",J3131,0)</f>
        <v>0</v>
      </c>
      <c r="BG3131" s="187">
        <f>IF(N3131="zákl. přenesená",J3131,0)</f>
        <v>0</v>
      </c>
      <c r="BH3131" s="187">
        <f>IF(N3131="sníž. přenesená",J3131,0)</f>
        <v>0</v>
      </c>
      <c r="BI3131" s="187">
        <f>IF(N3131="nulová",J3131,0)</f>
        <v>0</v>
      </c>
      <c r="BJ3131" s="24" t="s">
        <v>25</v>
      </c>
      <c r="BK3131" s="187">
        <f>ROUND(I3131*H3131,2)</f>
        <v>0</v>
      </c>
      <c r="BL3131" s="24" t="s">
        <v>339</v>
      </c>
      <c r="BM3131" s="24" t="s">
        <v>3382</v>
      </c>
    </row>
    <row r="3132" spans="2:51" s="11" customFormat="1" ht="13.5">
      <c r="B3132" s="188"/>
      <c r="D3132" s="189" t="s">
        <v>153</v>
      </c>
      <c r="E3132" s="190" t="s">
        <v>5</v>
      </c>
      <c r="F3132" s="191" t="s">
        <v>3383</v>
      </c>
      <c r="H3132" s="192" t="s">
        <v>5</v>
      </c>
      <c r="I3132" s="193"/>
      <c r="L3132" s="188"/>
      <c r="M3132" s="194"/>
      <c r="N3132" s="195"/>
      <c r="O3132" s="195"/>
      <c r="P3132" s="195"/>
      <c r="Q3132" s="195"/>
      <c r="R3132" s="195"/>
      <c r="S3132" s="195"/>
      <c r="T3132" s="196"/>
      <c r="AT3132" s="192" t="s">
        <v>153</v>
      </c>
      <c r="AU3132" s="192" t="s">
        <v>86</v>
      </c>
      <c r="AV3132" s="11" t="s">
        <v>25</v>
      </c>
      <c r="AW3132" s="11" t="s">
        <v>40</v>
      </c>
      <c r="AX3132" s="11" t="s">
        <v>77</v>
      </c>
      <c r="AY3132" s="192" t="s">
        <v>144</v>
      </c>
    </row>
    <row r="3133" spans="2:51" s="11" customFormat="1" ht="13.5">
      <c r="B3133" s="188"/>
      <c r="D3133" s="189" t="s">
        <v>153</v>
      </c>
      <c r="E3133" s="190" t="s">
        <v>5</v>
      </c>
      <c r="F3133" s="191" t="s">
        <v>1259</v>
      </c>
      <c r="H3133" s="192" t="s">
        <v>5</v>
      </c>
      <c r="I3133" s="193"/>
      <c r="L3133" s="188"/>
      <c r="M3133" s="194"/>
      <c r="N3133" s="195"/>
      <c r="O3133" s="195"/>
      <c r="P3133" s="195"/>
      <c r="Q3133" s="195"/>
      <c r="R3133" s="195"/>
      <c r="S3133" s="195"/>
      <c r="T3133" s="196"/>
      <c r="AT3133" s="192" t="s">
        <v>153</v>
      </c>
      <c r="AU3133" s="192" t="s">
        <v>86</v>
      </c>
      <c r="AV3133" s="11" t="s">
        <v>25</v>
      </c>
      <c r="AW3133" s="11" t="s">
        <v>40</v>
      </c>
      <c r="AX3133" s="11" t="s">
        <v>77</v>
      </c>
      <c r="AY3133" s="192" t="s">
        <v>144</v>
      </c>
    </row>
    <row r="3134" spans="2:51" s="11" customFormat="1" ht="13.5">
      <c r="B3134" s="188"/>
      <c r="D3134" s="189" t="s">
        <v>153</v>
      </c>
      <c r="E3134" s="190" t="s">
        <v>5</v>
      </c>
      <c r="F3134" s="191" t="s">
        <v>1260</v>
      </c>
      <c r="H3134" s="192" t="s">
        <v>5</v>
      </c>
      <c r="I3134" s="193"/>
      <c r="L3134" s="188"/>
      <c r="M3134" s="194"/>
      <c r="N3134" s="195"/>
      <c r="O3134" s="195"/>
      <c r="P3134" s="195"/>
      <c r="Q3134" s="195"/>
      <c r="R3134" s="195"/>
      <c r="S3134" s="195"/>
      <c r="T3134" s="196"/>
      <c r="AT3134" s="192" t="s">
        <v>153</v>
      </c>
      <c r="AU3134" s="192" t="s">
        <v>86</v>
      </c>
      <c r="AV3134" s="11" t="s">
        <v>25</v>
      </c>
      <c r="AW3134" s="11" t="s">
        <v>40</v>
      </c>
      <c r="AX3134" s="11" t="s">
        <v>77</v>
      </c>
      <c r="AY3134" s="192" t="s">
        <v>144</v>
      </c>
    </row>
    <row r="3135" spans="2:51" s="12" customFormat="1" ht="13.5">
      <c r="B3135" s="197"/>
      <c r="D3135" s="189" t="s">
        <v>153</v>
      </c>
      <c r="E3135" s="198" t="s">
        <v>5</v>
      </c>
      <c r="F3135" s="199" t="s">
        <v>1261</v>
      </c>
      <c r="H3135" s="200">
        <v>30.33</v>
      </c>
      <c r="I3135" s="201"/>
      <c r="L3135" s="197"/>
      <c r="M3135" s="202"/>
      <c r="N3135" s="203"/>
      <c r="O3135" s="203"/>
      <c r="P3135" s="203"/>
      <c r="Q3135" s="203"/>
      <c r="R3135" s="203"/>
      <c r="S3135" s="203"/>
      <c r="T3135" s="204"/>
      <c r="AT3135" s="198" t="s">
        <v>153</v>
      </c>
      <c r="AU3135" s="198" t="s">
        <v>86</v>
      </c>
      <c r="AV3135" s="12" t="s">
        <v>86</v>
      </c>
      <c r="AW3135" s="12" t="s">
        <v>40</v>
      </c>
      <c r="AX3135" s="12" t="s">
        <v>77</v>
      </c>
      <c r="AY3135" s="198" t="s">
        <v>144</v>
      </c>
    </row>
    <row r="3136" spans="2:51" s="11" customFormat="1" ht="13.5">
      <c r="B3136" s="188"/>
      <c r="D3136" s="189" t="s">
        <v>153</v>
      </c>
      <c r="E3136" s="190" t="s">
        <v>5</v>
      </c>
      <c r="F3136" s="191" t="s">
        <v>320</v>
      </c>
      <c r="H3136" s="192" t="s">
        <v>5</v>
      </c>
      <c r="I3136" s="193"/>
      <c r="L3136" s="188"/>
      <c r="M3136" s="194"/>
      <c r="N3136" s="195"/>
      <c r="O3136" s="195"/>
      <c r="P3136" s="195"/>
      <c r="Q3136" s="195"/>
      <c r="R3136" s="195"/>
      <c r="S3136" s="195"/>
      <c r="T3136" s="196"/>
      <c r="AT3136" s="192" t="s">
        <v>153</v>
      </c>
      <c r="AU3136" s="192" t="s">
        <v>86</v>
      </c>
      <c r="AV3136" s="11" t="s">
        <v>25</v>
      </c>
      <c r="AW3136" s="11" t="s">
        <v>40</v>
      </c>
      <c r="AX3136" s="11" t="s">
        <v>77</v>
      </c>
      <c r="AY3136" s="192" t="s">
        <v>144</v>
      </c>
    </row>
    <row r="3137" spans="2:51" s="11" customFormat="1" ht="13.5">
      <c r="B3137" s="188"/>
      <c r="D3137" s="189" t="s">
        <v>153</v>
      </c>
      <c r="E3137" s="190" t="s">
        <v>5</v>
      </c>
      <c r="F3137" s="191" t="s">
        <v>322</v>
      </c>
      <c r="H3137" s="192" t="s">
        <v>5</v>
      </c>
      <c r="I3137" s="193"/>
      <c r="L3137" s="188"/>
      <c r="M3137" s="194"/>
      <c r="N3137" s="195"/>
      <c r="O3137" s="195"/>
      <c r="P3137" s="195"/>
      <c r="Q3137" s="195"/>
      <c r="R3137" s="195"/>
      <c r="S3137" s="195"/>
      <c r="T3137" s="196"/>
      <c r="AT3137" s="192" t="s">
        <v>153</v>
      </c>
      <c r="AU3137" s="192" t="s">
        <v>86</v>
      </c>
      <c r="AV3137" s="11" t="s">
        <v>25</v>
      </c>
      <c r="AW3137" s="11" t="s">
        <v>40</v>
      </c>
      <c r="AX3137" s="11" t="s">
        <v>77</v>
      </c>
      <c r="AY3137" s="192" t="s">
        <v>144</v>
      </c>
    </row>
    <row r="3138" spans="2:51" s="12" customFormat="1" ht="13.5">
      <c r="B3138" s="197"/>
      <c r="D3138" s="189" t="s">
        <v>153</v>
      </c>
      <c r="E3138" s="198" t="s">
        <v>5</v>
      </c>
      <c r="F3138" s="199" t="s">
        <v>3384</v>
      </c>
      <c r="H3138" s="200">
        <v>40</v>
      </c>
      <c r="I3138" s="201"/>
      <c r="L3138" s="197"/>
      <c r="M3138" s="202"/>
      <c r="N3138" s="203"/>
      <c r="O3138" s="203"/>
      <c r="P3138" s="203"/>
      <c r="Q3138" s="203"/>
      <c r="R3138" s="203"/>
      <c r="S3138" s="203"/>
      <c r="T3138" s="204"/>
      <c r="AT3138" s="198" t="s">
        <v>153</v>
      </c>
      <c r="AU3138" s="198" t="s">
        <v>86</v>
      </c>
      <c r="AV3138" s="12" t="s">
        <v>86</v>
      </c>
      <c r="AW3138" s="12" t="s">
        <v>40</v>
      </c>
      <c r="AX3138" s="12" t="s">
        <v>77</v>
      </c>
      <c r="AY3138" s="198" t="s">
        <v>144</v>
      </c>
    </row>
    <row r="3139" spans="2:51" s="11" customFormat="1" ht="13.5">
      <c r="B3139" s="188"/>
      <c r="D3139" s="189" t="s">
        <v>153</v>
      </c>
      <c r="E3139" s="190" t="s">
        <v>5</v>
      </c>
      <c r="F3139" s="191" t="s">
        <v>1740</v>
      </c>
      <c r="H3139" s="192" t="s">
        <v>5</v>
      </c>
      <c r="I3139" s="193"/>
      <c r="L3139" s="188"/>
      <c r="M3139" s="194"/>
      <c r="N3139" s="195"/>
      <c r="O3139" s="195"/>
      <c r="P3139" s="195"/>
      <c r="Q3139" s="195"/>
      <c r="R3139" s="195"/>
      <c r="S3139" s="195"/>
      <c r="T3139" s="196"/>
      <c r="AT3139" s="192" t="s">
        <v>153</v>
      </c>
      <c r="AU3139" s="192" t="s">
        <v>86</v>
      </c>
      <c r="AV3139" s="11" t="s">
        <v>25</v>
      </c>
      <c r="AW3139" s="11" t="s">
        <v>40</v>
      </c>
      <c r="AX3139" s="11" t="s">
        <v>77</v>
      </c>
      <c r="AY3139" s="192" t="s">
        <v>144</v>
      </c>
    </row>
    <row r="3140" spans="2:51" s="11" customFormat="1" ht="13.5">
      <c r="B3140" s="188"/>
      <c r="D3140" s="189" t="s">
        <v>153</v>
      </c>
      <c r="E3140" s="190" t="s">
        <v>5</v>
      </c>
      <c r="F3140" s="191" t="s">
        <v>1741</v>
      </c>
      <c r="H3140" s="192" t="s">
        <v>5</v>
      </c>
      <c r="I3140" s="193"/>
      <c r="L3140" s="188"/>
      <c r="M3140" s="194"/>
      <c r="N3140" s="195"/>
      <c r="O3140" s="195"/>
      <c r="P3140" s="195"/>
      <c r="Q3140" s="195"/>
      <c r="R3140" s="195"/>
      <c r="S3140" s="195"/>
      <c r="T3140" s="196"/>
      <c r="AT3140" s="192" t="s">
        <v>153</v>
      </c>
      <c r="AU3140" s="192" t="s">
        <v>86</v>
      </c>
      <c r="AV3140" s="11" t="s">
        <v>25</v>
      </c>
      <c r="AW3140" s="11" t="s">
        <v>40</v>
      </c>
      <c r="AX3140" s="11" t="s">
        <v>77</v>
      </c>
      <c r="AY3140" s="192" t="s">
        <v>144</v>
      </c>
    </row>
    <row r="3141" spans="2:51" s="12" customFormat="1" ht="13.5">
      <c r="B3141" s="197"/>
      <c r="D3141" s="189" t="s">
        <v>153</v>
      </c>
      <c r="E3141" s="198" t="s">
        <v>5</v>
      </c>
      <c r="F3141" s="199" t="s">
        <v>1837</v>
      </c>
      <c r="H3141" s="200">
        <v>87.7</v>
      </c>
      <c r="I3141" s="201"/>
      <c r="L3141" s="197"/>
      <c r="M3141" s="202"/>
      <c r="N3141" s="203"/>
      <c r="O3141" s="203"/>
      <c r="P3141" s="203"/>
      <c r="Q3141" s="203"/>
      <c r="R3141" s="203"/>
      <c r="S3141" s="203"/>
      <c r="T3141" s="204"/>
      <c r="AT3141" s="198" t="s">
        <v>153</v>
      </c>
      <c r="AU3141" s="198" t="s">
        <v>86</v>
      </c>
      <c r="AV3141" s="12" t="s">
        <v>86</v>
      </c>
      <c r="AW3141" s="12" t="s">
        <v>40</v>
      </c>
      <c r="AX3141" s="12" t="s">
        <v>77</v>
      </c>
      <c r="AY3141" s="198" t="s">
        <v>144</v>
      </c>
    </row>
    <row r="3142" spans="2:51" s="11" customFormat="1" ht="13.5">
      <c r="B3142" s="188"/>
      <c r="D3142" s="189" t="s">
        <v>153</v>
      </c>
      <c r="E3142" s="190" t="s">
        <v>5</v>
      </c>
      <c r="F3142" s="191" t="s">
        <v>1802</v>
      </c>
      <c r="H3142" s="192" t="s">
        <v>5</v>
      </c>
      <c r="I3142" s="193"/>
      <c r="L3142" s="188"/>
      <c r="M3142" s="194"/>
      <c r="N3142" s="195"/>
      <c r="O3142" s="195"/>
      <c r="P3142" s="195"/>
      <c r="Q3142" s="195"/>
      <c r="R3142" s="195"/>
      <c r="S3142" s="195"/>
      <c r="T3142" s="196"/>
      <c r="AT3142" s="192" t="s">
        <v>153</v>
      </c>
      <c r="AU3142" s="192" t="s">
        <v>86</v>
      </c>
      <c r="AV3142" s="11" t="s">
        <v>25</v>
      </c>
      <c r="AW3142" s="11" t="s">
        <v>40</v>
      </c>
      <c r="AX3142" s="11" t="s">
        <v>77</v>
      </c>
      <c r="AY3142" s="192" t="s">
        <v>144</v>
      </c>
    </row>
    <row r="3143" spans="2:51" s="11" customFormat="1" ht="13.5">
      <c r="B3143" s="188"/>
      <c r="D3143" s="189" t="s">
        <v>153</v>
      </c>
      <c r="E3143" s="190" t="s">
        <v>5</v>
      </c>
      <c r="F3143" s="191" t="s">
        <v>1803</v>
      </c>
      <c r="H3143" s="192" t="s">
        <v>5</v>
      </c>
      <c r="I3143" s="193"/>
      <c r="L3143" s="188"/>
      <c r="M3143" s="194"/>
      <c r="N3143" s="195"/>
      <c r="O3143" s="195"/>
      <c r="P3143" s="195"/>
      <c r="Q3143" s="195"/>
      <c r="R3143" s="195"/>
      <c r="S3143" s="195"/>
      <c r="T3143" s="196"/>
      <c r="AT3143" s="192" t="s">
        <v>153</v>
      </c>
      <c r="AU3143" s="192" t="s">
        <v>86</v>
      </c>
      <c r="AV3143" s="11" t="s">
        <v>25</v>
      </c>
      <c r="AW3143" s="11" t="s">
        <v>40</v>
      </c>
      <c r="AX3143" s="11" t="s">
        <v>77</v>
      </c>
      <c r="AY3143" s="192" t="s">
        <v>144</v>
      </c>
    </row>
    <row r="3144" spans="2:51" s="12" customFormat="1" ht="13.5">
      <c r="B3144" s="197"/>
      <c r="D3144" s="189" t="s">
        <v>153</v>
      </c>
      <c r="E3144" s="198" t="s">
        <v>5</v>
      </c>
      <c r="F3144" s="199" t="s">
        <v>3320</v>
      </c>
      <c r="H3144" s="200">
        <v>90.51</v>
      </c>
      <c r="I3144" s="201"/>
      <c r="L3144" s="197"/>
      <c r="M3144" s="202"/>
      <c r="N3144" s="203"/>
      <c r="O3144" s="203"/>
      <c r="P3144" s="203"/>
      <c r="Q3144" s="203"/>
      <c r="R3144" s="203"/>
      <c r="S3144" s="203"/>
      <c r="T3144" s="204"/>
      <c r="AT3144" s="198" t="s">
        <v>153</v>
      </c>
      <c r="AU3144" s="198" t="s">
        <v>86</v>
      </c>
      <c r="AV3144" s="12" t="s">
        <v>86</v>
      </c>
      <c r="AW3144" s="12" t="s">
        <v>40</v>
      </c>
      <c r="AX3144" s="12" t="s">
        <v>77</v>
      </c>
      <c r="AY3144" s="198" t="s">
        <v>144</v>
      </c>
    </row>
    <row r="3145" spans="2:51" s="11" customFormat="1" ht="13.5">
      <c r="B3145" s="188"/>
      <c r="D3145" s="189" t="s">
        <v>153</v>
      </c>
      <c r="E3145" s="190" t="s">
        <v>5</v>
      </c>
      <c r="F3145" s="191" t="s">
        <v>662</v>
      </c>
      <c r="H3145" s="192" t="s">
        <v>5</v>
      </c>
      <c r="I3145" s="193"/>
      <c r="L3145" s="188"/>
      <c r="M3145" s="194"/>
      <c r="N3145" s="195"/>
      <c r="O3145" s="195"/>
      <c r="P3145" s="195"/>
      <c r="Q3145" s="195"/>
      <c r="R3145" s="195"/>
      <c r="S3145" s="195"/>
      <c r="T3145" s="196"/>
      <c r="AT3145" s="192" t="s">
        <v>153</v>
      </c>
      <c r="AU3145" s="192" t="s">
        <v>86</v>
      </c>
      <c r="AV3145" s="11" t="s">
        <v>25</v>
      </c>
      <c r="AW3145" s="11" t="s">
        <v>40</v>
      </c>
      <c r="AX3145" s="11" t="s">
        <v>77</v>
      </c>
      <c r="AY3145" s="192" t="s">
        <v>144</v>
      </c>
    </row>
    <row r="3146" spans="2:51" s="11" customFormat="1" ht="13.5">
      <c r="B3146" s="188"/>
      <c r="D3146" s="189" t="s">
        <v>153</v>
      </c>
      <c r="E3146" s="190" t="s">
        <v>5</v>
      </c>
      <c r="F3146" s="191" t="s">
        <v>663</v>
      </c>
      <c r="H3146" s="192" t="s">
        <v>5</v>
      </c>
      <c r="I3146" s="193"/>
      <c r="L3146" s="188"/>
      <c r="M3146" s="194"/>
      <c r="N3146" s="195"/>
      <c r="O3146" s="195"/>
      <c r="P3146" s="195"/>
      <c r="Q3146" s="195"/>
      <c r="R3146" s="195"/>
      <c r="S3146" s="195"/>
      <c r="T3146" s="196"/>
      <c r="AT3146" s="192" t="s">
        <v>153</v>
      </c>
      <c r="AU3146" s="192" t="s">
        <v>86</v>
      </c>
      <c r="AV3146" s="11" t="s">
        <v>25</v>
      </c>
      <c r="AW3146" s="11" t="s">
        <v>40</v>
      </c>
      <c r="AX3146" s="11" t="s">
        <v>77</v>
      </c>
      <c r="AY3146" s="192" t="s">
        <v>144</v>
      </c>
    </row>
    <row r="3147" spans="2:51" s="12" customFormat="1" ht="13.5">
      <c r="B3147" s="197"/>
      <c r="D3147" s="189" t="s">
        <v>153</v>
      </c>
      <c r="E3147" s="198" t="s">
        <v>5</v>
      </c>
      <c r="F3147" s="199" t="s">
        <v>3363</v>
      </c>
      <c r="H3147" s="200">
        <v>80.574</v>
      </c>
      <c r="I3147" s="201"/>
      <c r="L3147" s="197"/>
      <c r="M3147" s="202"/>
      <c r="N3147" s="203"/>
      <c r="O3147" s="203"/>
      <c r="P3147" s="203"/>
      <c r="Q3147" s="203"/>
      <c r="R3147" s="203"/>
      <c r="S3147" s="203"/>
      <c r="T3147" s="204"/>
      <c r="AT3147" s="198" t="s">
        <v>153</v>
      </c>
      <c r="AU3147" s="198" t="s">
        <v>86</v>
      </c>
      <c r="AV3147" s="12" t="s">
        <v>86</v>
      </c>
      <c r="AW3147" s="12" t="s">
        <v>40</v>
      </c>
      <c r="AX3147" s="12" t="s">
        <v>77</v>
      </c>
      <c r="AY3147" s="198" t="s">
        <v>144</v>
      </c>
    </row>
    <row r="3148" spans="2:51" s="11" customFormat="1" ht="13.5">
      <c r="B3148" s="188"/>
      <c r="D3148" s="189" t="s">
        <v>153</v>
      </c>
      <c r="E3148" s="190" t="s">
        <v>5</v>
      </c>
      <c r="F3148" s="191" t="s">
        <v>1815</v>
      </c>
      <c r="H3148" s="192" t="s">
        <v>5</v>
      </c>
      <c r="I3148" s="193"/>
      <c r="L3148" s="188"/>
      <c r="M3148" s="194"/>
      <c r="N3148" s="195"/>
      <c r="O3148" s="195"/>
      <c r="P3148" s="195"/>
      <c r="Q3148" s="195"/>
      <c r="R3148" s="195"/>
      <c r="S3148" s="195"/>
      <c r="T3148" s="196"/>
      <c r="AT3148" s="192" t="s">
        <v>153</v>
      </c>
      <c r="AU3148" s="192" t="s">
        <v>86</v>
      </c>
      <c r="AV3148" s="11" t="s">
        <v>25</v>
      </c>
      <c r="AW3148" s="11" t="s">
        <v>40</v>
      </c>
      <c r="AX3148" s="11" t="s">
        <v>77</v>
      </c>
      <c r="AY3148" s="192" t="s">
        <v>144</v>
      </c>
    </row>
    <row r="3149" spans="2:51" s="11" customFormat="1" ht="13.5">
      <c r="B3149" s="188"/>
      <c r="D3149" s="189" t="s">
        <v>153</v>
      </c>
      <c r="E3149" s="190" t="s">
        <v>5</v>
      </c>
      <c r="F3149" s="191" t="s">
        <v>1816</v>
      </c>
      <c r="H3149" s="192" t="s">
        <v>5</v>
      </c>
      <c r="I3149" s="193"/>
      <c r="L3149" s="188"/>
      <c r="M3149" s="194"/>
      <c r="N3149" s="195"/>
      <c r="O3149" s="195"/>
      <c r="P3149" s="195"/>
      <c r="Q3149" s="195"/>
      <c r="R3149" s="195"/>
      <c r="S3149" s="195"/>
      <c r="T3149" s="196"/>
      <c r="AT3149" s="192" t="s">
        <v>153</v>
      </c>
      <c r="AU3149" s="192" t="s">
        <v>86</v>
      </c>
      <c r="AV3149" s="11" t="s">
        <v>25</v>
      </c>
      <c r="AW3149" s="11" t="s">
        <v>40</v>
      </c>
      <c r="AX3149" s="11" t="s">
        <v>77</v>
      </c>
      <c r="AY3149" s="192" t="s">
        <v>144</v>
      </c>
    </row>
    <row r="3150" spans="2:51" s="12" customFormat="1" ht="13.5">
      <c r="B3150" s="197"/>
      <c r="D3150" s="189" t="s">
        <v>153</v>
      </c>
      <c r="E3150" s="198" t="s">
        <v>5</v>
      </c>
      <c r="F3150" s="199" t="s">
        <v>3364</v>
      </c>
      <c r="H3150" s="200">
        <v>67.158</v>
      </c>
      <c r="I3150" s="201"/>
      <c r="L3150" s="197"/>
      <c r="M3150" s="202"/>
      <c r="N3150" s="203"/>
      <c r="O3150" s="203"/>
      <c r="P3150" s="203"/>
      <c r="Q3150" s="203"/>
      <c r="R3150" s="203"/>
      <c r="S3150" s="203"/>
      <c r="T3150" s="204"/>
      <c r="AT3150" s="198" t="s">
        <v>153</v>
      </c>
      <c r="AU3150" s="198" t="s">
        <v>86</v>
      </c>
      <c r="AV3150" s="12" t="s">
        <v>86</v>
      </c>
      <c r="AW3150" s="12" t="s">
        <v>40</v>
      </c>
      <c r="AX3150" s="12" t="s">
        <v>77</v>
      </c>
      <c r="AY3150" s="198" t="s">
        <v>144</v>
      </c>
    </row>
    <row r="3151" spans="2:51" s="13" customFormat="1" ht="13.5">
      <c r="B3151" s="205"/>
      <c r="D3151" s="206" t="s">
        <v>153</v>
      </c>
      <c r="E3151" s="207" t="s">
        <v>5</v>
      </c>
      <c r="F3151" s="208" t="s">
        <v>174</v>
      </c>
      <c r="H3151" s="209">
        <v>396.272</v>
      </c>
      <c r="I3151" s="210"/>
      <c r="L3151" s="205"/>
      <c r="M3151" s="211"/>
      <c r="N3151" s="212"/>
      <c r="O3151" s="212"/>
      <c r="P3151" s="212"/>
      <c r="Q3151" s="212"/>
      <c r="R3151" s="212"/>
      <c r="S3151" s="212"/>
      <c r="T3151" s="213"/>
      <c r="AT3151" s="214" t="s">
        <v>153</v>
      </c>
      <c r="AU3151" s="214" t="s">
        <v>86</v>
      </c>
      <c r="AV3151" s="13" t="s">
        <v>151</v>
      </c>
      <c r="AW3151" s="13" t="s">
        <v>40</v>
      </c>
      <c r="AX3151" s="13" t="s">
        <v>25</v>
      </c>
      <c r="AY3151" s="214" t="s">
        <v>144</v>
      </c>
    </row>
    <row r="3152" spans="2:65" s="1" customFormat="1" ht="22.5" customHeight="1">
      <c r="B3152" s="175"/>
      <c r="C3152" s="176" t="s">
        <v>3385</v>
      </c>
      <c r="D3152" s="176" t="s">
        <v>146</v>
      </c>
      <c r="E3152" s="177" t="s">
        <v>3386</v>
      </c>
      <c r="F3152" s="178" t="s">
        <v>3387</v>
      </c>
      <c r="G3152" s="179" t="s">
        <v>205</v>
      </c>
      <c r="H3152" s="180">
        <v>654.776</v>
      </c>
      <c r="I3152" s="181"/>
      <c r="J3152" s="182">
        <f>ROUND(I3152*H3152,2)</f>
        <v>0</v>
      </c>
      <c r="K3152" s="178" t="s">
        <v>4753</v>
      </c>
      <c r="L3152" s="42"/>
      <c r="M3152" s="183" t="s">
        <v>5</v>
      </c>
      <c r="N3152" s="184" t="s">
        <v>48</v>
      </c>
      <c r="O3152" s="43"/>
      <c r="P3152" s="185">
        <f>O3152*H3152</f>
        <v>0</v>
      </c>
      <c r="Q3152" s="185">
        <v>0.0003</v>
      </c>
      <c r="R3152" s="185">
        <f>Q3152*H3152</f>
        <v>0.19643279999999996</v>
      </c>
      <c r="S3152" s="185">
        <v>0</v>
      </c>
      <c r="T3152" s="186">
        <f>S3152*H3152</f>
        <v>0</v>
      </c>
      <c r="AR3152" s="24" t="s">
        <v>339</v>
      </c>
      <c r="AT3152" s="24" t="s">
        <v>146</v>
      </c>
      <c r="AU3152" s="24" t="s">
        <v>86</v>
      </c>
      <c r="AY3152" s="24" t="s">
        <v>144</v>
      </c>
      <c r="BE3152" s="187">
        <f>IF(N3152="základní",J3152,0)</f>
        <v>0</v>
      </c>
      <c r="BF3152" s="187">
        <f>IF(N3152="snížená",J3152,0)</f>
        <v>0</v>
      </c>
      <c r="BG3152" s="187">
        <f>IF(N3152="zákl. přenesená",J3152,0)</f>
        <v>0</v>
      </c>
      <c r="BH3152" s="187">
        <f>IF(N3152="sníž. přenesená",J3152,0)</f>
        <v>0</v>
      </c>
      <c r="BI3152" s="187">
        <f>IF(N3152="nulová",J3152,0)</f>
        <v>0</v>
      </c>
      <c r="BJ3152" s="24" t="s">
        <v>25</v>
      </c>
      <c r="BK3152" s="187">
        <f>ROUND(I3152*H3152,2)</f>
        <v>0</v>
      </c>
      <c r="BL3152" s="24" t="s">
        <v>339</v>
      </c>
      <c r="BM3152" s="24" t="s">
        <v>3388</v>
      </c>
    </row>
    <row r="3153" spans="2:51" s="11" customFormat="1" ht="13.5">
      <c r="B3153" s="188"/>
      <c r="D3153" s="189" t="s">
        <v>153</v>
      </c>
      <c r="E3153" s="190" t="s">
        <v>5</v>
      </c>
      <c r="F3153" s="191" t="s">
        <v>160</v>
      </c>
      <c r="H3153" s="192" t="s">
        <v>5</v>
      </c>
      <c r="I3153" s="193"/>
      <c r="L3153" s="188"/>
      <c r="M3153" s="194"/>
      <c r="N3153" s="195"/>
      <c r="O3153" s="195"/>
      <c r="P3153" s="195"/>
      <c r="Q3153" s="195"/>
      <c r="R3153" s="195"/>
      <c r="S3153" s="195"/>
      <c r="T3153" s="196"/>
      <c r="AT3153" s="192" t="s">
        <v>153</v>
      </c>
      <c r="AU3153" s="192" t="s">
        <v>86</v>
      </c>
      <c r="AV3153" s="11" t="s">
        <v>25</v>
      </c>
      <c r="AW3153" s="11" t="s">
        <v>40</v>
      </c>
      <c r="AX3153" s="11" t="s">
        <v>77</v>
      </c>
      <c r="AY3153" s="192" t="s">
        <v>144</v>
      </c>
    </row>
    <row r="3154" spans="2:51" s="11" customFormat="1" ht="13.5">
      <c r="B3154" s="188"/>
      <c r="D3154" s="189" t="s">
        <v>153</v>
      </c>
      <c r="E3154" s="190" t="s">
        <v>5</v>
      </c>
      <c r="F3154" s="191" t="s">
        <v>161</v>
      </c>
      <c r="H3154" s="192" t="s">
        <v>5</v>
      </c>
      <c r="I3154" s="193"/>
      <c r="L3154" s="188"/>
      <c r="M3154" s="194"/>
      <c r="N3154" s="195"/>
      <c r="O3154" s="195"/>
      <c r="P3154" s="195"/>
      <c r="Q3154" s="195"/>
      <c r="R3154" s="195"/>
      <c r="S3154" s="195"/>
      <c r="T3154" s="196"/>
      <c r="AT3154" s="192" t="s">
        <v>153</v>
      </c>
      <c r="AU3154" s="192" t="s">
        <v>86</v>
      </c>
      <c r="AV3154" s="11" t="s">
        <v>25</v>
      </c>
      <c r="AW3154" s="11" t="s">
        <v>40</v>
      </c>
      <c r="AX3154" s="11" t="s">
        <v>77</v>
      </c>
      <c r="AY3154" s="192" t="s">
        <v>144</v>
      </c>
    </row>
    <row r="3155" spans="2:51" s="12" customFormat="1" ht="13.5">
      <c r="B3155" s="197"/>
      <c r="D3155" s="189" t="s">
        <v>153</v>
      </c>
      <c r="E3155" s="198" t="s">
        <v>5</v>
      </c>
      <c r="F3155" s="199" t="s">
        <v>3349</v>
      </c>
      <c r="H3155" s="200">
        <v>155.194</v>
      </c>
      <c r="I3155" s="201"/>
      <c r="L3155" s="197"/>
      <c r="M3155" s="202"/>
      <c r="N3155" s="203"/>
      <c r="O3155" s="203"/>
      <c r="P3155" s="203"/>
      <c r="Q3155" s="203"/>
      <c r="R3155" s="203"/>
      <c r="S3155" s="203"/>
      <c r="T3155" s="204"/>
      <c r="AT3155" s="198" t="s">
        <v>153</v>
      </c>
      <c r="AU3155" s="198" t="s">
        <v>86</v>
      </c>
      <c r="AV3155" s="12" t="s">
        <v>86</v>
      </c>
      <c r="AW3155" s="12" t="s">
        <v>40</v>
      </c>
      <c r="AX3155" s="12" t="s">
        <v>77</v>
      </c>
      <c r="AY3155" s="198" t="s">
        <v>144</v>
      </c>
    </row>
    <row r="3156" spans="2:51" s="11" customFormat="1" ht="13.5">
      <c r="B3156" s="188"/>
      <c r="D3156" s="189" t="s">
        <v>153</v>
      </c>
      <c r="E3156" s="190" t="s">
        <v>5</v>
      </c>
      <c r="F3156" s="191" t="s">
        <v>320</v>
      </c>
      <c r="H3156" s="192" t="s">
        <v>5</v>
      </c>
      <c r="I3156" s="193"/>
      <c r="L3156" s="188"/>
      <c r="M3156" s="194"/>
      <c r="N3156" s="195"/>
      <c r="O3156" s="195"/>
      <c r="P3156" s="195"/>
      <c r="Q3156" s="195"/>
      <c r="R3156" s="195"/>
      <c r="S3156" s="195"/>
      <c r="T3156" s="196"/>
      <c r="AT3156" s="192" t="s">
        <v>153</v>
      </c>
      <c r="AU3156" s="192" t="s">
        <v>86</v>
      </c>
      <c r="AV3156" s="11" t="s">
        <v>25</v>
      </c>
      <c r="AW3156" s="11" t="s">
        <v>40</v>
      </c>
      <c r="AX3156" s="11" t="s">
        <v>77</v>
      </c>
      <c r="AY3156" s="192" t="s">
        <v>144</v>
      </c>
    </row>
    <row r="3157" spans="2:51" s="11" customFormat="1" ht="13.5">
      <c r="B3157" s="188"/>
      <c r="D3157" s="189" t="s">
        <v>153</v>
      </c>
      <c r="E3157" s="190" t="s">
        <v>5</v>
      </c>
      <c r="F3157" s="191" t="s">
        <v>322</v>
      </c>
      <c r="H3157" s="192" t="s">
        <v>5</v>
      </c>
      <c r="I3157" s="193"/>
      <c r="L3157" s="188"/>
      <c r="M3157" s="194"/>
      <c r="N3157" s="195"/>
      <c r="O3157" s="195"/>
      <c r="P3157" s="195"/>
      <c r="Q3157" s="195"/>
      <c r="R3157" s="195"/>
      <c r="S3157" s="195"/>
      <c r="T3157" s="196"/>
      <c r="AT3157" s="192" t="s">
        <v>153</v>
      </c>
      <c r="AU3157" s="192" t="s">
        <v>86</v>
      </c>
      <c r="AV3157" s="11" t="s">
        <v>25</v>
      </c>
      <c r="AW3157" s="11" t="s">
        <v>40</v>
      </c>
      <c r="AX3157" s="11" t="s">
        <v>77</v>
      </c>
      <c r="AY3157" s="192" t="s">
        <v>144</v>
      </c>
    </row>
    <row r="3158" spans="2:51" s="12" customFormat="1" ht="13.5">
      <c r="B3158" s="197"/>
      <c r="D3158" s="189" t="s">
        <v>153</v>
      </c>
      <c r="E3158" s="198" t="s">
        <v>5</v>
      </c>
      <c r="F3158" s="199" t="s">
        <v>1857</v>
      </c>
      <c r="H3158" s="200">
        <v>52</v>
      </c>
      <c r="I3158" s="201"/>
      <c r="L3158" s="197"/>
      <c r="M3158" s="202"/>
      <c r="N3158" s="203"/>
      <c r="O3158" s="203"/>
      <c r="P3158" s="203"/>
      <c r="Q3158" s="203"/>
      <c r="R3158" s="203"/>
      <c r="S3158" s="203"/>
      <c r="T3158" s="204"/>
      <c r="AT3158" s="198" t="s">
        <v>153</v>
      </c>
      <c r="AU3158" s="198" t="s">
        <v>86</v>
      </c>
      <c r="AV3158" s="12" t="s">
        <v>86</v>
      </c>
      <c r="AW3158" s="12" t="s">
        <v>40</v>
      </c>
      <c r="AX3158" s="12" t="s">
        <v>77</v>
      </c>
      <c r="AY3158" s="198" t="s">
        <v>144</v>
      </c>
    </row>
    <row r="3159" spans="2:51" s="11" customFormat="1" ht="13.5">
      <c r="B3159" s="188"/>
      <c r="D3159" s="189" t="s">
        <v>153</v>
      </c>
      <c r="E3159" s="190" t="s">
        <v>5</v>
      </c>
      <c r="F3159" s="191" t="s">
        <v>333</v>
      </c>
      <c r="H3159" s="192" t="s">
        <v>5</v>
      </c>
      <c r="I3159" s="193"/>
      <c r="L3159" s="188"/>
      <c r="M3159" s="194"/>
      <c r="N3159" s="195"/>
      <c r="O3159" s="195"/>
      <c r="P3159" s="195"/>
      <c r="Q3159" s="195"/>
      <c r="R3159" s="195"/>
      <c r="S3159" s="195"/>
      <c r="T3159" s="196"/>
      <c r="AT3159" s="192" t="s">
        <v>153</v>
      </c>
      <c r="AU3159" s="192" t="s">
        <v>86</v>
      </c>
      <c r="AV3159" s="11" t="s">
        <v>25</v>
      </c>
      <c r="AW3159" s="11" t="s">
        <v>40</v>
      </c>
      <c r="AX3159" s="11" t="s">
        <v>77</v>
      </c>
      <c r="AY3159" s="192" t="s">
        <v>144</v>
      </c>
    </row>
    <row r="3160" spans="2:51" s="11" customFormat="1" ht="13.5">
      <c r="B3160" s="188"/>
      <c r="D3160" s="189" t="s">
        <v>153</v>
      </c>
      <c r="E3160" s="190" t="s">
        <v>5</v>
      </c>
      <c r="F3160" s="191" t="s">
        <v>334</v>
      </c>
      <c r="H3160" s="192" t="s">
        <v>5</v>
      </c>
      <c r="I3160" s="193"/>
      <c r="L3160" s="188"/>
      <c r="M3160" s="194"/>
      <c r="N3160" s="195"/>
      <c r="O3160" s="195"/>
      <c r="P3160" s="195"/>
      <c r="Q3160" s="195"/>
      <c r="R3160" s="195"/>
      <c r="S3160" s="195"/>
      <c r="T3160" s="196"/>
      <c r="AT3160" s="192" t="s">
        <v>153</v>
      </c>
      <c r="AU3160" s="192" t="s">
        <v>86</v>
      </c>
      <c r="AV3160" s="11" t="s">
        <v>25</v>
      </c>
      <c r="AW3160" s="11" t="s">
        <v>40</v>
      </c>
      <c r="AX3160" s="11" t="s">
        <v>77</v>
      </c>
      <c r="AY3160" s="192" t="s">
        <v>144</v>
      </c>
    </row>
    <row r="3161" spans="2:51" s="12" customFormat="1" ht="13.5">
      <c r="B3161" s="197"/>
      <c r="D3161" s="189" t="s">
        <v>153</v>
      </c>
      <c r="E3161" s="198" t="s">
        <v>5</v>
      </c>
      <c r="F3161" s="199" t="s">
        <v>371</v>
      </c>
      <c r="H3161" s="200">
        <v>33.24</v>
      </c>
      <c r="I3161" s="201"/>
      <c r="L3161" s="197"/>
      <c r="M3161" s="202"/>
      <c r="N3161" s="203"/>
      <c r="O3161" s="203"/>
      <c r="P3161" s="203"/>
      <c r="Q3161" s="203"/>
      <c r="R3161" s="203"/>
      <c r="S3161" s="203"/>
      <c r="T3161" s="204"/>
      <c r="AT3161" s="198" t="s">
        <v>153</v>
      </c>
      <c r="AU3161" s="198" t="s">
        <v>86</v>
      </c>
      <c r="AV3161" s="12" t="s">
        <v>86</v>
      </c>
      <c r="AW3161" s="12" t="s">
        <v>40</v>
      </c>
      <c r="AX3161" s="12" t="s">
        <v>77</v>
      </c>
      <c r="AY3161" s="198" t="s">
        <v>144</v>
      </c>
    </row>
    <row r="3162" spans="2:51" s="11" customFormat="1" ht="13.5">
      <c r="B3162" s="188"/>
      <c r="D3162" s="189" t="s">
        <v>153</v>
      </c>
      <c r="E3162" s="190" t="s">
        <v>5</v>
      </c>
      <c r="F3162" s="191" t="s">
        <v>207</v>
      </c>
      <c r="H3162" s="192" t="s">
        <v>5</v>
      </c>
      <c r="I3162" s="193"/>
      <c r="L3162" s="188"/>
      <c r="M3162" s="194"/>
      <c r="N3162" s="195"/>
      <c r="O3162" s="195"/>
      <c r="P3162" s="195"/>
      <c r="Q3162" s="195"/>
      <c r="R3162" s="195"/>
      <c r="S3162" s="195"/>
      <c r="T3162" s="196"/>
      <c r="AT3162" s="192" t="s">
        <v>153</v>
      </c>
      <c r="AU3162" s="192" t="s">
        <v>86</v>
      </c>
      <c r="AV3162" s="11" t="s">
        <v>25</v>
      </c>
      <c r="AW3162" s="11" t="s">
        <v>40</v>
      </c>
      <c r="AX3162" s="11" t="s">
        <v>77</v>
      </c>
      <c r="AY3162" s="192" t="s">
        <v>144</v>
      </c>
    </row>
    <row r="3163" spans="2:51" s="11" customFormat="1" ht="13.5">
      <c r="B3163" s="188"/>
      <c r="D3163" s="189" t="s">
        <v>153</v>
      </c>
      <c r="E3163" s="190" t="s">
        <v>5</v>
      </c>
      <c r="F3163" s="191" t="s">
        <v>208</v>
      </c>
      <c r="H3163" s="192" t="s">
        <v>5</v>
      </c>
      <c r="I3163" s="193"/>
      <c r="L3163" s="188"/>
      <c r="M3163" s="194"/>
      <c r="N3163" s="195"/>
      <c r="O3163" s="195"/>
      <c r="P3163" s="195"/>
      <c r="Q3163" s="195"/>
      <c r="R3163" s="195"/>
      <c r="S3163" s="195"/>
      <c r="T3163" s="196"/>
      <c r="AT3163" s="192" t="s">
        <v>153</v>
      </c>
      <c r="AU3163" s="192" t="s">
        <v>86</v>
      </c>
      <c r="AV3163" s="11" t="s">
        <v>25</v>
      </c>
      <c r="AW3163" s="11" t="s">
        <v>40</v>
      </c>
      <c r="AX3163" s="11" t="s">
        <v>77</v>
      </c>
      <c r="AY3163" s="192" t="s">
        <v>144</v>
      </c>
    </row>
    <row r="3164" spans="2:51" s="12" customFormat="1" ht="13.5">
      <c r="B3164" s="197"/>
      <c r="D3164" s="189" t="s">
        <v>153</v>
      </c>
      <c r="E3164" s="198" t="s">
        <v>5</v>
      </c>
      <c r="F3164" s="199" t="s">
        <v>209</v>
      </c>
      <c r="H3164" s="200">
        <v>5.48</v>
      </c>
      <c r="I3164" s="201"/>
      <c r="L3164" s="197"/>
      <c r="M3164" s="202"/>
      <c r="N3164" s="203"/>
      <c r="O3164" s="203"/>
      <c r="P3164" s="203"/>
      <c r="Q3164" s="203"/>
      <c r="R3164" s="203"/>
      <c r="S3164" s="203"/>
      <c r="T3164" s="204"/>
      <c r="AT3164" s="198" t="s">
        <v>153</v>
      </c>
      <c r="AU3164" s="198" t="s">
        <v>86</v>
      </c>
      <c r="AV3164" s="12" t="s">
        <v>86</v>
      </c>
      <c r="AW3164" s="12" t="s">
        <v>40</v>
      </c>
      <c r="AX3164" s="12" t="s">
        <v>77</v>
      </c>
      <c r="AY3164" s="198" t="s">
        <v>144</v>
      </c>
    </row>
    <row r="3165" spans="2:51" s="11" customFormat="1" ht="13.5">
      <c r="B3165" s="188"/>
      <c r="D3165" s="189" t="s">
        <v>153</v>
      </c>
      <c r="E3165" s="190" t="s">
        <v>5</v>
      </c>
      <c r="F3165" s="191" t="s">
        <v>1740</v>
      </c>
      <c r="H3165" s="192" t="s">
        <v>5</v>
      </c>
      <c r="I3165" s="193"/>
      <c r="L3165" s="188"/>
      <c r="M3165" s="194"/>
      <c r="N3165" s="195"/>
      <c r="O3165" s="195"/>
      <c r="P3165" s="195"/>
      <c r="Q3165" s="195"/>
      <c r="R3165" s="195"/>
      <c r="S3165" s="195"/>
      <c r="T3165" s="196"/>
      <c r="AT3165" s="192" t="s">
        <v>153</v>
      </c>
      <c r="AU3165" s="192" t="s">
        <v>86</v>
      </c>
      <c r="AV3165" s="11" t="s">
        <v>25</v>
      </c>
      <c r="AW3165" s="11" t="s">
        <v>40</v>
      </c>
      <c r="AX3165" s="11" t="s">
        <v>77</v>
      </c>
      <c r="AY3165" s="192" t="s">
        <v>144</v>
      </c>
    </row>
    <row r="3166" spans="2:51" s="11" customFormat="1" ht="13.5">
      <c r="B3166" s="188"/>
      <c r="D3166" s="189" t="s">
        <v>153</v>
      </c>
      <c r="E3166" s="190" t="s">
        <v>5</v>
      </c>
      <c r="F3166" s="191" t="s">
        <v>1741</v>
      </c>
      <c r="H3166" s="192" t="s">
        <v>5</v>
      </c>
      <c r="I3166" s="193"/>
      <c r="L3166" s="188"/>
      <c r="M3166" s="194"/>
      <c r="N3166" s="195"/>
      <c r="O3166" s="195"/>
      <c r="P3166" s="195"/>
      <c r="Q3166" s="195"/>
      <c r="R3166" s="195"/>
      <c r="S3166" s="195"/>
      <c r="T3166" s="196"/>
      <c r="AT3166" s="192" t="s">
        <v>153</v>
      </c>
      <c r="AU3166" s="192" t="s">
        <v>86</v>
      </c>
      <c r="AV3166" s="11" t="s">
        <v>25</v>
      </c>
      <c r="AW3166" s="11" t="s">
        <v>40</v>
      </c>
      <c r="AX3166" s="11" t="s">
        <v>77</v>
      </c>
      <c r="AY3166" s="192" t="s">
        <v>144</v>
      </c>
    </row>
    <row r="3167" spans="2:51" s="12" customFormat="1" ht="13.5">
      <c r="B3167" s="197"/>
      <c r="D3167" s="189" t="s">
        <v>153</v>
      </c>
      <c r="E3167" s="198" t="s">
        <v>5</v>
      </c>
      <c r="F3167" s="199" t="s">
        <v>1837</v>
      </c>
      <c r="H3167" s="200">
        <v>87.7</v>
      </c>
      <c r="I3167" s="201"/>
      <c r="L3167" s="197"/>
      <c r="M3167" s="202"/>
      <c r="N3167" s="203"/>
      <c r="O3167" s="203"/>
      <c r="P3167" s="203"/>
      <c r="Q3167" s="203"/>
      <c r="R3167" s="203"/>
      <c r="S3167" s="203"/>
      <c r="T3167" s="204"/>
      <c r="AT3167" s="198" t="s">
        <v>153</v>
      </c>
      <c r="AU3167" s="198" t="s">
        <v>86</v>
      </c>
      <c r="AV3167" s="12" t="s">
        <v>86</v>
      </c>
      <c r="AW3167" s="12" t="s">
        <v>40</v>
      </c>
      <c r="AX3167" s="12" t="s">
        <v>77</v>
      </c>
      <c r="AY3167" s="198" t="s">
        <v>144</v>
      </c>
    </row>
    <row r="3168" spans="2:51" s="11" customFormat="1" ht="13.5">
      <c r="B3168" s="188"/>
      <c r="D3168" s="189" t="s">
        <v>153</v>
      </c>
      <c r="E3168" s="190" t="s">
        <v>5</v>
      </c>
      <c r="F3168" s="191" t="s">
        <v>1802</v>
      </c>
      <c r="H3168" s="192" t="s">
        <v>5</v>
      </c>
      <c r="I3168" s="193"/>
      <c r="L3168" s="188"/>
      <c r="M3168" s="194"/>
      <c r="N3168" s="195"/>
      <c r="O3168" s="195"/>
      <c r="P3168" s="195"/>
      <c r="Q3168" s="195"/>
      <c r="R3168" s="195"/>
      <c r="S3168" s="195"/>
      <c r="T3168" s="196"/>
      <c r="AT3168" s="192" t="s">
        <v>153</v>
      </c>
      <c r="AU3168" s="192" t="s">
        <v>86</v>
      </c>
      <c r="AV3168" s="11" t="s">
        <v>25</v>
      </c>
      <c r="AW3168" s="11" t="s">
        <v>40</v>
      </c>
      <c r="AX3168" s="11" t="s">
        <v>77</v>
      </c>
      <c r="AY3168" s="192" t="s">
        <v>144</v>
      </c>
    </row>
    <row r="3169" spans="2:51" s="11" customFormat="1" ht="13.5">
      <c r="B3169" s="188"/>
      <c r="D3169" s="189" t="s">
        <v>153</v>
      </c>
      <c r="E3169" s="190" t="s">
        <v>5</v>
      </c>
      <c r="F3169" s="191" t="s">
        <v>1803</v>
      </c>
      <c r="H3169" s="192" t="s">
        <v>5</v>
      </c>
      <c r="I3169" s="193"/>
      <c r="L3169" s="188"/>
      <c r="M3169" s="194"/>
      <c r="N3169" s="195"/>
      <c r="O3169" s="195"/>
      <c r="P3169" s="195"/>
      <c r="Q3169" s="195"/>
      <c r="R3169" s="195"/>
      <c r="S3169" s="195"/>
      <c r="T3169" s="196"/>
      <c r="AT3169" s="192" t="s">
        <v>153</v>
      </c>
      <c r="AU3169" s="192" t="s">
        <v>86</v>
      </c>
      <c r="AV3169" s="11" t="s">
        <v>25</v>
      </c>
      <c r="AW3169" s="11" t="s">
        <v>40</v>
      </c>
      <c r="AX3169" s="11" t="s">
        <v>77</v>
      </c>
      <c r="AY3169" s="192" t="s">
        <v>144</v>
      </c>
    </row>
    <row r="3170" spans="2:51" s="12" customFormat="1" ht="13.5">
      <c r="B3170" s="197"/>
      <c r="D3170" s="189" t="s">
        <v>153</v>
      </c>
      <c r="E3170" s="198" t="s">
        <v>5</v>
      </c>
      <c r="F3170" s="199" t="s">
        <v>3320</v>
      </c>
      <c r="H3170" s="200">
        <v>90.51</v>
      </c>
      <c r="I3170" s="201"/>
      <c r="L3170" s="197"/>
      <c r="M3170" s="202"/>
      <c r="N3170" s="203"/>
      <c r="O3170" s="203"/>
      <c r="P3170" s="203"/>
      <c r="Q3170" s="203"/>
      <c r="R3170" s="203"/>
      <c r="S3170" s="203"/>
      <c r="T3170" s="204"/>
      <c r="AT3170" s="198" t="s">
        <v>153</v>
      </c>
      <c r="AU3170" s="198" t="s">
        <v>86</v>
      </c>
      <c r="AV3170" s="12" t="s">
        <v>86</v>
      </c>
      <c r="AW3170" s="12" t="s">
        <v>40</v>
      </c>
      <c r="AX3170" s="12" t="s">
        <v>77</v>
      </c>
      <c r="AY3170" s="198" t="s">
        <v>144</v>
      </c>
    </row>
    <row r="3171" spans="2:51" s="11" customFormat="1" ht="13.5">
      <c r="B3171" s="188"/>
      <c r="D3171" s="189" t="s">
        <v>153</v>
      </c>
      <c r="E3171" s="190" t="s">
        <v>5</v>
      </c>
      <c r="F3171" s="191" t="s">
        <v>662</v>
      </c>
      <c r="H3171" s="192" t="s">
        <v>5</v>
      </c>
      <c r="I3171" s="193"/>
      <c r="L3171" s="188"/>
      <c r="M3171" s="194"/>
      <c r="N3171" s="195"/>
      <c r="O3171" s="195"/>
      <c r="P3171" s="195"/>
      <c r="Q3171" s="195"/>
      <c r="R3171" s="195"/>
      <c r="S3171" s="195"/>
      <c r="T3171" s="196"/>
      <c r="AT3171" s="192" t="s">
        <v>153</v>
      </c>
      <c r="AU3171" s="192" t="s">
        <v>86</v>
      </c>
      <c r="AV3171" s="11" t="s">
        <v>25</v>
      </c>
      <c r="AW3171" s="11" t="s">
        <v>40</v>
      </c>
      <c r="AX3171" s="11" t="s">
        <v>77</v>
      </c>
      <c r="AY3171" s="192" t="s">
        <v>144</v>
      </c>
    </row>
    <row r="3172" spans="2:51" s="11" customFormat="1" ht="13.5">
      <c r="B3172" s="188"/>
      <c r="D3172" s="189" t="s">
        <v>153</v>
      </c>
      <c r="E3172" s="190" t="s">
        <v>5</v>
      </c>
      <c r="F3172" s="191" t="s">
        <v>663</v>
      </c>
      <c r="H3172" s="192" t="s">
        <v>5</v>
      </c>
      <c r="I3172" s="193"/>
      <c r="L3172" s="188"/>
      <c r="M3172" s="194"/>
      <c r="N3172" s="195"/>
      <c r="O3172" s="195"/>
      <c r="P3172" s="195"/>
      <c r="Q3172" s="195"/>
      <c r="R3172" s="195"/>
      <c r="S3172" s="195"/>
      <c r="T3172" s="196"/>
      <c r="AT3172" s="192" t="s">
        <v>153</v>
      </c>
      <c r="AU3172" s="192" t="s">
        <v>86</v>
      </c>
      <c r="AV3172" s="11" t="s">
        <v>25</v>
      </c>
      <c r="AW3172" s="11" t="s">
        <v>40</v>
      </c>
      <c r="AX3172" s="11" t="s">
        <v>77</v>
      </c>
      <c r="AY3172" s="192" t="s">
        <v>144</v>
      </c>
    </row>
    <row r="3173" spans="2:51" s="12" customFormat="1" ht="13.5">
      <c r="B3173" s="197"/>
      <c r="D3173" s="189" t="s">
        <v>153</v>
      </c>
      <c r="E3173" s="198" t="s">
        <v>5</v>
      </c>
      <c r="F3173" s="199" t="s">
        <v>3363</v>
      </c>
      <c r="H3173" s="200">
        <v>80.574</v>
      </c>
      <c r="I3173" s="201"/>
      <c r="L3173" s="197"/>
      <c r="M3173" s="202"/>
      <c r="N3173" s="203"/>
      <c r="O3173" s="203"/>
      <c r="P3173" s="203"/>
      <c r="Q3173" s="203"/>
      <c r="R3173" s="203"/>
      <c r="S3173" s="203"/>
      <c r="T3173" s="204"/>
      <c r="AT3173" s="198" t="s">
        <v>153</v>
      </c>
      <c r="AU3173" s="198" t="s">
        <v>86</v>
      </c>
      <c r="AV3173" s="12" t="s">
        <v>86</v>
      </c>
      <c r="AW3173" s="12" t="s">
        <v>40</v>
      </c>
      <c r="AX3173" s="12" t="s">
        <v>77</v>
      </c>
      <c r="AY3173" s="198" t="s">
        <v>144</v>
      </c>
    </row>
    <row r="3174" spans="2:51" s="11" customFormat="1" ht="13.5">
      <c r="B3174" s="188"/>
      <c r="D3174" s="189" t="s">
        <v>153</v>
      </c>
      <c r="E3174" s="190" t="s">
        <v>5</v>
      </c>
      <c r="F3174" s="191" t="s">
        <v>1815</v>
      </c>
      <c r="H3174" s="192" t="s">
        <v>5</v>
      </c>
      <c r="I3174" s="193"/>
      <c r="L3174" s="188"/>
      <c r="M3174" s="194"/>
      <c r="N3174" s="195"/>
      <c r="O3174" s="195"/>
      <c r="P3174" s="195"/>
      <c r="Q3174" s="195"/>
      <c r="R3174" s="195"/>
      <c r="S3174" s="195"/>
      <c r="T3174" s="196"/>
      <c r="AT3174" s="192" t="s">
        <v>153</v>
      </c>
      <c r="AU3174" s="192" t="s">
        <v>86</v>
      </c>
      <c r="AV3174" s="11" t="s">
        <v>25</v>
      </c>
      <c r="AW3174" s="11" t="s">
        <v>40</v>
      </c>
      <c r="AX3174" s="11" t="s">
        <v>77</v>
      </c>
      <c r="AY3174" s="192" t="s">
        <v>144</v>
      </c>
    </row>
    <row r="3175" spans="2:51" s="11" customFormat="1" ht="13.5">
      <c r="B3175" s="188"/>
      <c r="D3175" s="189" t="s">
        <v>153</v>
      </c>
      <c r="E3175" s="190" t="s">
        <v>5</v>
      </c>
      <c r="F3175" s="191" t="s">
        <v>1816</v>
      </c>
      <c r="H3175" s="192" t="s">
        <v>5</v>
      </c>
      <c r="I3175" s="193"/>
      <c r="L3175" s="188"/>
      <c r="M3175" s="194"/>
      <c r="N3175" s="195"/>
      <c r="O3175" s="195"/>
      <c r="P3175" s="195"/>
      <c r="Q3175" s="195"/>
      <c r="R3175" s="195"/>
      <c r="S3175" s="195"/>
      <c r="T3175" s="196"/>
      <c r="AT3175" s="192" t="s">
        <v>153</v>
      </c>
      <c r="AU3175" s="192" t="s">
        <v>86</v>
      </c>
      <c r="AV3175" s="11" t="s">
        <v>25</v>
      </c>
      <c r="AW3175" s="11" t="s">
        <v>40</v>
      </c>
      <c r="AX3175" s="11" t="s">
        <v>77</v>
      </c>
      <c r="AY3175" s="192" t="s">
        <v>144</v>
      </c>
    </row>
    <row r="3176" spans="2:51" s="12" customFormat="1" ht="13.5">
      <c r="B3176" s="197"/>
      <c r="D3176" s="189" t="s">
        <v>153</v>
      </c>
      <c r="E3176" s="198" t="s">
        <v>5</v>
      </c>
      <c r="F3176" s="199" t="s">
        <v>3364</v>
      </c>
      <c r="H3176" s="200">
        <v>67.158</v>
      </c>
      <c r="I3176" s="201"/>
      <c r="L3176" s="197"/>
      <c r="M3176" s="202"/>
      <c r="N3176" s="203"/>
      <c r="O3176" s="203"/>
      <c r="P3176" s="203"/>
      <c r="Q3176" s="203"/>
      <c r="R3176" s="203"/>
      <c r="S3176" s="203"/>
      <c r="T3176" s="204"/>
      <c r="AT3176" s="198" t="s">
        <v>153</v>
      </c>
      <c r="AU3176" s="198" t="s">
        <v>86</v>
      </c>
      <c r="AV3176" s="12" t="s">
        <v>86</v>
      </c>
      <c r="AW3176" s="12" t="s">
        <v>40</v>
      </c>
      <c r="AX3176" s="12" t="s">
        <v>77</v>
      </c>
      <c r="AY3176" s="198" t="s">
        <v>144</v>
      </c>
    </row>
    <row r="3177" spans="2:51" s="11" customFormat="1" ht="13.5">
      <c r="B3177" s="188"/>
      <c r="D3177" s="189" t="s">
        <v>153</v>
      </c>
      <c r="E3177" s="190" t="s">
        <v>5</v>
      </c>
      <c r="F3177" s="191" t="s">
        <v>675</v>
      </c>
      <c r="H3177" s="192" t="s">
        <v>5</v>
      </c>
      <c r="I3177" s="193"/>
      <c r="L3177" s="188"/>
      <c r="M3177" s="194"/>
      <c r="N3177" s="195"/>
      <c r="O3177" s="195"/>
      <c r="P3177" s="195"/>
      <c r="Q3177" s="195"/>
      <c r="R3177" s="195"/>
      <c r="S3177" s="195"/>
      <c r="T3177" s="196"/>
      <c r="AT3177" s="192" t="s">
        <v>153</v>
      </c>
      <c r="AU3177" s="192" t="s">
        <v>86</v>
      </c>
      <c r="AV3177" s="11" t="s">
        <v>25</v>
      </c>
      <c r="AW3177" s="11" t="s">
        <v>40</v>
      </c>
      <c r="AX3177" s="11" t="s">
        <v>77</v>
      </c>
      <c r="AY3177" s="192" t="s">
        <v>144</v>
      </c>
    </row>
    <row r="3178" spans="2:51" s="11" customFormat="1" ht="13.5">
      <c r="B3178" s="188"/>
      <c r="D3178" s="189" t="s">
        <v>153</v>
      </c>
      <c r="E3178" s="190" t="s">
        <v>5</v>
      </c>
      <c r="F3178" s="191" t="s">
        <v>676</v>
      </c>
      <c r="H3178" s="192" t="s">
        <v>5</v>
      </c>
      <c r="I3178" s="193"/>
      <c r="L3178" s="188"/>
      <c r="M3178" s="194"/>
      <c r="N3178" s="195"/>
      <c r="O3178" s="195"/>
      <c r="P3178" s="195"/>
      <c r="Q3178" s="195"/>
      <c r="R3178" s="195"/>
      <c r="S3178" s="195"/>
      <c r="T3178" s="196"/>
      <c r="AT3178" s="192" t="s">
        <v>153</v>
      </c>
      <c r="AU3178" s="192" t="s">
        <v>86</v>
      </c>
      <c r="AV3178" s="11" t="s">
        <v>25</v>
      </c>
      <c r="AW3178" s="11" t="s">
        <v>40</v>
      </c>
      <c r="AX3178" s="11" t="s">
        <v>77</v>
      </c>
      <c r="AY3178" s="192" t="s">
        <v>144</v>
      </c>
    </row>
    <row r="3179" spans="2:51" s="12" customFormat="1" ht="13.5">
      <c r="B3179" s="197"/>
      <c r="D3179" s="189" t="s">
        <v>153</v>
      </c>
      <c r="E3179" s="198" t="s">
        <v>5</v>
      </c>
      <c r="F3179" s="199" t="s">
        <v>677</v>
      </c>
      <c r="H3179" s="200">
        <v>82.92</v>
      </c>
      <c r="I3179" s="201"/>
      <c r="L3179" s="197"/>
      <c r="M3179" s="202"/>
      <c r="N3179" s="203"/>
      <c r="O3179" s="203"/>
      <c r="P3179" s="203"/>
      <c r="Q3179" s="203"/>
      <c r="R3179" s="203"/>
      <c r="S3179" s="203"/>
      <c r="T3179" s="204"/>
      <c r="AT3179" s="198" t="s">
        <v>153</v>
      </c>
      <c r="AU3179" s="198" t="s">
        <v>86</v>
      </c>
      <c r="AV3179" s="12" t="s">
        <v>86</v>
      </c>
      <c r="AW3179" s="12" t="s">
        <v>40</v>
      </c>
      <c r="AX3179" s="12" t="s">
        <v>77</v>
      </c>
      <c r="AY3179" s="198" t="s">
        <v>144</v>
      </c>
    </row>
    <row r="3180" spans="2:51" s="13" customFormat="1" ht="13.5">
      <c r="B3180" s="205"/>
      <c r="D3180" s="206" t="s">
        <v>153</v>
      </c>
      <c r="E3180" s="207" t="s">
        <v>5</v>
      </c>
      <c r="F3180" s="208" t="s">
        <v>174</v>
      </c>
      <c r="H3180" s="209">
        <v>654.776</v>
      </c>
      <c r="I3180" s="210"/>
      <c r="L3180" s="205"/>
      <c r="M3180" s="211"/>
      <c r="N3180" s="212"/>
      <c r="O3180" s="212"/>
      <c r="P3180" s="212"/>
      <c r="Q3180" s="212"/>
      <c r="R3180" s="212"/>
      <c r="S3180" s="212"/>
      <c r="T3180" s="213"/>
      <c r="AT3180" s="214" t="s">
        <v>153</v>
      </c>
      <c r="AU3180" s="214" t="s">
        <v>86</v>
      </c>
      <c r="AV3180" s="13" t="s">
        <v>151</v>
      </c>
      <c r="AW3180" s="13" t="s">
        <v>40</v>
      </c>
      <c r="AX3180" s="13" t="s">
        <v>25</v>
      </c>
      <c r="AY3180" s="214" t="s">
        <v>144</v>
      </c>
    </row>
    <row r="3181" spans="2:65" s="1" customFormat="1" ht="22.5" customHeight="1">
      <c r="B3181" s="175"/>
      <c r="C3181" s="176" t="s">
        <v>3389</v>
      </c>
      <c r="D3181" s="176" t="s">
        <v>146</v>
      </c>
      <c r="E3181" s="177" t="s">
        <v>3390</v>
      </c>
      <c r="F3181" s="178" t="s">
        <v>3391</v>
      </c>
      <c r="G3181" s="179" t="s">
        <v>205</v>
      </c>
      <c r="H3181" s="180">
        <v>131.03</v>
      </c>
      <c r="I3181" s="181"/>
      <c r="J3181" s="182">
        <f>ROUND(I3181*H3181,2)</f>
        <v>0</v>
      </c>
      <c r="K3181" s="178" t="s">
        <v>4753</v>
      </c>
      <c r="L3181" s="42"/>
      <c r="M3181" s="183" t="s">
        <v>5</v>
      </c>
      <c r="N3181" s="184" t="s">
        <v>48</v>
      </c>
      <c r="O3181" s="43"/>
      <c r="P3181" s="185">
        <f>O3181*H3181</f>
        <v>0</v>
      </c>
      <c r="Q3181" s="185">
        <v>0.0077</v>
      </c>
      <c r="R3181" s="185">
        <f>Q3181*H3181</f>
        <v>1.008931</v>
      </c>
      <c r="S3181" s="185">
        <v>0</v>
      </c>
      <c r="T3181" s="186">
        <f>S3181*H3181</f>
        <v>0</v>
      </c>
      <c r="AR3181" s="24" t="s">
        <v>339</v>
      </c>
      <c r="AT3181" s="24" t="s">
        <v>146</v>
      </c>
      <c r="AU3181" s="24" t="s">
        <v>86</v>
      </c>
      <c r="AY3181" s="24" t="s">
        <v>144</v>
      </c>
      <c r="BE3181" s="187">
        <f>IF(N3181="základní",J3181,0)</f>
        <v>0</v>
      </c>
      <c r="BF3181" s="187">
        <f>IF(N3181="snížená",J3181,0)</f>
        <v>0</v>
      </c>
      <c r="BG3181" s="187">
        <f>IF(N3181="zákl. přenesená",J3181,0)</f>
        <v>0</v>
      </c>
      <c r="BH3181" s="187">
        <f>IF(N3181="sníž. přenesená",J3181,0)</f>
        <v>0</v>
      </c>
      <c r="BI3181" s="187">
        <f>IF(N3181="nulová",J3181,0)</f>
        <v>0</v>
      </c>
      <c r="BJ3181" s="24" t="s">
        <v>25</v>
      </c>
      <c r="BK3181" s="187">
        <f>ROUND(I3181*H3181,2)</f>
        <v>0</v>
      </c>
      <c r="BL3181" s="24" t="s">
        <v>339</v>
      </c>
      <c r="BM3181" s="24" t="s">
        <v>3392</v>
      </c>
    </row>
    <row r="3182" spans="2:51" s="11" customFormat="1" ht="13.5">
      <c r="B3182" s="188"/>
      <c r="D3182" s="189" t="s">
        <v>153</v>
      </c>
      <c r="E3182" s="190" t="s">
        <v>5</v>
      </c>
      <c r="F3182" s="191" t="s">
        <v>3393</v>
      </c>
      <c r="H3182" s="192" t="s">
        <v>5</v>
      </c>
      <c r="I3182" s="193"/>
      <c r="L3182" s="188"/>
      <c r="M3182" s="194"/>
      <c r="N3182" s="195"/>
      <c r="O3182" s="195"/>
      <c r="P3182" s="195"/>
      <c r="Q3182" s="195"/>
      <c r="R3182" s="195"/>
      <c r="S3182" s="195"/>
      <c r="T3182" s="196"/>
      <c r="AT3182" s="192" t="s">
        <v>153</v>
      </c>
      <c r="AU3182" s="192" t="s">
        <v>86</v>
      </c>
      <c r="AV3182" s="11" t="s">
        <v>25</v>
      </c>
      <c r="AW3182" s="11" t="s">
        <v>40</v>
      </c>
      <c r="AX3182" s="11" t="s">
        <v>77</v>
      </c>
      <c r="AY3182" s="192" t="s">
        <v>144</v>
      </c>
    </row>
    <row r="3183" spans="2:51" s="11" customFormat="1" ht="13.5">
      <c r="B3183" s="188"/>
      <c r="D3183" s="189" t="s">
        <v>153</v>
      </c>
      <c r="E3183" s="190" t="s">
        <v>5</v>
      </c>
      <c r="F3183" s="191" t="s">
        <v>1812</v>
      </c>
      <c r="H3183" s="192" t="s">
        <v>5</v>
      </c>
      <c r="I3183" s="193"/>
      <c r="L3183" s="188"/>
      <c r="M3183" s="194"/>
      <c r="N3183" s="195"/>
      <c r="O3183" s="195"/>
      <c r="P3183" s="195"/>
      <c r="Q3183" s="195"/>
      <c r="R3183" s="195"/>
      <c r="S3183" s="195"/>
      <c r="T3183" s="196"/>
      <c r="AT3183" s="192" t="s">
        <v>153</v>
      </c>
      <c r="AU3183" s="192" t="s">
        <v>86</v>
      </c>
      <c r="AV3183" s="11" t="s">
        <v>25</v>
      </c>
      <c r="AW3183" s="11" t="s">
        <v>40</v>
      </c>
      <c r="AX3183" s="11" t="s">
        <v>77</v>
      </c>
      <c r="AY3183" s="192" t="s">
        <v>144</v>
      </c>
    </row>
    <row r="3184" spans="2:51" s="11" customFormat="1" ht="13.5">
      <c r="B3184" s="188"/>
      <c r="D3184" s="189" t="s">
        <v>153</v>
      </c>
      <c r="E3184" s="190" t="s">
        <v>5</v>
      </c>
      <c r="F3184" s="191" t="s">
        <v>1813</v>
      </c>
      <c r="H3184" s="192" t="s">
        <v>5</v>
      </c>
      <c r="I3184" s="193"/>
      <c r="L3184" s="188"/>
      <c r="M3184" s="194"/>
      <c r="N3184" s="195"/>
      <c r="O3184" s="195"/>
      <c r="P3184" s="195"/>
      <c r="Q3184" s="195"/>
      <c r="R3184" s="195"/>
      <c r="S3184" s="195"/>
      <c r="T3184" s="196"/>
      <c r="AT3184" s="192" t="s">
        <v>153</v>
      </c>
      <c r="AU3184" s="192" t="s">
        <v>86</v>
      </c>
      <c r="AV3184" s="11" t="s">
        <v>25</v>
      </c>
      <c r="AW3184" s="11" t="s">
        <v>40</v>
      </c>
      <c r="AX3184" s="11" t="s">
        <v>77</v>
      </c>
      <c r="AY3184" s="192" t="s">
        <v>144</v>
      </c>
    </row>
    <row r="3185" spans="2:51" s="12" customFormat="1" ht="13.5">
      <c r="B3185" s="197"/>
      <c r="D3185" s="189" t="s">
        <v>153</v>
      </c>
      <c r="E3185" s="198" t="s">
        <v>5</v>
      </c>
      <c r="F3185" s="199" t="s">
        <v>3394</v>
      </c>
      <c r="H3185" s="200">
        <v>131.03</v>
      </c>
      <c r="I3185" s="201"/>
      <c r="L3185" s="197"/>
      <c r="M3185" s="202"/>
      <c r="N3185" s="203"/>
      <c r="O3185" s="203"/>
      <c r="P3185" s="203"/>
      <c r="Q3185" s="203"/>
      <c r="R3185" s="203"/>
      <c r="S3185" s="203"/>
      <c r="T3185" s="204"/>
      <c r="AT3185" s="198" t="s">
        <v>153</v>
      </c>
      <c r="AU3185" s="198" t="s">
        <v>86</v>
      </c>
      <c r="AV3185" s="12" t="s">
        <v>86</v>
      </c>
      <c r="AW3185" s="12" t="s">
        <v>40</v>
      </c>
      <c r="AX3185" s="12" t="s">
        <v>77</v>
      </c>
      <c r="AY3185" s="198" t="s">
        <v>144</v>
      </c>
    </row>
    <row r="3186" spans="2:51" s="13" customFormat="1" ht="13.5">
      <c r="B3186" s="205"/>
      <c r="D3186" s="206" t="s">
        <v>153</v>
      </c>
      <c r="E3186" s="207" t="s">
        <v>5</v>
      </c>
      <c r="F3186" s="208" t="s">
        <v>174</v>
      </c>
      <c r="H3186" s="209">
        <v>131.03</v>
      </c>
      <c r="I3186" s="210"/>
      <c r="L3186" s="205"/>
      <c r="M3186" s="211"/>
      <c r="N3186" s="212"/>
      <c r="O3186" s="212"/>
      <c r="P3186" s="212"/>
      <c r="Q3186" s="212"/>
      <c r="R3186" s="212"/>
      <c r="S3186" s="212"/>
      <c r="T3186" s="213"/>
      <c r="AT3186" s="214" t="s">
        <v>153</v>
      </c>
      <c r="AU3186" s="214" t="s">
        <v>86</v>
      </c>
      <c r="AV3186" s="13" t="s">
        <v>151</v>
      </c>
      <c r="AW3186" s="13" t="s">
        <v>40</v>
      </c>
      <c r="AX3186" s="13" t="s">
        <v>25</v>
      </c>
      <c r="AY3186" s="214" t="s">
        <v>144</v>
      </c>
    </row>
    <row r="3187" spans="2:65" s="1" customFormat="1" ht="31.5" customHeight="1">
      <c r="B3187" s="175"/>
      <c r="C3187" s="176" t="s">
        <v>3395</v>
      </c>
      <c r="D3187" s="176" t="s">
        <v>146</v>
      </c>
      <c r="E3187" s="177" t="s">
        <v>3396</v>
      </c>
      <c r="F3187" s="178" t="s">
        <v>3397</v>
      </c>
      <c r="G3187" s="179" t="s">
        <v>1208</v>
      </c>
      <c r="H3187" s="239"/>
      <c r="I3187" s="181"/>
      <c r="J3187" s="182">
        <f>ROUND(I3187*H3187,2)</f>
        <v>0</v>
      </c>
      <c r="K3187" s="178" t="s">
        <v>4753</v>
      </c>
      <c r="L3187" s="42"/>
      <c r="M3187" s="183" t="s">
        <v>5</v>
      </c>
      <c r="N3187" s="184" t="s">
        <v>48</v>
      </c>
      <c r="O3187" s="43"/>
      <c r="P3187" s="185">
        <f>O3187*H3187</f>
        <v>0</v>
      </c>
      <c r="Q3187" s="185">
        <v>0</v>
      </c>
      <c r="R3187" s="185">
        <f>Q3187*H3187</f>
        <v>0</v>
      </c>
      <c r="S3187" s="185">
        <v>0</v>
      </c>
      <c r="T3187" s="186">
        <f>S3187*H3187</f>
        <v>0</v>
      </c>
      <c r="AR3187" s="24" t="s">
        <v>339</v>
      </c>
      <c r="AT3187" s="24" t="s">
        <v>146</v>
      </c>
      <c r="AU3187" s="24" t="s">
        <v>86</v>
      </c>
      <c r="AY3187" s="24" t="s">
        <v>144</v>
      </c>
      <c r="BE3187" s="187">
        <f>IF(N3187="základní",J3187,0)</f>
        <v>0</v>
      </c>
      <c r="BF3187" s="187">
        <f>IF(N3187="snížená",J3187,0)</f>
        <v>0</v>
      </c>
      <c r="BG3187" s="187">
        <f>IF(N3187="zákl. přenesená",J3187,0)</f>
        <v>0</v>
      </c>
      <c r="BH3187" s="187">
        <f>IF(N3187="sníž. přenesená",J3187,0)</f>
        <v>0</v>
      </c>
      <c r="BI3187" s="187">
        <f>IF(N3187="nulová",J3187,0)</f>
        <v>0</v>
      </c>
      <c r="BJ3187" s="24" t="s">
        <v>25</v>
      </c>
      <c r="BK3187" s="187">
        <f>ROUND(I3187*H3187,2)</f>
        <v>0</v>
      </c>
      <c r="BL3187" s="24" t="s">
        <v>339</v>
      </c>
      <c r="BM3187" s="24" t="s">
        <v>3398</v>
      </c>
    </row>
    <row r="3188" spans="2:63" s="10" customFormat="1" ht="29.85" customHeight="1">
      <c r="B3188" s="161"/>
      <c r="D3188" s="172" t="s">
        <v>76</v>
      </c>
      <c r="E3188" s="173" t="s">
        <v>3399</v>
      </c>
      <c r="F3188" s="173" t="s">
        <v>3400</v>
      </c>
      <c r="I3188" s="164"/>
      <c r="J3188" s="174">
        <f>BK3188</f>
        <v>0</v>
      </c>
      <c r="L3188" s="161"/>
      <c r="M3188" s="166"/>
      <c r="N3188" s="167"/>
      <c r="O3188" s="167"/>
      <c r="P3188" s="168">
        <f>SUM(P3189:P3235)</f>
        <v>0</v>
      </c>
      <c r="Q3188" s="167"/>
      <c r="R3188" s="168">
        <f>SUM(R3189:R3235)</f>
        <v>55.75703</v>
      </c>
      <c r="S3188" s="167"/>
      <c r="T3188" s="169">
        <f>SUM(T3189:T3235)</f>
        <v>0</v>
      </c>
      <c r="AR3188" s="162" t="s">
        <v>86</v>
      </c>
      <c r="AT3188" s="170" t="s">
        <v>76</v>
      </c>
      <c r="AU3188" s="170" t="s">
        <v>25</v>
      </c>
      <c r="AY3188" s="162" t="s">
        <v>144</v>
      </c>
      <c r="BK3188" s="171">
        <f>SUM(BK3189:BK3235)</f>
        <v>0</v>
      </c>
    </row>
    <row r="3189" spans="2:65" s="1" customFormat="1" ht="22.5" customHeight="1">
      <c r="B3189" s="175"/>
      <c r="C3189" s="176" t="s">
        <v>3401</v>
      </c>
      <c r="D3189" s="176" t="s">
        <v>146</v>
      </c>
      <c r="E3189" s="177" t="s">
        <v>3402</v>
      </c>
      <c r="F3189" s="178" t="s">
        <v>3403</v>
      </c>
      <c r="G3189" s="179" t="s">
        <v>205</v>
      </c>
      <c r="H3189" s="180">
        <v>285.6</v>
      </c>
      <c r="I3189" s="181"/>
      <c r="J3189" s="182">
        <f>ROUND(I3189*H3189,2)</f>
        <v>0</v>
      </c>
      <c r="K3189" s="178" t="s">
        <v>4753</v>
      </c>
      <c r="L3189" s="42"/>
      <c r="M3189" s="183" t="s">
        <v>5</v>
      </c>
      <c r="N3189" s="184" t="s">
        <v>48</v>
      </c>
      <c r="O3189" s="43"/>
      <c r="P3189" s="185">
        <f>O3189*H3189</f>
        <v>0</v>
      </c>
      <c r="Q3189" s="185">
        <v>0.04</v>
      </c>
      <c r="R3189" s="185">
        <f>Q3189*H3189</f>
        <v>11.424000000000001</v>
      </c>
      <c r="S3189" s="185">
        <v>0</v>
      </c>
      <c r="T3189" s="186">
        <f>S3189*H3189</f>
        <v>0</v>
      </c>
      <c r="AR3189" s="24" t="s">
        <v>339</v>
      </c>
      <c r="AT3189" s="24" t="s">
        <v>146</v>
      </c>
      <c r="AU3189" s="24" t="s">
        <v>86</v>
      </c>
      <c r="AY3189" s="24" t="s">
        <v>144</v>
      </c>
      <c r="BE3189" s="187">
        <f>IF(N3189="základní",J3189,0)</f>
        <v>0</v>
      </c>
      <c r="BF3189" s="187">
        <f>IF(N3189="snížená",J3189,0)</f>
        <v>0</v>
      </c>
      <c r="BG3189" s="187">
        <f>IF(N3189="zákl. přenesená",J3189,0)</f>
        <v>0</v>
      </c>
      <c r="BH3189" s="187">
        <f>IF(N3189="sníž. přenesená",J3189,0)</f>
        <v>0</v>
      </c>
      <c r="BI3189" s="187">
        <f>IF(N3189="nulová",J3189,0)</f>
        <v>0</v>
      </c>
      <c r="BJ3189" s="24" t="s">
        <v>25</v>
      </c>
      <c r="BK3189" s="187">
        <f>ROUND(I3189*H3189,2)</f>
        <v>0</v>
      </c>
      <c r="BL3189" s="24" t="s">
        <v>339</v>
      </c>
      <c r="BM3189" s="24" t="s">
        <v>3404</v>
      </c>
    </row>
    <row r="3190" spans="2:51" s="11" customFormat="1" ht="13.5">
      <c r="B3190" s="188"/>
      <c r="D3190" s="189" t="s">
        <v>153</v>
      </c>
      <c r="E3190" s="190" t="s">
        <v>5</v>
      </c>
      <c r="F3190" s="191" t="s">
        <v>157</v>
      </c>
      <c r="H3190" s="192" t="s">
        <v>5</v>
      </c>
      <c r="I3190" s="193"/>
      <c r="L3190" s="188"/>
      <c r="M3190" s="194"/>
      <c r="N3190" s="195"/>
      <c r="O3190" s="195"/>
      <c r="P3190" s="195"/>
      <c r="Q3190" s="195"/>
      <c r="R3190" s="195"/>
      <c r="S3190" s="195"/>
      <c r="T3190" s="196"/>
      <c r="AT3190" s="192" t="s">
        <v>153</v>
      </c>
      <c r="AU3190" s="192" t="s">
        <v>86</v>
      </c>
      <c r="AV3190" s="11" t="s">
        <v>25</v>
      </c>
      <c r="AW3190" s="11" t="s">
        <v>40</v>
      </c>
      <c r="AX3190" s="11" t="s">
        <v>77</v>
      </c>
      <c r="AY3190" s="192" t="s">
        <v>144</v>
      </c>
    </row>
    <row r="3191" spans="2:51" s="11" customFormat="1" ht="13.5">
      <c r="B3191" s="188"/>
      <c r="D3191" s="189" t="s">
        <v>153</v>
      </c>
      <c r="E3191" s="190" t="s">
        <v>5</v>
      </c>
      <c r="F3191" s="191" t="s">
        <v>158</v>
      </c>
      <c r="H3191" s="192" t="s">
        <v>5</v>
      </c>
      <c r="I3191" s="193"/>
      <c r="L3191" s="188"/>
      <c r="M3191" s="194"/>
      <c r="N3191" s="195"/>
      <c r="O3191" s="195"/>
      <c r="P3191" s="195"/>
      <c r="Q3191" s="195"/>
      <c r="R3191" s="195"/>
      <c r="S3191" s="195"/>
      <c r="T3191" s="196"/>
      <c r="AT3191" s="192" t="s">
        <v>153</v>
      </c>
      <c r="AU3191" s="192" t="s">
        <v>86</v>
      </c>
      <c r="AV3191" s="11" t="s">
        <v>25</v>
      </c>
      <c r="AW3191" s="11" t="s">
        <v>40</v>
      </c>
      <c r="AX3191" s="11" t="s">
        <v>77</v>
      </c>
      <c r="AY3191" s="192" t="s">
        <v>144</v>
      </c>
    </row>
    <row r="3192" spans="2:51" s="12" customFormat="1" ht="13.5">
      <c r="B3192" s="197"/>
      <c r="D3192" s="189" t="s">
        <v>153</v>
      </c>
      <c r="E3192" s="198" t="s">
        <v>5</v>
      </c>
      <c r="F3192" s="199" t="s">
        <v>581</v>
      </c>
      <c r="H3192" s="200">
        <v>55.65</v>
      </c>
      <c r="I3192" s="201"/>
      <c r="L3192" s="197"/>
      <c r="M3192" s="202"/>
      <c r="N3192" s="203"/>
      <c r="O3192" s="203"/>
      <c r="P3192" s="203"/>
      <c r="Q3192" s="203"/>
      <c r="R3192" s="203"/>
      <c r="S3192" s="203"/>
      <c r="T3192" s="204"/>
      <c r="AT3192" s="198" t="s">
        <v>153</v>
      </c>
      <c r="AU3192" s="198" t="s">
        <v>86</v>
      </c>
      <c r="AV3192" s="12" t="s">
        <v>86</v>
      </c>
      <c r="AW3192" s="12" t="s">
        <v>40</v>
      </c>
      <c r="AX3192" s="12" t="s">
        <v>77</v>
      </c>
      <c r="AY3192" s="198" t="s">
        <v>144</v>
      </c>
    </row>
    <row r="3193" spans="2:51" s="11" customFormat="1" ht="13.5">
      <c r="B3193" s="188"/>
      <c r="D3193" s="189" t="s">
        <v>153</v>
      </c>
      <c r="E3193" s="190" t="s">
        <v>5</v>
      </c>
      <c r="F3193" s="191" t="s">
        <v>3405</v>
      </c>
      <c r="H3193" s="192" t="s">
        <v>5</v>
      </c>
      <c r="I3193" s="193"/>
      <c r="L3193" s="188"/>
      <c r="M3193" s="194"/>
      <c r="N3193" s="195"/>
      <c r="O3193" s="195"/>
      <c r="P3193" s="195"/>
      <c r="Q3193" s="195"/>
      <c r="R3193" s="195"/>
      <c r="S3193" s="195"/>
      <c r="T3193" s="196"/>
      <c r="AT3193" s="192" t="s">
        <v>153</v>
      </c>
      <c r="AU3193" s="192" t="s">
        <v>86</v>
      </c>
      <c r="AV3193" s="11" t="s">
        <v>25</v>
      </c>
      <c r="AW3193" s="11" t="s">
        <v>40</v>
      </c>
      <c r="AX3193" s="11" t="s">
        <v>77</v>
      </c>
      <c r="AY3193" s="192" t="s">
        <v>144</v>
      </c>
    </row>
    <row r="3194" spans="2:51" s="11" customFormat="1" ht="13.5">
      <c r="B3194" s="188"/>
      <c r="D3194" s="189" t="s">
        <v>153</v>
      </c>
      <c r="E3194" s="190" t="s">
        <v>5</v>
      </c>
      <c r="F3194" s="191" t="s">
        <v>312</v>
      </c>
      <c r="H3194" s="192" t="s">
        <v>5</v>
      </c>
      <c r="I3194" s="193"/>
      <c r="L3194" s="188"/>
      <c r="M3194" s="194"/>
      <c r="N3194" s="195"/>
      <c r="O3194" s="195"/>
      <c r="P3194" s="195"/>
      <c r="Q3194" s="195"/>
      <c r="R3194" s="195"/>
      <c r="S3194" s="195"/>
      <c r="T3194" s="196"/>
      <c r="AT3194" s="192" t="s">
        <v>153</v>
      </c>
      <c r="AU3194" s="192" t="s">
        <v>86</v>
      </c>
      <c r="AV3194" s="11" t="s">
        <v>25</v>
      </c>
      <c r="AW3194" s="11" t="s">
        <v>40</v>
      </c>
      <c r="AX3194" s="11" t="s">
        <v>77</v>
      </c>
      <c r="AY3194" s="192" t="s">
        <v>144</v>
      </c>
    </row>
    <row r="3195" spans="2:51" s="12" customFormat="1" ht="13.5">
      <c r="B3195" s="197"/>
      <c r="D3195" s="189" t="s">
        <v>153</v>
      </c>
      <c r="E3195" s="198" t="s">
        <v>5</v>
      </c>
      <c r="F3195" s="199" t="s">
        <v>366</v>
      </c>
      <c r="H3195" s="200">
        <v>218.07</v>
      </c>
      <c r="I3195" s="201"/>
      <c r="L3195" s="197"/>
      <c r="M3195" s="202"/>
      <c r="N3195" s="203"/>
      <c r="O3195" s="203"/>
      <c r="P3195" s="203"/>
      <c r="Q3195" s="203"/>
      <c r="R3195" s="203"/>
      <c r="S3195" s="203"/>
      <c r="T3195" s="204"/>
      <c r="AT3195" s="198" t="s">
        <v>153</v>
      </c>
      <c r="AU3195" s="198" t="s">
        <v>86</v>
      </c>
      <c r="AV3195" s="12" t="s">
        <v>86</v>
      </c>
      <c r="AW3195" s="12" t="s">
        <v>40</v>
      </c>
      <c r="AX3195" s="12" t="s">
        <v>77</v>
      </c>
      <c r="AY3195" s="198" t="s">
        <v>144</v>
      </c>
    </row>
    <row r="3196" spans="2:51" s="11" customFormat="1" ht="13.5">
      <c r="B3196" s="188"/>
      <c r="D3196" s="189" t="s">
        <v>153</v>
      </c>
      <c r="E3196" s="190" t="s">
        <v>5</v>
      </c>
      <c r="F3196" s="191" t="s">
        <v>314</v>
      </c>
      <c r="H3196" s="192" t="s">
        <v>5</v>
      </c>
      <c r="I3196" s="193"/>
      <c r="L3196" s="188"/>
      <c r="M3196" s="194"/>
      <c r="N3196" s="195"/>
      <c r="O3196" s="195"/>
      <c r="P3196" s="195"/>
      <c r="Q3196" s="195"/>
      <c r="R3196" s="195"/>
      <c r="S3196" s="195"/>
      <c r="T3196" s="196"/>
      <c r="AT3196" s="192" t="s">
        <v>153</v>
      </c>
      <c r="AU3196" s="192" t="s">
        <v>86</v>
      </c>
      <c r="AV3196" s="11" t="s">
        <v>25</v>
      </c>
      <c r="AW3196" s="11" t="s">
        <v>40</v>
      </c>
      <c r="AX3196" s="11" t="s">
        <v>77</v>
      </c>
      <c r="AY3196" s="192" t="s">
        <v>144</v>
      </c>
    </row>
    <row r="3197" spans="2:51" s="12" customFormat="1" ht="13.5">
      <c r="B3197" s="197"/>
      <c r="D3197" s="189" t="s">
        <v>153</v>
      </c>
      <c r="E3197" s="198" t="s">
        <v>5</v>
      </c>
      <c r="F3197" s="199" t="s">
        <v>367</v>
      </c>
      <c r="H3197" s="200">
        <v>22.7</v>
      </c>
      <c r="I3197" s="201"/>
      <c r="L3197" s="197"/>
      <c r="M3197" s="202"/>
      <c r="N3197" s="203"/>
      <c r="O3197" s="203"/>
      <c r="P3197" s="203"/>
      <c r="Q3197" s="203"/>
      <c r="R3197" s="203"/>
      <c r="S3197" s="203"/>
      <c r="T3197" s="204"/>
      <c r="AT3197" s="198" t="s">
        <v>153</v>
      </c>
      <c r="AU3197" s="198" t="s">
        <v>86</v>
      </c>
      <c r="AV3197" s="12" t="s">
        <v>86</v>
      </c>
      <c r="AW3197" s="12" t="s">
        <v>40</v>
      </c>
      <c r="AX3197" s="12" t="s">
        <v>77</v>
      </c>
      <c r="AY3197" s="198" t="s">
        <v>144</v>
      </c>
    </row>
    <row r="3198" spans="2:51" s="11" customFormat="1" ht="13.5">
      <c r="B3198" s="188"/>
      <c r="D3198" s="189" t="s">
        <v>153</v>
      </c>
      <c r="E3198" s="190" t="s">
        <v>5</v>
      </c>
      <c r="F3198" s="191" t="s">
        <v>1246</v>
      </c>
      <c r="H3198" s="192" t="s">
        <v>5</v>
      </c>
      <c r="I3198" s="193"/>
      <c r="L3198" s="188"/>
      <c r="M3198" s="194"/>
      <c r="N3198" s="195"/>
      <c r="O3198" s="195"/>
      <c r="P3198" s="195"/>
      <c r="Q3198" s="195"/>
      <c r="R3198" s="195"/>
      <c r="S3198" s="195"/>
      <c r="T3198" s="196"/>
      <c r="AT3198" s="192" t="s">
        <v>153</v>
      </c>
      <c r="AU3198" s="192" t="s">
        <v>86</v>
      </c>
      <c r="AV3198" s="11" t="s">
        <v>25</v>
      </c>
      <c r="AW3198" s="11" t="s">
        <v>40</v>
      </c>
      <c r="AX3198" s="11" t="s">
        <v>77</v>
      </c>
      <c r="AY3198" s="192" t="s">
        <v>144</v>
      </c>
    </row>
    <row r="3199" spans="2:51" s="11" customFormat="1" ht="13.5">
      <c r="B3199" s="188"/>
      <c r="D3199" s="189" t="s">
        <v>153</v>
      </c>
      <c r="E3199" s="190" t="s">
        <v>5</v>
      </c>
      <c r="F3199" s="191" t="s">
        <v>1247</v>
      </c>
      <c r="H3199" s="192" t="s">
        <v>5</v>
      </c>
      <c r="I3199" s="193"/>
      <c r="L3199" s="188"/>
      <c r="M3199" s="194"/>
      <c r="N3199" s="195"/>
      <c r="O3199" s="195"/>
      <c r="P3199" s="195"/>
      <c r="Q3199" s="195"/>
      <c r="R3199" s="195"/>
      <c r="S3199" s="195"/>
      <c r="T3199" s="196"/>
      <c r="AT3199" s="192" t="s">
        <v>153</v>
      </c>
      <c r="AU3199" s="192" t="s">
        <v>86</v>
      </c>
      <c r="AV3199" s="11" t="s">
        <v>25</v>
      </c>
      <c r="AW3199" s="11" t="s">
        <v>40</v>
      </c>
      <c r="AX3199" s="11" t="s">
        <v>77</v>
      </c>
      <c r="AY3199" s="192" t="s">
        <v>144</v>
      </c>
    </row>
    <row r="3200" spans="2:51" s="11" customFormat="1" ht="13.5">
      <c r="B3200" s="188"/>
      <c r="D3200" s="189" t="s">
        <v>153</v>
      </c>
      <c r="E3200" s="190" t="s">
        <v>5</v>
      </c>
      <c r="F3200" s="191" t="s">
        <v>1248</v>
      </c>
      <c r="H3200" s="192" t="s">
        <v>5</v>
      </c>
      <c r="I3200" s="193"/>
      <c r="L3200" s="188"/>
      <c r="M3200" s="194"/>
      <c r="N3200" s="195"/>
      <c r="O3200" s="195"/>
      <c r="P3200" s="195"/>
      <c r="Q3200" s="195"/>
      <c r="R3200" s="195"/>
      <c r="S3200" s="195"/>
      <c r="T3200" s="196"/>
      <c r="AT3200" s="192" t="s">
        <v>153</v>
      </c>
      <c r="AU3200" s="192" t="s">
        <v>86</v>
      </c>
      <c r="AV3200" s="11" t="s">
        <v>25</v>
      </c>
      <c r="AW3200" s="11" t="s">
        <v>40</v>
      </c>
      <c r="AX3200" s="11" t="s">
        <v>77</v>
      </c>
      <c r="AY3200" s="192" t="s">
        <v>144</v>
      </c>
    </row>
    <row r="3201" spans="2:51" s="12" customFormat="1" ht="13.5">
      <c r="B3201" s="197"/>
      <c r="D3201" s="189" t="s">
        <v>153</v>
      </c>
      <c r="E3201" s="198" t="s">
        <v>5</v>
      </c>
      <c r="F3201" s="199" t="s">
        <v>1249</v>
      </c>
      <c r="H3201" s="200">
        <v>-10.82</v>
      </c>
      <c r="I3201" s="201"/>
      <c r="L3201" s="197"/>
      <c r="M3201" s="202"/>
      <c r="N3201" s="203"/>
      <c r="O3201" s="203"/>
      <c r="P3201" s="203"/>
      <c r="Q3201" s="203"/>
      <c r="R3201" s="203"/>
      <c r="S3201" s="203"/>
      <c r="T3201" s="204"/>
      <c r="AT3201" s="198" t="s">
        <v>153</v>
      </c>
      <c r="AU3201" s="198" t="s">
        <v>86</v>
      </c>
      <c r="AV3201" s="12" t="s">
        <v>86</v>
      </c>
      <c r="AW3201" s="12" t="s">
        <v>40</v>
      </c>
      <c r="AX3201" s="12" t="s">
        <v>77</v>
      </c>
      <c r="AY3201" s="198" t="s">
        <v>144</v>
      </c>
    </row>
    <row r="3202" spans="2:51" s="13" customFormat="1" ht="13.5">
      <c r="B3202" s="205"/>
      <c r="D3202" s="206" t="s">
        <v>153</v>
      </c>
      <c r="E3202" s="207" t="s">
        <v>5</v>
      </c>
      <c r="F3202" s="208" t="s">
        <v>174</v>
      </c>
      <c r="H3202" s="209">
        <v>285.6</v>
      </c>
      <c r="I3202" s="210"/>
      <c r="L3202" s="205"/>
      <c r="M3202" s="211"/>
      <c r="N3202" s="212"/>
      <c r="O3202" s="212"/>
      <c r="P3202" s="212"/>
      <c r="Q3202" s="212"/>
      <c r="R3202" s="212"/>
      <c r="S3202" s="212"/>
      <c r="T3202" s="213"/>
      <c r="AT3202" s="214" t="s">
        <v>153</v>
      </c>
      <c r="AU3202" s="214" t="s">
        <v>86</v>
      </c>
      <c r="AV3202" s="13" t="s">
        <v>151</v>
      </c>
      <c r="AW3202" s="13" t="s">
        <v>40</v>
      </c>
      <c r="AX3202" s="13" t="s">
        <v>25</v>
      </c>
      <c r="AY3202" s="214" t="s">
        <v>144</v>
      </c>
    </row>
    <row r="3203" spans="2:65" s="1" customFormat="1" ht="31.5" customHeight="1">
      <c r="B3203" s="175"/>
      <c r="C3203" s="176" t="s">
        <v>3406</v>
      </c>
      <c r="D3203" s="176" t="s">
        <v>146</v>
      </c>
      <c r="E3203" s="177" t="s">
        <v>3407</v>
      </c>
      <c r="F3203" s="178" t="s">
        <v>3408</v>
      </c>
      <c r="G3203" s="179" t="s">
        <v>205</v>
      </c>
      <c r="H3203" s="180">
        <v>141.85</v>
      </c>
      <c r="I3203" s="181"/>
      <c r="J3203" s="182">
        <f>ROUND(I3203*H3203,2)</f>
        <v>0</v>
      </c>
      <c r="K3203" s="178" t="s">
        <v>4753</v>
      </c>
      <c r="L3203" s="42"/>
      <c r="M3203" s="183" t="s">
        <v>5</v>
      </c>
      <c r="N3203" s="184" t="s">
        <v>48</v>
      </c>
      <c r="O3203" s="43"/>
      <c r="P3203" s="185">
        <f>O3203*H3203</f>
        <v>0</v>
      </c>
      <c r="Q3203" s="185">
        <v>0.0098</v>
      </c>
      <c r="R3203" s="185">
        <f>Q3203*H3203</f>
        <v>1.3901299999999999</v>
      </c>
      <c r="S3203" s="185">
        <v>0</v>
      </c>
      <c r="T3203" s="186">
        <f>S3203*H3203</f>
        <v>0</v>
      </c>
      <c r="AR3203" s="24" t="s">
        <v>339</v>
      </c>
      <c r="AT3203" s="24" t="s">
        <v>146</v>
      </c>
      <c r="AU3203" s="24" t="s">
        <v>86</v>
      </c>
      <c r="AY3203" s="24" t="s">
        <v>144</v>
      </c>
      <c r="BE3203" s="187">
        <f>IF(N3203="základní",J3203,0)</f>
        <v>0</v>
      </c>
      <c r="BF3203" s="187">
        <f>IF(N3203="snížená",J3203,0)</f>
        <v>0</v>
      </c>
      <c r="BG3203" s="187">
        <f>IF(N3203="zákl. přenesená",J3203,0)</f>
        <v>0</v>
      </c>
      <c r="BH3203" s="187">
        <f>IF(N3203="sníž. přenesená",J3203,0)</f>
        <v>0</v>
      </c>
      <c r="BI3203" s="187">
        <f>IF(N3203="nulová",J3203,0)</f>
        <v>0</v>
      </c>
      <c r="BJ3203" s="24" t="s">
        <v>25</v>
      </c>
      <c r="BK3203" s="187">
        <f>ROUND(I3203*H3203,2)</f>
        <v>0</v>
      </c>
      <c r="BL3203" s="24" t="s">
        <v>339</v>
      </c>
      <c r="BM3203" s="24" t="s">
        <v>3409</v>
      </c>
    </row>
    <row r="3204" spans="2:51" s="11" customFormat="1" ht="13.5">
      <c r="B3204" s="188"/>
      <c r="D3204" s="189" t="s">
        <v>153</v>
      </c>
      <c r="E3204" s="190" t="s">
        <v>5</v>
      </c>
      <c r="F3204" s="191" t="s">
        <v>1247</v>
      </c>
      <c r="H3204" s="192" t="s">
        <v>5</v>
      </c>
      <c r="I3204" s="193"/>
      <c r="L3204" s="188"/>
      <c r="M3204" s="194"/>
      <c r="N3204" s="195"/>
      <c r="O3204" s="195"/>
      <c r="P3204" s="195"/>
      <c r="Q3204" s="195"/>
      <c r="R3204" s="195"/>
      <c r="S3204" s="195"/>
      <c r="T3204" s="196"/>
      <c r="AT3204" s="192" t="s">
        <v>153</v>
      </c>
      <c r="AU3204" s="192" t="s">
        <v>86</v>
      </c>
      <c r="AV3204" s="11" t="s">
        <v>25</v>
      </c>
      <c r="AW3204" s="11" t="s">
        <v>40</v>
      </c>
      <c r="AX3204" s="11" t="s">
        <v>77</v>
      </c>
      <c r="AY3204" s="192" t="s">
        <v>144</v>
      </c>
    </row>
    <row r="3205" spans="2:51" s="11" customFormat="1" ht="13.5">
      <c r="B3205" s="188"/>
      <c r="D3205" s="189" t="s">
        <v>153</v>
      </c>
      <c r="E3205" s="190" t="s">
        <v>5</v>
      </c>
      <c r="F3205" s="191" t="s">
        <v>1248</v>
      </c>
      <c r="H3205" s="192" t="s">
        <v>5</v>
      </c>
      <c r="I3205" s="193"/>
      <c r="L3205" s="188"/>
      <c r="M3205" s="194"/>
      <c r="N3205" s="195"/>
      <c r="O3205" s="195"/>
      <c r="P3205" s="195"/>
      <c r="Q3205" s="195"/>
      <c r="R3205" s="195"/>
      <c r="S3205" s="195"/>
      <c r="T3205" s="196"/>
      <c r="AT3205" s="192" t="s">
        <v>153</v>
      </c>
      <c r="AU3205" s="192" t="s">
        <v>86</v>
      </c>
      <c r="AV3205" s="11" t="s">
        <v>25</v>
      </c>
      <c r="AW3205" s="11" t="s">
        <v>40</v>
      </c>
      <c r="AX3205" s="11" t="s">
        <v>77</v>
      </c>
      <c r="AY3205" s="192" t="s">
        <v>144</v>
      </c>
    </row>
    <row r="3206" spans="2:51" s="12" customFormat="1" ht="13.5">
      <c r="B3206" s="197"/>
      <c r="D3206" s="189" t="s">
        <v>153</v>
      </c>
      <c r="E3206" s="198" t="s">
        <v>5</v>
      </c>
      <c r="F3206" s="199" t="s">
        <v>3410</v>
      </c>
      <c r="H3206" s="200">
        <v>10.82</v>
      </c>
      <c r="I3206" s="201"/>
      <c r="L3206" s="197"/>
      <c r="M3206" s="202"/>
      <c r="N3206" s="203"/>
      <c r="O3206" s="203"/>
      <c r="P3206" s="203"/>
      <c r="Q3206" s="203"/>
      <c r="R3206" s="203"/>
      <c r="S3206" s="203"/>
      <c r="T3206" s="204"/>
      <c r="AT3206" s="198" t="s">
        <v>153</v>
      </c>
      <c r="AU3206" s="198" t="s">
        <v>86</v>
      </c>
      <c r="AV3206" s="12" t="s">
        <v>86</v>
      </c>
      <c r="AW3206" s="12" t="s">
        <v>40</v>
      </c>
      <c r="AX3206" s="12" t="s">
        <v>77</v>
      </c>
      <c r="AY3206" s="198" t="s">
        <v>144</v>
      </c>
    </row>
    <row r="3207" spans="2:51" s="11" customFormat="1" ht="13.5">
      <c r="B3207" s="188"/>
      <c r="D3207" s="189" t="s">
        <v>153</v>
      </c>
      <c r="E3207" s="190" t="s">
        <v>5</v>
      </c>
      <c r="F3207" s="191" t="s">
        <v>1812</v>
      </c>
      <c r="H3207" s="192" t="s">
        <v>5</v>
      </c>
      <c r="I3207" s="193"/>
      <c r="L3207" s="188"/>
      <c r="M3207" s="194"/>
      <c r="N3207" s="195"/>
      <c r="O3207" s="195"/>
      <c r="P3207" s="195"/>
      <c r="Q3207" s="195"/>
      <c r="R3207" s="195"/>
      <c r="S3207" s="195"/>
      <c r="T3207" s="196"/>
      <c r="AT3207" s="192" t="s">
        <v>153</v>
      </c>
      <c r="AU3207" s="192" t="s">
        <v>86</v>
      </c>
      <c r="AV3207" s="11" t="s">
        <v>25</v>
      </c>
      <c r="AW3207" s="11" t="s">
        <v>40</v>
      </c>
      <c r="AX3207" s="11" t="s">
        <v>77</v>
      </c>
      <c r="AY3207" s="192" t="s">
        <v>144</v>
      </c>
    </row>
    <row r="3208" spans="2:51" s="11" customFormat="1" ht="13.5">
      <c r="B3208" s="188"/>
      <c r="D3208" s="189" t="s">
        <v>153</v>
      </c>
      <c r="E3208" s="190" t="s">
        <v>5</v>
      </c>
      <c r="F3208" s="191" t="s">
        <v>3411</v>
      </c>
      <c r="H3208" s="192" t="s">
        <v>5</v>
      </c>
      <c r="I3208" s="193"/>
      <c r="L3208" s="188"/>
      <c r="M3208" s="194"/>
      <c r="N3208" s="195"/>
      <c r="O3208" s="195"/>
      <c r="P3208" s="195"/>
      <c r="Q3208" s="195"/>
      <c r="R3208" s="195"/>
      <c r="S3208" s="195"/>
      <c r="T3208" s="196"/>
      <c r="AT3208" s="192" t="s">
        <v>153</v>
      </c>
      <c r="AU3208" s="192" t="s">
        <v>86</v>
      </c>
      <c r="AV3208" s="11" t="s">
        <v>25</v>
      </c>
      <c r="AW3208" s="11" t="s">
        <v>40</v>
      </c>
      <c r="AX3208" s="11" t="s">
        <v>77</v>
      </c>
      <c r="AY3208" s="192" t="s">
        <v>144</v>
      </c>
    </row>
    <row r="3209" spans="2:51" s="12" customFormat="1" ht="13.5">
      <c r="B3209" s="197"/>
      <c r="D3209" s="189" t="s">
        <v>153</v>
      </c>
      <c r="E3209" s="198" t="s">
        <v>5</v>
      </c>
      <c r="F3209" s="199" t="s">
        <v>3394</v>
      </c>
      <c r="H3209" s="200">
        <v>131.03</v>
      </c>
      <c r="I3209" s="201"/>
      <c r="L3209" s="197"/>
      <c r="M3209" s="202"/>
      <c r="N3209" s="203"/>
      <c r="O3209" s="203"/>
      <c r="P3209" s="203"/>
      <c r="Q3209" s="203"/>
      <c r="R3209" s="203"/>
      <c r="S3209" s="203"/>
      <c r="T3209" s="204"/>
      <c r="AT3209" s="198" t="s">
        <v>153</v>
      </c>
      <c r="AU3209" s="198" t="s">
        <v>86</v>
      </c>
      <c r="AV3209" s="12" t="s">
        <v>86</v>
      </c>
      <c r="AW3209" s="12" t="s">
        <v>40</v>
      </c>
      <c r="AX3209" s="12" t="s">
        <v>77</v>
      </c>
      <c r="AY3209" s="198" t="s">
        <v>144</v>
      </c>
    </row>
    <row r="3210" spans="2:51" s="13" customFormat="1" ht="13.5">
      <c r="B3210" s="205"/>
      <c r="D3210" s="206" t="s">
        <v>153</v>
      </c>
      <c r="E3210" s="207" t="s">
        <v>5</v>
      </c>
      <c r="F3210" s="208" t="s">
        <v>174</v>
      </c>
      <c r="H3210" s="209">
        <v>141.85</v>
      </c>
      <c r="I3210" s="210"/>
      <c r="L3210" s="205"/>
      <c r="M3210" s="211"/>
      <c r="N3210" s="212"/>
      <c r="O3210" s="212"/>
      <c r="P3210" s="212"/>
      <c r="Q3210" s="212"/>
      <c r="R3210" s="212"/>
      <c r="S3210" s="212"/>
      <c r="T3210" s="213"/>
      <c r="AT3210" s="214" t="s">
        <v>153</v>
      </c>
      <c r="AU3210" s="214" t="s">
        <v>86</v>
      </c>
      <c r="AV3210" s="13" t="s">
        <v>151</v>
      </c>
      <c r="AW3210" s="13" t="s">
        <v>40</v>
      </c>
      <c r="AX3210" s="13" t="s">
        <v>25</v>
      </c>
      <c r="AY3210" s="214" t="s">
        <v>144</v>
      </c>
    </row>
    <row r="3211" spans="2:65" s="1" customFormat="1" ht="31.5" customHeight="1">
      <c r="B3211" s="175"/>
      <c r="C3211" s="223" t="s">
        <v>3412</v>
      </c>
      <c r="D3211" s="223" t="s">
        <v>782</v>
      </c>
      <c r="E3211" s="224" t="s">
        <v>3413</v>
      </c>
      <c r="F3211" s="225" t="s">
        <v>3414</v>
      </c>
      <c r="G3211" s="226" t="s">
        <v>205</v>
      </c>
      <c r="H3211" s="227">
        <v>408.98</v>
      </c>
      <c r="I3211" s="228"/>
      <c r="J3211" s="229">
        <f>ROUND(I3211*H3211,2)</f>
        <v>0</v>
      </c>
      <c r="K3211" s="178" t="s">
        <v>4753</v>
      </c>
      <c r="L3211" s="230"/>
      <c r="M3211" s="231" t="s">
        <v>5</v>
      </c>
      <c r="N3211" s="232" t="s">
        <v>48</v>
      </c>
      <c r="O3211" s="43"/>
      <c r="P3211" s="185">
        <f>O3211*H3211</f>
        <v>0</v>
      </c>
      <c r="Q3211" s="185">
        <v>0.105</v>
      </c>
      <c r="R3211" s="185">
        <f>Q3211*H3211</f>
        <v>42.9429</v>
      </c>
      <c r="S3211" s="185">
        <v>0</v>
      </c>
      <c r="T3211" s="186">
        <f>S3211*H3211</f>
        <v>0</v>
      </c>
      <c r="AR3211" s="24" t="s">
        <v>497</v>
      </c>
      <c r="AT3211" s="24" t="s">
        <v>782</v>
      </c>
      <c r="AU3211" s="24" t="s">
        <v>86</v>
      </c>
      <c r="AY3211" s="24" t="s">
        <v>144</v>
      </c>
      <c r="BE3211" s="187">
        <f>IF(N3211="základní",J3211,0)</f>
        <v>0</v>
      </c>
      <c r="BF3211" s="187">
        <f>IF(N3211="snížená",J3211,0)</f>
        <v>0</v>
      </c>
      <c r="BG3211" s="187">
        <f>IF(N3211="zákl. přenesená",J3211,0)</f>
        <v>0</v>
      </c>
      <c r="BH3211" s="187">
        <f>IF(N3211="sníž. přenesená",J3211,0)</f>
        <v>0</v>
      </c>
      <c r="BI3211" s="187">
        <f>IF(N3211="nulová",J3211,0)</f>
        <v>0</v>
      </c>
      <c r="BJ3211" s="24" t="s">
        <v>25</v>
      </c>
      <c r="BK3211" s="187">
        <f>ROUND(I3211*H3211,2)</f>
        <v>0</v>
      </c>
      <c r="BL3211" s="24" t="s">
        <v>339</v>
      </c>
      <c r="BM3211" s="24" t="s">
        <v>3415</v>
      </c>
    </row>
    <row r="3212" spans="2:51" s="11" customFormat="1" ht="13.5">
      <c r="B3212" s="188"/>
      <c r="D3212" s="189" t="s">
        <v>153</v>
      </c>
      <c r="E3212" s="190" t="s">
        <v>5</v>
      </c>
      <c r="F3212" s="191" t="s">
        <v>3416</v>
      </c>
      <c r="H3212" s="192" t="s">
        <v>5</v>
      </c>
      <c r="I3212" s="193"/>
      <c r="L3212" s="188"/>
      <c r="M3212" s="194"/>
      <c r="N3212" s="195"/>
      <c r="O3212" s="195"/>
      <c r="P3212" s="195"/>
      <c r="Q3212" s="195"/>
      <c r="R3212" s="195"/>
      <c r="S3212" s="195"/>
      <c r="T3212" s="196"/>
      <c r="AT3212" s="192" t="s">
        <v>153</v>
      </c>
      <c r="AU3212" s="192" t="s">
        <v>86</v>
      </c>
      <c r="AV3212" s="11" t="s">
        <v>25</v>
      </c>
      <c r="AW3212" s="11" t="s">
        <v>40</v>
      </c>
      <c r="AX3212" s="11" t="s">
        <v>77</v>
      </c>
      <c r="AY3212" s="192" t="s">
        <v>144</v>
      </c>
    </row>
    <row r="3213" spans="2:51" s="11" customFormat="1" ht="13.5">
      <c r="B3213" s="188"/>
      <c r="D3213" s="189" t="s">
        <v>153</v>
      </c>
      <c r="E3213" s="190" t="s">
        <v>5</v>
      </c>
      <c r="F3213" s="191" t="s">
        <v>157</v>
      </c>
      <c r="H3213" s="192" t="s">
        <v>5</v>
      </c>
      <c r="I3213" s="193"/>
      <c r="L3213" s="188"/>
      <c r="M3213" s="194"/>
      <c r="N3213" s="195"/>
      <c r="O3213" s="195"/>
      <c r="P3213" s="195"/>
      <c r="Q3213" s="195"/>
      <c r="R3213" s="195"/>
      <c r="S3213" s="195"/>
      <c r="T3213" s="196"/>
      <c r="AT3213" s="192" t="s">
        <v>153</v>
      </c>
      <c r="AU3213" s="192" t="s">
        <v>86</v>
      </c>
      <c r="AV3213" s="11" t="s">
        <v>25</v>
      </c>
      <c r="AW3213" s="11" t="s">
        <v>40</v>
      </c>
      <c r="AX3213" s="11" t="s">
        <v>77</v>
      </c>
      <c r="AY3213" s="192" t="s">
        <v>144</v>
      </c>
    </row>
    <row r="3214" spans="2:51" s="11" customFormat="1" ht="13.5">
      <c r="B3214" s="188"/>
      <c r="D3214" s="189" t="s">
        <v>153</v>
      </c>
      <c r="E3214" s="190" t="s">
        <v>5</v>
      </c>
      <c r="F3214" s="191" t="s">
        <v>158</v>
      </c>
      <c r="H3214" s="192" t="s">
        <v>5</v>
      </c>
      <c r="I3214" s="193"/>
      <c r="L3214" s="188"/>
      <c r="M3214" s="194"/>
      <c r="N3214" s="195"/>
      <c r="O3214" s="195"/>
      <c r="P3214" s="195"/>
      <c r="Q3214" s="195"/>
      <c r="R3214" s="195"/>
      <c r="S3214" s="195"/>
      <c r="T3214" s="196"/>
      <c r="AT3214" s="192" t="s">
        <v>153</v>
      </c>
      <c r="AU3214" s="192" t="s">
        <v>86</v>
      </c>
      <c r="AV3214" s="11" t="s">
        <v>25</v>
      </c>
      <c r="AW3214" s="11" t="s">
        <v>40</v>
      </c>
      <c r="AX3214" s="11" t="s">
        <v>77</v>
      </c>
      <c r="AY3214" s="192" t="s">
        <v>144</v>
      </c>
    </row>
    <row r="3215" spans="2:51" s="12" customFormat="1" ht="13.5">
      <c r="B3215" s="197"/>
      <c r="D3215" s="189" t="s">
        <v>153</v>
      </c>
      <c r="E3215" s="198" t="s">
        <v>5</v>
      </c>
      <c r="F3215" s="199" t="s">
        <v>581</v>
      </c>
      <c r="H3215" s="200">
        <v>55.65</v>
      </c>
      <c r="I3215" s="201"/>
      <c r="L3215" s="197"/>
      <c r="M3215" s="202"/>
      <c r="N3215" s="203"/>
      <c r="O3215" s="203"/>
      <c r="P3215" s="203"/>
      <c r="Q3215" s="203"/>
      <c r="R3215" s="203"/>
      <c r="S3215" s="203"/>
      <c r="T3215" s="204"/>
      <c r="AT3215" s="198" t="s">
        <v>153</v>
      </c>
      <c r="AU3215" s="198" t="s">
        <v>86</v>
      </c>
      <c r="AV3215" s="12" t="s">
        <v>86</v>
      </c>
      <c r="AW3215" s="12" t="s">
        <v>40</v>
      </c>
      <c r="AX3215" s="12" t="s">
        <v>77</v>
      </c>
      <c r="AY3215" s="198" t="s">
        <v>144</v>
      </c>
    </row>
    <row r="3216" spans="2:51" s="11" customFormat="1" ht="13.5">
      <c r="B3216" s="188"/>
      <c r="D3216" s="189" t="s">
        <v>153</v>
      </c>
      <c r="E3216" s="190" t="s">
        <v>5</v>
      </c>
      <c r="F3216" s="191" t="s">
        <v>3417</v>
      </c>
      <c r="H3216" s="192" t="s">
        <v>5</v>
      </c>
      <c r="I3216" s="193"/>
      <c r="L3216" s="188"/>
      <c r="M3216" s="194"/>
      <c r="N3216" s="195"/>
      <c r="O3216" s="195"/>
      <c r="P3216" s="195"/>
      <c r="Q3216" s="195"/>
      <c r="R3216" s="195"/>
      <c r="S3216" s="195"/>
      <c r="T3216" s="196"/>
      <c r="AT3216" s="192" t="s">
        <v>153</v>
      </c>
      <c r="AU3216" s="192" t="s">
        <v>86</v>
      </c>
      <c r="AV3216" s="11" t="s">
        <v>25</v>
      </c>
      <c r="AW3216" s="11" t="s">
        <v>40</v>
      </c>
      <c r="AX3216" s="11" t="s">
        <v>77</v>
      </c>
      <c r="AY3216" s="192" t="s">
        <v>144</v>
      </c>
    </row>
    <row r="3217" spans="2:51" s="11" customFormat="1" ht="13.5">
      <c r="B3217" s="188"/>
      <c r="D3217" s="189" t="s">
        <v>153</v>
      </c>
      <c r="E3217" s="190" t="s">
        <v>5</v>
      </c>
      <c r="F3217" s="191" t="s">
        <v>3405</v>
      </c>
      <c r="H3217" s="192" t="s">
        <v>5</v>
      </c>
      <c r="I3217" s="193"/>
      <c r="L3217" s="188"/>
      <c r="M3217" s="194"/>
      <c r="N3217" s="195"/>
      <c r="O3217" s="195"/>
      <c r="P3217" s="195"/>
      <c r="Q3217" s="195"/>
      <c r="R3217" s="195"/>
      <c r="S3217" s="195"/>
      <c r="T3217" s="196"/>
      <c r="AT3217" s="192" t="s">
        <v>153</v>
      </c>
      <c r="AU3217" s="192" t="s">
        <v>86</v>
      </c>
      <c r="AV3217" s="11" t="s">
        <v>25</v>
      </c>
      <c r="AW3217" s="11" t="s">
        <v>40</v>
      </c>
      <c r="AX3217" s="11" t="s">
        <v>77</v>
      </c>
      <c r="AY3217" s="192" t="s">
        <v>144</v>
      </c>
    </row>
    <row r="3218" spans="2:51" s="11" customFormat="1" ht="13.5">
      <c r="B3218" s="188"/>
      <c r="D3218" s="189" t="s">
        <v>153</v>
      </c>
      <c r="E3218" s="190" t="s">
        <v>5</v>
      </c>
      <c r="F3218" s="191" t="s">
        <v>312</v>
      </c>
      <c r="H3218" s="192" t="s">
        <v>5</v>
      </c>
      <c r="I3218" s="193"/>
      <c r="L3218" s="188"/>
      <c r="M3218" s="194"/>
      <c r="N3218" s="195"/>
      <c r="O3218" s="195"/>
      <c r="P3218" s="195"/>
      <c r="Q3218" s="195"/>
      <c r="R3218" s="195"/>
      <c r="S3218" s="195"/>
      <c r="T3218" s="196"/>
      <c r="AT3218" s="192" t="s">
        <v>153</v>
      </c>
      <c r="AU3218" s="192" t="s">
        <v>86</v>
      </c>
      <c r="AV3218" s="11" t="s">
        <v>25</v>
      </c>
      <c r="AW3218" s="11" t="s">
        <v>40</v>
      </c>
      <c r="AX3218" s="11" t="s">
        <v>77</v>
      </c>
      <c r="AY3218" s="192" t="s">
        <v>144</v>
      </c>
    </row>
    <row r="3219" spans="2:51" s="12" customFormat="1" ht="13.5">
      <c r="B3219" s="197"/>
      <c r="D3219" s="189" t="s">
        <v>153</v>
      </c>
      <c r="E3219" s="198" t="s">
        <v>5</v>
      </c>
      <c r="F3219" s="199" t="s">
        <v>366</v>
      </c>
      <c r="H3219" s="200">
        <v>218.07</v>
      </c>
      <c r="I3219" s="201"/>
      <c r="L3219" s="197"/>
      <c r="M3219" s="202"/>
      <c r="N3219" s="203"/>
      <c r="O3219" s="203"/>
      <c r="P3219" s="203"/>
      <c r="Q3219" s="203"/>
      <c r="R3219" s="203"/>
      <c r="S3219" s="203"/>
      <c r="T3219" s="204"/>
      <c r="AT3219" s="198" t="s">
        <v>153</v>
      </c>
      <c r="AU3219" s="198" t="s">
        <v>86</v>
      </c>
      <c r="AV3219" s="12" t="s">
        <v>86</v>
      </c>
      <c r="AW3219" s="12" t="s">
        <v>40</v>
      </c>
      <c r="AX3219" s="12" t="s">
        <v>77</v>
      </c>
      <c r="AY3219" s="198" t="s">
        <v>144</v>
      </c>
    </row>
    <row r="3220" spans="2:51" s="11" customFormat="1" ht="13.5">
      <c r="B3220" s="188"/>
      <c r="D3220" s="189" t="s">
        <v>153</v>
      </c>
      <c r="E3220" s="190" t="s">
        <v>5</v>
      </c>
      <c r="F3220" s="191" t="s">
        <v>314</v>
      </c>
      <c r="H3220" s="192" t="s">
        <v>5</v>
      </c>
      <c r="I3220" s="193"/>
      <c r="L3220" s="188"/>
      <c r="M3220" s="194"/>
      <c r="N3220" s="195"/>
      <c r="O3220" s="195"/>
      <c r="P3220" s="195"/>
      <c r="Q3220" s="195"/>
      <c r="R3220" s="195"/>
      <c r="S3220" s="195"/>
      <c r="T3220" s="196"/>
      <c r="AT3220" s="192" t="s">
        <v>153</v>
      </c>
      <c r="AU3220" s="192" t="s">
        <v>86</v>
      </c>
      <c r="AV3220" s="11" t="s">
        <v>25</v>
      </c>
      <c r="AW3220" s="11" t="s">
        <v>40</v>
      </c>
      <c r="AX3220" s="11" t="s">
        <v>77</v>
      </c>
      <c r="AY3220" s="192" t="s">
        <v>144</v>
      </c>
    </row>
    <row r="3221" spans="2:51" s="12" customFormat="1" ht="13.5">
      <c r="B3221" s="197"/>
      <c r="D3221" s="189" t="s">
        <v>153</v>
      </c>
      <c r="E3221" s="198" t="s">
        <v>5</v>
      </c>
      <c r="F3221" s="199" t="s">
        <v>367</v>
      </c>
      <c r="H3221" s="200">
        <v>22.7</v>
      </c>
      <c r="I3221" s="201"/>
      <c r="L3221" s="197"/>
      <c r="M3221" s="202"/>
      <c r="N3221" s="203"/>
      <c r="O3221" s="203"/>
      <c r="P3221" s="203"/>
      <c r="Q3221" s="203"/>
      <c r="R3221" s="203"/>
      <c r="S3221" s="203"/>
      <c r="T3221" s="204"/>
      <c r="AT3221" s="198" t="s">
        <v>153</v>
      </c>
      <c r="AU3221" s="198" t="s">
        <v>86</v>
      </c>
      <c r="AV3221" s="12" t="s">
        <v>86</v>
      </c>
      <c r="AW3221" s="12" t="s">
        <v>40</v>
      </c>
      <c r="AX3221" s="12" t="s">
        <v>77</v>
      </c>
      <c r="AY3221" s="198" t="s">
        <v>144</v>
      </c>
    </row>
    <row r="3222" spans="2:51" s="11" customFormat="1" ht="13.5">
      <c r="B3222" s="188"/>
      <c r="D3222" s="189" t="s">
        <v>153</v>
      </c>
      <c r="E3222" s="190" t="s">
        <v>5</v>
      </c>
      <c r="F3222" s="191" t="s">
        <v>1246</v>
      </c>
      <c r="H3222" s="192" t="s">
        <v>5</v>
      </c>
      <c r="I3222" s="193"/>
      <c r="L3222" s="188"/>
      <c r="M3222" s="194"/>
      <c r="N3222" s="195"/>
      <c r="O3222" s="195"/>
      <c r="P3222" s="195"/>
      <c r="Q3222" s="195"/>
      <c r="R3222" s="195"/>
      <c r="S3222" s="195"/>
      <c r="T3222" s="196"/>
      <c r="AT3222" s="192" t="s">
        <v>153</v>
      </c>
      <c r="AU3222" s="192" t="s">
        <v>86</v>
      </c>
      <c r="AV3222" s="11" t="s">
        <v>25</v>
      </c>
      <c r="AW3222" s="11" t="s">
        <v>40</v>
      </c>
      <c r="AX3222" s="11" t="s">
        <v>77</v>
      </c>
      <c r="AY3222" s="192" t="s">
        <v>144</v>
      </c>
    </row>
    <row r="3223" spans="2:51" s="11" customFormat="1" ht="13.5">
      <c r="B3223" s="188"/>
      <c r="D3223" s="189" t="s">
        <v>153</v>
      </c>
      <c r="E3223" s="190" t="s">
        <v>5</v>
      </c>
      <c r="F3223" s="191" t="s">
        <v>1247</v>
      </c>
      <c r="H3223" s="192" t="s">
        <v>5</v>
      </c>
      <c r="I3223" s="193"/>
      <c r="L3223" s="188"/>
      <c r="M3223" s="194"/>
      <c r="N3223" s="195"/>
      <c r="O3223" s="195"/>
      <c r="P3223" s="195"/>
      <c r="Q3223" s="195"/>
      <c r="R3223" s="195"/>
      <c r="S3223" s="195"/>
      <c r="T3223" s="196"/>
      <c r="AT3223" s="192" t="s">
        <v>153</v>
      </c>
      <c r="AU3223" s="192" t="s">
        <v>86</v>
      </c>
      <c r="AV3223" s="11" t="s">
        <v>25</v>
      </c>
      <c r="AW3223" s="11" t="s">
        <v>40</v>
      </c>
      <c r="AX3223" s="11" t="s">
        <v>77</v>
      </c>
      <c r="AY3223" s="192" t="s">
        <v>144</v>
      </c>
    </row>
    <row r="3224" spans="2:51" s="11" customFormat="1" ht="13.5">
      <c r="B3224" s="188"/>
      <c r="D3224" s="189" t="s">
        <v>153</v>
      </c>
      <c r="E3224" s="190" t="s">
        <v>5</v>
      </c>
      <c r="F3224" s="191" t="s">
        <v>1248</v>
      </c>
      <c r="H3224" s="192" t="s">
        <v>5</v>
      </c>
      <c r="I3224" s="193"/>
      <c r="L3224" s="188"/>
      <c r="M3224" s="194"/>
      <c r="N3224" s="195"/>
      <c r="O3224" s="195"/>
      <c r="P3224" s="195"/>
      <c r="Q3224" s="195"/>
      <c r="R3224" s="195"/>
      <c r="S3224" s="195"/>
      <c r="T3224" s="196"/>
      <c r="AT3224" s="192" t="s">
        <v>153</v>
      </c>
      <c r="AU3224" s="192" t="s">
        <v>86</v>
      </c>
      <c r="AV3224" s="11" t="s">
        <v>25</v>
      </c>
      <c r="AW3224" s="11" t="s">
        <v>40</v>
      </c>
      <c r="AX3224" s="11" t="s">
        <v>77</v>
      </c>
      <c r="AY3224" s="192" t="s">
        <v>144</v>
      </c>
    </row>
    <row r="3225" spans="2:51" s="12" customFormat="1" ht="13.5">
      <c r="B3225" s="197"/>
      <c r="D3225" s="189" t="s">
        <v>153</v>
      </c>
      <c r="E3225" s="198" t="s">
        <v>5</v>
      </c>
      <c r="F3225" s="199" t="s">
        <v>1249</v>
      </c>
      <c r="H3225" s="200">
        <v>-10.82</v>
      </c>
      <c r="I3225" s="201"/>
      <c r="L3225" s="197"/>
      <c r="M3225" s="202"/>
      <c r="N3225" s="203"/>
      <c r="O3225" s="203"/>
      <c r="P3225" s="203"/>
      <c r="Q3225" s="203"/>
      <c r="R3225" s="203"/>
      <c r="S3225" s="203"/>
      <c r="T3225" s="204"/>
      <c r="AT3225" s="198" t="s">
        <v>153</v>
      </c>
      <c r="AU3225" s="198" t="s">
        <v>86</v>
      </c>
      <c r="AV3225" s="12" t="s">
        <v>86</v>
      </c>
      <c r="AW3225" s="12" t="s">
        <v>40</v>
      </c>
      <c r="AX3225" s="12" t="s">
        <v>77</v>
      </c>
      <c r="AY3225" s="198" t="s">
        <v>144</v>
      </c>
    </row>
    <row r="3226" spans="2:51" s="11" customFormat="1" ht="13.5">
      <c r="B3226" s="188"/>
      <c r="D3226" s="189" t="s">
        <v>153</v>
      </c>
      <c r="E3226" s="190" t="s">
        <v>5</v>
      </c>
      <c r="F3226" s="191" t="s">
        <v>1247</v>
      </c>
      <c r="H3226" s="192" t="s">
        <v>5</v>
      </c>
      <c r="I3226" s="193"/>
      <c r="L3226" s="188"/>
      <c r="M3226" s="194"/>
      <c r="N3226" s="195"/>
      <c r="O3226" s="195"/>
      <c r="P3226" s="195"/>
      <c r="Q3226" s="195"/>
      <c r="R3226" s="195"/>
      <c r="S3226" s="195"/>
      <c r="T3226" s="196"/>
      <c r="AT3226" s="192" t="s">
        <v>153</v>
      </c>
      <c r="AU3226" s="192" t="s">
        <v>86</v>
      </c>
      <c r="AV3226" s="11" t="s">
        <v>25</v>
      </c>
      <c r="AW3226" s="11" t="s">
        <v>40</v>
      </c>
      <c r="AX3226" s="11" t="s">
        <v>77</v>
      </c>
      <c r="AY3226" s="192" t="s">
        <v>144</v>
      </c>
    </row>
    <row r="3227" spans="2:51" s="11" customFormat="1" ht="13.5">
      <c r="B3227" s="188"/>
      <c r="D3227" s="189" t="s">
        <v>153</v>
      </c>
      <c r="E3227" s="190" t="s">
        <v>5</v>
      </c>
      <c r="F3227" s="191" t="s">
        <v>1248</v>
      </c>
      <c r="H3227" s="192" t="s">
        <v>5</v>
      </c>
      <c r="I3227" s="193"/>
      <c r="L3227" s="188"/>
      <c r="M3227" s="194"/>
      <c r="N3227" s="195"/>
      <c r="O3227" s="195"/>
      <c r="P3227" s="195"/>
      <c r="Q3227" s="195"/>
      <c r="R3227" s="195"/>
      <c r="S3227" s="195"/>
      <c r="T3227" s="196"/>
      <c r="AT3227" s="192" t="s">
        <v>153</v>
      </c>
      <c r="AU3227" s="192" t="s">
        <v>86</v>
      </c>
      <c r="AV3227" s="11" t="s">
        <v>25</v>
      </c>
      <c r="AW3227" s="11" t="s">
        <v>40</v>
      </c>
      <c r="AX3227" s="11" t="s">
        <v>77</v>
      </c>
      <c r="AY3227" s="192" t="s">
        <v>144</v>
      </c>
    </row>
    <row r="3228" spans="2:51" s="12" customFormat="1" ht="13.5">
      <c r="B3228" s="197"/>
      <c r="D3228" s="189" t="s">
        <v>153</v>
      </c>
      <c r="E3228" s="198" t="s">
        <v>5</v>
      </c>
      <c r="F3228" s="199" t="s">
        <v>3410</v>
      </c>
      <c r="H3228" s="200">
        <v>10.82</v>
      </c>
      <c r="I3228" s="201"/>
      <c r="L3228" s="197"/>
      <c r="M3228" s="202"/>
      <c r="N3228" s="203"/>
      <c r="O3228" s="203"/>
      <c r="P3228" s="203"/>
      <c r="Q3228" s="203"/>
      <c r="R3228" s="203"/>
      <c r="S3228" s="203"/>
      <c r="T3228" s="204"/>
      <c r="AT3228" s="198" t="s">
        <v>153</v>
      </c>
      <c r="AU3228" s="198" t="s">
        <v>86</v>
      </c>
      <c r="AV3228" s="12" t="s">
        <v>86</v>
      </c>
      <c r="AW3228" s="12" t="s">
        <v>40</v>
      </c>
      <c r="AX3228" s="12" t="s">
        <v>77</v>
      </c>
      <c r="AY3228" s="198" t="s">
        <v>144</v>
      </c>
    </row>
    <row r="3229" spans="2:51" s="11" customFormat="1" ht="13.5">
      <c r="B3229" s="188"/>
      <c r="D3229" s="189" t="s">
        <v>153</v>
      </c>
      <c r="E3229" s="190" t="s">
        <v>5</v>
      </c>
      <c r="F3229" s="191" t="s">
        <v>1812</v>
      </c>
      <c r="H3229" s="192" t="s">
        <v>5</v>
      </c>
      <c r="I3229" s="193"/>
      <c r="L3229" s="188"/>
      <c r="M3229" s="194"/>
      <c r="N3229" s="195"/>
      <c r="O3229" s="195"/>
      <c r="P3229" s="195"/>
      <c r="Q3229" s="195"/>
      <c r="R3229" s="195"/>
      <c r="S3229" s="195"/>
      <c r="T3229" s="196"/>
      <c r="AT3229" s="192" t="s">
        <v>153</v>
      </c>
      <c r="AU3229" s="192" t="s">
        <v>86</v>
      </c>
      <c r="AV3229" s="11" t="s">
        <v>25</v>
      </c>
      <c r="AW3229" s="11" t="s">
        <v>40</v>
      </c>
      <c r="AX3229" s="11" t="s">
        <v>77</v>
      </c>
      <c r="AY3229" s="192" t="s">
        <v>144</v>
      </c>
    </row>
    <row r="3230" spans="2:51" s="11" customFormat="1" ht="13.5">
      <c r="B3230" s="188"/>
      <c r="D3230" s="189" t="s">
        <v>153</v>
      </c>
      <c r="E3230" s="190" t="s">
        <v>5</v>
      </c>
      <c r="F3230" s="191" t="s">
        <v>3418</v>
      </c>
      <c r="H3230" s="192" t="s">
        <v>5</v>
      </c>
      <c r="I3230" s="193"/>
      <c r="L3230" s="188"/>
      <c r="M3230" s="194"/>
      <c r="N3230" s="195"/>
      <c r="O3230" s="195"/>
      <c r="P3230" s="195"/>
      <c r="Q3230" s="195"/>
      <c r="R3230" s="195"/>
      <c r="S3230" s="195"/>
      <c r="T3230" s="196"/>
      <c r="AT3230" s="192" t="s">
        <v>153</v>
      </c>
      <c r="AU3230" s="192" t="s">
        <v>86</v>
      </c>
      <c r="AV3230" s="11" t="s">
        <v>25</v>
      </c>
      <c r="AW3230" s="11" t="s">
        <v>40</v>
      </c>
      <c r="AX3230" s="11" t="s">
        <v>77</v>
      </c>
      <c r="AY3230" s="192" t="s">
        <v>144</v>
      </c>
    </row>
    <row r="3231" spans="2:51" s="12" customFormat="1" ht="13.5">
      <c r="B3231" s="197"/>
      <c r="D3231" s="189" t="s">
        <v>153</v>
      </c>
      <c r="E3231" s="198" t="s">
        <v>5</v>
      </c>
      <c r="F3231" s="199" t="s">
        <v>3394</v>
      </c>
      <c r="H3231" s="200">
        <v>131.03</v>
      </c>
      <c r="I3231" s="201"/>
      <c r="L3231" s="197"/>
      <c r="M3231" s="202"/>
      <c r="N3231" s="203"/>
      <c r="O3231" s="203"/>
      <c r="P3231" s="203"/>
      <c r="Q3231" s="203"/>
      <c r="R3231" s="203"/>
      <c r="S3231" s="203"/>
      <c r="T3231" s="204"/>
      <c r="AT3231" s="198" t="s">
        <v>153</v>
      </c>
      <c r="AU3231" s="198" t="s">
        <v>86</v>
      </c>
      <c r="AV3231" s="12" t="s">
        <v>86</v>
      </c>
      <c r="AW3231" s="12" t="s">
        <v>40</v>
      </c>
      <c r="AX3231" s="12" t="s">
        <v>77</v>
      </c>
      <c r="AY3231" s="198" t="s">
        <v>144</v>
      </c>
    </row>
    <row r="3232" spans="2:51" s="13" customFormat="1" ht="13.5">
      <c r="B3232" s="205"/>
      <c r="D3232" s="189" t="s">
        <v>153</v>
      </c>
      <c r="E3232" s="215" t="s">
        <v>5</v>
      </c>
      <c r="F3232" s="216" t="s">
        <v>174</v>
      </c>
      <c r="H3232" s="217">
        <v>427.45</v>
      </c>
      <c r="I3232" s="210"/>
      <c r="L3232" s="205"/>
      <c r="M3232" s="211"/>
      <c r="N3232" s="212"/>
      <c r="O3232" s="212"/>
      <c r="P3232" s="212"/>
      <c r="Q3232" s="212"/>
      <c r="R3232" s="212"/>
      <c r="S3232" s="212"/>
      <c r="T3232" s="213"/>
      <c r="AT3232" s="214" t="s">
        <v>153</v>
      </c>
      <c r="AU3232" s="214" t="s">
        <v>86</v>
      </c>
      <c r="AV3232" s="13" t="s">
        <v>151</v>
      </c>
      <c r="AW3232" s="13" t="s">
        <v>40</v>
      </c>
      <c r="AX3232" s="13" t="s">
        <v>77</v>
      </c>
      <c r="AY3232" s="214" t="s">
        <v>144</v>
      </c>
    </row>
    <row r="3233" spans="2:51" s="12" customFormat="1" ht="13.5">
      <c r="B3233" s="197"/>
      <c r="D3233" s="189" t="s">
        <v>153</v>
      </c>
      <c r="E3233" s="198" t="s">
        <v>5</v>
      </c>
      <c r="F3233" s="199" t="s">
        <v>3419</v>
      </c>
      <c r="H3233" s="200">
        <v>408.98</v>
      </c>
      <c r="I3233" s="201"/>
      <c r="L3233" s="197"/>
      <c r="M3233" s="202"/>
      <c r="N3233" s="203"/>
      <c r="O3233" s="203"/>
      <c r="P3233" s="203"/>
      <c r="Q3233" s="203"/>
      <c r="R3233" s="203"/>
      <c r="S3233" s="203"/>
      <c r="T3233" s="204"/>
      <c r="AT3233" s="198" t="s">
        <v>153</v>
      </c>
      <c r="AU3233" s="198" t="s">
        <v>86</v>
      </c>
      <c r="AV3233" s="12" t="s">
        <v>86</v>
      </c>
      <c r="AW3233" s="12" t="s">
        <v>40</v>
      </c>
      <c r="AX3233" s="12" t="s">
        <v>77</v>
      </c>
      <c r="AY3233" s="198" t="s">
        <v>144</v>
      </c>
    </row>
    <row r="3234" spans="2:51" s="13" customFormat="1" ht="13.5">
      <c r="B3234" s="205"/>
      <c r="D3234" s="206" t="s">
        <v>153</v>
      </c>
      <c r="E3234" s="207" t="s">
        <v>5</v>
      </c>
      <c r="F3234" s="208" t="s">
        <v>174</v>
      </c>
      <c r="H3234" s="209">
        <v>408.98</v>
      </c>
      <c r="I3234" s="210"/>
      <c r="L3234" s="205"/>
      <c r="M3234" s="211"/>
      <c r="N3234" s="212"/>
      <c r="O3234" s="212"/>
      <c r="P3234" s="212"/>
      <c r="Q3234" s="212"/>
      <c r="R3234" s="212"/>
      <c r="S3234" s="212"/>
      <c r="T3234" s="213"/>
      <c r="AT3234" s="214" t="s">
        <v>153</v>
      </c>
      <c r="AU3234" s="214" t="s">
        <v>86</v>
      </c>
      <c r="AV3234" s="13" t="s">
        <v>151</v>
      </c>
      <c r="AW3234" s="13" t="s">
        <v>40</v>
      </c>
      <c r="AX3234" s="13" t="s">
        <v>25</v>
      </c>
      <c r="AY3234" s="214" t="s">
        <v>144</v>
      </c>
    </row>
    <row r="3235" spans="2:65" s="1" customFormat="1" ht="44.25" customHeight="1">
      <c r="B3235" s="175"/>
      <c r="C3235" s="176" t="s">
        <v>3420</v>
      </c>
      <c r="D3235" s="176" t="s">
        <v>146</v>
      </c>
      <c r="E3235" s="177" t="s">
        <v>3421</v>
      </c>
      <c r="F3235" s="178" t="s">
        <v>3422</v>
      </c>
      <c r="G3235" s="179" t="s">
        <v>1208</v>
      </c>
      <c r="H3235" s="239"/>
      <c r="I3235" s="181"/>
      <c r="J3235" s="182">
        <f>ROUND(I3235*H3235,2)</f>
        <v>0</v>
      </c>
      <c r="K3235" s="178" t="s">
        <v>4753</v>
      </c>
      <c r="L3235" s="42"/>
      <c r="M3235" s="183" t="s">
        <v>5</v>
      </c>
      <c r="N3235" s="184" t="s">
        <v>48</v>
      </c>
      <c r="O3235" s="43"/>
      <c r="P3235" s="185">
        <f>O3235*H3235</f>
        <v>0</v>
      </c>
      <c r="Q3235" s="185">
        <v>0</v>
      </c>
      <c r="R3235" s="185">
        <f>Q3235*H3235</f>
        <v>0</v>
      </c>
      <c r="S3235" s="185">
        <v>0</v>
      </c>
      <c r="T3235" s="186">
        <f>S3235*H3235</f>
        <v>0</v>
      </c>
      <c r="AR3235" s="24" t="s">
        <v>339</v>
      </c>
      <c r="AT3235" s="24" t="s">
        <v>146</v>
      </c>
      <c r="AU3235" s="24" t="s">
        <v>86</v>
      </c>
      <c r="AY3235" s="24" t="s">
        <v>144</v>
      </c>
      <c r="BE3235" s="187">
        <f>IF(N3235="základní",J3235,0)</f>
        <v>0</v>
      </c>
      <c r="BF3235" s="187">
        <f>IF(N3235="snížená",J3235,0)</f>
        <v>0</v>
      </c>
      <c r="BG3235" s="187">
        <f>IF(N3235="zákl. přenesená",J3235,0)</f>
        <v>0</v>
      </c>
      <c r="BH3235" s="187">
        <f>IF(N3235="sníž. přenesená",J3235,0)</f>
        <v>0</v>
      </c>
      <c r="BI3235" s="187">
        <f>IF(N3235="nulová",J3235,0)</f>
        <v>0</v>
      </c>
      <c r="BJ3235" s="24" t="s">
        <v>25</v>
      </c>
      <c r="BK3235" s="187">
        <f>ROUND(I3235*H3235,2)</f>
        <v>0</v>
      </c>
      <c r="BL3235" s="24" t="s">
        <v>339</v>
      </c>
      <c r="BM3235" s="24" t="s">
        <v>3423</v>
      </c>
    </row>
    <row r="3236" spans="2:63" s="10" customFormat="1" ht="29.85" customHeight="1">
      <c r="B3236" s="161"/>
      <c r="D3236" s="172" t="s">
        <v>76</v>
      </c>
      <c r="E3236" s="173" t="s">
        <v>3424</v>
      </c>
      <c r="F3236" s="173" t="s">
        <v>3425</v>
      </c>
      <c r="I3236" s="164"/>
      <c r="J3236" s="174">
        <f>BK3236</f>
        <v>0</v>
      </c>
      <c r="L3236" s="161"/>
      <c r="M3236" s="166"/>
      <c r="N3236" s="167"/>
      <c r="O3236" s="167"/>
      <c r="P3236" s="168">
        <f>SUM(P3237:P3326)</f>
        <v>0</v>
      </c>
      <c r="Q3236" s="167"/>
      <c r="R3236" s="168">
        <f>SUM(R3237:R3326)</f>
        <v>20.57589825</v>
      </c>
      <c r="S3236" s="167"/>
      <c r="T3236" s="169">
        <f>SUM(T3237:T3326)</f>
        <v>0</v>
      </c>
      <c r="AR3236" s="162" t="s">
        <v>86</v>
      </c>
      <c r="AT3236" s="170" t="s">
        <v>76</v>
      </c>
      <c r="AU3236" s="170" t="s">
        <v>25</v>
      </c>
      <c r="AY3236" s="162" t="s">
        <v>144</v>
      </c>
      <c r="BK3236" s="171">
        <f>SUM(BK3237:BK3326)</f>
        <v>0</v>
      </c>
    </row>
    <row r="3237" spans="2:65" s="1" customFormat="1" ht="31.5" customHeight="1">
      <c r="B3237" s="175"/>
      <c r="C3237" s="176" t="s">
        <v>3426</v>
      </c>
      <c r="D3237" s="176" t="s">
        <v>146</v>
      </c>
      <c r="E3237" s="177" t="s">
        <v>3427</v>
      </c>
      <c r="F3237" s="178" t="s">
        <v>3428</v>
      </c>
      <c r="G3237" s="179" t="s">
        <v>468</v>
      </c>
      <c r="H3237" s="180">
        <v>508.144</v>
      </c>
      <c r="I3237" s="181"/>
      <c r="J3237" s="182">
        <f>ROUND(I3237*H3237,2)</f>
        <v>0</v>
      </c>
      <c r="K3237" s="178" t="s">
        <v>4753</v>
      </c>
      <c r="L3237" s="42"/>
      <c r="M3237" s="183" t="s">
        <v>5</v>
      </c>
      <c r="N3237" s="184" t="s">
        <v>48</v>
      </c>
      <c r="O3237" s="43"/>
      <c r="P3237" s="185">
        <f>O3237*H3237</f>
        <v>0</v>
      </c>
      <c r="Q3237" s="185">
        <v>3E-05</v>
      </c>
      <c r="R3237" s="185">
        <f>Q3237*H3237</f>
        <v>0.01524432</v>
      </c>
      <c r="S3237" s="185">
        <v>0</v>
      </c>
      <c r="T3237" s="186">
        <f>S3237*H3237</f>
        <v>0</v>
      </c>
      <c r="AR3237" s="24" t="s">
        <v>339</v>
      </c>
      <c r="AT3237" s="24" t="s">
        <v>146</v>
      </c>
      <c r="AU3237" s="24" t="s">
        <v>86</v>
      </c>
      <c r="AY3237" s="24" t="s">
        <v>144</v>
      </c>
      <c r="BE3237" s="187">
        <f>IF(N3237="základní",J3237,0)</f>
        <v>0</v>
      </c>
      <c r="BF3237" s="187">
        <f>IF(N3237="snížená",J3237,0)</f>
        <v>0</v>
      </c>
      <c r="BG3237" s="187">
        <f>IF(N3237="zákl. přenesená",J3237,0)</f>
        <v>0</v>
      </c>
      <c r="BH3237" s="187">
        <f>IF(N3237="sníž. přenesená",J3237,0)</f>
        <v>0</v>
      </c>
      <c r="BI3237" s="187">
        <f>IF(N3237="nulová",J3237,0)</f>
        <v>0</v>
      </c>
      <c r="BJ3237" s="24" t="s">
        <v>25</v>
      </c>
      <c r="BK3237" s="187">
        <f>ROUND(I3237*H3237,2)</f>
        <v>0</v>
      </c>
      <c r="BL3237" s="24" t="s">
        <v>339</v>
      </c>
      <c r="BM3237" s="24" t="s">
        <v>3429</v>
      </c>
    </row>
    <row r="3238" spans="2:51" s="11" customFormat="1" ht="13.5">
      <c r="B3238" s="188"/>
      <c r="D3238" s="189" t="s">
        <v>153</v>
      </c>
      <c r="E3238" s="190" t="s">
        <v>5</v>
      </c>
      <c r="F3238" s="191" t="s">
        <v>3430</v>
      </c>
      <c r="H3238" s="192" t="s">
        <v>5</v>
      </c>
      <c r="I3238" s="193"/>
      <c r="L3238" s="188"/>
      <c r="M3238" s="194"/>
      <c r="N3238" s="195"/>
      <c r="O3238" s="195"/>
      <c r="P3238" s="195"/>
      <c r="Q3238" s="195"/>
      <c r="R3238" s="195"/>
      <c r="S3238" s="195"/>
      <c r="T3238" s="196"/>
      <c r="AT3238" s="192" t="s">
        <v>153</v>
      </c>
      <c r="AU3238" s="192" t="s">
        <v>86</v>
      </c>
      <c r="AV3238" s="11" t="s">
        <v>25</v>
      </c>
      <c r="AW3238" s="11" t="s">
        <v>40</v>
      </c>
      <c r="AX3238" s="11" t="s">
        <v>77</v>
      </c>
      <c r="AY3238" s="192" t="s">
        <v>144</v>
      </c>
    </row>
    <row r="3239" spans="2:51" s="11" customFormat="1" ht="13.5">
      <c r="B3239" s="188"/>
      <c r="D3239" s="189" t="s">
        <v>153</v>
      </c>
      <c r="E3239" s="190" t="s">
        <v>5</v>
      </c>
      <c r="F3239" s="191" t="s">
        <v>222</v>
      </c>
      <c r="H3239" s="192" t="s">
        <v>5</v>
      </c>
      <c r="I3239" s="193"/>
      <c r="L3239" s="188"/>
      <c r="M3239" s="194"/>
      <c r="N3239" s="195"/>
      <c r="O3239" s="195"/>
      <c r="P3239" s="195"/>
      <c r="Q3239" s="195"/>
      <c r="R3239" s="195"/>
      <c r="S3239" s="195"/>
      <c r="T3239" s="196"/>
      <c r="AT3239" s="192" t="s">
        <v>153</v>
      </c>
      <c r="AU3239" s="192" t="s">
        <v>86</v>
      </c>
      <c r="AV3239" s="11" t="s">
        <v>25</v>
      </c>
      <c r="AW3239" s="11" t="s">
        <v>40</v>
      </c>
      <c r="AX3239" s="11" t="s">
        <v>77</v>
      </c>
      <c r="AY3239" s="192" t="s">
        <v>144</v>
      </c>
    </row>
    <row r="3240" spans="2:51" s="12" customFormat="1" ht="27">
      <c r="B3240" s="197"/>
      <c r="D3240" s="189" t="s">
        <v>153</v>
      </c>
      <c r="E3240" s="198" t="s">
        <v>5</v>
      </c>
      <c r="F3240" s="199" t="s">
        <v>3431</v>
      </c>
      <c r="H3240" s="200">
        <v>100.347</v>
      </c>
      <c r="I3240" s="201"/>
      <c r="L3240" s="197"/>
      <c r="M3240" s="202"/>
      <c r="N3240" s="203"/>
      <c r="O3240" s="203"/>
      <c r="P3240" s="203"/>
      <c r="Q3240" s="203"/>
      <c r="R3240" s="203"/>
      <c r="S3240" s="203"/>
      <c r="T3240" s="204"/>
      <c r="AT3240" s="198" t="s">
        <v>153</v>
      </c>
      <c r="AU3240" s="198" t="s">
        <v>86</v>
      </c>
      <c r="AV3240" s="12" t="s">
        <v>86</v>
      </c>
      <c r="AW3240" s="12" t="s">
        <v>40</v>
      </c>
      <c r="AX3240" s="12" t="s">
        <v>77</v>
      </c>
      <c r="AY3240" s="198" t="s">
        <v>144</v>
      </c>
    </row>
    <row r="3241" spans="2:51" s="12" customFormat="1" ht="27">
      <c r="B3241" s="197"/>
      <c r="D3241" s="189" t="s">
        <v>153</v>
      </c>
      <c r="E3241" s="198" t="s">
        <v>5</v>
      </c>
      <c r="F3241" s="199" t="s">
        <v>3432</v>
      </c>
      <c r="H3241" s="200">
        <v>136.585</v>
      </c>
      <c r="I3241" s="201"/>
      <c r="L3241" s="197"/>
      <c r="M3241" s="202"/>
      <c r="N3241" s="203"/>
      <c r="O3241" s="203"/>
      <c r="P3241" s="203"/>
      <c r="Q3241" s="203"/>
      <c r="R3241" s="203"/>
      <c r="S3241" s="203"/>
      <c r="T3241" s="204"/>
      <c r="AT3241" s="198" t="s">
        <v>153</v>
      </c>
      <c r="AU3241" s="198" t="s">
        <v>86</v>
      </c>
      <c r="AV3241" s="12" t="s">
        <v>86</v>
      </c>
      <c r="AW3241" s="12" t="s">
        <v>40</v>
      </c>
      <c r="AX3241" s="12" t="s">
        <v>77</v>
      </c>
      <c r="AY3241" s="198" t="s">
        <v>144</v>
      </c>
    </row>
    <row r="3242" spans="2:51" s="12" customFormat="1" ht="27">
      <c r="B3242" s="197"/>
      <c r="D3242" s="189" t="s">
        <v>153</v>
      </c>
      <c r="E3242" s="198" t="s">
        <v>5</v>
      </c>
      <c r="F3242" s="199" t="s">
        <v>3433</v>
      </c>
      <c r="H3242" s="200">
        <v>38.491</v>
      </c>
      <c r="I3242" s="201"/>
      <c r="L3242" s="197"/>
      <c r="M3242" s="202"/>
      <c r="N3242" s="203"/>
      <c r="O3242" s="203"/>
      <c r="P3242" s="203"/>
      <c r="Q3242" s="203"/>
      <c r="R3242" s="203"/>
      <c r="S3242" s="203"/>
      <c r="T3242" s="204"/>
      <c r="AT3242" s="198" t="s">
        <v>153</v>
      </c>
      <c r="AU3242" s="198" t="s">
        <v>86</v>
      </c>
      <c r="AV3242" s="12" t="s">
        <v>86</v>
      </c>
      <c r="AW3242" s="12" t="s">
        <v>40</v>
      </c>
      <c r="AX3242" s="12" t="s">
        <v>77</v>
      </c>
      <c r="AY3242" s="198" t="s">
        <v>144</v>
      </c>
    </row>
    <row r="3243" spans="2:51" s="11" customFormat="1" ht="13.5">
      <c r="B3243" s="188"/>
      <c r="D3243" s="189" t="s">
        <v>153</v>
      </c>
      <c r="E3243" s="190" t="s">
        <v>5</v>
      </c>
      <c r="F3243" s="191" t="s">
        <v>3434</v>
      </c>
      <c r="H3243" s="192" t="s">
        <v>5</v>
      </c>
      <c r="I3243" s="193"/>
      <c r="L3243" s="188"/>
      <c r="M3243" s="194"/>
      <c r="N3243" s="195"/>
      <c r="O3243" s="195"/>
      <c r="P3243" s="195"/>
      <c r="Q3243" s="195"/>
      <c r="R3243" s="195"/>
      <c r="S3243" s="195"/>
      <c r="T3243" s="196"/>
      <c r="AT3243" s="192" t="s">
        <v>153</v>
      </c>
      <c r="AU3243" s="192" t="s">
        <v>86</v>
      </c>
      <c r="AV3243" s="11" t="s">
        <v>25</v>
      </c>
      <c r="AW3243" s="11" t="s">
        <v>40</v>
      </c>
      <c r="AX3243" s="11" t="s">
        <v>77</v>
      </c>
      <c r="AY3243" s="192" t="s">
        <v>144</v>
      </c>
    </row>
    <row r="3244" spans="2:51" s="14" customFormat="1" ht="13.5">
      <c r="B3244" s="240"/>
      <c r="D3244" s="189" t="s">
        <v>153</v>
      </c>
      <c r="E3244" s="241" t="s">
        <v>5</v>
      </c>
      <c r="F3244" s="242" t="s">
        <v>1296</v>
      </c>
      <c r="H3244" s="243">
        <v>275.423</v>
      </c>
      <c r="I3244" s="244"/>
      <c r="L3244" s="240"/>
      <c r="M3244" s="245"/>
      <c r="N3244" s="246"/>
      <c r="O3244" s="246"/>
      <c r="P3244" s="246"/>
      <c r="Q3244" s="246"/>
      <c r="R3244" s="246"/>
      <c r="S3244" s="246"/>
      <c r="T3244" s="247"/>
      <c r="AT3244" s="241" t="s">
        <v>153</v>
      </c>
      <c r="AU3244" s="241" t="s">
        <v>86</v>
      </c>
      <c r="AV3244" s="14" t="s">
        <v>178</v>
      </c>
      <c r="AW3244" s="14" t="s">
        <v>40</v>
      </c>
      <c r="AX3244" s="14" t="s">
        <v>77</v>
      </c>
      <c r="AY3244" s="241" t="s">
        <v>144</v>
      </c>
    </row>
    <row r="3245" spans="2:51" s="11" customFormat="1" ht="13.5">
      <c r="B3245" s="188"/>
      <c r="D3245" s="189" t="s">
        <v>153</v>
      </c>
      <c r="E3245" s="190" t="s">
        <v>5</v>
      </c>
      <c r="F3245" s="191" t="s">
        <v>229</v>
      </c>
      <c r="H3245" s="192" t="s">
        <v>5</v>
      </c>
      <c r="I3245" s="193"/>
      <c r="L3245" s="188"/>
      <c r="M3245" s="194"/>
      <c r="N3245" s="195"/>
      <c r="O3245" s="195"/>
      <c r="P3245" s="195"/>
      <c r="Q3245" s="195"/>
      <c r="R3245" s="195"/>
      <c r="S3245" s="195"/>
      <c r="T3245" s="196"/>
      <c r="AT3245" s="192" t="s">
        <v>153</v>
      </c>
      <c r="AU3245" s="192" t="s">
        <v>86</v>
      </c>
      <c r="AV3245" s="11" t="s">
        <v>25</v>
      </c>
      <c r="AW3245" s="11" t="s">
        <v>40</v>
      </c>
      <c r="AX3245" s="11" t="s">
        <v>77</v>
      </c>
      <c r="AY3245" s="192" t="s">
        <v>144</v>
      </c>
    </row>
    <row r="3246" spans="2:51" s="12" customFormat="1" ht="27">
      <c r="B3246" s="197"/>
      <c r="D3246" s="189" t="s">
        <v>153</v>
      </c>
      <c r="E3246" s="198" t="s">
        <v>5</v>
      </c>
      <c r="F3246" s="199" t="s">
        <v>3435</v>
      </c>
      <c r="H3246" s="200">
        <v>93.966</v>
      </c>
      <c r="I3246" s="201"/>
      <c r="L3246" s="197"/>
      <c r="M3246" s="202"/>
      <c r="N3246" s="203"/>
      <c r="O3246" s="203"/>
      <c r="P3246" s="203"/>
      <c r="Q3246" s="203"/>
      <c r="R3246" s="203"/>
      <c r="S3246" s="203"/>
      <c r="T3246" s="204"/>
      <c r="AT3246" s="198" t="s">
        <v>153</v>
      </c>
      <c r="AU3246" s="198" t="s">
        <v>86</v>
      </c>
      <c r="AV3246" s="12" t="s">
        <v>86</v>
      </c>
      <c r="AW3246" s="12" t="s">
        <v>40</v>
      </c>
      <c r="AX3246" s="12" t="s">
        <v>77</v>
      </c>
      <c r="AY3246" s="198" t="s">
        <v>144</v>
      </c>
    </row>
    <row r="3247" spans="2:51" s="11" customFormat="1" ht="13.5">
      <c r="B3247" s="188"/>
      <c r="D3247" s="189" t="s">
        <v>153</v>
      </c>
      <c r="E3247" s="190" t="s">
        <v>5</v>
      </c>
      <c r="F3247" s="191" t="s">
        <v>3436</v>
      </c>
      <c r="H3247" s="192" t="s">
        <v>5</v>
      </c>
      <c r="I3247" s="193"/>
      <c r="L3247" s="188"/>
      <c r="M3247" s="194"/>
      <c r="N3247" s="195"/>
      <c r="O3247" s="195"/>
      <c r="P3247" s="195"/>
      <c r="Q3247" s="195"/>
      <c r="R3247" s="195"/>
      <c r="S3247" s="195"/>
      <c r="T3247" s="196"/>
      <c r="AT3247" s="192" t="s">
        <v>153</v>
      </c>
      <c r="AU3247" s="192" t="s">
        <v>86</v>
      </c>
      <c r="AV3247" s="11" t="s">
        <v>25</v>
      </c>
      <c r="AW3247" s="11" t="s">
        <v>40</v>
      </c>
      <c r="AX3247" s="11" t="s">
        <v>77</v>
      </c>
      <c r="AY3247" s="192" t="s">
        <v>144</v>
      </c>
    </row>
    <row r="3248" spans="2:51" s="11" customFormat="1" ht="13.5">
      <c r="B3248" s="188"/>
      <c r="D3248" s="189" t="s">
        <v>153</v>
      </c>
      <c r="E3248" s="190" t="s">
        <v>5</v>
      </c>
      <c r="F3248" s="191" t="s">
        <v>1318</v>
      </c>
      <c r="H3248" s="192" t="s">
        <v>5</v>
      </c>
      <c r="I3248" s="193"/>
      <c r="L3248" s="188"/>
      <c r="M3248" s="194"/>
      <c r="N3248" s="195"/>
      <c r="O3248" s="195"/>
      <c r="P3248" s="195"/>
      <c r="Q3248" s="195"/>
      <c r="R3248" s="195"/>
      <c r="S3248" s="195"/>
      <c r="T3248" s="196"/>
      <c r="AT3248" s="192" t="s">
        <v>153</v>
      </c>
      <c r="AU3248" s="192" t="s">
        <v>86</v>
      </c>
      <c r="AV3248" s="11" t="s">
        <v>25</v>
      </c>
      <c r="AW3248" s="11" t="s">
        <v>40</v>
      </c>
      <c r="AX3248" s="11" t="s">
        <v>77</v>
      </c>
      <c r="AY3248" s="192" t="s">
        <v>144</v>
      </c>
    </row>
    <row r="3249" spans="2:51" s="12" customFormat="1" ht="27">
      <c r="B3249" s="197"/>
      <c r="D3249" s="189" t="s">
        <v>153</v>
      </c>
      <c r="E3249" s="198" t="s">
        <v>5</v>
      </c>
      <c r="F3249" s="199" t="s">
        <v>3437</v>
      </c>
      <c r="H3249" s="200">
        <v>77.653</v>
      </c>
      <c r="I3249" s="201"/>
      <c r="L3249" s="197"/>
      <c r="M3249" s="202"/>
      <c r="N3249" s="203"/>
      <c r="O3249" s="203"/>
      <c r="P3249" s="203"/>
      <c r="Q3249" s="203"/>
      <c r="R3249" s="203"/>
      <c r="S3249" s="203"/>
      <c r="T3249" s="204"/>
      <c r="AT3249" s="198" t="s">
        <v>153</v>
      </c>
      <c r="AU3249" s="198" t="s">
        <v>86</v>
      </c>
      <c r="AV3249" s="12" t="s">
        <v>86</v>
      </c>
      <c r="AW3249" s="12" t="s">
        <v>40</v>
      </c>
      <c r="AX3249" s="12" t="s">
        <v>77</v>
      </c>
      <c r="AY3249" s="198" t="s">
        <v>144</v>
      </c>
    </row>
    <row r="3250" spans="2:51" s="12" customFormat="1" ht="27">
      <c r="B3250" s="197"/>
      <c r="D3250" s="189" t="s">
        <v>153</v>
      </c>
      <c r="E3250" s="198" t="s">
        <v>5</v>
      </c>
      <c r="F3250" s="199" t="s">
        <v>3438</v>
      </c>
      <c r="H3250" s="200">
        <v>61.102</v>
      </c>
      <c r="I3250" s="201"/>
      <c r="L3250" s="197"/>
      <c r="M3250" s="202"/>
      <c r="N3250" s="203"/>
      <c r="O3250" s="203"/>
      <c r="P3250" s="203"/>
      <c r="Q3250" s="203"/>
      <c r="R3250" s="203"/>
      <c r="S3250" s="203"/>
      <c r="T3250" s="204"/>
      <c r="AT3250" s="198" t="s">
        <v>153</v>
      </c>
      <c r="AU3250" s="198" t="s">
        <v>86</v>
      </c>
      <c r="AV3250" s="12" t="s">
        <v>86</v>
      </c>
      <c r="AW3250" s="12" t="s">
        <v>40</v>
      </c>
      <c r="AX3250" s="12" t="s">
        <v>77</v>
      </c>
      <c r="AY3250" s="198" t="s">
        <v>144</v>
      </c>
    </row>
    <row r="3251" spans="2:51" s="13" customFormat="1" ht="13.5">
      <c r="B3251" s="205"/>
      <c r="D3251" s="206" t="s">
        <v>153</v>
      </c>
      <c r="E3251" s="207" t="s">
        <v>5</v>
      </c>
      <c r="F3251" s="208" t="s">
        <v>174</v>
      </c>
      <c r="H3251" s="209">
        <v>508.144</v>
      </c>
      <c r="I3251" s="210"/>
      <c r="L3251" s="205"/>
      <c r="M3251" s="211"/>
      <c r="N3251" s="212"/>
      <c r="O3251" s="212"/>
      <c r="P3251" s="212"/>
      <c r="Q3251" s="212"/>
      <c r="R3251" s="212"/>
      <c r="S3251" s="212"/>
      <c r="T3251" s="213"/>
      <c r="AT3251" s="214" t="s">
        <v>153</v>
      </c>
      <c r="AU3251" s="214" t="s">
        <v>86</v>
      </c>
      <c r="AV3251" s="13" t="s">
        <v>151</v>
      </c>
      <c r="AW3251" s="13" t="s">
        <v>40</v>
      </c>
      <c r="AX3251" s="13" t="s">
        <v>25</v>
      </c>
      <c r="AY3251" s="214" t="s">
        <v>144</v>
      </c>
    </row>
    <row r="3252" spans="2:65" s="1" customFormat="1" ht="22.5" customHeight="1">
      <c r="B3252" s="175"/>
      <c r="C3252" s="223" t="s">
        <v>3439</v>
      </c>
      <c r="D3252" s="223" t="s">
        <v>782</v>
      </c>
      <c r="E3252" s="224" t="s">
        <v>3440</v>
      </c>
      <c r="F3252" s="225" t="s">
        <v>3441</v>
      </c>
      <c r="G3252" s="226" t="s">
        <v>468</v>
      </c>
      <c r="H3252" s="227">
        <v>289.194</v>
      </c>
      <c r="I3252" s="228"/>
      <c r="J3252" s="229">
        <f>ROUND(I3252*H3252,2)</f>
        <v>0</v>
      </c>
      <c r="K3252" s="178" t="s">
        <v>4753</v>
      </c>
      <c r="L3252" s="230"/>
      <c r="M3252" s="231" t="s">
        <v>5</v>
      </c>
      <c r="N3252" s="232" t="s">
        <v>48</v>
      </c>
      <c r="O3252" s="43"/>
      <c r="P3252" s="185">
        <f>O3252*H3252</f>
        <v>0</v>
      </c>
      <c r="Q3252" s="185">
        <v>0.00021</v>
      </c>
      <c r="R3252" s="185">
        <f>Q3252*H3252</f>
        <v>0.060730740000000005</v>
      </c>
      <c r="S3252" s="185">
        <v>0</v>
      </c>
      <c r="T3252" s="186">
        <f>S3252*H3252</f>
        <v>0</v>
      </c>
      <c r="AR3252" s="24" t="s">
        <v>497</v>
      </c>
      <c r="AT3252" s="24" t="s">
        <v>782</v>
      </c>
      <c r="AU3252" s="24" t="s">
        <v>86</v>
      </c>
      <c r="AY3252" s="24" t="s">
        <v>144</v>
      </c>
      <c r="BE3252" s="187">
        <f>IF(N3252="základní",J3252,0)</f>
        <v>0</v>
      </c>
      <c r="BF3252" s="187">
        <f>IF(N3252="snížená",J3252,0)</f>
        <v>0</v>
      </c>
      <c r="BG3252" s="187">
        <f>IF(N3252="zákl. přenesená",J3252,0)</f>
        <v>0</v>
      </c>
      <c r="BH3252" s="187">
        <f>IF(N3252="sníž. přenesená",J3252,0)</f>
        <v>0</v>
      </c>
      <c r="BI3252" s="187">
        <f>IF(N3252="nulová",J3252,0)</f>
        <v>0</v>
      </c>
      <c r="BJ3252" s="24" t="s">
        <v>25</v>
      </c>
      <c r="BK3252" s="187">
        <f>ROUND(I3252*H3252,2)</f>
        <v>0</v>
      </c>
      <c r="BL3252" s="24" t="s">
        <v>339</v>
      </c>
      <c r="BM3252" s="24" t="s">
        <v>3442</v>
      </c>
    </row>
    <row r="3253" spans="2:51" s="11" customFormat="1" ht="13.5">
      <c r="B3253" s="188"/>
      <c r="D3253" s="189" t="s">
        <v>153</v>
      </c>
      <c r="E3253" s="190" t="s">
        <v>5</v>
      </c>
      <c r="F3253" s="191" t="s">
        <v>3430</v>
      </c>
      <c r="H3253" s="192" t="s">
        <v>5</v>
      </c>
      <c r="I3253" s="193"/>
      <c r="L3253" s="188"/>
      <c r="M3253" s="194"/>
      <c r="N3253" s="195"/>
      <c r="O3253" s="195"/>
      <c r="P3253" s="195"/>
      <c r="Q3253" s="195"/>
      <c r="R3253" s="195"/>
      <c r="S3253" s="195"/>
      <c r="T3253" s="196"/>
      <c r="AT3253" s="192" t="s">
        <v>153</v>
      </c>
      <c r="AU3253" s="192" t="s">
        <v>86</v>
      </c>
      <c r="AV3253" s="11" t="s">
        <v>25</v>
      </c>
      <c r="AW3253" s="11" t="s">
        <v>40</v>
      </c>
      <c r="AX3253" s="11" t="s">
        <v>77</v>
      </c>
      <c r="AY3253" s="192" t="s">
        <v>144</v>
      </c>
    </row>
    <row r="3254" spans="2:51" s="11" customFormat="1" ht="13.5">
      <c r="B3254" s="188"/>
      <c r="D3254" s="189" t="s">
        <v>153</v>
      </c>
      <c r="E3254" s="190" t="s">
        <v>5</v>
      </c>
      <c r="F3254" s="191" t="s">
        <v>222</v>
      </c>
      <c r="H3254" s="192" t="s">
        <v>5</v>
      </c>
      <c r="I3254" s="193"/>
      <c r="L3254" s="188"/>
      <c r="M3254" s="194"/>
      <c r="N3254" s="195"/>
      <c r="O3254" s="195"/>
      <c r="P3254" s="195"/>
      <c r="Q3254" s="195"/>
      <c r="R3254" s="195"/>
      <c r="S3254" s="195"/>
      <c r="T3254" s="196"/>
      <c r="AT3254" s="192" t="s">
        <v>153</v>
      </c>
      <c r="AU3254" s="192" t="s">
        <v>86</v>
      </c>
      <c r="AV3254" s="11" t="s">
        <v>25</v>
      </c>
      <c r="AW3254" s="11" t="s">
        <v>40</v>
      </c>
      <c r="AX3254" s="11" t="s">
        <v>77</v>
      </c>
      <c r="AY3254" s="192" t="s">
        <v>144</v>
      </c>
    </row>
    <row r="3255" spans="2:51" s="12" customFormat="1" ht="27">
      <c r="B3255" s="197"/>
      <c r="D3255" s="189" t="s">
        <v>153</v>
      </c>
      <c r="E3255" s="198" t="s">
        <v>5</v>
      </c>
      <c r="F3255" s="199" t="s">
        <v>3431</v>
      </c>
      <c r="H3255" s="200">
        <v>100.347</v>
      </c>
      <c r="I3255" s="201"/>
      <c r="L3255" s="197"/>
      <c r="M3255" s="202"/>
      <c r="N3255" s="203"/>
      <c r="O3255" s="203"/>
      <c r="P3255" s="203"/>
      <c r="Q3255" s="203"/>
      <c r="R3255" s="203"/>
      <c r="S3255" s="203"/>
      <c r="T3255" s="204"/>
      <c r="AT3255" s="198" t="s">
        <v>153</v>
      </c>
      <c r="AU3255" s="198" t="s">
        <v>86</v>
      </c>
      <c r="AV3255" s="12" t="s">
        <v>86</v>
      </c>
      <c r="AW3255" s="12" t="s">
        <v>40</v>
      </c>
      <c r="AX3255" s="12" t="s">
        <v>77</v>
      </c>
      <c r="AY3255" s="198" t="s">
        <v>144</v>
      </c>
    </row>
    <row r="3256" spans="2:51" s="12" customFormat="1" ht="27">
      <c r="B3256" s="197"/>
      <c r="D3256" s="189" t="s">
        <v>153</v>
      </c>
      <c r="E3256" s="198" t="s">
        <v>5</v>
      </c>
      <c r="F3256" s="199" t="s">
        <v>3432</v>
      </c>
      <c r="H3256" s="200">
        <v>136.585</v>
      </c>
      <c r="I3256" s="201"/>
      <c r="L3256" s="197"/>
      <c r="M3256" s="202"/>
      <c r="N3256" s="203"/>
      <c r="O3256" s="203"/>
      <c r="P3256" s="203"/>
      <c r="Q3256" s="203"/>
      <c r="R3256" s="203"/>
      <c r="S3256" s="203"/>
      <c r="T3256" s="204"/>
      <c r="AT3256" s="198" t="s">
        <v>153</v>
      </c>
      <c r="AU3256" s="198" t="s">
        <v>86</v>
      </c>
      <c r="AV3256" s="12" t="s">
        <v>86</v>
      </c>
      <c r="AW3256" s="12" t="s">
        <v>40</v>
      </c>
      <c r="AX3256" s="12" t="s">
        <v>77</v>
      </c>
      <c r="AY3256" s="198" t="s">
        <v>144</v>
      </c>
    </row>
    <row r="3257" spans="2:51" s="12" customFormat="1" ht="27">
      <c r="B3257" s="197"/>
      <c r="D3257" s="189" t="s">
        <v>153</v>
      </c>
      <c r="E3257" s="198" t="s">
        <v>5</v>
      </c>
      <c r="F3257" s="199" t="s">
        <v>3433</v>
      </c>
      <c r="H3257" s="200">
        <v>38.491</v>
      </c>
      <c r="I3257" s="201"/>
      <c r="L3257" s="197"/>
      <c r="M3257" s="202"/>
      <c r="N3257" s="203"/>
      <c r="O3257" s="203"/>
      <c r="P3257" s="203"/>
      <c r="Q3257" s="203"/>
      <c r="R3257" s="203"/>
      <c r="S3257" s="203"/>
      <c r="T3257" s="204"/>
      <c r="AT3257" s="198" t="s">
        <v>153</v>
      </c>
      <c r="AU3257" s="198" t="s">
        <v>86</v>
      </c>
      <c r="AV3257" s="12" t="s">
        <v>86</v>
      </c>
      <c r="AW3257" s="12" t="s">
        <v>40</v>
      </c>
      <c r="AX3257" s="12" t="s">
        <v>77</v>
      </c>
      <c r="AY3257" s="198" t="s">
        <v>144</v>
      </c>
    </row>
    <row r="3258" spans="2:51" s="13" customFormat="1" ht="13.5">
      <c r="B3258" s="205"/>
      <c r="D3258" s="189" t="s">
        <v>153</v>
      </c>
      <c r="E3258" s="215" t="s">
        <v>5</v>
      </c>
      <c r="F3258" s="216" t="s">
        <v>174</v>
      </c>
      <c r="H3258" s="217">
        <v>275.423</v>
      </c>
      <c r="I3258" s="210"/>
      <c r="L3258" s="205"/>
      <c r="M3258" s="211"/>
      <c r="N3258" s="212"/>
      <c r="O3258" s="212"/>
      <c r="P3258" s="212"/>
      <c r="Q3258" s="212"/>
      <c r="R3258" s="212"/>
      <c r="S3258" s="212"/>
      <c r="T3258" s="213"/>
      <c r="AT3258" s="214" t="s">
        <v>153</v>
      </c>
      <c r="AU3258" s="214" t="s">
        <v>86</v>
      </c>
      <c r="AV3258" s="13" t="s">
        <v>151</v>
      </c>
      <c r="AW3258" s="13" t="s">
        <v>40</v>
      </c>
      <c r="AX3258" s="13" t="s">
        <v>77</v>
      </c>
      <c r="AY3258" s="214" t="s">
        <v>144</v>
      </c>
    </row>
    <row r="3259" spans="2:51" s="12" customFormat="1" ht="13.5">
      <c r="B3259" s="197"/>
      <c r="D3259" s="189" t="s">
        <v>153</v>
      </c>
      <c r="E3259" s="198" t="s">
        <v>5</v>
      </c>
      <c r="F3259" s="199" t="s">
        <v>3443</v>
      </c>
      <c r="H3259" s="200">
        <v>289.194</v>
      </c>
      <c r="I3259" s="201"/>
      <c r="L3259" s="197"/>
      <c r="M3259" s="202"/>
      <c r="N3259" s="203"/>
      <c r="O3259" s="203"/>
      <c r="P3259" s="203"/>
      <c r="Q3259" s="203"/>
      <c r="R3259" s="203"/>
      <c r="S3259" s="203"/>
      <c r="T3259" s="204"/>
      <c r="AT3259" s="198" t="s">
        <v>153</v>
      </c>
      <c r="AU3259" s="198" t="s">
        <v>86</v>
      </c>
      <c r="AV3259" s="12" t="s">
        <v>86</v>
      </c>
      <c r="AW3259" s="12" t="s">
        <v>40</v>
      </c>
      <c r="AX3259" s="12" t="s">
        <v>77</v>
      </c>
      <c r="AY3259" s="198" t="s">
        <v>144</v>
      </c>
    </row>
    <row r="3260" spans="2:51" s="13" customFormat="1" ht="13.5">
      <c r="B3260" s="205"/>
      <c r="D3260" s="206" t="s">
        <v>153</v>
      </c>
      <c r="E3260" s="207" t="s">
        <v>5</v>
      </c>
      <c r="F3260" s="208" t="s">
        <v>174</v>
      </c>
      <c r="H3260" s="209">
        <v>289.194</v>
      </c>
      <c r="I3260" s="210"/>
      <c r="L3260" s="205"/>
      <c r="M3260" s="211"/>
      <c r="N3260" s="212"/>
      <c r="O3260" s="212"/>
      <c r="P3260" s="212"/>
      <c r="Q3260" s="212"/>
      <c r="R3260" s="212"/>
      <c r="S3260" s="212"/>
      <c r="T3260" s="213"/>
      <c r="AT3260" s="214" t="s">
        <v>153</v>
      </c>
      <c r="AU3260" s="214" t="s">
        <v>86</v>
      </c>
      <c r="AV3260" s="13" t="s">
        <v>151</v>
      </c>
      <c r="AW3260" s="13" t="s">
        <v>40</v>
      </c>
      <c r="AX3260" s="13" t="s">
        <v>25</v>
      </c>
      <c r="AY3260" s="214" t="s">
        <v>144</v>
      </c>
    </row>
    <row r="3261" spans="2:65" s="1" customFormat="1" ht="22.5" customHeight="1">
      <c r="B3261" s="175"/>
      <c r="C3261" s="223" t="s">
        <v>3444</v>
      </c>
      <c r="D3261" s="223" t="s">
        <v>782</v>
      </c>
      <c r="E3261" s="224" t="s">
        <v>3445</v>
      </c>
      <c r="F3261" s="225" t="s">
        <v>3446</v>
      </c>
      <c r="G3261" s="226" t="s">
        <v>468</v>
      </c>
      <c r="H3261" s="227">
        <v>244.357</v>
      </c>
      <c r="I3261" s="228"/>
      <c r="J3261" s="229">
        <f>ROUND(I3261*H3261,2)</f>
        <v>0</v>
      </c>
      <c r="K3261" s="178" t="s">
        <v>4753</v>
      </c>
      <c r="L3261" s="230"/>
      <c r="M3261" s="231" t="s">
        <v>5</v>
      </c>
      <c r="N3261" s="232" t="s">
        <v>48</v>
      </c>
      <c r="O3261" s="43"/>
      <c r="P3261" s="185">
        <f>O3261*H3261</f>
        <v>0</v>
      </c>
      <c r="Q3261" s="185">
        <v>0.00021</v>
      </c>
      <c r="R3261" s="185">
        <f>Q3261*H3261</f>
        <v>0.05131497</v>
      </c>
      <c r="S3261" s="185">
        <v>0</v>
      </c>
      <c r="T3261" s="186">
        <f>S3261*H3261</f>
        <v>0</v>
      </c>
      <c r="AR3261" s="24" t="s">
        <v>497</v>
      </c>
      <c r="AT3261" s="24" t="s">
        <v>782</v>
      </c>
      <c r="AU3261" s="24" t="s">
        <v>86</v>
      </c>
      <c r="AY3261" s="24" t="s">
        <v>144</v>
      </c>
      <c r="BE3261" s="187">
        <f>IF(N3261="základní",J3261,0)</f>
        <v>0</v>
      </c>
      <c r="BF3261" s="187">
        <f>IF(N3261="snížená",J3261,0)</f>
        <v>0</v>
      </c>
      <c r="BG3261" s="187">
        <f>IF(N3261="zákl. přenesená",J3261,0)</f>
        <v>0</v>
      </c>
      <c r="BH3261" s="187">
        <f>IF(N3261="sníž. přenesená",J3261,0)</f>
        <v>0</v>
      </c>
      <c r="BI3261" s="187">
        <f>IF(N3261="nulová",J3261,0)</f>
        <v>0</v>
      </c>
      <c r="BJ3261" s="24" t="s">
        <v>25</v>
      </c>
      <c r="BK3261" s="187">
        <f>ROUND(I3261*H3261,2)</f>
        <v>0</v>
      </c>
      <c r="BL3261" s="24" t="s">
        <v>339</v>
      </c>
      <c r="BM3261" s="24" t="s">
        <v>3447</v>
      </c>
    </row>
    <row r="3262" spans="2:51" s="11" customFormat="1" ht="13.5">
      <c r="B3262" s="188"/>
      <c r="D3262" s="189" t="s">
        <v>153</v>
      </c>
      <c r="E3262" s="190" t="s">
        <v>5</v>
      </c>
      <c r="F3262" s="191" t="s">
        <v>3434</v>
      </c>
      <c r="H3262" s="192" t="s">
        <v>5</v>
      </c>
      <c r="I3262" s="193"/>
      <c r="L3262" s="188"/>
      <c r="M3262" s="194"/>
      <c r="N3262" s="195"/>
      <c r="O3262" s="195"/>
      <c r="P3262" s="195"/>
      <c r="Q3262" s="195"/>
      <c r="R3262" s="195"/>
      <c r="S3262" s="195"/>
      <c r="T3262" s="196"/>
      <c r="AT3262" s="192" t="s">
        <v>153</v>
      </c>
      <c r="AU3262" s="192" t="s">
        <v>86</v>
      </c>
      <c r="AV3262" s="11" t="s">
        <v>25</v>
      </c>
      <c r="AW3262" s="11" t="s">
        <v>40</v>
      </c>
      <c r="AX3262" s="11" t="s">
        <v>77</v>
      </c>
      <c r="AY3262" s="192" t="s">
        <v>144</v>
      </c>
    </row>
    <row r="3263" spans="2:51" s="11" customFormat="1" ht="13.5">
      <c r="B3263" s="188"/>
      <c r="D3263" s="189" t="s">
        <v>153</v>
      </c>
      <c r="E3263" s="190" t="s">
        <v>5</v>
      </c>
      <c r="F3263" s="191" t="s">
        <v>229</v>
      </c>
      <c r="H3263" s="192" t="s">
        <v>5</v>
      </c>
      <c r="I3263" s="193"/>
      <c r="L3263" s="188"/>
      <c r="M3263" s="194"/>
      <c r="N3263" s="195"/>
      <c r="O3263" s="195"/>
      <c r="P3263" s="195"/>
      <c r="Q3263" s="195"/>
      <c r="R3263" s="195"/>
      <c r="S3263" s="195"/>
      <c r="T3263" s="196"/>
      <c r="AT3263" s="192" t="s">
        <v>153</v>
      </c>
      <c r="AU3263" s="192" t="s">
        <v>86</v>
      </c>
      <c r="AV3263" s="11" t="s">
        <v>25</v>
      </c>
      <c r="AW3263" s="11" t="s">
        <v>40</v>
      </c>
      <c r="AX3263" s="11" t="s">
        <v>77</v>
      </c>
      <c r="AY3263" s="192" t="s">
        <v>144</v>
      </c>
    </row>
    <row r="3264" spans="2:51" s="12" customFormat="1" ht="27">
      <c r="B3264" s="197"/>
      <c r="D3264" s="189" t="s">
        <v>153</v>
      </c>
      <c r="E3264" s="198" t="s">
        <v>5</v>
      </c>
      <c r="F3264" s="199" t="s">
        <v>3435</v>
      </c>
      <c r="H3264" s="200">
        <v>93.966</v>
      </c>
      <c r="I3264" s="201"/>
      <c r="L3264" s="197"/>
      <c r="M3264" s="202"/>
      <c r="N3264" s="203"/>
      <c r="O3264" s="203"/>
      <c r="P3264" s="203"/>
      <c r="Q3264" s="203"/>
      <c r="R3264" s="203"/>
      <c r="S3264" s="203"/>
      <c r="T3264" s="204"/>
      <c r="AT3264" s="198" t="s">
        <v>153</v>
      </c>
      <c r="AU3264" s="198" t="s">
        <v>86</v>
      </c>
      <c r="AV3264" s="12" t="s">
        <v>86</v>
      </c>
      <c r="AW3264" s="12" t="s">
        <v>40</v>
      </c>
      <c r="AX3264" s="12" t="s">
        <v>77</v>
      </c>
      <c r="AY3264" s="198" t="s">
        <v>144</v>
      </c>
    </row>
    <row r="3265" spans="2:51" s="11" customFormat="1" ht="13.5">
      <c r="B3265" s="188"/>
      <c r="D3265" s="189" t="s">
        <v>153</v>
      </c>
      <c r="E3265" s="190" t="s">
        <v>5</v>
      </c>
      <c r="F3265" s="191" t="s">
        <v>3436</v>
      </c>
      <c r="H3265" s="192" t="s">
        <v>5</v>
      </c>
      <c r="I3265" s="193"/>
      <c r="L3265" s="188"/>
      <c r="M3265" s="194"/>
      <c r="N3265" s="195"/>
      <c r="O3265" s="195"/>
      <c r="P3265" s="195"/>
      <c r="Q3265" s="195"/>
      <c r="R3265" s="195"/>
      <c r="S3265" s="195"/>
      <c r="T3265" s="196"/>
      <c r="AT3265" s="192" t="s">
        <v>153</v>
      </c>
      <c r="AU3265" s="192" t="s">
        <v>86</v>
      </c>
      <c r="AV3265" s="11" t="s">
        <v>25</v>
      </c>
      <c r="AW3265" s="11" t="s">
        <v>40</v>
      </c>
      <c r="AX3265" s="11" t="s">
        <v>77</v>
      </c>
      <c r="AY3265" s="192" t="s">
        <v>144</v>
      </c>
    </row>
    <row r="3266" spans="2:51" s="11" customFormat="1" ht="13.5">
      <c r="B3266" s="188"/>
      <c r="D3266" s="189" t="s">
        <v>153</v>
      </c>
      <c r="E3266" s="190" t="s">
        <v>5</v>
      </c>
      <c r="F3266" s="191" t="s">
        <v>1318</v>
      </c>
      <c r="H3266" s="192" t="s">
        <v>5</v>
      </c>
      <c r="I3266" s="193"/>
      <c r="L3266" s="188"/>
      <c r="M3266" s="194"/>
      <c r="N3266" s="195"/>
      <c r="O3266" s="195"/>
      <c r="P3266" s="195"/>
      <c r="Q3266" s="195"/>
      <c r="R3266" s="195"/>
      <c r="S3266" s="195"/>
      <c r="T3266" s="196"/>
      <c r="AT3266" s="192" t="s">
        <v>153</v>
      </c>
      <c r="AU3266" s="192" t="s">
        <v>86</v>
      </c>
      <c r="AV3266" s="11" t="s">
        <v>25</v>
      </c>
      <c r="AW3266" s="11" t="s">
        <v>40</v>
      </c>
      <c r="AX3266" s="11" t="s">
        <v>77</v>
      </c>
      <c r="AY3266" s="192" t="s">
        <v>144</v>
      </c>
    </row>
    <row r="3267" spans="2:51" s="12" customFormat="1" ht="27">
      <c r="B3267" s="197"/>
      <c r="D3267" s="189" t="s">
        <v>153</v>
      </c>
      <c r="E3267" s="198" t="s">
        <v>5</v>
      </c>
      <c r="F3267" s="199" t="s">
        <v>3437</v>
      </c>
      <c r="H3267" s="200">
        <v>77.653</v>
      </c>
      <c r="I3267" s="201"/>
      <c r="L3267" s="197"/>
      <c r="M3267" s="202"/>
      <c r="N3267" s="203"/>
      <c r="O3267" s="203"/>
      <c r="P3267" s="203"/>
      <c r="Q3267" s="203"/>
      <c r="R3267" s="203"/>
      <c r="S3267" s="203"/>
      <c r="T3267" s="204"/>
      <c r="AT3267" s="198" t="s">
        <v>153</v>
      </c>
      <c r="AU3267" s="198" t="s">
        <v>86</v>
      </c>
      <c r="AV3267" s="12" t="s">
        <v>86</v>
      </c>
      <c r="AW3267" s="12" t="s">
        <v>40</v>
      </c>
      <c r="AX3267" s="12" t="s">
        <v>77</v>
      </c>
      <c r="AY3267" s="198" t="s">
        <v>144</v>
      </c>
    </row>
    <row r="3268" spans="2:51" s="12" customFormat="1" ht="27">
      <c r="B3268" s="197"/>
      <c r="D3268" s="189" t="s">
        <v>153</v>
      </c>
      <c r="E3268" s="198" t="s">
        <v>5</v>
      </c>
      <c r="F3268" s="199" t="s">
        <v>3438</v>
      </c>
      <c r="H3268" s="200">
        <v>61.102</v>
      </c>
      <c r="I3268" s="201"/>
      <c r="L3268" s="197"/>
      <c r="M3268" s="202"/>
      <c r="N3268" s="203"/>
      <c r="O3268" s="203"/>
      <c r="P3268" s="203"/>
      <c r="Q3268" s="203"/>
      <c r="R3268" s="203"/>
      <c r="S3268" s="203"/>
      <c r="T3268" s="204"/>
      <c r="AT3268" s="198" t="s">
        <v>153</v>
      </c>
      <c r="AU3268" s="198" t="s">
        <v>86</v>
      </c>
      <c r="AV3268" s="12" t="s">
        <v>86</v>
      </c>
      <c r="AW3268" s="12" t="s">
        <v>40</v>
      </c>
      <c r="AX3268" s="12" t="s">
        <v>77</v>
      </c>
      <c r="AY3268" s="198" t="s">
        <v>144</v>
      </c>
    </row>
    <row r="3269" spans="2:51" s="13" customFormat="1" ht="13.5">
      <c r="B3269" s="205"/>
      <c r="D3269" s="189" t="s">
        <v>153</v>
      </c>
      <c r="E3269" s="215" t="s">
        <v>5</v>
      </c>
      <c r="F3269" s="216" t="s">
        <v>174</v>
      </c>
      <c r="H3269" s="217">
        <v>232.721</v>
      </c>
      <c r="I3269" s="210"/>
      <c r="L3269" s="205"/>
      <c r="M3269" s="211"/>
      <c r="N3269" s="212"/>
      <c r="O3269" s="212"/>
      <c r="P3269" s="212"/>
      <c r="Q3269" s="212"/>
      <c r="R3269" s="212"/>
      <c r="S3269" s="212"/>
      <c r="T3269" s="213"/>
      <c r="AT3269" s="214" t="s">
        <v>153</v>
      </c>
      <c r="AU3269" s="214" t="s">
        <v>86</v>
      </c>
      <c r="AV3269" s="13" t="s">
        <v>151</v>
      </c>
      <c r="AW3269" s="13" t="s">
        <v>40</v>
      </c>
      <c r="AX3269" s="13" t="s">
        <v>77</v>
      </c>
      <c r="AY3269" s="214" t="s">
        <v>144</v>
      </c>
    </row>
    <row r="3270" spans="2:51" s="12" customFormat="1" ht="13.5">
      <c r="B3270" s="197"/>
      <c r="D3270" s="189" t="s">
        <v>153</v>
      </c>
      <c r="E3270" s="198" t="s">
        <v>5</v>
      </c>
      <c r="F3270" s="199" t="s">
        <v>3448</v>
      </c>
      <c r="H3270" s="200">
        <v>244.357</v>
      </c>
      <c r="I3270" s="201"/>
      <c r="L3270" s="197"/>
      <c r="M3270" s="202"/>
      <c r="N3270" s="203"/>
      <c r="O3270" s="203"/>
      <c r="P3270" s="203"/>
      <c r="Q3270" s="203"/>
      <c r="R3270" s="203"/>
      <c r="S3270" s="203"/>
      <c r="T3270" s="204"/>
      <c r="AT3270" s="198" t="s">
        <v>153</v>
      </c>
      <c r="AU3270" s="198" t="s">
        <v>86</v>
      </c>
      <c r="AV3270" s="12" t="s">
        <v>86</v>
      </c>
      <c r="AW3270" s="12" t="s">
        <v>40</v>
      </c>
      <c r="AX3270" s="12" t="s">
        <v>77</v>
      </c>
      <c r="AY3270" s="198" t="s">
        <v>144</v>
      </c>
    </row>
    <row r="3271" spans="2:51" s="13" customFormat="1" ht="13.5">
      <c r="B3271" s="205"/>
      <c r="D3271" s="206" t="s">
        <v>153</v>
      </c>
      <c r="E3271" s="207" t="s">
        <v>5</v>
      </c>
      <c r="F3271" s="208" t="s">
        <v>174</v>
      </c>
      <c r="H3271" s="209">
        <v>244.357</v>
      </c>
      <c r="I3271" s="210"/>
      <c r="L3271" s="205"/>
      <c r="M3271" s="211"/>
      <c r="N3271" s="212"/>
      <c r="O3271" s="212"/>
      <c r="P3271" s="212"/>
      <c r="Q3271" s="212"/>
      <c r="R3271" s="212"/>
      <c r="S3271" s="212"/>
      <c r="T3271" s="213"/>
      <c r="AT3271" s="214" t="s">
        <v>153</v>
      </c>
      <c r="AU3271" s="214" t="s">
        <v>86</v>
      </c>
      <c r="AV3271" s="13" t="s">
        <v>151</v>
      </c>
      <c r="AW3271" s="13" t="s">
        <v>40</v>
      </c>
      <c r="AX3271" s="13" t="s">
        <v>25</v>
      </c>
      <c r="AY3271" s="214" t="s">
        <v>144</v>
      </c>
    </row>
    <row r="3272" spans="2:65" s="1" customFormat="1" ht="22.5" customHeight="1">
      <c r="B3272" s="175"/>
      <c r="C3272" s="176" t="s">
        <v>3449</v>
      </c>
      <c r="D3272" s="176" t="s">
        <v>146</v>
      </c>
      <c r="E3272" s="177" t="s">
        <v>3450</v>
      </c>
      <c r="F3272" s="178" t="s">
        <v>3451</v>
      </c>
      <c r="G3272" s="179" t="s">
        <v>205</v>
      </c>
      <c r="H3272" s="180">
        <v>552.94</v>
      </c>
      <c r="I3272" s="181"/>
      <c r="J3272" s="182">
        <f>ROUND(I3272*H3272,2)</f>
        <v>0</v>
      </c>
      <c r="K3272" s="178" t="s">
        <v>4753</v>
      </c>
      <c r="L3272" s="42"/>
      <c r="M3272" s="183" t="s">
        <v>5</v>
      </c>
      <c r="N3272" s="184" t="s">
        <v>48</v>
      </c>
      <c r="O3272" s="43"/>
      <c r="P3272" s="185">
        <f>O3272*H3272</f>
        <v>0</v>
      </c>
      <c r="Q3272" s="185">
        <v>0.01762</v>
      </c>
      <c r="R3272" s="185">
        <f>Q3272*H3272</f>
        <v>9.742802800000002</v>
      </c>
      <c r="S3272" s="185">
        <v>0</v>
      </c>
      <c r="T3272" s="186">
        <f>S3272*H3272</f>
        <v>0</v>
      </c>
      <c r="AR3272" s="24" t="s">
        <v>339</v>
      </c>
      <c r="AT3272" s="24" t="s">
        <v>146</v>
      </c>
      <c r="AU3272" s="24" t="s">
        <v>86</v>
      </c>
      <c r="AY3272" s="24" t="s">
        <v>144</v>
      </c>
      <c r="BE3272" s="187">
        <f>IF(N3272="základní",J3272,0)</f>
        <v>0</v>
      </c>
      <c r="BF3272" s="187">
        <f>IF(N3272="snížená",J3272,0)</f>
        <v>0</v>
      </c>
      <c r="BG3272" s="187">
        <f>IF(N3272="zákl. přenesená",J3272,0)</f>
        <v>0</v>
      </c>
      <c r="BH3272" s="187">
        <f>IF(N3272="sníž. přenesená",J3272,0)</f>
        <v>0</v>
      </c>
      <c r="BI3272" s="187">
        <f>IF(N3272="nulová",J3272,0)</f>
        <v>0</v>
      </c>
      <c r="BJ3272" s="24" t="s">
        <v>25</v>
      </c>
      <c r="BK3272" s="187">
        <f>ROUND(I3272*H3272,2)</f>
        <v>0</v>
      </c>
      <c r="BL3272" s="24" t="s">
        <v>339</v>
      </c>
      <c r="BM3272" s="24" t="s">
        <v>3452</v>
      </c>
    </row>
    <row r="3273" spans="2:51" s="11" customFormat="1" ht="13.5">
      <c r="B3273" s="188"/>
      <c r="D3273" s="189" t="s">
        <v>153</v>
      </c>
      <c r="E3273" s="190" t="s">
        <v>5</v>
      </c>
      <c r="F3273" s="191" t="s">
        <v>324</v>
      </c>
      <c r="H3273" s="192" t="s">
        <v>5</v>
      </c>
      <c r="I3273" s="193"/>
      <c r="L3273" s="188"/>
      <c r="M3273" s="194"/>
      <c r="N3273" s="195"/>
      <c r="O3273" s="195"/>
      <c r="P3273" s="195"/>
      <c r="Q3273" s="195"/>
      <c r="R3273" s="195"/>
      <c r="S3273" s="195"/>
      <c r="T3273" s="196"/>
      <c r="AT3273" s="192" t="s">
        <v>153</v>
      </c>
      <c r="AU3273" s="192" t="s">
        <v>86</v>
      </c>
      <c r="AV3273" s="11" t="s">
        <v>25</v>
      </c>
      <c r="AW3273" s="11" t="s">
        <v>40</v>
      </c>
      <c r="AX3273" s="11" t="s">
        <v>77</v>
      </c>
      <c r="AY3273" s="192" t="s">
        <v>144</v>
      </c>
    </row>
    <row r="3274" spans="2:51" s="11" customFormat="1" ht="13.5">
      <c r="B3274" s="188"/>
      <c r="D3274" s="189" t="s">
        <v>153</v>
      </c>
      <c r="E3274" s="190" t="s">
        <v>5</v>
      </c>
      <c r="F3274" s="191" t="s">
        <v>726</v>
      </c>
      <c r="H3274" s="192" t="s">
        <v>5</v>
      </c>
      <c r="I3274" s="193"/>
      <c r="L3274" s="188"/>
      <c r="M3274" s="194"/>
      <c r="N3274" s="195"/>
      <c r="O3274" s="195"/>
      <c r="P3274" s="195"/>
      <c r="Q3274" s="195"/>
      <c r="R3274" s="195"/>
      <c r="S3274" s="195"/>
      <c r="T3274" s="196"/>
      <c r="AT3274" s="192" t="s">
        <v>153</v>
      </c>
      <c r="AU3274" s="192" t="s">
        <v>86</v>
      </c>
      <c r="AV3274" s="11" t="s">
        <v>25</v>
      </c>
      <c r="AW3274" s="11" t="s">
        <v>40</v>
      </c>
      <c r="AX3274" s="11" t="s">
        <v>77</v>
      </c>
      <c r="AY3274" s="192" t="s">
        <v>144</v>
      </c>
    </row>
    <row r="3275" spans="2:51" s="12" customFormat="1" ht="13.5">
      <c r="B3275" s="197"/>
      <c r="D3275" s="189" t="s">
        <v>153</v>
      </c>
      <c r="E3275" s="198" t="s">
        <v>5</v>
      </c>
      <c r="F3275" s="199" t="s">
        <v>727</v>
      </c>
      <c r="H3275" s="200">
        <v>203.64</v>
      </c>
      <c r="I3275" s="201"/>
      <c r="L3275" s="197"/>
      <c r="M3275" s="202"/>
      <c r="N3275" s="203"/>
      <c r="O3275" s="203"/>
      <c r="P3275" s="203"/>
      <c r="Q3275" s="203"/>
      <c r="R3275" s="203"/>
      <c r="S3275" s="203"/>
      <c r="T3275" s="204"/>
      <c r="AT3275" s="198" t="s">
        <v>153</v>
      </c>
      <c r="AU3275" s="198" t="s">
        <v>86</v>
      </c>
      <c r="AV3275" s="12" t="s">
        <v>86</v>
      </c>
      <c r="AW3275" s="12" t="s">
        <v>40</v>
      </c>
      <c r="AX3275" s="12" t="s">
        <v>77</v>
      </c>
      <c r="AY3275" s="198" t="s">
        <v>144</v>
      </c>
    </row>
    <row r="3276" spans="2:51" s="11" customFormat="1" ht="13.5">
      <c r="B3276" s="188"/>
      <c r="D3276" s="189" t="s">
        <v>153</v>
      </c>
      <c r="E3276" s="190" t="s">
        <v>5</v>
      </c>
      <c r="F3276" s="191" t="s">
        <v>163</v>
      </c>
      <c r="H3276" s="192" t="s">
        <v>5</v>
      </c>
      <c r="I3276" s="193"/>
      <c r="L3276" s="188"/>
      <c r="M3276" s="194"/>
      <c r="N3276" s="195"/>
      <c r="O3276" s="195"/>
      <c r="P3276" s="195"/>
      <c r="Q3276" s="195"/>
      <c r="R3276" s="195"/>
      <c r="S3276" s="195"/>
      <c r="T3276" s="196"/>
      <c r="AT3276" s="192" t="s">
        <v>153</v>
      </c>
      <c r="AU3276" s="192" t="s">
        <v>86</v>
      </c>
      <c r="AV3276" s="11" t="s">
        <v>25</v>
      </c>
      <c r="AW3276" s="11" t="s">
        <v>40</v>
      </c>
      <c r="AX3276" s="11" t="s">
        <v>77</v>
      </c>
      <c r="AY3276" s="192" t="s">
        <v>144</v>
      </c>
    </row>
    <row r="3277" spans="2:51" s="11" customFormat="1" ht="13.5">
      <c r="B3277" s="188"/>
      <c r="D3277" s="189" t="s">
        <v>153</v>
      </c>
      <c r="E3277" s="190" t="s">
        <v>5</v>
      </c>
      <c r="F3277" s="191" t="s">
        <v>164</v>
      </c>
      <c r="H3277" s="192" t="s">
        <v>5</v>
      </c>
      <c r="I3277" s="193"/>
      <c r="L3277" s="188"/>
      <c r="M3277" s="194"/>
      <c r="N3277" s="195"/>
      <c r="O3277" s="195"/>
      <c r="P3277" s="195"/>
      <c r="Q3277" s="195"/>
      <c r="R3277" s="195"/>
      <c r="S3277" s="195"/>
      <c r="T3277" s="196"/>
      <c r="AT3277" s="192" t="s">
        <v>153</v>
      </c>
      <c r="AU3277" s="192" t="s">
        <v>86</v>
      </c>
      <c r="AV3277" s="11" t="s">
        <v>25</v>
      </c>
      <c r="AW3277" s="11" t="s">
        <v>40</v>
      </c>
      <c r="AX3277" s="11" t="s">
        <v>77</v>
      </c>
      <c r="AY3277" s="192" t="s">
        <v>144</v>
      </c>
    </row>
    <row r="3278" spans="2:51" s="12" customFormat="1" ht="13.5">
      <c r="B3278" s="197"/>
      <c r="D3278" s="189" t="s">
        <v>153</v>
      </c>
      <c r="E3278" s="198" t="s">
        <v>5</v>
      </c>
      <c r="F3278" s="199" t="s">
        <v>585</v>
      </c>
      <c r="H3278" s="200">
        <v>349.3</v>
      </c>
      <c r="I3278" s="201"/>
      <c r="L3278" s="197"/>
      <c r="M3278" s="202"/>
      <c r="N3278" s="203"/>
      <c r="O3278" s="203"/>
      <c r="P3278" s="203"/>
      <c r="Q3278" s="203"/>
      <c r="R3278" s="203"/>
      <c r="S3278" s="203"/>
      <c r="T3278" s="204"/>
      <c r="AT3278" s="198" t="s">
        <v>153</v>
      </c>
      <c r="AU3278" s="198" t="s">
        <v>86</v>
      </c>
      <c r="AV3278" s="12" t="s">
        <v>86</v>
      </c>
      <c r="AW3278" s="12" t="s">
        <v>40</v>
      </c>
      <c r="AX3278" s="12" t="s">
        <v>77</v>
      </c>
      <c r="AY3278" s="198" t="s">
        <v>144</v>
      </c>
    </row>
    <row r="3279" spans="2:51" s="13" customFormat="1" ht="13.5">
      <c r="B3279" s="205"/>
      <c r="D3279" s="206" t="s">
        <v>153</v>
      </c>
      <c r="E3279" s="207" t="s">
        <v>5</v>
      </c>
      <c r="F3279" s="208" t="s">
        <v>174</v>
      </c>
      <c r="H3279" s="209">
        <v>552.94</v>
      </c>
      <c r="I3279" s="210"/>
      <c r="L3279" s="205"/>
      <c r="M3279" s="211"/>
      <c r="N3279" s="212"/>
      <c r="O3279" s="212"/>
      <c r="P3279" s="212"/>
      <c r="Q3279" s="212"/>
      <c r="R3279" s="212"/>
      <c r="S3279" s="212"/>
      <c r="T3279" s="213"/>
      <c r="AT3279" s="214" t="s">
        <v>153</v>
      </c>
      <c r="AU3279" s="214" t="s">
        <v>86</v>
      </c>
      <c r="AV3279" s="13" t="s">
        <v>151</v>
      </c>
      <c r="AW3279" s="13" t="s">
        <v>40</v>
      </c>
      <c r="AX3279" s="13" t="s">
        <v>25</v>
      </c>
      <c r="AY3279" s="214" t="s">
        <v>144</v>
      </c>
    </row>
    <row r="3280" spans="2:65" s="1" customFormat="1" ht="22.5" customHeight="1">
      <c r="B3280" s="175"/>
      <c r="C3280" s="176" t="s">
        <v>3453</v>
      </c>
      <c r="D3280" s="176" t="s">
        <v>146</v>
      </c>
      <c r="E3280" s="177" t="s">
        <v>3454</v>
      </c>
      <c r="F3280" s="178" t="s">
        <v>3455</v>
      </c>
      <c r="G3280" s="179" t="s">
        <v>205</v>
      </c>
      <c r="H3280" s="180">
        <v>257.726</v>
      </c>
      <c r="I3280" s="181"/>
      <c r="J3280" s="182">
        <f>ROUND(I3280*H3280,2)</f>
        <v>0</v>
      </c>
      <c r="K3280" s="178" t="s">
        <v>4753</v>
      </c>
      <c r="L3280" s="42"/>
      <c r="M3280" s="183" t="s">
        <v>5</v>
      </c>
      <c r="N3280" s="184" t="s">
        <v>48</v>
      </c>
      <c r="O3280" s="43"/>
      <c r="P3280" s="185">
        <f>O3280*H3280</f>
        <v>0</v>
      </c>
      <c r="Q3280" s="185">
        <v>0.01762</v>
      </c>
      <c r="R3280" s="185">
        <f>Q3280*H3280</f>
        <v>4.54113212</v>
      </c>
      <c r="S3280" s="185">
        <v>0</v>
      </c>
      <c r="T3280" s="186">
        <f>S3280*H3280</f>
        <v>0</v>
      </c>
      <c r="AR3280" s="24" t="s">
        <v>339</v>
      </c>
      <c r="AT3280" s="24" t="s">
        <v>146</v>
      </c>
      <c r="AU3280" s="24" t="s">
        <v>86</v>
      </c>
      <c r="AY3280" s="24" t="s">
        <v>144</v>
      </c>
      <c r="BE3280" s="187">
        <f>IF(N3280="základní",J3280,0)</f>
        <v>0</v>
      </c>
      <c r="BF3280" s="187">
        <f>IF(N3280="snížená",J3280,0)</f>
        <v>0</v>
      </c>
      <c r="BG3280" s="187">
        <f>IF(N3280="zákl. přenesená",J3280,0)</f>
        <v>0</v>
      </c>
      <c r="BH3280" s="187">
        <f>IF(N3280="sníž. přenesená",J3280,0)</f>
        <v>0</v>
      </c>
      <c r="BI3280" s="187">
        <f>IF(N3280="nulová",J3280,0)</f>
        <v>0</v>
      </c>
      <c r="BJ3280" s="24" t="s">
        <v>25</v>
      </c>
      <c r="BK3280" s="187">
        <f>ROUND(I3280*H3280,2)</f>
        <v>0</v>
      </c>
      <c r="BL3280" s="24" t="s">
        <v>339</v>
      </c>
      <c r="BM3280" s="24" t="s">
        <v>3456</v>
      </c>
    </row>
    <row r="3281" spans="2:51" s="11" customFormat="1" ht="13.5">
      <c r="B3281" s="188"/>
      <c r="D3281" s="189" t="s">
        <v>153</v>
      </c>
      <c r="E3281" s="190" t="s">
        <v>5</v>
      </c>
      <c r="F3281" s="191" t="s">
        <v>3457</v>
      </c>
      <c r="H3281" s="192" t="s">
        <v>5</v>
      </c>
      <c r="I3281" s="193"/>
      <c r="L3281" s="188"/>
      <c r="M3281" s="194"/>
      <c r="N3281" s="195"/>
      <c r="O3281" s="195"/>
      <c r="P3281" s="195"/>
      <c r="Q3281" s="195"/>
      <c r="R3281" s="195"/>
      <c r="S3281" s="195"/>
      <c r="T3281" s="196"/>
      <c r="AT3281" s="192" t="s">
        <v>153</v>
      </c>
      <c r="AU3281" s="192" t="s">
        <v>86</v>
      </c>
      <c r="AV3281" s="11" t="s">
        <v>25</v>
      </c>
      <c r="AW3281" s="11" t="s">
        <v>40</v>
      </c>
      <c r="AX3281" s="11" t="s">
        <v>77</v>
      </c>
      <c r="AY3281" s="192" t="s">
        <v>144</v>
      </c>
    </row>
    <row r="3282" spans="2:51" s="11" customFormat="1" ht="13.5">
      <c r="B3282" s="188"/>
      <c r="D3282" s="189" t="s">
        <v>153</v>
      </c>
      <c r="E3282" s="190" t="s">
        <v>5</v>
      </c>
      <c r="F3282" s="191" t="s">
        <v>653</v>
      </c>
      <c r="H3282" s="192" t="s">
        <v>5</v>
      </c>
      <c r="I3282" s="193"/>
      <c r="L3282" s="188"/>
      <c r="M3282" s="194"/>
      <c r="N3282" s="195"/>
      <c r="O3282" s="195"/>
      <c r="P3282" s="195"/>
      <c r="Q3282" s="195"/>
      <c r="R3282" s="195"/>
      <c r="S3282" s="195"/>
      <c r="T3282" s="196"/>
      <c r="AT3282" s="192" t="s">
        <v>153</v>
      </c>
      <c r="AU3282" s="192" t="s">
        <v>86</v>
      </c>
      <c r="AV3282" s="11" t="s">
        <v>25</v>
      </c>
      <c r="AW3282" s="11" t="s">
        <v>40</v>
      </c>
      <c r="AX3282" s="11" t="s">
        <v>77</v>
      </c>
      <c r="AY3282" s="192" t="s">
        <v>144</v>
      </c>
    </row>
    <row r="3283" spans="2:51" s="12" customFormat="1" ht="13.5">
      <c r="B3283" s="197"/>
      <c r="D3283" s="189" t="s">
        <v>153</v>
      </c>
      <c r="E3283" s="198" t="s">
        <v>5</v>
      </c>
      <c r="F3283" s="199" t="s">
        <v>3458</v>
      </c>
      <c r="H3283" s="200">
        <v>257.726</v>
      </c>
      <c r="I3283" s="201"/>
      <c r="L3283" s="197"/>
      <c r="M3283" s="202"/>
      <c r="N3283" s="203"/>
      <c r="O3283" s="203"/>
      <c r="P3283" s="203"/>
      <c r="Q3283" s="203"/>
      <c r="R3283" s="203"/>
      <c r="S3283" s="203"/>
      <c r="T3283" s="204"/>
      <c r="AT3283" s="198" t="s">
        <v>153</v>
      </c>
      <c r="AU3283" s="198" t="s">
        <v>86</v>
      </c>
      <c r="AV3283" s="12" t="s">
        <v>86</v>
      </c>
      <c r="AW3283" s="12" t="s">
        <v>40</v>
      </c>
      <c r="AX3283" s="12" t="s">
        <v>77</v>
      </c>
      <c r="AY3283" s="198" t="s">
        <v>144</v>
      </c>
    </row>
    <row r="3284" spans="2:51" s="13" customFormat="1" ht="13.5">
      <c r="B3284" s="205"/>
      <c r="D3284" s="206" t="s">
        <v>153</v>
      </c>
      <c r="E3284" s="207" t="s">
        <v>5</v>
      </c>
      <c r="F3284" s="208" t="s">
        <v>174</v>
      </c>
      <c r="H3284" s="209">
        <v>257.726</v>
      </c>
      <c r="I3284" s="210"/>
      <c r="L3284" s="205"/>
      <c r="M3284" s="211"/>
      <c r="N3284" s="212"/>
      <c r="O3284" s="212"/>
      <c r="P3284" s="212"/>
      <c r="Q3284" s="212"/>
      <c r="R3284" s="212"/>
      <c r="S3284" s="212"/>
      <c r="T3284" s="213"/>
      <c r="AT3284" s="214" t="s">
        <v>153</v>
      </c>
      <c r="AU3284" s="214" t="s">
        <v>86</v>
      </c>
      <c r="AV3284" s="13" t="s">
        <v>151</v>
      </c>
      <c r="AW3284" s="13" t="s">
        <v>40</v>
      </c>
      <c r="AX3284" s="13" t="s">
        <v>25</v>
      </c>
      <c r="AY3284" s="214" t="s">
        <v>144</v>
      </c>
    </row>
    <row r="3285" spans="2:65" s="1" customFormat="1" ht="22.5" customHeight="1">
      <c r="B3285" s="175"/>
      <c r="C3285" s="176" t="s">
        <v>3459</v>
      </c>
      <c r="D3285" s="176" t="s">
        <v>146</v>
      </c>
      <c r="E3285" s="177" t="s">
        <v>3460</v>
      </c>
      <c r="F3285" s="178" t="s">
        <v>3461</v>
      </c>
      <c r="G3285" s="179" t="s">
        <v>205</v>
      </c>
      <c r="H3285" s="180">
        <v>188.97</v>
      </c>
      <c r="I3285" s="181"/>
      <c r="J3285" s="182">
        <f>ROUND(I3285*H3285,2)</f>
        <v>0</v>
      </c>
      <c r="K3285" s="178" t="s">
        <v>4753</v>
      </c>
      <c r="L3285" s="42"/>
      <c r="M3285" s="183" t="s">
        <v>5</v>
      </c>
      <c r="N3285" s="184" t="s">
        <v>48</v>
      </c>
      <c r="O3285" s="43"/>
      <c r="P3285" s="185">
        <f>O3285*H3285</f>
        <v>0</v>
      </c>
      <c r="Q3285" s="185">
        <v>0.00112</v>
      </c>
      <c r="R3285" s="185">
        <f>Q3285*H3285</f>
        <v>0.21164639999999998</v>
      </c>
      <c r="S3285" s="185">
        <v>0</v>
      </c>
      <c r="T3285" s="186">
        <f>S3285*H3285</f>
        <v>0</v>
      </c>
      <c r="AR3285" s="24" t="s">
        <v>339</v>
      </c>
      <c r="AT3285" s="24" t="s">
        <v>146</v>
      </c>
      <c r="AU3285" s="24" t="s">
        <v>86</v>
      </c>
      <c r="AY3285" s="24" t="s">
        <v>144</v>
      </c>
      <c r="BE3285" s="187">
        <f>IF(N3285="základní",J3285,0)</f>
        <v>0</v>
      </c>
      <c r="BF3285" s="187">
        <f>IF(N3285="snížená",J3285,0)</f>
        <v>0</v>
      </c>
      <c r="BG3285" s="187">
        <f>IF(N3285="zákl. přenesená",J3285,0)</f>
        <v>0</v>
      </c>
      <c r="BH3285" s="187">
        <f>IF(N3285="sníž. přenesená",J3285,0)</f>
        <v>0</v>
      </c>
      <c r="BI3285" s="187">
        <f>IF(N3285="nulová",J3285,0)</f>
        <v>0</v>
      </c>
      <c r="BJ3285" s="24" t="s">
        <v>25</v>
      </c>
      <c r="BK3285" s="187">
        <f>ROUND(I3285*H3285,2)</f>
        <v>0</v>
      </c>
      <c r="BL3285" s="24" t="s">
        <v>339</v>
      </c>
      <c r="BM3285" s="24" t="s">
        <v>3462</v>
      </c>
    </row>
    <row r="3286" spans="2:51" s="11" customFormat="1" ht="13.5">
      <c r="B3286" s="188"/>
      <c r="D3286" s="189" t="s">
        <v>153</v>
      </c>
      <c r="E3286" s="190" t="s">
        <v>5</v>
      </c>
      <c r="F3286" s="191" t="s">
        <v>637</v>
      </c>
      <c r="H3286" s="192" t="s">
        <v>5</v>
      </c>
      <c r="I3286" s="193"/>
      <c r="L3286" s="188"/>
      <c r="M3286" s="194"/>
      <c r="N3286" s="195"/>
      <c r="O3286" s="195"/>
      <c r="P3286" s="195"/>
      <c r="Q3286" s="195"/>
      <c r="R3286" s="195"/>
      <c r="S3286" s="195"/>
      <c r="T3286" s="196"/>
      <c r="AT3286" s="192" t="s">
        <v>153</v>
      </c>
      <c r="AU3286" s="192" t="s">
        <v>86</v>
      </c>
      <c r="AV3286" s="11" t="s">
        <v>25</v>
      </c>
      <c r="AW3286" s="11" t="s">
        <v>40</v>
      </c>
      <c r="AX3286" s="11" t="s">
        <v>77</v>
      </c>
      <c r="AY3286" s="192" t="s">
        <v>144</v>
      </c>
    </row>
    <row r="3287" spans="2:51" s="11" customFormat="1" ht="13.5">
      <c r="B3287" s="188"/>
      <c r="D3287" s="189" t="s">
        <v>153</v>
      </c>
      <c r="E3287" s="190" t="s">
        <v>5</v>
      </c>
      <c r="F3287" s="191" t="s">
        <v>638</v>
      </c>
      <c r="H3287" s="192" t="s">
        <v>5</v>
      </c>
      <c r="I3287" s="193"/>
      <c r="L3287" s="188"/>
      <c r="M3287" s="194"/>
      <c r="N3287" s="195"/>
      <c r="O3287" s="195"/>
      <c r="P3287" s="195"/>
      <c r="Q3287" s="195"/>
      <c r="R3287" s="195"/>
      <c r="S3287" s="195"/>
      <c r="T3287" s="196"/>
      <c r="AT3287" s="192" t="s">
        <v>153</v>
      </c>
      <c r="AU3287" s="192" t="s">
        <v>86</v>
      </c>
      <c r="AV3287" s="11" t="s">
        <v>25</v>
      </c>
      <c r="AW3287" s="11" t="s">
        <v>40</v>
      </c>
      <c r="AX3287" s="11" t="s">
        <v>77</v>
      </c>
      <c r="AY3287" s="192" t="s">
        <v>144</v>
      </c>
    </row>
    <row r="3288" spans="2:51" s="12" customFormat="1" ht="13.5">
      <c r="B3288" s="197"/>
      <c r="D3288" s="189" t="s">
        <v>153</v>
      </c>
      <c r="E3288" s="198" t="s">
        <v>5</v>
      </c>
      <c r="F3288" s="199" t="s">
        <v>639</v>
      </c>
      <c r="H3288" s="200">
        <v>127.14</v>
      </c>
      <c r="I3288" s="201"/>
      <c r="L3288" s="197"/>
      <c r="M3288" s="202"/>
      <c r="N3288" s="203"/>
      <c r="O3288" s="203"/>
      <c r="P3288" s="203"/>
      <c r="Q3288" s="203"/>
      <c r="R3288" s="203"/>
      <c r="S3288" s="203"/>
      <c r="T3288" s="204"/>
      <c r="AT3288" s="198" t="s">
        <v>153</v>
      </c>
      <c r="AU3288" s="198" t="s">
        <v>86</v>
      </c>
      <c r="AV3288" s="12" t="s">
        <v>86</v>
      </c>
      <c r="AW3288" s="12" t="s">
        <v>40</v>
      </c>
      <c r="AX3288" s="12" t="s">
        <v>77</v>
      </c>
      <c r="AY3288" s="198" t="s">
        <v>144</v>
      </c>
    </row>
    <row r="3289" spans="2:51" s="11" customFormat="1" ht="13.5">
      <c r="B3289" s="188"/>
      <c r="D3289" s="189" t="s">
        <v>153</v>
      </c>
      <c r="E3289" s="190" t="s">
        <v>5</v>
      </c>
      <c r="F3289" s="191" t="s">
        <v>3463</v>
      </c>
      <c r="H3289" s="192" t="s">
        <v>5</v>
      </c>
      <c r="I3289" s="193"/>
      <c r="L3289" s="188"/>
      <c r="M3289" s="194"/>
      <c r="N3289" s="195"/>
      <c r="O3289" s="195"/>
      <c r="P3289" s="195"/>
      <c r="Q3289" s="195"/>
      <c r="R3289" s="195"/>
      <c r="S3289" s="195"/>
      <c r="T3289" s="196"/>
      <c r="AT3289" s="192" t="s">
        <v>153</v>
      </c>
      <c r="AU3289" s="192" t="s">
        <v>86</v>
      </c>
      <c r="AV3289" s="11" t="s">
        <v>25</v>
      </c>
      <c r="AW3289" s="11" t="s">
        <v>40</v>
      </c>
      <c r="AX3289" s="11" t="s">
        <v>77</v>
      </c>
      <c r="AY3289" s="192" t="s">
        <v>144</v>
      </c>
    </row>
    <row r="3290" spans="2:51" s="11" customFormat="1" ht="13.5">
      <c r="B3290" s="188"/>
      <c r="D3290" s="189" t="s">
        <v>153</v>
      </c>
      <c r="E3290" s="190" t="s">
        <v>5</v>
      </c>
      <c r="F3290" s="191" t="s">
        <v>3464</v>
      </c>
      <c r="H3290" s="192" t="s">
        <v>5</v>
      </c>
      <c r="I3290" s="193"/>
      <c r="L3290" s="188"/>
      <c r="M3290" s="194"/>
      <c r="N3290" s="195"/>
      <c r="O3290" s="195"/>
      <c r="P3290" s="195"/>
      <c r="Q3290" s="195"/>
      <c r="R3290" s="195"/>
      <c r="S3290" s="195"/>
      <c r="T3290" s="196"/>
      <c r="AT3290" s="192" t="s">
        <v>153</v>
      </c>
      <c r="AU3290" s="192" t="s">
        <v>86</v>
      </c>
      <c r="AV3290" s="11" t="s">
        <v>25</v>
      </c>
      <c r="AW3290" s="11" t="s">
        <v>40</v>
      </c>
      <c r="AX3290" s="11" t="s">
        <v>77</v>
      </c>
      <c r="AY3290" s="192" t="s">
        <v>144</v>
      </c>
    </row>
    <row r="3291" spans="2:51" s="12" customFormat="1" ht="13.5">
      <c r="B3291" s="197"/>
      <c r="D3291" s="189" t="s">
        <v>153</v>
      </c>
      <c r="E3291" s="198" t="s">
        <v>5</v>
      </c>
      <c r="F3291" s="199" t="s">
        <v>3465</v>
      </c>
      <c r="H3291" s="200">
        <v>61.83</v>
      </c>
      <c r="I3291" s="201"/>
      <c r="L3291" s="197"/>
      <c r="M3291" s="202"/>
      <c r="N3291" s="203"/>
      <c r="O3291" s="203"/>
      <c r="P3291" s="203"/>
      <c r="Q3291" s="203"/>
      <c r="R3291" s="203"/>
      <c r="S3291" s="203"/>
      <c r="T3291" s="204"/>
      <c r="AT3291" s="198" t="s">
        <v>153</v>
      </c>
      <c r="AU3291" s="198" t="s">
        <v>86</v>
      </c>
      <c r="AV3291" s="12" t="s">
        <v>86</v>
      </c>
      <c r="AW3291" s="12" t="s">
        <v>40</v>
      </c>
      <c r="AX3291" s="12" t="s">
        <v>77</v>
      </c>
      <c r="AY3291" s="198" t="s">
        <v>144</v>
      </c>
    </row>
    <row r="3292" spans="2:51" s="13" customFormat="1" ht="13.5">
      <c r="B3292" s="205"/>
      <c r="D3292" s="206" t="s">
        <v>153</v>
      </c>
      <c r="E3292" s="207" t="s">
        <v>5</v>
      </c>
      <c r="F3292" s="208" t="s">
        <v>174</v>
      </c>
      <c r="H3292" s="209">
        <v>188.97</v>
      </c>
      <c r="I3292" s="210"/>
      <c r="L3292" s="205"/>
      <c r="M3292" s="211"/>
      <c r="N3292" s="212"/>
      <c r="O3292" s="212"/>
      <c r="P3292" s="212"/>
      <c r="Q3292" s="212"/>
      <c r="R3292" s="212"/>
      <c r="S3292" s="212"/>
      <c r="T3292" s="213"/>
      <c r="AT3292" s="214" t="s">
        <v>153</v>
      </c>
      <c r="AU3292" s="214" t="s">
        <v>86</v>
      </c>
      <c r="AV3292" s="13" t="s">
        <v>151</v>
      </c>
      <c r="AW3292" s="13" t="s">
        <v>40</v>
      </c>
      <c r="AX3292" s="13" t="s">
        <v>25</v>
      </c>
      <c r="AY3292" s="214" t="s">
        <v>144</v>
      </c>
    </row>
    <row r="3293" spans="2:65" s="1" customFormat="1" ht="22.5" customHeight="1">
      <c r="B3293" s="175"/>
      <c r="C3293" s="176" t="s">
        <v>3466</v>
      </c>
      <c r="D3293" s="176" t="s">
        <v>146</v>
      </c>
      <c r="E3293" s="177" t="s">
        <v>3467</v>
      </c>
      <c r="F3293" s="178" t="s">
        <v>3468</v>
      </c>
      <c r="G3293" s="179" t="s">
        <v>205</v>
      </c>
      <c r="H3293" s="180">
        <v>203.61</v>
      </c>
      <c r="I3293" s="181"/>
      <c r="J3293" s="182">
        <f>ROUND(I3293*H3293,2)</f>
        <v>0</v>
      </c>
      <c r="K3293" s="178" t="s">
        <v>4753</v>
      </c>
      <c r="L3293" s="42"/>
      <c r="M3293" s="183" t="s">
        <v>5</v>
      </c>
      <c r="N3293" s="184" t="s">
        <v>48</v>
      </c>
      <c r="O3293" s="43"/>
      <c r="P3293" s="185">
        <f>O3293*H3293</f>
        <v>0</v>
      </c>
      <c r="Q3293" s="185">
        <v>0.01063</v>
      </c>
      <c r="R3293" s="185">
        <f>Q3293*H3293</f>
        <v>2.1643743000000004</v>
      </c>
      <c r="S3293" s="185">
        <v>0</v>
      </c>
      <c r="T3293" s="186">
        <f>S3293*H3293</f>
        <v>0</v>
      </c>
      <c r="AR3293" s="24" t="s">
        <v>339</v>
      </c>
      <c r="AT3293" s="24" t="s">
        <v>146</v>
      </c>
      <c r="AU3293" s="24" t="s">
        <v>86</v>
      </c>
      <c r="AY3293" s="24" t="s">
        <v>144</v>
      </c>
      <c r="BE3293" s="187">
        <f>IF(N3293="základní",J3293,0)</f>
        <v>0</v>
      </c>
      <c r="BF3293" s="187">
        <f>IF(N3293="snížená",J3293,0)</f>
        <v>0</v>
      </c>
      <c r="BG3293" s="187">
        <f>IF(N3293="zákl. přenesená",J3293,0)</f>
        <v>0</v>
      </c>
      <c r="BH3293" s="187">
        <f>IF(N3293="sníž. přenesená",J3293,0)</f>
        <v>0</v>
      </c>
      <c r="BI3293" s="187">
        <f>IF(N3293="nulová",J3293,0)</f>
        <v>0</v>
      </c>
      <c r="BJ3293" s="24" t="s">
        <v>25</v>
      </c>
      <c r="BK3293" s="187">
        <f>ROUND(I3293*H3293,2)</f>
        <v>0</v>
      </c>
      <c r="BL3293" s="24" t="s">
        <v>339</v>
      </c>
      <c r="BM3293" s="24" t="s">
        <v>3469</v>
      </c>
    </row>
    <row r="3294" spans="2:51" s="11" customFormat="1" ht="13.5">
      <c r="B3294" s="188"/>
      <c r="D3294" s="189" t="s">
        <v>153</v>
      </c>
      <c r="E3294" s="190" t="s">
        <v>5</v>
      </c>
      <c r="F3294" s="191" t="s">
        <v>634</v>
      </c>
      <c r="H3294" s="192" t="s">
        <v>5</v>
      </c>
      <c r="I3294" s="193"/>
      <c r="L3294" s="188"/>
      <c r="M3294" s="194"/>
      <c r="N3294" s="195"/>
      <c r="O3294" s="195"/>
      <c r="P3294" s="195"/>
      <c r="Q3294" s="195"/>
      <c r="R3294" s="195"/>
      <c r="S3294" s="195"/>
      <c r="T3294" s="196"/>
      <c r="AT3294" s="192" t="s">
        <v>153</v>
      </c>
      <c r="AU3294" s="192" t="s">
        <v>86</v>
      </c>
      <c r="AV3294" s="11" t="s">
        <v>25</v>
      </c>
      <c r="AW3294" s="11" t="s">
        <v>40</v>
      </c>
      <c r="AX3294" s="11" t="s">
        <v>77</v>
      </c>
      <c r="AY3294" s="192" t="s">
        <v>144</v>
      </c>
    </row>
    <row r="3295" spans="2:51" s="11" customFormat="1" ht="13.5">
      <c r="B3295" s="188"/>
      <c r="D3295" s="189" t="s">
        <v>153</v>
      </c>
      <c r="E3295" s="190" t="s">
        <v>5</v>
      </c>
      <c r="F3295" s="191" t="s">
        <v>635</v>
      </c>
      <c r="H3295" s="192" t="s">
        <v>5</v>
      </c>
      <c r="I3295" s="193"/>
      <c r="L3295" s="188"/>
      <c r="M3295" s="194"/>
      <c r="N3295" s="195"/>
      <c r="O3295" s="195"/>
      <c r="P3295" s="195"/>
      <c r="Q3295" s="195"/>
      <c r="R3295" s="195"/>
      <c r="S3295" s="195"/>
      <c r="T3295" s="196"/>
      <c r="AT3295" s="192" t="s">
        <v>153</v>
      </c>
      <c r="AU3295" s="192" t="s">
        <v>86</v>
      </c>
      <c r="AV3295" s="11" t="s">
        <v>25</v>
      </c>
      <c r="AW3295" s="11" t="s">
        <v>40</v>
      </c>
      <c r="AX3295" s="11" t="s">
        <v>77</v>
      </c>
      <c r="AY3295" s="192" t="s">
        <v>144</v>
      </c>
    </row>
    <row r="3296" spans="2:51" s="12" customFormat="1" ht="13.5">
      <c r="B3296" s="197"/>
      <c r="D3296" s="189" t="s">
        <v>153</v>
      </c>
      <c r="E3296" s="198" t="s">
        <v>5</v>
      </c>
      <c r="F3296" s="199" t="s">
        <v>636</v>
      </c>
      <c r="H3296" s="200">
        <v>203.61</v>
      </c>
      <c r="I3296" s="201"/>
      <c r="L3296" s="197"/>
      <c r="M3296" s="202"/>
      <c r="N3296" s="203"/>
      <c r="O3296" s="203"/>
      <c r="P3296" s="203"/>
      <c r="Q3296" s="203"/>
      <c r="R3296" s="203"/>
      <c r="S3296" s="203"/>
      <c r="T3296" s="204"/>
      <c r="AT3296" s="198" t="s">
        <v>153</v>
      </c>
      <c r="AU3296" s="198" t="s">
        <v>86</v>
      </c>
      <c r="AV3296" s="12" t="s">
        <v>86</v>
      </c>
      <c r="AW3296" s="12" t="s">
        <v>40</v>
      </c>
      <c r="AX3296" s="12" t="s">
        <v>77</v>
      </c>
      <c r="AY3296" s="198" t="s">
        <v>144</v>
      </c>
    </row>
    <row r="3297" spans="2:51" s="13" customFormat="1" ht="13.5">
      <c r="B3297" s="205"/>
      <c r="D3297" s="206" t="s">
        <v>153</v>
      </c>
      <c r="E3297" s="207" t="s">
        <v>5</v>
      </c>
      <c r="F3297" s="208" t="s">
        <v>174</v>
      </c>
      <c r="H3297" s="209">
        <v>203.61</v>
      </c>
      <c r="I3297" s="210"/>
      <c r="L3297" s="205"/>
      <c r="M3297" s="211"/>
      <c r="N3297" s="212"/>
      <c r="O3297" s="212"/>
      <c r="P3297" s="212"/>
      <c r="Q3297" s="212"/>
      <c r="R3297" s="212"/>
      <c r="S3297" s="212"/>
      <c r="T3297" s="213"/>
      <c r="AT3297" s="214" t="s">
        <v>153</v>
      </c>
      <c r="AU3297" s="214" t="s">
        <v>86</v>
      </c>
      <c r="AV3297" s="13" t="s">
        <v>151</v>
      </c>
      <c r="AW3297" s="13" t="s">
        <v>40</v>
      </c>
      <c r="AX3297" s="13" t="s">
        <v>25</v>
      </c>
      <c r="AY3297" s="214" t="s">
        <v>144</v>
      </c>
    </row>
    <row r="3298" spans="2:65" s="1" customFormat="1" ht="22.5" customHeight="1">
      <c r="B3298" s="175"/>
      <c r="C3298" s="176" t="s">
        <v>3470</v>
      </c>
      <c r="D3298" s="176" t="s">
        <v>146</v>
      </c>
      <c r="E3298" s="177" t="s">
        <v>3471</v>
      </c>
      <c r="F3298" s="178" t="s">
        <v>3472</v>
      </c>
      <c r="G3298" s="179" t="s">
        <v>205</v>
      </c>
      <c r="H3298" s="180">
        <v>162.08</v>
      </c>
      <c r="I3298" s="181"/>
      <c r="J3298" s="182">
        <f>ROUND(I3298*H3298,2)</f>
        <v>0</v>
      </c>
      <c r="K3298" s="178" t="s">
        <v>4753</v>
      </c>
      <c r="L3298" s="42"/>
      <c r="M3298" s="183" t="s">
        <v>5</v>
      </c>
      <c r="N3298" s="184" t="s">
        <v>48</v>
      </c>
      <c r="O3298" s="43"/>
      <c r="P3298" s="185">
        <f>O3298*H3298</f>
        <v>0</v>
      </c>
      <c r="Q3298" s="185">
        <v>0.01063</v>
      </c>
      <c r="R3298" s="185">
        <f>Q3298*H3298</f>
        <v>1.7229104000000002</v>
      </c>
      <c r="S3298" s="185">
        <v>0</v>
      </c>
      <c r="T3298" s="186">
        <f>S3298*H3298</f>
        <v>0</v>
      </c>
      <c r="AR3298" s="24" t="s">
        <v>339</v>
      </c>
      <c r="AT3298" s="24" t="s">
        <v>146</v>
      </c>
      <c r="AU3298" s="24" t="s">
        <v>86</v>
      </c>
      <c r="AY3298" s="24" t="s">
        <v>144</v>
      </c>
      <c r="BE3298" s="187">
        <f>IF(N3298="základní",J3298,0)</f>
        <v>0</v>
      </c>
      <c r="BF3298" s="187">
        <f>IF(N3298="snížená",J3298,0)</f>
        <v>0</v>
      </c>
      <c r="BG3298" s="187">
        <f>IF(N3298="zákl. přenesená",J3298,0)</f>
        <v>0</v>
      </c>
      <c r="BH3298" s="187">
        <f>IF(N3298="sníž. přenesená",J3298,0)</f>
        <v>0</v>
      </c>
      <c r="BI3298" s="187">
        <f>IF(N3298="nulová",J3298,0)</f>
        <v>0</v>
      </c>
      <c r="BJ3298" s="24" t="s">
        <v>25</v>
      </c>
      <c r="BK3298" s="187">
        <f>ROUND(I3298*H3298,2)</f>
        <v>0</v>
      </c>
      <c r="BL3298" s="24" t="s">
        <v>339</v>
      </c>
      <c r="BM3298" s="24" t="s">
        <v>3473</v>
      </c>
    </row>
    <row r="3299" spans="2:51" s="11" customFormat="1" ht="13.5">
      <c r="B3299" s="188"/>
      <c r="D3299" s="189" t="s">
        <v>153</v>
      </c>
      <c r="E3299" s="190" t="s">
        <v>5</v>
      </c>
      <c r="F3299" s="191" t="s">
        <v>3474</v>
      </c>
      <c r="H3299" s="192" t="s">
        <v>5</v>
      </c>
      <c r="I3299" s="193"/>
      <c r="L3299" s="188"/>
      <c r="M3299" s="194"/>
      <c r="N3299" s="195"/>
      <c r="O3299" s="195"/>
      <c r="P3299" s="195"/>
      <c r="Q3299" s="195"/>
      <c r="R3299" s="195"/>
      <c r="S3299" s="195"/>
      <c r="T3299" s="196"/>
      <c r="AT3299" s="192" t="s">
        <v>153</v>
      </c>
      <c r="AU3299" s="192" t="s">
        <v>86</v>
      </c>
      <c r="AV3299" s="11" t="s">
        <v>25</v>
      </c>
      <c r="AW3299" s="11" t="s">
        <v>40</v>
      </c>
      <c r="AX3299" s="11" t="s">
        <v>77</v>
      </c>
      <c r="AY3299" s="192" t="s">
        <v>144</v>
      </c>
    </row>
    <row r="3300" spans="2:51" s="12" customFormat="1" ht="13.5">
      <c r="B3300" s="197"/>
      <c r="D3300" s="189" t="s">
        <v>153</v>
      </c>
      <c r="E3300" s="198" t="s">
        <v>5</v>
      </c>
      <c r="F3300" s="199" t="s">
        <v>3475</v>
      </c>
      <c r="H3300" s="200">
        <v>162.08</v>
      </c>
      <c r="I3300" s="201"/>
      <c r="L3300" s="197"/>
      <c r="M3300" s="202"/>
      <c r="N3300" s="203"/>
      <c r="O3300" s="203"/>
      <c r="P3300" s="203"/>
      <c r="Q3300" s="203"/>
      <c r="R3300" s="203"/>
      <c r="S3300" s="203"/>
      <c r="T3300" s="204"/>
      <c r="AT3300" s="198" t="s">
        <v>153</v>
      </c>
      <c r="AU3300" s="198" t="s">
        <v>86</v>
      </c>
      <c r="AV3300" s="12" t="s">
        <v>86</v>
      </c>
      <c r="AW3300" s="12" t="s">
        <v>40</v>
      </c>
      <c r="AX3300" s="12" t="s">
        <v>77</v>
      </c>
      <c r="AY3300" s="198" t="s">
        <v>144</v>
      </c>
    </row>
    <row r="3301" spans="2:51" s="13" customFormat="1" ht="13.5">
      <c r="B3301" s="205"/>
      <c r="D3301" s="206" t="s">
        <v>153</v>
      </c>
      <c r="E3301" s="207" t="s">
        <v>5</v>
      </c>
      <c r="F3301" s="208" t="s">
        <v>174</v>
      </c>
      <c r="H3301" s="209">
        <v>162.08</v>
      </c>
      <c r="I3301" s="210"/>
      <c r="L3301" s="205"/>
      <c r="M3301" s="211"/>
      <c r="N3301" s="212"/>
      <c r="O3301" s="212"/>
      <c r="P3301" s="212"/>
      <c r="Q3301" s="212"/>
      <c r="R3301" s="212"/>
      <c r="S3301" s="212"/>
      <c r="T3301" s="213"/>
      <c r="AT3301" s="214" t="s">
        <v>153</v>
      </c>
      <c r="AU3301" s="214" t="s">
        <v>86</v>
      </c>
      <c r="AV3301" s="13" t="s">
        <v>151</v>
      </c>
      <c r="AW3301" s="13" t="s">
        <v>40</v>
      </c>
      <c r="AX3301" s="13" t="s">
        <v>25</v>
      </c>
      <c r="AY3301" s="214" t="s">
        <v>144</v>
      </c>
    </row>
    <row r="3302" spans="2:65" s="1" customFormat="1" ht="22.5" customHeight="1">
      <c r="B3302" s="175"/>
      <c r="C3302" s="176" t="s">
        <v>3476</v>
      </c>
      <c r="D3302" s="176" t="s">
        <v>146</v>
      </c>
      <c r="E3302" s="177" t="s">
        <v>3477</v>
      </c>
      <c r="F3302" s="178" t="s">
        <v>3478</v>
      </c>
      <c r="G3302" s="179" t="s">
        <v>205</v>
      </c>
      <c r="H3302" s="180">
        <v>1165.015</v>
      </c>
      <c r="I3302" s="181"/>
      <c r="J3302" s="182">
        <f>ROUND(I3302*H3302,2)</f>
        <v>0</v>
      </c>
      <c r="K3302" s="178" t="s">
        <v>4753</v>
      </c>
      <c r="L3302" s="42"/>
      <c r="M3302" s="183" t="s">
        <v>5</v>
      </c>
      <c r="N3302" s="184" t="s">
        <v>48</v>
      </c>
      <c r="O3302" s="43"/>
      <c r="P3302" s="185">
        <f>O3302*H3302</f>
        <v>0</v>
      </c>
      <c r="Q3302" s="185">
        <v>0.00048</v>
      </c>
      <c r="R3302" s="185">
        <f>Q3302*H3302</f>
        <v>0.5592072</v>
      </c>
      <c r="S3302" s="185">
        <v>0</v>
      </c>
      <c r="T3302" s="186">
        <f>S3302*H3302</f>
        <v>0</v>
      </c>
      <c r="AR3302" s="24" t="s">
        <v>339</v>
      </c>
      <c r="AT3302" s="24" t="s">
        <v>146</v>
      </c>
      <c r="AU3302" s="24" t="s">
        <v>86</v>
      </c>
      <c r="AY3302" s="24" t="s">
        <v>144</v>
      </c>
      <c r="BE3302" s="187">
        <f>IF(N3302="základní",J3302,0)</f>
        <v>0</v>
      </c>
      <c r="BF3302" s="187">
        <f>IF(N3302="snížená",J3302,0)</f>
        <v>0</v>
      </c>
      <c r="BG3302" s="187">
        <f>IF(N3302="zákl. přenesená",J3302,0)</f>
        <v>0</v>
      </c>
      <c r="BH3302" s="187">
        <f>IF(N3302="sníž. přenesená",J3302,0)</f>
        <v>0</v>
      </c>
      <c r="BI3302" s="187">
        <f>IF(N3302="nulová",J3302,0)</f>
        <v>0</v>
      </c>
      <c r="BJ3302" s="24" t="s">
        <v>25</v>
      </c>
      <c r="BK3302" s="187">
        <f>ROUND(I3302*H3302,2)</f>
        <v>0</v>
      </c>
      <c r="BL3302" s="24" t="s">
        <v>339</v>
      </c>
      <c r="BM3302" s="24" t="s">
        <v>3479</v>
      </c>
    </row>
    <row r="3303" spans="2:51" s="11" customFormat="1" ht="13.5">
      <c r="B3303" s="188"/>
      <c r="D3303" s="189" t="s">
        <v>153</v>
      </c>
      <c r="E3303" s="190" t="s">
        <v>5</v>
      </c>
      <c r="F3303" s="191" t="s">
        <v>324</v>
      </c>
      <c r="H3303" s="192" t="s">
        <v>5</v>
      </c>
      <c r="I3303" s="193"/>
      <c r="L3303" s="188"/>
      <c r="M3303" s="194"/>
      <c r="N3303" s="195"/>
      <c r="O3303" s="195"/>
      <c r="P3303" s="195"/>
      <c r="Q3303" s="195"/>
      <c r="R3303" s="195"/>
      <c r="S3303" s="195"/>
      <c r="T3303" s="196"/>
      <c r="AT3303" s="192" t="s">
        <v>153</v>
      </c>
      <c r="AU3303" s="192" t="s">
        <v>86</v>
      </c>
      <c r="AV3303" s="11" t="s">
        <v>25</v>
      </c>
      <c r="AW3303" s="11" t="s">
        <v>40</v>
      </c>
      <c r="AX3303" s="11" t="s">
        <v>77</v>
      </c>
      <c r="AY3303" s="192" t="s">
        <v>144</v>
      </c>
    </row>
    <row r="3304" spans="2:51" s="11" customFormat="1" ht="13.5">
      <c r="B3304" s="188"/>
      <c r="D3304" s="189" t="s">
        <v>153</v>
      </c>
      <c r="E3304" s="190" t="s">
        <v>5</v>
      </c>
      <c r="F3304" s="191" t="s">
        <v>3480</v>
      </c>
      <c r="H3304" s="192" t="s">
        <v>5</v>
      </c>
      <c r="I3304" s="193"/>
      <c r="L3304" s="188"/>
      <c r="M3304" s="194"/>
      <c r="N3304" s="195"/>
      <c r="O3304" s="195"/>
      <c r="P3304" s="195"/>
      <c r="Q3304" s="195"/>
      <c r="R3304" s="195"/>
      <c r="S3304" s="195"/>
      <c r="T3304" s="196"/>
      <c r="AT3304" s="192" t="s">
        <v>153</v>
      </c>
      <c r="AU3304" s="192" t="s">
        <v>86</v>
      </c>
      <c r="AV3304" s="11" t="s">
        <v>25</v>
      </c>
      <c r="AW3304" s="11" t="s">
        <v>40</v>
      </c>
      <c r="AX3304" s="11" t="s">
        <v>77</v>
      </c>
      <c r="AY3304" s="192" t="s">
        <v>144</v>
      </c>
    </row>
    <row r="3305" spans="2:51" s="12" customFormat="1" ht="13.5">
      <c r="B3305" s="197"/>
      <c r="D3305" s="189" t="s">
        <v>153</v>
      </c>
      <c r="E3305" s="198" t="s">
        <v>5</v>
      </c>
      <c r="F3305" s="199" t="s">
        <v>727</v>
      </c>
      <c r="H3305" s="200">
        <v>203.64</v>
      </c>
      <c r="I3305" s="201"/>
      <c r="L3305" s="197"/>
      <c r="M3305" s="202"/>
      <c r="N3305" s="203"/>
      <c r="O3305" s="203"/>
      <c r="P3305" s="203"/>
      <c r="Q3305" s="203"/>
      <c r="R3305" s="203"/>
      <c r="S3305" s="203"/>
      <c r="T3305" s="204"/>
      <c r="AT3305" s="198" t="s">
        <v>153</v>
      </c>
      <c r="AU3305" s="198" t="s">
        <v>86</v>
      </c>
      <c r="AV3305" s="12" t="s">
        <v>86</v>
      </c>
      <c r="AW3305" s="12" t="s">
        <v>40</v>
      </c>
      <c r="AX3305" s="12" t="s">
        <v>77</v>
      </c>
      <c r="AY3305" s="198" t="s">
        <v>144</v>
      </c>
    </row>
    <row r="3306" spans="2:51" s="11" customFormat="1" ht="13.5">
      <c r="B3306" s="188"/>
      <c r="D3306" s="189" t="s">
        <v>153</v>
      </c>
      <c r="E3306" s="190" t="s">
        <v>5</v>
      </c>
      <c r="F3306" s="191" t="s">
        <v>163</v>
      </c>
      <c r="H3306" s="192" t="s">
        <v>5</v>
      </c>
      <c r="I3306" s="193"/>
      <c r="L3306" s="188"/>
      <c r="M3306" s="194"/>
      <c r="N3306" s="195"/>
      <c r="O3306" s="195"/>
      <c r="P3306" s="195"/>
      <c r="Q3306" s="195"/>
      <c r="R3306" s="195"/>
      <c r="S3306" s="195"/>
      <c r="T3306" s="196"/>
      <c r="AT3306" s="192" t="s">
        <v>153</v>
      </c>
      <c r="AU3306" s="192" t="s">
        <v>86</v>
      </c>
      <c r="AV3306" s="11" t="s">
        <v>25</v>
      </c>
      <c r="AW3306" s="11" t="s">
        <v>40</v>
      </c>
      <c r="AX3306" s="11" t="s">
        <v>77</v>
      </c>
      <c r="AY3306" s="192" t="s">
        <v>144</v>
      </c>
    </row>
    <row r="3307" spans="2:51" s="11" customFormat="1" ht="13.5">
      <c r="B3307" s="188"/>
      <c r="D3307" s="189" t="s">
        <v>153</v>
      </c>
      <c r="E3307" s="190" t="s">
        <v>5</v>
      </c>
      <c r="F3307" s="191" t="s">
        <v>164</v>
      </c>
      <c r="H3307" s="192" t="s">
        <v>5</v>
      </c>
      <c r="I3307" s="193"/>
      <c r="L3307" s="188"/>
      <c r="M3307" s="194"/>
      <c r="N3307" s="195"/>
      <c r="O3307" s="195"/>
      <c r="P3307" s="195"/>
      <c r="Q3307" s="195"/>
      <c r="R3307" s="195"/>
      <c r="S3307" s="195"/>
      <c r="T3307" s="196"/>
      <c r="AT3307" s="192" t="s">
        <v>153</v>
      </c>
      <c r="AU3307" s="192" t="s">
        <v>86</v>
      </c>
      <c r="AV3307" s="11" t="s">
        <v>25</v>
      </c>
      <c r="AW3307" s="11" t="s">
        <v>40</v>
      </c>
      <c r="AX3307" s="11" t="s">
        <v>77</v>
      </c>
      <c r="AY3307" s="192" t="s">
        <v>144</v>
      </c>
    </row>
    <row r="3308" spans="2:51" s="12" customFormat="1" ht="13.5">
      <c r="B3308" s="197"/>
      <c r="D3308" s="189" t="s">
        <v>153</v>
      </c>
      <c r="E3308" s="198" t="s">
        <v>5</v>
      </c>
      <c r="F3308" s="199" t="s">
        <v>585</v>
      </c>
      <c r="H3308" s="200">
        <v>349.3</v>
      </c>
      <c r="I3308" s="201"/>
      <c r="L3308" s="197"/>
      <c r="M3308" s="202"/>
      <c r="N3308" s="203"/>
      <c r="O3308" s="203"/>
      <c r="P3308" s="203"/>
      <c r="Q3308" s="203"/>
      <c r="R3308" s="203"/>
      <c r="S3308" s="203"/>
      <c r="T3308" s="204"/>
      <c r="AT3308" s="198" t="s">
        <v>153</v>
      </c>
      <c r="AU3308" s="198" t="s">
        <v>86</v>
      </c>
      <c r="AV3308" s="12" t="s">
        <v>86</v>
      </c>
      <c r="AW3308" s="12" t="s">
        <v>40</v>
      </c>
      <c r="AX3308" s="12" t="s">
        <v>77</v>
      </c>
      <c r="AY3308" s="198" t="s">
        <v>144</v>
      </c>
    </row>
    <row r="3309" spans="2:51" s="11" customFormat="1" ht="13.5">
      <c r="B3309" s="188"/>
      <c r="D3309" s="189" t="s">
        <v>153</v>
      </c>
      <c r="E3309" s="190" t="s">
        <v>5</v>
      </c>
      <c r="F3309" s="191" t="s">
        <v>3481</v>
      </c>
      <c r="H3309" s="192" t="s">
        <v>5</v>
      </c>
      <c r="I3309" s="193"/>
      <c r="L3309" s="188"/>
      <c r="M3309" s="194"/>
      <c r="N3309" s="195"/>
      <c r="O3309" s="195"/>
      <c r="P3309" s="195"/>
      <c r="Q3309" s="195"/>
      <c r="R3309" s="195"/>
      <c r="S3309" s="195"/>
      <c r="T3309" s="196"/>
      <c r="AT3309" s="192" t="s">
        <v>153</v>
      </c>
      <c r="AU3309" s="192" t="s">
        <v>86</v>
      </c>
      <c r="AV3309" s="11" t="s">
        <v>25</v>
      </c>
      <c r="AW3309" s="11" t="s">
        <v>40</v>
      </c>
      <c r="AX3309" s="11" t="s">
        <v>77</v>
      </c>
      <c r="AY3309" s="192" t="s">
        <v>144</v>
      </c>
    </row>
    <row r="3310" spans="2:51" s="11" customFormat="1" ht="13.5">
      <c r="B3310" s="188"/>
      <c r="D3310" s="189" t="s">
        <v>153</v>
      </c>
      <c r="E3310" s="190" t="s">
        <v>5</v>
      </c>
      <c r="F3310" s="191" t="s">
        <v>3482</v>
      </c>
      <c r="H3310" s="192" t="s">
        <v>5</v>
      </c>
      <c r="I3310" s="193"/>
      <c r="L3310" s="188"/>
      <c r="M3310" s="194"/>
      <c r="N3310" s="195"/>
      <c r="O3310" s="195"/>
      <c r="P3310" s="195"/>
      <c r="Q3310" s="195"/>
      <c r="R3310" s="195"/>
      <c r="S3310" s="195"/>
      <c r="T3310" s="196"/>
      <c r="AT3310" s="192" t="s">
        <v>153</v>
      </c>
      <c r="AU3310" s="192" t="s">
        <v>86</v>
      </c>
      <c r="AV3310" s="11" t="s">
        <v>25</v>
      </c>
      <c r="AW3310" s="11" t="s">
        <v>40</v>
      </c>
      <c r="AX3310" s="11" t="s">
        <v>77</v>
      </c>
      <c r="AY3310" s="192" t="s">
        <v>144</v>
      </c>
    </row>
    <row r="3311" spans="2:51" s="12" customFormat="1" ht="13.5">
      <c r="B3311" s="197"/>
      <c r="D3311" s="189" t="s">
        <v>153</v>
      </c>
      <c r="E3311" s="198" t="s">
        <v>5</v>
      </c>
      <c r="F3311" s="199" t="s">
        <v>3483</v>
      </c>
      <c r="H3311" s="200">
        <v>25.13</v>
      </c>
      <c r="I3311" s="201"/>
      <c r="L3311" s="197"/>
      <c r="M3311" s="202"/>
      <c r="N3311" s="203"/>
      <c r="O3311" s="203"/>
      <c r="P3311" s="203"/>
      <c r="Q3311" s="203"/>
      <c r="R3311" s="203"/>
      <c r="S3311" s="203"/>
      <c r="T3311" s="204"/>
      <c r="AT3311" s="198" t="s">
        <v>153</v>
      </c>
      <c r="AU3311" s="198" t="s">
        <v>86</v>
      </c>
      <c r="AV3311" s="12" t="s">
        <v>86</v>
      </c>
      <c r="AW3311" s="12" t="s">
        <v>40</v>
      </c>
      <c r="AX3311" s="12" t="s">
        <v>77</v>
      </c>
      <c r="AY3311" s="198" t="s">
        <v>144</v>
      </c>
    </row>
    <row r="3312" spans="2:51" s="11" customFormat="1" ht="13.5">
      <c r="B3312" s="188"/>
      <c r="D3312" s="189" t="s">
        <v>153</v>
      </c>
      <c r="E3312" s="190" t="s">
        <v>5</v>
      </c>
      <c r="F3312" s="191" t="s">
        <v>634</v>
      </c>
      <c r="H3312" s="192" t="s">
        <v>5</v>
      </c>
      <c r="I3312" s="193"/>
      <c r="L3312" s="188"/>
      <c r="M3312" s="194"/>
      <c r="N3312" s="195"/>
      <c r="O3312" s="195"/>
      <c r="P3312" s="195"/>
      <c r="Q3312" s="195"/>
      <c r="R3312" s="195"/>
      <c r="S3312" s="195"/>
      <c r="T3312" s="196"/>
      <c r="AT3312" s="192" t="s">
        <v>153</v>
      </c>
      <c r="AU3312" s="192" t="s">
        <v>86</v>
      </c>
      <c r="AV3312" s="11" t="s">
        <v>25</v>
      </c>
      <c r="AW3312" s="11" t="s">
        <v>40</v>
      </c>
      <c r="AX3312" s="11" t="s">
        <v>77</v>
      </c>
      <c r="AY3312" s="192" t="s">
        <v>144</v>
      </c>
    </row>
    <row r="3313" spans="2:51" s="11" customFormat="1" ht="13.5">
      <c r="B3313" s="188"/>
      <c r="D3313" s="189" t="s">
        <v>153</v>
      </c>
      <c r="E3313" s="190" t="s">
        <v>5</v>
      </c>
      <c r="F3313" s="191" t="s">
        <v>635</v>
      </c>
      <c r="H3313" s="192" t="s">
        <v>5</v>
      </c>
      <c r="I3313" s="193"/>
      <c r="L3313" s="188"/>
      <c r="M3313" s="194"/>
      <c r="N3313" s="195"/>
      <c r="O3313" s="195"/>
      <c r="P3313" s="195"/>
      <c r="Q3313" s="195"/>
      <c r="R3313" s="195"/>
      <c r="S3313" s="195"/>
      <c r="T3313" s="196"/>
      <c r="AT3313" s="192" t="s">
        <v>153</v>
      </c>
      <c r="AU3313" s="192" t="s">
        <v>86</v>
      </c>
      <c r="AV3313" s="11" t="s">
        <v>25</v>
      </c>
      <c r="AW3313" s="11" t="s">
        <v>40</v>
      </c>
      <c r="AX3313" s="11" t="s">
        <v>77</v>
      </c>
      <c r="AY3313" s="192" t="s">
        <v>144</v>
      </c>
    </row>
    <row r="3314" spans="2:51" s="12" customFormat="1" ht="13.5">
      <c r="B3314" s="197"/>
      <c r="D3314" s="189" t="s">
        <v>153</v>
      </c>
      <c r="E3314" s="198" t="s">
        <v>5</v>
      </c>
      <c r="F3314" s="199" t="s">
        <v>3484</v>
      </c>
      <c r="H3314" s="200">
        <v>91.625</v>
      </c>
      <c r="I3314" s="201"/>
      <c r="L3314" s="197"/>
      <c r="M3314" s="202"/>
      <c r="N3314" s="203"/>
      <c r="O3314" s="203"/>
      <c r="P3314" s="203"/>
      <c r="Q3314" s="203"/>
      <c r="R3314" s="203"/>
      <c r="S3314" s="203"/>
      <c r="T3314" s="204"/>
      <c r="AT3314" s="198" t="s">
        <v>153</v>
      </c>
      <c r="AU3314" s="198" t="s">
        <v>86</v>
      </c>
      <c r="AV3314" s="12" t="s">
        <v>86</v>
      </c>
      <c r="AW3314" s="12" t="s">
        <v>40</v>
      </c>
      <c r="AX3314" s="12" t="s">
        <v>77</v>
      </c>
      <c r="AY3314" s="198" t="s">
        <v>144</v>
      </c>
    </row>
    <row r="3315" spans="2:51" s="11" customFormat="1" ht="13.5">
      <c r="B3315" s="188"/>
      <c r="D3315" s="189" t="s">
        <v>153</v>
      </c>
      <c r="E3315" s="190" t="s">
        <v>5</v>
      </c>
      <c r="F3315" s="191" t="s">
        <v>637</v>
      </c>
      <c r="H3315" s="192" t="s">
        <v>5</v>
      </c>
      <c r="I3315" s="193"/>
      <c r="L3315" s="188"/>
      <c r="M3315" s="194"/>
      <c r="N3315" s="195"/>
      <c r="O3315" s="195"/>
      <c r="P3315" s="195"/>
      <c r="Q3315" s="195"/>
      <c r="R3315" s="195"/>
      <c r="S3315" s="195"/>
      <c r="T3315" s="196"/>
      <c r="AT3315" s="192" t="s">
        <v>153</v>
      </c>
      <c r="AU3315" s="192" t="s">
        <v>86</v>
      </c>
      <c r="AV3315" s="11" t="s">
        <v>25</v>
      </c>
      <c r="AW3315" s="11" t="s">
        <v>40</v>
      </c>
      <c r="AX3315" s="11" t="s">
        <v>77</v>
      </c>
      <c r="AY3315" s="192" t="s">
        <v>144</v>
      </c>
    </row>
    <row r="3316" spans="2:51" s="11" customFormat="1" ht="13.5">
      <c r="B3316" s="188"/>
      <c r="D3316" s="189" t="s">
        <v>153</v>
      </c>
      <c r="E3316" s="190" t="s">
        <v>5</v>
      </c>
      <c r="F3316" s="191" t="s">
        <v>638</v>
      </c>
      <c r="H3316" s="192" t="s">
        <v>5</v>
      </c>
      <c r="I3316" s="193"/>
      <c r="L3316" s="188"/>
      <c r="M3316" s="194"/>
      <c r="N3316" s="195"/>
      <c r="O3316" s="195"/>
      <c r="P3316" s="195"/>
      <c r="Q3316" s="195"/>
      <c r="R3316" s="195"/>
      <c r="S3316" s="195"/>
      <c r="T3316" s="196"/>
      <c r="AT3316" s="192" t="s">
        <v>153</v>
      </c>
      <c r="AU3316" s="192" t="s">
        <v>86</v>
      </c>
      <c r="AV3316" s="11" t="s">
        <v>25</v>
      </c>
      <c r="AW3316" s="11" t="s">
        <v>40</v>
      </c>
      <c r="AX3316" s="11" t="s">
        <v>77</v>
      </c>
      <c r="AY3316" s="192" t="s">
        <v>144</v>
      </c>
    </row>
    <row r="3317" spans="2:51" s="12" customFormat="1" ht="13.5">
      <c r="B3317" s="197"/>
      <c r="D3317" s="189" t="s">
        <v>153</v>
      </c>
      <c r="E3317" s="198" t="s">
        <v>5</v>
      </c>
      <c r="F3317" s="199" t="s">
        <v>639</v>
      </c>
      <c r="H3317" s="200">
        <v>127.14</v>
      </c>
      <c r="I3317" s="201"/>
      <c r="L3317" s="197"/>
      <c r="M3317" s="202"/>
      <c r="N3317" s="203"/>
      <c r="O3317" s="203"/>
      <c r="P3317" s="203"/>
      <c r="Q3317" s="203"/>
      <c r="R3317" s="203"/>
      <c r="S3317" s="203"/>
      <c r="T3317" s="204"/>
      <c r="AT3317" s="198" t="s">
        <v>153</v>
      </c>
      <c r="AU3317" s="198" t="s">
        <v>86</v>
      </c>
      <c r="AV3317" s="12" t="s">
        <v>86</v>
      </c>
      <c r="AW3317" s="12" t="s">
        <v>40</v>
      </c>
      <c r="AX3317" s="12" t="s">
        <v>77</v>
      </c>
      <c r="AY3317" s="198" t="s">
        <v>144</v>
      </c>
    </row>
    <row r="3318" spans="2:51" s="11" customFormat="1" ht="13.5">
      <c r="B3318" s="188"/>
      <c r="D3318" s="189" t="s">
        <v>153</v>
      </c>
      <c r="E3318" s="190" t="s">
        <v>5</v>
      </c>
      <c r="F3318" s="191" t="s">
        <v>3485</v>
      </c>
      <c r="H3318" s="192" t="s">
        <v>5</v>
      </c>
      <c r="I3318" s="193"/>
      <c r="L3318" s="188"/>
      <c r="M3318" s="194"/>
      <c r="N3318" s="195"/>
      <c r="O3318" s="195"/>
      <c r="P3318" s="195"/>
      <c r="Q3318" s="195"/>
      <c r="R3318" s="195"/>
      <c r="S3318" s="195"/>
      <c r="T3318" s="196"/>
      <c r="AT3318" s="192" t="s">
        <v>153</v>
      </c>
      <c r="AU3318" s="192" t="s">
        <v>86</v>
      </c>
      <c r="AV3318" s="11" t="s">
        <v>25</v>
      </c>
      <c r="AW3318" s="11" t="s">
        <v>40</v>
      </c>
      <c r="AX3318" s="11" t="s">
        <v>77</v>
      </c>
      <c r="AY3318" s="192" t="s">
        <v>144</v>
      </c>
    </row>
    <row r="3319" spans="2:51" s="11" customFormat="1" ht="13.5">
      <c r="B3319" s="188"/>
      <c r="D3319" s="189" t="s">
        <v>153</v>
      </c>
      <c r="E3319" s="190" t="s">
        <v>5</v>
      </c>
      <c r="F3319" s="191" t="s">
        <v>653</v>
      </c>
      <c r="H3319" s="192" t="s">
        <v>5</v>
      </c>
      <c r="I3319" s="193"/>
      <c r="L3319" s="188"/>
      <c r="M3319" s="194"/>
      <c r="N3319" s="195"/>
      <c r="O3319" s="195"/>
      <c r="P3319" s="195"/>
      <c r="Q3319" s="195"/>
      <c r="R3319" s="195"/>
      <c r="S3319" s="195"/>
      <c r="T3319" s="196"/>
      <c r="AT3319" s="192" t="s">
        <v>153</v>
      </c>
      <c r="AU3319" s="192" t="s">
        <v>86</v>
      </c>
      <c r="AV3319" s="11" t="s">
        <v>25</v>
      </c>
      <c r="AW3319" s="11" t="s">
        <v>40</v>
      </c>
      <c r="AX3319" s="11" t="s">
        <v>77</v>
      </c>
      <c r="AY3319" s="192" t="s">
        <v>144</v>
      </c>
    </row>
    <row r="3320" spans="2:51" s="12" customFormat="1" ht="13.5">
      <c r="B3320" s="197"/>
      <c r="D3320" s="189" t="s">
        <v>153</v>
      </c>
      <c r="E3320" s="198" t="s">
        <v>5</v>
      </c>
      <c r="F3320" s="199" t="s">
        <v>654</v>
      </c>
      <c r="H3320" s="200">
        <v>368.18</v>
      </c>
      <c r="I3320" s="201"/>
      <c r="L3320" s="197"/>
      <c r="M3320" s="202"/>
      <c r="N3320" s="203"/>
      <c r="O3320" s="203"/>
      <c r="P3320" s="203"/>
      <c r="Q3320" s="203"/>
      <c r="R3320" s="203"/>
      <c r="S3320" s="203"/>
      <c r="T3320" s="204"/>
      <c r="AT3320" s="198" t="s">
        <v>153</v>
      </c>
      <c r="AU3320" s="198" t="s">
        <v>86</v>
      </c>
      <c r="AV3320" s="12" t="s">
        <v>86</v>
      </c>
      <c r="AW3320" s="12" t="s">
        <v>40</v>
      </c>
      <c r="AX3320" s="12" t="s">
        <v>77</v>
      </c>
      <c r="AY3320" s="198" t="s">
        <v>144</v>
      </c>
    </row>
    <row r="3321" spans="2:51" s="13" customFormat="1" ht="13.5">
      <c r="B3321" s="205"/>
      <c r="D3321" s="206" t="s">
        <v>153</v>
      </c>
      <c r="E3321" s="207" t="s">
        <v>5</v>
      </c>
      <c r="F3321" s="208" t="s">
        <v>174</v>
      </c>
      <c r="H3321" s="209">
        <v>1165.015</v>
      </c>
      <c r="I3321" s="210"/>
      <c r="L3321" s="205"/>
      <c r="M3321" s="211"/>
      <c r="N3321" s="212"/>
      <c r="O3321" s="212"/>
      <c r="P3321" s="212"/>
      <c r="Q3321" s="212"/>
      <c r="R3321" s="212"/>
      <c r="S3321" s="212"/>
      <c r="T3321" s="213"/>
      <c r="AT3321" s="214" t="s">
        <v>153</v>
      </c>
      <c r="AU3321" s="214" t="s">
        <v>86</v>
      </c>
      <c r="AV3321" s="13" t="s">
        <v>151</v>
      </c>
      <c r="AW3321" s="13" t="s">
        <v>40</v>
      </c>
      <c r="AX3321" s="13" t="s">
        <v>25</v>
      </c>
      <c r="AY3321" s="214" t="s">
        <v>144</v>
      </c>
    </row>
    <row r="3322" spans="2:65" s="1" customFormat="1" ht="22.5" customHeight="1">
      <c r="B3322" s="175"/>
      <c r="C3322" s="176" t="s">
        <v>3486</v>
      </c>
      <c r="D3322" s="176" t="s">
        <v>146</v>
      </c>
      <c r="E3322" s="177" t="s">
        <v>3487</v>
      </c>
      <c r="F3322" s="178" t="s">
        <v>3488</v>
      </c>
      <c r="G3322" s="179" t="s">
        <v>468</v>
      </c>
      <c r="H3322" s="180">
        <v>410.5</v>
      </c>
      <c r="I3322" s="181"/>
      <c r="J3322" s="182">
        <f>ROUND(I3322*H3322,2)</f>
        <v>0</v>
      </c>
      <c r="K3322" s="178" t="s">
        <v>4753</v>
      </c>
      <c r="L3322" s="42"/>
      <c r="M3322" s="183" t="s">
        <v>5</v>
      </c>
      <c r="N3322" s="184" t="s">
        <v>48</v>
      </c>
      <c r="O3322" s="43"/>
      <c r="P3322" s="185">
        <f>O3322*H3322</f>
        <v>0</v>
      </c>
      <c r="Q3322" s="185">
        <v>0.00367</v>
      </c>
      <c r="R3322" s="185">
        <f>Q3322*H3322</f>
        <v>1.506535</v>
      </c>
      <c r="S3322" s="185">
        <v>0</v>
      </c>
      <c r="T3322" s="186">
        <f>S3322*H3322</f>
        <v>0</v>
      </c>
      <c r="AR3322" s="24" t="s">
        <v>339</v>
      </c>
      <c r="AT3322" s="24" t="s">
        <v>146</v>
      </c>
      <c r="AU3322" s="24" t="s">
        <v>86</v>
      </c>
      <c r="AY3322" s="24" t="s">
        <v>144</v>
      </c>
      <c r="BE3322" s="187">
        <f>IF(N3322="základní",J3322,0)</f>
        <v>0</v>
      </c>
      <c r="BF3322" s="187">
        <f>IF(N3322="snížená",J3322,0)</f>
        <v>0</v>
      </c>
      <c r="BG3322" s="187">
        <f>IF(N3322="zákl. přenesená",J3322,0)</f>
        <v>0</v>
      </c>
      <c r="BH3322" s="187">
        <f>IF(N3322="sníž. přenesená",J3322,0)</f>
        <v>0</v>
      </c>
      <c r="BI3322" s="187">
        <f>IF(N3322="nulová",J3322,0)</f>
        <v>0</v>
      </c>
      <c r="BJ3322" s="24" t="s">
        <v>25</v>
      </c>
      <c r="BK3322" s="187">
        <f>ROUND(I3322*H3322,2)</f>
        <v>0</v>
      </c>
      <c r="BL3322" s="24" t="s">
        <v>339</v>
      </c>
      <c r="BM3322" s="24" t="s">
        <v>3489</v>
      </c>
    </row>
    <row r="3323" spans="2:51" s="11" customFormat="1" ht="13.5">
      <c r="B3323" s="188"/>
      <c r="D3323" s="189" t="s">
        <v>153</v>
      </c>
      <c r="E3323" s="190" t="s">
        <v>5</v>
      </c>
      <c r="F3323" s="191" t="s">
        <v>3490</v>
      </c>
      <c r="H3323" s="192" t="s">
        <v>5</v>
      </c>
      <c r="I3323" s="193"/>
      <c r="L3323" s="188"/>
      <c r="M3323" s="194"/>
      <c r="N3323" s="195"/>
      <c r="O3323" s="195"/>
      <c r="P3323" s="195"/>
      <c r="Q3323" s="195"/>
      <c r="R3323" s="195"/>
      <c r="S3323" s="195"/>
      <c r="T3323" s="196"/>
      <c r="AT3323" s="192" t="s">
        <v>153</v>
      </c>
      <c r="AU3323" s="192" t="s">
        <v>86</v>
      </c>
      <c r="AV3323" s="11" t="s">
        <v>25</v>
      </c>
      <c r="AW3323" s="11" t="s">
        <v>40</v>
      </c>
      <c r="AX3323" s="11" t="s">
        <v>77</v>
      </c>
      <c r="AY3323" s="192" t="s">
        <v>144</v>
      </c>
    </row>
    <row r="3324" spans="2:51" s="12" customFormat="1" ht="13.5">
      <c r="B3324" s="197"/>
      <c r="D3324" s="189" t="s">
        <v>153</v>
      </c>
      <c r="E3324" s="198" t="s">
        <v>5</v>
      </c>
      <c r="F3324" s="199" t="s">
        <v>3491</v>
      </c>
      <c r="H3324" s="200">
        <v>410.5</v>
      </c>
      <c r="I3324" s="201"/>
      <c r="L3324" s="197"/>
      <c r="M3324" s="202"/>
      <c r="N3324" s="203"/>
      <c r="O3324" s="203"/>
      <c r="P3324" s="203"/>
      <c r="Q3324" s="203"/>
      <c r="R3324" s="203"/>
      <c r="S3324" s="203"/>
      <c r="T3324" s="204"/>
      <c r="AT3324" s="198" t="s">
        <v>153</v>
      </c>
      <c r="AU3324" s="198" t="s">
        <v>86</v>
      </c>
      <c r="AV3324" s="12" t="s">
        <v>86</v>
      </c>
      <c r="AW3324" s="12" t="s">
        <v>40</v>
      </c>
      <c r="AX3324" s="12" t="s">
        <v>77</v>
      </c>
      <c r="AY3324" s="198" t="s">
        <v>144</v>
      </c>
    </row>
    <row r="3325" spans="2:51" s="13" customFormat="1" ht="13.5">
      <c r="B3325" s="205"/>
      <c r="D3325" s="206" t="s">
        <v>153</v>
      </c>
      <c r="E3325" s="207" t="s">
        <v>5</v>
      </c>
      <c r="F3325" s="208" t="s">
        <v>174</v>
      </c>
      <c r="H3325" s="209">
        <v>410.5</v>
      </c>
      <c r="I3325" s="210"/>
      <c r="L3325" s="205"/>
      <c r="M3325" s="211"/>
      <c r="N3325" s="212"/>
      <c r="O3325" s="212"/>
      <c r="P3325" s="212"/>
      <c r="Q3325" s="212"/>
      <c r="R3325" s="212"/>
      <c r="S3325" s="212"/>
      <c r="T3325" s="213"/>
      <c r="AT3325" s="214" t="s">
        <v>153</v>
      </c>
      <c r="AU3325" s="214" t="s">
        <v>86</v>
      </c>
      <c r="AV3325" s="13" t="s">
        <v>151</v>
      </c>
      <c r="AW3325" s="13" t="s">
        <v>40</v>
      </c>
      <c r="AX3325" s="13" t="s">
        <v>25</v>
      </c>
      <c r="AY3325" s="214" t="s">
        <v>144</v>
      </c>
    </row>
    <row r="3326" spans="2:65" s="1" customFormat="1" ht="31.5" customHeight="1">
      <c r="B3326" s="175"/>
      <c r="C3326" s="176" t="s">
        <v>3492</v>
      </c>
      <c r="D3326" s="176" t="s">
        <v>146</v>
      </c>
      <c r="E3326" s="177" t="s">
        <v>3493</v>
      </c>
      <c r="F3326" s="178" t="s">
        <v>3494</v>
      </c>
      <c r="G3326" s="179" t="s">
        <v>1208</v>
      </c>
      <c r="H3326" s="239"/>
      <c r="I3326" s="181"/>
      <c r="J3326" s="182">
        <f>ROUND(I3326*H3326,2)</f>
        <v>0</v>
      </c>
      <c r="K3326" s="178" t="s">
        <v>4753</v>
      </c>
      <c r="L3326" s="42"/>
      <c r="M3326" s="183" t="s">
        <v>5</v>
      </c>
      <c r="N3326" s="184" t="s">
        <v>48</v>
      </c>
      <c r="O3326" s="43"/>
      <c r="P3326" s="185">
        <f>O3326*H3326</f>
        <v>0</v>
      </c>
      <c r="Q3326" s="185">
        <v>0</v>
      </c>
      <c r="R3326" s="185">
        <f>Q3326*H3326</f>
        <v>0</v>
      </c>
      <c r="S3326" s="185">
        <v>0</v>
      </c>
      <c r="T3326" s="186">
        <f>S3326*H3326</f>
        <v>0</v>
      </c>
      <c r="AR3326" s="24" t="s">
        <v>339</v>
      </c>
      <c r="AT3326" s="24" t="s">
        <v>146</v>
      </c>
      <c r="AU3326" s="24" t="s">
        <v>86</v>
      </c>
      <c r="AY3326" s="24" t="s">
        <v>144</v>
      </c>
      <c r="BE3326" s="187">
        <f>IF(N3326="základní",J3326,0)</f>
        <v>0</v>
      </c>
      <c r="BF3326" s="187">
        <f>IF(N3326="snížená",J3326,0)</f>
        <v>0</v>
      </c>
      <c r="BG3326" s="187">
        <f>IF(N3326="zákl. přenesená",J3326,0)</f>
        <v>0</v>
      </c>
      <c r="BH3326" s="187">
        <f>IF(N3326="sníž. přenesená",J3326,0)</f>
        <v>0</v>
      </c>
      <c r="BI3326" s="187">
        <f>IF(N3326="nulová",J3326,0)</f>
        <v>0</v>
      </c>
      <c r="BJ3326" s="24" t="s">
        <v>25</v>
      </c>
      <c r="BK3326" s="187">
        <f>ROUND(I3326*H3326,2)</f>
        <v>0</v>
      </c>
      <c r="BL3326" s="24" t="s">
        <v>339</v>
      </c>
      <c r="BM3326" s="24" t="s">
        <v>3495</v>
      </c>
    </row>
    <row r="3327" spans="2:63" s="10" customFormat="1" ht="29.85" customHeight="1">
      <c r="B3327" s="161"/>
      <c r="D3327" s="172" t="s">
        <v>76</v>
      </c>
      <c r="E3327" s="173" t="s">
        <v>720</v>
      </c>
      <c r="F3327" s="173" t="s">
        <v>721</v>
      </c>
      <c r="I3327" s="164"/>
      <c r="J3327" s="174">
        <f>BK3327</f>
        <v>0</v>
      </c>
      <c r="L3327" s="161"/>
      <c r="M3327" s="166"/>
      <c r="N3327" s="167"/>
      <c r="O3327" s="167"/>
      <c r="P3327" s="168">
        <f>SUM(P3328:P3445)</f>
        <v>0</v>
      </c>
      <c r="Q3327" s="167"/>
      <c r="R3327" s="168">
        <f>SUM(R3328:R3445)</f>
        <v>7.2618168</v>
      </c>
      <c r="S3327" s="167"/>
      <c r="T3327" s="169">
        <f>SUM(T3328:T3445)</f>
        <v>0</v>
      </c>
      <c r="AR3327" s="162" t="s">
        <v>86</v>
      </c>
      <c r="AT3327" s="170" t="s">
        <v>76</v>
      </c>
      <c r="AU3327" s="170" t="s">
        <v>25</v>
      </c>
      <c r="AY3327" s="162" t="s">
        <v>144</v>
      </c>
      <c r="BK3327" s="171">
        <f>SUM(BK3328:BK3445)</f>
        <v>0</v>
      </c>
    </row>
    <row r="3328" spans="2:65" s="1" customFormat="1" ht="22.5" customHeight="1">
      <c r="B3328" s="175"/>
      <c r="C3328" s="176" t="s">
        <v>3496</v>
      </c>
      <c r="D3328" s="176" t="s">
        <v>146</v>
      </c>
      <c r="E3328" s="177" t="s">
        <v>3497</v>
      </c>
      <c r="F3328" s="178" t="s">
        <v>3498</v>
      </c>
      <c r="G3328" s="179" t="s">
        <v>205</v>
      </c>
      <c r="H3328" s="180">
        <v>614.72</v>
      </c>
      <c r="I3328" s="181"/>
      <c r="J3328" s="182">
        <f>ROUND(I3328*H3328,2)</f>
        <v>0</v>
      </c>
      <c r="K3328" s="178" t="s">
        <v>4753</v>
      </c>
      <c r="L3328" s="42"/>
      <c r="M3328" s="183" t="s">
        <v>5</v>
      </c>
      <c r="N3328" s="184" t="s">
        <v>48</v>
      </c>
      <c r="O3328" s="43"/>
      <c r="P3328" s="185">
        <f>O3328*H3328</f>
        <v>0</v>
      </c>
      <c r="Q3328" s="185">
        <v>0</v>
      </c>
      <c r="R3328" s="185">
        <f>Q3328*H3328</f>
        <v>0</v>
      </c>
      <c r="S3328" s="185">
        <v>0</v>
      </c>
      <c r="T3328" s="186">
        <f>S3328*H3328</f>
        <v>0</v>
      </c>
      <c r="AR3328" s="24" t="s">
        <v>339</v>
      </c>
      <c r="AT3328" s="24" t="s">
        <v>146</v>
      </c>
      <c r="AU3328" s="24" t="s">
        <v>86</v>
      </c>
      <c r="AY3328" s="24" t="s">
        <v>144</v>
      </c>
      <c r="BE3328" s="187">
        <f>IF(N3328="základní",J3328,0)</f>
        <v>0</v>
      </c>
      <c r="BF3328" s="187">
        <f>IF(N3328="snížená",J3328,0)</f>
        <v>0</v>
      </c>
      <c r="BG3328" s="187">
        <f>IF(N3328="zákl. přenesená",J3328,0)</f>
        <v>0</v>
      </c>
      <c r="BH3328" s="187">
        <f>IF(N3328="sníž. přenesená",J3328,0)</f>
        <v>0</v>
      </c>
      <c r="BI3328" s="187">
        <f>IF(N3328="nulová",J3328,0)</f>
        <v>0</v>
      </c>
      <c r="BJ3328" s="24" t="s">
        <v>25</v>
      </c>
      <c r="BK3328" s="187">
        <f>ROUND(I3328*H3328,2)</f>
        <v>0</v>
      </c>
      <c r="BL3328" s="24" t="s">
        <v>339</v>
      </c>
      <c r="BM3328" s="24" t="s">
        <v>3499</v>
      </c>
    </row>
    <row r="3329" spans="2:51" s="11" customFormat="1" ht="13.5">
      <c r="B3329" s="188"/>
      <c r="D3329" s="189" t="s">
        <v>153</v>
      </c>
      <c r="E3329" s="190" t="s">
        <v>5</v>
      </c>
      <c r="F3329" s="191" t="s">
        <v>1879</v>
      </c>
      <c r="H3329" s="192" t="s">
        <v>5</v>
      </c>
      <c r="I3329" s="193"/>
      <c r="L3329" s="188"/>
      <c r="M3329" s="194"/>
      <c r="N3329" s="195"/>
      <c r="O3329" s="195"/>
      <c r="P3329" s="195"/>
      <c r="Q3329" s="195"/>
      <c r="R3329" s="195"/>
      <c r="S3329" s="195"/>
      <c r="T3329" s="196"/>
      <c r="AT3329" s="192" t="s">
        <v>153</v>
      </c>
      <c r="AU3329" s="192" t="s">
        <v>86</v>
      </c>
      <c r="AV3329" s="11" t="s">
        <v>25</v>
      </c>
      <c r="AW3329" s="11" t="s">
        <v>40</v>
      </c>
      <c r="AX3329" s="11" t="s">
        <v>77</v>
      </c>
      <c r="AY3329" s="192" t="s">
        <v>144</v>
      </c>
    </row>
    <row r="3330" spans="2:51" s="11" customFormat="1" ht="13.5">
      <c r="B3330" s="188"/>
      <c r="D3330" s="189" t="s">
        <v>153</v>
      </c>
      <c r="E3330" s="190" t="s">
        <v>5</v>
      </c>
      <c r="F3330" s="191" t="s">
        <v>1880</v>
      </c>
      <c r="H3330" s="192" t="s">
        <v>5</v>
      </c>
      <c r="I3330" s="193"/>
      <c r="L3330" s="188"/>
      <c r="M3330" s="194"/>
      <c r="N3330" s="195"/>
      <c r="O3330" s="195"/>
      <c r="P3330" s="195"/>
      <c r="Q3330" s="195"/>
      <c r="R3330" s="195"/>
      <c r="S3330" s="195"/>
      <c r="T3330" s="196"/>
      <c r="AT3330" s="192" t="s">
        <v>153</v>
      </c>
      <c r="AU3330" s="192" t="s">
        <v>86</v>
      </c>
      <c r="AV3330" s="11" t="s">
        <v>25</v>
      </c>
      <c r="AW3330" s="11" t="s">
        <v>40</v>
      </c>
      <c r="AX3330" s="11" t="s">
        <v>77</v>
      </c>
      <c r="AY3330" s="192" t="s">
        <v>144</v>
      </c>
    </row>
    <row r="3331" spans="2:51" s="12" customFormat="1" ht="13.5">
      <c r="B3331" s="197"/>
      <c r="D3331" s="189" t="s">
        <v>153</v>
      </c>
      <c r="E3331" s="198" t="s">
        <v>5</v>
      </c>
      <c r="F3331" s="199" t="s">
        <v>2073</v>
      </c>
      <c r="H3331" s="200">
        <v>141.89</v>
      </c>
      <c r="I3331" s="201"/>
      <c r="L3331" s="197"/>
      <c r="M3331" s="202"/>
      <c r="N3331" s="203"/>
      <c r="O3331" s="203"/>
      <c r="P3331" s="203"/>
      <c r="Q3331" s="203"/>
      <c r="R3331" s="203"/>
      <c r="S3331" s="203"/>
      <c r="T3331" s="204"/>
      <c r="AT3331" s="198" t="s">
        <v>153</v>
      </c>
      <c r="AU3331" s="198" t="s">
        <v>86</v>
      </c>
      <c r="AV3331" s="12" t="s">
        <v>86</v>
      </c>
      <c r="AW3331" s="12" t="s">
        <v>40</v>
      </c>
      <c r="AX3331" s="12" t="s">
        <v>77</v>
      </c>
      <c r="AY3331" s="198" t="s">
        <v>144</v>
      </c>
    </row>
    <row r="3332" spans="2:51" s="11" customFormat="1" ht="13.5">
      <c r="B3332" s="188"/>
      <c r="D3332" s="189" t="s">
        <v>153</v>
      </c>
      <c r="E3332" s="190" t="s">
        <v>5</v>
      </c>
      <c r="F3332" s="191" t="s">
        <v>1743</v>
      </c>
      <c r="H3332" s="192" t="s">
        <v>5</v>
      </c>
      <c r="I3332" s="193"/>
      <c r="L3332" s="188"/>
      <c r="M3332" s="194"/>
      <c r="N3332" s="195"/>
      <c r="O3332" s="195"/>
      <c r="P3332" s="195"/>
      <c r="Q3332" s="195"/>
      <c r="R3332" s="195"/>
      <c r="S3332" s="195"/>
      <c r="T3332" s="196"/>
      <c r="AT3332" s="192" t="s">
        <v>153</v>
      </c>
      <c r="AU3332" s="192" t="s">
        <v>86</v>
      </c>
      <c r="AV3332" s="11" t="s">
        <v>25</v>
      </c>
      <c r="AW3332" s="11" t="s">
        <v>40</v>
      </c>
      <c r="AX3332" s="11" t="s">
        <v>77</v>
      </c>
      <c r="AY3332" s="192" t="s">
        <v>144</v>
      </c>
    </row>
    <row r="3333" spans="2:51" s="11" customFormat="1" ht="13.5">
      <c r="B3333" s="188"/>
      <c r="D3333" s="189" t="s">
        <v>153</v>
      </c>
      <c r="E3333" s="190" t="s">
        <v>5</v>
      </c>
      <c r="F3333" s="191" t="s">
        <v>1744</v>
      </c>
      <c r="H3333" s="192" t="s">
        <v>5</v>
      </c>
      <c r="I3333" s="193"/>
      <c r="L3333" s="188"/>
      <c r="M3333" s="194"/>
      <c r="N3333" s="195"/>
      <c r="O3333" s="195"/>
      <c r="P3333" s="195"/>
      <c r="Q3333" s="195"/>
      <c r="R3333" s="195"/>
      <c r="S3333" s="195"/>
      <c r="T3333" s="196"/>
      <c r="AT3333" s="192" t="s">
        <v>153</v>
      </c>
      <c r="AU3333" s="192" t="s">
        <v>86</v>
      </c>
      <c r="AV3333" s="11" t="s">
        <v>25</v>
      </c>
      <c r="AW3333" s="11" t="s">
        <v>40</v>
      </c>
      <c r="AX3333" s="11" t="s">
        <v>77</v>
      </c>
      <c r="AY3333" s="192" t="s">
        <v>144</v>
      </c>
    </row>
    <row r="3334" spans="2:51" s="12" customFormat="1" ht="13.5">
      <c r="B3334" s="197"/>
      <c r="D3334" s="189" t="s">
        <v>153</v>
      </c>
      <c r="E3334" s="198" t="s">
        <v>5</v>
      </c>
      <c r="F3334" s="199" t="s">
        <v>1838</v>
      </c>
      <c r="H3334" s="200">
        <v>9.14</v>
      </c>
      <c r="I3334" s="201"/>
      <c r="L3334" s="197"/>
      <c r="M3334" s="202"/>
      <c r="N3334" s="203"/>
      <c r="O3334" s="203"/>
      <c r="P3334" s="203"/>
      <c r="Q3334" s="203"/>
      <c r="R3334" s="203"/>
      <c r="S3334" s="203"/>
      <c r="T3334" s="204"/>
      <c r="AT3334" s="198" t="s">
        <v>153</v>
      </c>
      <c r="AU3334" s="198" t="s">
        <v>86</v>
      </c>
      <c r="AV3334" s="12" t="s">
        <v>86</v>
      </c>
      <c r="AW3334" s="12" t="s">
        <v>40</v>
      </c>
      <c r="AX3334" s="12" t="s">
        <v>77</v>
      </c>
      <c r="AY3334" s="198" t="s">
        <v>144</v>
      </c>
    </row>
    <row r="3335" spans="2:51" s="11" customFormat="1" ht="13.5">
      <c r="B3335" s="188"/>
      <c r="D3335" s="189" t="s">
        <v>153</v>
      </c>
      <c r="E3335" s="190" t="s">
        <v>5</v>
      </c>
      <c r="F3335" s="191" t="s">
        <v>1805</v>
      </c>
      <c r="H3335" s="192" t="s">
        <v>5</v>
      </c>
      <c r="I3335" s="193"/>
      <c r="L3335" s="188"/>
      <c r="M3335" s="194"/>
      <c r="N3335" s="195"/>
      <c r="O3335" s="195"/>
      <c r="P3335" s="195"/>
      <c r="Q3335" s="195"/>
      <c r="R3335" s="195"/>
      <c r="S3335" s="195"/>
      <c r="T3335" s="196"/>
      <c r="AT3335" s="192" t="s">
        <v>153</v>
      </c>
      <c r="AU3335" s="192" t="s">
        <v>86</v>
      </c>
      <c r="AV3335" s="11" t="s">
        <v>25</v>
      </c>
      <c r="AW3335" s="11" t="s">
        <v>40</v>
      </c>
      <c r="AX3335" s="11" t="s">
        <v>77</v>
      </c>
      <c r="AY3335" s="192" t="s">
        <v>144</v>
      </c>
    </row>
    <row r="3336" spans="2:51" s="11" customFormat="1" ht="13.5">
      <c r="B3336" s="188"/>
      <c r="D3336" s="189" t="s">
        <v>153</v>
      </c>
      <c r="E3336" s="190" t="s">
        <v>5</v>
      </c>
      <c r="F3336" s="191" t="s">
        <v>1806</v>
      </c>
      <c r="H3336" s="192" t="s">
        <v>5</v>
      </c>
      <c r="I3336" s="193"/>
      <c r="L3336" s="188"/>
      <c r="M3336" s="194"/>
      <c r="N3336" s="195"/>
      <c r="O3336" s="195"/>
      <c r="P3336" s="195"/>
      <c r="Q3336" s="195"/>
      <c r="R3336" s="195"/>
      <c r="S3336" s="195"/>
      <c r="T3336" s="196"/>
      <c r="AT3336" s="192" t="s">
        <v>153</v>
      </c>
      <c r="AU3336" s="192" t="s">
        <v>86</v>
      </c>
      <c r="AV3336" s="11" t="s">
        <v>25</v>
      </c>
      <c r="AW3336" s="11" t="s">
        <v>40</v>
      </c>
      <c r="AX3336" s="11" t="s">
        <v>77</v>
      </c>
      <c r="AY3336" s="192" t="s">
        <v>144</v>
      </c>
    </row>
    <row r="3337" spans="2:51" s="12" customFormat="1" ht="13.5">
      <c r="B3337" s="197"/>
      <c r="D3337" s="189" t="s">
        <v>153</v>
      </c>
      <c r="E3337" s="198" t="s">
        <v>5</v>
      </c>
      <c r="F3337" s="199" t="s">
        <v>3500</v>
      </c>
      <c r="H3337" s="200">
        <v>144.61</v>
      </c>
      <c r="I3337" s="201"/>
      <c r="L3337" s="197"/>
      <c r="M3337" s="202"/>
      <c r="N3337" s="203"/>
      <c r="O3337" s="203"/>
      <c r="P3337" s="203"/>
      <c r="Q3337" s="203"/>
      <c r="R3337" s="203"/>
      <c r="S3337" s="203"/>
      <c r="T3337" s="204"/>
      <c r="AT3337" s="198" t="s">
        <v>153</v>
      </c>
      <c r="AU3337" s="198" t="s">
        <v>86</v>
      </c>
      <c r="AV3337" s="12" t="s">
        <v>86</v>
      </c>
      <c r="AW3337" s="12" t="s">
        <v>40</v>
      </c>
      <c r="AX3337" s="12" t="s">
        <v>77</v>
      </c>
      <c r="AY3337" s="198" t="s">
        <v>144</v>
      </c>
    </row>
    <row r="3338" spans="2:51" s="11" customFormat="1" ht="13.5">
      <c r="B3338" s="188"/>
      <c r="D3338" s="189" t="s">
        <v>153</v>
      </c>
      <c r="E3338" s="190" t="s">
        <v>5</v>
      </c>
      <c r="F3338" s="191" t="s">
        <v>655</v>
      </c>
      <c r="H3338" s="192" t="s">
        <v>5</v>
      </c>
      <c r="I3338" s="193"/>
      <c r="L3338" s="188"/>
      <c r="M3338" s="194"/>
      <c r="N3338" s="195"/>
      <c r="O3338" s="195"/>
      <c r="P3338" s="195"/>
      <c r="Q3338" s="195"/>
      <c r="R3338" s="195"/>
      <c r="S3338" s="195"/>
      <c r="T3338" s="196"/>
      <c r="AT3338" s="192" t="s">
        <v>153</v>
      </c>
      <c r="AU3338" s="192" t="s">
        <v>86</v>
      </c>
      <c r="AV3338" s="11" t="s">
        <v>25</v>
      </c>
      <c r="AW3338" s="11" t="s">
        <v>40</v>
      </c>
      <c r="AX3338" s="11" t="s">
        <v>77</v>
      </c>
      <c r="AY3338" s="192" t="s">
        <v>144</v>
      </c>
    </row>
    <row r="3339" spans="2:51" s="11" customFormat="1" ht="13.5">
      <c r="B3339" s="188"/>
      <c r="D3339" s="189" t="s">
        <v>153</v>
      </c>
      <c r="E3339" s="190" t="s">
        <v>5</v>
      </c>
      <c r="F3339" s="191" t="s">
        <v>656</v>
      </c>
      <c r="H3339" s="192" t="s">
        <v>5</v>
      </c>
      <c r="I3339" s="193"/>
      <c r="L3339" s="188"/>
      <c r="M3339" s="194"/>
      <c r="N3339" s="195"/>
      <c r="O3339" s="195"/>
      <c r="P3339" s="195"/>
      <c r="Q3339" s="195"/>
      <c r="R3339" s="195"/>
      <c r="S3339" s="195"/>
      <c r="T3339" s="196"/>
      <c r="AT3339" s="192" t="s">
        <v>153</v>
      </c>
      <c r="AU3339" s="192" t="s">
        <v>86</v>
      </c>
      <c r="AV3339" s="11" t="s">
        <v>25</v>
      </c>
      <c r="AW3339" s="11" t="s">
        <v>40</v>
      </c>
      <c r="AX3339" s="11" t="s">
        <v>77</v>
      </c>
      <c r="AY3339" s="192" t="s">
        <v>144</v>
      </c>
    </row>
    <row r="3340" spans="2:51" s="12" customFormat="1" ht="13.5">
      <c r="B3340" s="197"/>
      <c r="D3340" s="189" t="s">
        <v>153</v>
      </c>
      <c r="E3340" s="198" t="s">
        <v>5</v>
      </c>
      <c r="F3340" s="199" t="s">
        <v>657</v>
      </c>
      <c r="H3340" s="200">
        <v>142.67</v>
      </c>
      <c r="I3340" s="201"/>
      <c r="L3340" s="197"/>
      <c r="M3340" s="202"/>
      <c r="N3340" s="203"/>
      <c r="O3340" s="203"/>
      <c r="P3340" s="203"/>
      <c r="Q3340" s="203"/>
      <c r="R3340" s="203"/>
      <c r="S3340" s="203"/>
      <c r="T3340" s="204"/>
      <c r="AT3340" s="198" t="s">
        <v>153</v>
      </c>
      <c r="AU3340" s="198" t="s">
        <v>86</v>
      </c>
      <c r="AV3340" s="12" t="s">
        <v>86</v>
      </c>
      <c r="AW3340" s="12" t="s">
        <v>40</v>
      </c>
      <c r="AX3340" s="12" t="s">
        <v>77</v>
      </c>
      <c r="AY3340" s="198" t="s">
        <v>144</v>
      </c>
    </row>
    <row r="3341" spans="2:51" s="11" customFormat="1" ht="13.5">
      <c r="B3341" s="188"/>
      <c r="D3341" s="189" t="s">
        <v>153</v>
      </c>
      <c r="E3341" s="190" t="s">
        <v>5</v>
      </c>
      <c r="F3341" s="191" t="s">
        <v>669</v>
      </c>
      <c r="H3341" s="192" t="s">
        <v>5</v>
      </c>
      <c r="I3341" s="193"/>
      <c r="L3341" s="188"/>
      <c r="M3341" s="194"/>
      <c r="N3341" s="195"/>
      <c r="O3341" s="195"/>
      <c r="P3341" s="195"/>
      <c r="Q3341" s="195"/>
      <c r="R3341" s="195"/>
      <c r="S3341" s="195"/>
      <c r="T3341" s="196"/>
      <c r="AT3341" s="192" t="s">
        <v>153</v>
      </c>
      <c r="AU3341" s="192" t="s">
        <v>86</v>
      </c>
      <c r="AV3341" s="11" t="s">
        <v>25</v>
      </c>
      <c r="AW3341" s="11" t="s">
        <v>40</v>
      </c>
      <c r="AX3341" s="11" t="s">
        <v>77</v>
      </c>
      <c r="AY3341" s="192" t="s">
        <v>144</v>
      </c>
    </row>
    <row r="3342" spans="2:51" s="11" customFormat="1" ht="13.5">
      <c r="B3342" s="188"/>
      <c r="D3342" s="189" t="s">
        <v>153</v>
      </c>
      <c r="E3342" s="190" t="s">
        <v>5</v>
      </c>
      <c r="F3342" s="191" t="s">
        <v>670</v>
      </c>
      <c r="H3342" s="192" t="s">
        <v>5</v>
      </c>
      <c r="I3342" s="193"/>
      <c r="L3342" s="188"/>
      <c r="M3342" s="194"/>
      <c r="N3342" s="195"/>
      <c r="O3342" s="195"/>
      <c r="P3342" s="195"/>
      <c r="Q3342" s="195"/>
      <c r="R3342" s="195"/>
      <c r="S3342" s="195"/>
      <c r="T3342" s="196"/>
      <c r="AT3342" s="192" t="s">
        <v>153</v>
      </c>
      <c r="AU3342" s="192" t="s">
        <v>86</v>
      </c>
      <c r="AV3342" s="11" t="s">
        <v>25</v>
      </c>
      <c r="AW3342" s="11" t="s">
        <v>40</v>
      </c>
      <c r="AX3342" s="11" t="s">
        <v>77</v>
      </c>
      <c r="AY3342" s="192" t="s">
        <v>144</v>
      </c>
    </row>
    <row r="3343" spans="2:51" s="12" customFormat="1" ht="13.5">
      <c r="B3343" s="197"/>
      <c r="D3343" s="189" t="s">
        <v>153</v>
      </c>
      <c r="E3343" s="198" t="s">
        <v>5</v>
      </c>
      <c r="F3343" s="199" t="s">
        <v>671</v>
      </c>
      <c r="H3343" s="200">
        <v>176.41</v>
      </c>
      <c r="I3343" s="201"/>
      <c r="L3343" s="197"/>
      <c r="M3343" s="202"/>
      <c r="N3343" s="203"/>
      <c r="O3343" s="203"/>
      <c r="P3343" s="203"/>
      <c r="Q3343" s="203"/>
      <c r="R3343" s="203"/>
      <c r="S3343" s="203"/>
      <c r="T3343" s="204"/>
      <c r="AT3343" s="198" t="s">
        <v>153</v>
      </c>
      <c r="AU3343" s="198" t="s">
        <v>86</v>
      </c>
      <c r="AV3343" s="12" t="s">
        <v>86</v>
      </c>
      <c r="AW3343" s="12" t="s">
        <v>40</v>
      </c>
      <c r="AX3343" s="12" t="s">
        <v>77</v>
      </c>
      <c r="AY3343" s="198" t="s">
        <v>144</v>
      </c>
    </row>
    <row r="3344" spans="2:51" s="13" customFormat="1" ht="13.5">
      <c r="B3344" s="205"/>
      <c r="D3344" s="206" t="s">
        <v>153</v>
      </c>
      <c r="E3344" s="207" t="s">
        <v>5</v>
      </c>
      <c r="F3344" s="208" t="s">
        <v>174</v>
      </c>
      <c r="H3344" s="209">
        <v>614.72</v>
      </c>
      <c r="I3344" s="210"/>
      <c r="L3344" s="205"/>
      <c r="M3344" s="211"/>
      <c r="N3344" s="212"/>
      <c r="O3344" s="212"/>
      <c r="P3344" s="212"/>
      <c r="Q3344" s="212"/>
      <c r="R3344" s="212"/>
      <c r="S3344" s="212"/>
      <c r="T3344" s="213"/>
      <c r="AT3344" s="214" t="s">
        <v>153</v>
      </c>
      <c r="AU3344" s="214" t="s">
        <v>86</v>
      </c>
      <c r="AV3344" s="13" t="s">
        <v>151</v>
      </c>
      <c r="AW3344" s="13" t="s">
        <v>40</v>
      </c>
      <c r="AX3344" s="13" t="s">
        <v>25</v>
      </c>
      <c r="AY3344" s="214" t="s">
        <v>144</v>
      </c>
    </row>
    <row r="3345" spans="2:65" s="1" customFormat="1" ht="31.5" customHeight="1">
      <c r="B3345" s="175"/>
      <c r="C3345" s="176" t="s">
        <v>3501</v>
      </c>
      <c r="D3345" s="176" t="s">
        <v>146</v>
      </c>
      <c r="E3345" s="177" t="s">
        <v>3502</v>
      </c>
      <c r="F3345" s="178" t="s">
        <v>3503</v>
      </c>
      <c r="G3345" s="179" t="s">
        <v>205</v>
      </c>
      <c r="H3345" s="180">
        <v>460.97</v>
      </c>
      <c r="I3345" s="181"/>
      <c r="J3345" s="182">
        <f>ROUND(I3345*H3345,2)</f>
        <v>0</v>
      </c>
      <c r="K3345" s="178" t="s">
        <v>4753</v>
      </c>
      <c r="L3345" s="42"/>
      <c r="M3345" s="183" t="s">
        <v>5</v>
      </c>
      <c r="N3345" s="184" t="s">
        <v>48</v>
      </c>
      <c r="O3345" s="43"/>
      <c r="P3345" s="185">
        <f>O3345*H3345</f>
        <v>0</v>
      </c>
      <c r="Q3345" s="185">
        <v>0.00758</v>
      </c>
      <c r="R3345" s="185">
        <f>Q3345*H3345</f>
        <v>3.4941526</v>
      </c>
      <c r="S3345" s="185">
        <v>0</v>
      </c>
      <c r="T3345" s="186">
        <f>S3345*H3345</f>
        <v>0</v>
      </c>
      <c r="AR3345" s="24" t="s">
        <v>339</v>
      </c>
      <c r="AT3345" s="24" t="s">
        <v>146</v>
      </c>
      <c r="AU3345" s="24" t="s">
        <v>86</v>
      </c>
      <c r="AY3345" s="24" t="s">
        <v>144</v>
      </c>
      <c r="BE3345" s="187">
        <f>IF(N3345="základní",J3345,0)</f>
        <v>0</v>
      </c>
      <c r="BF3345" s="187">
        <f>IF(N3345="snížená",J3345,0)</f>
        <v>0</v>
      </c>
      <c r="BG3345" s="187">
        <f>IF(N3345="zákl. přenesená",J3345,0)</f>
        <v>0</v>
      </c>
      <c r="BH3345" s="187">
        <f>IF(N3345="sníž. přenesená",J3345,0)</f>
        <v>0</v>
      </c>
      <c r="BI3345" s="187">
        <f>IF(N3345="nulová",J3345,0)</f>
        <v>0</v>
      </c>
      <c r="BJ3345" s="24" t="s">
        <v>25</v>
      </c>
      <c r="BK3345" s="187">
        <f>ROUND(I3345*H3345,2)</f>
        <v>0</v>
      </c>
      <c r="BL3345" s="24" t="s">
        <v>339</v>
      </c>
      <c r="BM3345" s="24" t="s">
        <v>3504</v>
      </c>
    </row>
    <row r="3346" spans="2:51" s="11" customFormat="1" ht="13.5">
      <c r="B3346" s="188"/>
      <c r="D3346" s="189" t="s">
        <v>153</v>
      </c>
      <c r="E3346" s="190" t="s">
        <v>5</v>
      </c>
      <c r="F3346" s="191" t="s">
        <v>1879</v>
      </c>
      <c r="H3346" s="192" t="s">
        <v>5</v>
      </c>
      <c r="I3346" s="193"/>
      <c r="L3346" s="188"/>
      <c r="M3346" s="194"/>
      <c r="N3346" s="195"/>
      <c r="O3346" s="195"/>
      <c r="P3346" s="195"/>
      <c r="Q3346" s="195"/>
      <c r="R3346" s="195"/>
      <c r="S3346" s="195"/>
      <c r="T3346" s="196"/>
      <c r="AT3346" s="192" t="s">
        <v>153</v>
      </c>
      <c r="AU3346" s="192" t="s">
        <v>86</v>
      </c>
      <c r="AV3346" s="11" t="s">
        <v>25</v>
      </c>
      <c r="AW3346" s="11" t="s">
        <v>40</v>
      </c>
      <c r="AX3346" s="11" t="s">
        <v>77</v>
      </c>
      <c r="AY3346" s="192" t="s">
        <v>144</v>
      </c>
    </row>
    <row r="3347" spans="2:51" s="11" customFormat="1" ht="13.5">
      <c r="B3347" s="188"/>
      <c r="D3347" s="189" t="s">
        <v>153</v>
      </c>
      <c r="E3347" s="190" t="s">
        <v>5</v>
      </c>
      <c r="F3347" s="191" t="s">
        <v>1880</v>
      </c>
      <c r="H3347" s="192" t="s">
        <v>5</v>
      </c>
      <c r="I3347" s="193"/>
      <c r="L3347" s="188"/>
      <c r="M3347" s="194"/>
      <c r="N3347" s="195"/>
      <c r="O3347" s="195"/>
      <c r="P3347" s="195"/>
      <c r="Q3347" s="195"/>
      <c r="R3347" s="195"/>
      <c r="S3347" s="195"/>
      <c r="T3347" s="196"/>
      <c r="AT3347" s="192" t="s">
        <v>153</v>
      </c>
      <c r="AU3347" s="192" t="s">
        <v>86</v>
      </c>
      <c r="AV3347" s="11" t="s">
        <v>25</v>
      </c>
      <c r="AW3347" s="11" t="s">
        <v>40</v>
      </c>
      <c r="AX3347" s="11" t="s">
        <v>77</v>
      </c>
      <c r="AY3347" s="192" t="s">
        <v>144</v>
      </c>
    </row>
    <row r="3348" spans="2:51" s="12" customFormat="1" ht="13.5">
      <c r="B3348" s="197"/>
      <c r="D3348" s="189" t="s">
        <v>153</v>
      </c>
      <c r="E3348" s="198" t="s">
        <v>5</v>
      </c>
      <c r="F3348" s="199" t="s">
        <v>2073</v>
      </c>
      <c r="H3348" s="200">
        <v>141.89</v>
      </c>
      <c r="I3348" s="201"/>
      <c r="L3348" s="197"/>
      <c r="M3348" s="202"/>
      <c r="N3348" s="203"/>
      <c r="O3348" s="203"/>
      <c r="P3348" s="203"/>
      <c r="Q3348" s="203"/>
      <c r="R3348" s="203"/>
      <c r="S3348" s="203"/>
      <c r="T3348" s="204"/>
      <c r="AT3348" s="198" t="s">
        <v>153</v>
      </c>
      <c r="AU3348" s="198" t="s">
        <v>86</v>
      </c>
      <c r="AV3348" s="12" t="s">
        <v>86</v>
      </c>
      <c r="AW3348" s="12" t="s">
        <v>40</v>
      </c>
      <c r="AX3348" s="12" t="s">
        <v>77</v>
      </c>
      <c r="AY3348" s="198" t="s">
        <v>144</v>
      </c>
    </row>
    <row r="3349" spans="2:51" s="11" customFormat="1" ht="13.5">
      <c r="B3349" s="188"/>
      <c r="D3349" s="189" t="s">
        <v>153</v>
      </c>
      <c r="E3349" s="190" t="s">
        <v>5</v>
      </c>
      <c r="F3349" s="191" t="s">
        <v>655</v>
      </c>
      <c r="H3349" s="192" t="s">
        <v>5</v>
      </c>
      <c r="I3349" s="193"/>
      <c r="L3349" s="188"/>
      <c r="M3349" s="194"/>
      <c r="N3349" s="195"/>
      <c r="O3349" s="195"/>
      <c r="P3349" s="195"/>
      <c r="Q3349" s="195"/>
      <c r="R3349" s="195"/>
      <c r="S3349" s="195"/>
      <c r="T3349" s="196"/>
      <c r="AT3349" s="192" t="s">
        <v>153</v>
      </c>
      <c r="AU3349" s="192" t="s">
        <v>86</v>
      </c>
      <c r="AV3349" s="11" t="s">
        <v>25</v>
      </c>
      <c r="AW3349" s="11" t="s">
        <v>40</v>
      </c>
      <c r="AX3349" s="11" t="s">
        <v>77</v>
      </c>
      <c r="AY3349" s="192" t="s">
        <v>144</v>
      </c>
    </row>
    <row r="3350" spans="2:51" s="11" customFormat="1" ht="13.5">
      <c r="B3350" s="188"/>
      <c r="D3350" s="189" t="s">
        <v>153</v>
      </c>
      <c r="E3350" s="190" t="s">
        <v>5</v>
      </c>
      <c r="F3350" s="191" t="s">
        <v>656</v>
      </c>
      <c r="H3350" s="192" t="s">
        <v>5</v>
      </c>
      <c r="I3350" s="193"/>
      <c r="L3350" s="188"/>
      <c r="M3350" s="194"/>
      <c r="N3350" s="195"/>
      <c r="O3350" s="195"/>
      <c r="P3350" s="195"/>
      <c r="Q3350" s="195"/>
      <c r="R3350" s="195"/>
      <c r="S3350" s="195"/>
      <c r="T3350" s="196"/>
      <c r="AT3350" s="192" t="s">
        <v>153</v>
      </c>
      <c r="AU3350" s="192" t="s">
        <v>86</v>
      </c>
      <c r="AV3350" s="11" t="s">
        <v>25</v>
      </c>
      <c r="AW3350" s="11" t="s">
        <v>40</v>
      </c>
      <c r="AX3350" s="11" t="s">
        <v>77</v>
      </c>
      <c r="AY3350" s="192" t="s">
        <v>144</v>
      </c>
    </row>
    <row r="3351" spans="2:51" s="12" customFormat="1" ht="13.5">
      <c r="B3351" s="197"/>
      <c r="D3351" s="189" t="s">
        <v>153</v>
      </c>
      <c r="E3351" s="198" t="s">
        <v>5</v>
      </c>
      <c r="F3351" s="199" t="s">
        <v>657</v>
      </c>
      <c r="H3351" s="200">
        <v>142.67</v>
      </c>
      <c r="I3351" s="201"/>
      <c r="L3351" s="197"/>
      <c r="M3351" s="202"/>
      <c r="N3351" s="203"/>
      <c r="O3351" s="203"/>
      <c r="P3351" s="203"/>
      <c r="Q3351" s="203"/>
      <c r="R3351" s="203"/>
      <c r="S3351" s="203"/>
      <c r="T3351" s="204"/>
      <c r="AT3351" s="198" t="s">
        <v>153</v>
      </c>
      <c r="AU3351" s="198" t="s">
        <v>86</v>
      </c>
      <c r="AV3351" s="12" t="s">
        <v>86</v>
      </c>
      <c r="AW3351" s="12" t="s">
        <v>40</v>
      </c>
      <c r="AX3351" s="12" t="s">
        <v>77</v>
      </c>
      <c r="AY3351" s="198" t="s">
        <v>144</v>
      </c>
    </row>
    <row r="3352" spans="2:51" s="11" customFormat="1" ht="13.5">
      <c r="B3352" s="188"/>
      <c r="D3352" s="189" t="s">
        <v>153</v>
      </c>
      <c r="E3352" s="190" t="s">
        <v>5</v>
      </c>
      <c r="F3352" s="191" t="s">
        <v>669</v>
      </c>
      <c r="H3352" s="192" t="s">
        <v>5</v>
      </c>
      <c r="I3352" s="193"/>
      <c r="L3352" s="188"/>
      <c r="M3352" s="194"/>
      <c r="N3352" s="195"/>
      <c r="O3352" s="195"/>
      <c r="P3352" s="195"/>
      <c r="Q3352" s="195"/>
      <c r="R3352" s="195"/>
      <c r="S3352" s="195"/>
      <c r="T3352" s="196"/>
      <c r="AT3352" s="192" t="s">
        <v>153</v>
      </c>
      <c r="AU3352" s="192" t="s">
        <v>86</v>
      </c>
      <c r="AV3352" s="11" t="s">
        <v>25</v>
      </c>
      <c r="AW3352" s="11" t="s">
        <v>40</v>
      </c>
      <c r="AX3352" s="11" t="s">
        <v>77</v>
      </c>
      <c r="AY3352" s="192" t="s">
        <v>144</v>
      </c>
    </row>
    <row r="3353" spans="2:51" s="11" customFormat="1" ht="13.5">
      <c r="B3353" s="188"/>
      <c r="D3353" s="189" t="s">
        <v>153</v>
      </c>
      <c r="E3353" s="190" t="s">
        <v>5</v>
      </c>
      <c r="F3353" s="191" t="s">
        <v>670</v>
      </c>
      <c r="H3353" s="192" t="s">
        <v>5</v>
      </c>
      <c r="I3353" s="193"/>
      <c r="L3353" s="188"/>
      <c r="M3353" s="194"/>
      <c r="N3353" s="195"/>
      <c r="O3353" s="195"/>
      <c r="P3353" s="195"/>
      <c r="Q3353" s="195"/>
      <c r="R3353" s="195"/>
      <c r="S3353" s="195"/>
      <c r="T3353" s="196"/>
      <c r="AT3353" s="192" t="s">
        <v>153</v>
      </c>
      <c r="AU3353" s="192" t="s">
        <v>86</v>
      </c>
      <c r="AV3353" s="11" t="s">
        <v>25</v>
      </c>
      <c r="AW3353" s="11" t="s">
        <v>40</v>
      </c>
      <c r="AX3353" s="11" t="s">
        <v>77</v>
      </c>
      <c r="AY3353" s="192" t="s">
        <v>144</v>
      </c>
    </row>
    <row r="3354" spans="2:51" s="12" customFormat="1" ht="13.5">
      <c r="B3354" s="197"/>
      <c r="D3354" s="189" t="s">
        <v>153</v>
      </c>
      <c r="E3354" s="198" t="s">
        <v>5</v>
      </c>
      <c r="F3354" s="199" t="s">
        <v>671</v>
      </c>
      <c r="H3354" s="200">
        <v>176.41</v>
      </c>
      <c r="I3354" s="201"/>
      <c r="L3354" s="197"/>
      <c r="M3354" s="202"/>
      <c r="N3354" s="203"/>
      <c r="O3354" s="203"/>
      <c r="P3354" s="203"/>
      <c r="Q3354" s="203"/>
      <c r="R3354" s="203"/>
      <c r="S3354" s="203"/>
      <c r="T3354" s="204"/>
      <c r="AT3354" s="198" t="s">
        <v>153</v>
      </c>
      <c r="AU3354" s="198" t="s">
        <v>86</v>
      </c>
      <c r="AV3354" s="12" t="s">
        <v>86</v>
      </c>
      <c r="AW3354" s="12" t="s">
        <v>40</v>
      </c>
      <c r="AX3354" s="12" t="s">
        <v>77</v>
      </c>
      <c r="AY3354" s="198" t="s">
        <v>144</v>
      </c>
    </row>
    <row r="3355" spans="2:51" s="13" customFormat="1" ht="13.5">
      <c r="B3355" s="205"/>
      <c r="D3355" s="206" t="s">
        <v>153</v>
      </c>
      <c r="E3355" s="207" t="s">
        <v>5</v>
      </c>
      <c r="F3355" s="208" t="s">
        <v>174</v>
      </c>
      <c r="H3355" s="209">
        <v>460.97</v>
      </c>
      <c r="I3355" s="210"/>
      <c r="L3355" s="205"/>
      <c r="M3355" s="211"/>
      <c r="N3355" s="212"/>
      <c r="O3355" s="212"/>
      <c r="P3355" s="212"/>
      <c r="Q3355" s="212"/>
      <c r="R3355" s="212"/>
      <c r="S3355" s="212"/>
      <c r="T3355" s="213"/>
      <c r="AT3355" s="214" t="s">
        <v>153</v>
      </c>
      <c r="AU3355" s="214" t="s">
        <v>86</v>
      </c>
      <c r="AV3355" s="13" t="s">
        <v>151</v>
      </c>
      <c r="AW3355" s="13" t="s">
        <v>40</v>
      </c>
      <c r="AX3355" s="13" t="s">
        <v>25</v>
      </c>
      <c r="AY3355" s="214" t="s">
        <v>144</v>
      </c>
    </row>
    <row r="3356" spans="2:65" s="1" customFormat="1" ht="22.5" customHeight="1">
      <c r="B3356" s="175"/>
      <c r="C3356" s="176" t="s">
        <v>3505</v>
      </c>
      <c r="D3356" s="176" t="s">
        <v>146</v>
      </c>
      <c r="E3356" s="177" t="s">
        <v>3506</v>
      </c>
      <c r="F3356" s="178" t="s">
        <v>3507</v>
      </c>
      <c r="G3356" s="179" t="s">
        <v>205</v>
      </c>
      <c r="H3356" s="180">
        <v>144.61</v>
      </c>
      <c r="I3356" s="181"/>
      <c r="J3356" s="182">
        <f>ROUND(I3356*H3356,2)</f>
        <v>0</v>
      </c>
      <c r="K3356" s="178" t="s">
        <v>4753</v>
      </c>
      <c r="L3356" s="42"/>
      <c r="M3356" s="183" t="s">
        <v>5</v>
      </c>
      <c r="N3356" s="184" t="s">
        <v>48</v>
      </c>
      <c r="O3356" s="43"/>
      <c r="P3356" s="185">
        <f>O3356*H3356</f>
        <v>0</v>
      </c>
      <c r="Q3356" s="185">
        <v>0.00758</v>
      </c>
      <c r="R3356" s="185">
        <f>Q3356*H3356</f>
        <v>1.0961438000000001</v>
      </c>
      <c r="S3356" s="185">
        <v>0</v>
      </c>
      <c r="T3356" s="186">
        <f>S3356*H3356</f>
        <v>0</v>
      </c>
      <c r="AR3356" s="24" t="s">
        <v>339</v>
      </c>
      <c r="AT3356" s="24" t="s">
        <v>146</v>
      </c>
      <c r="AU3356" s="24" t="s">
        <v>86</v>
      </c>
      <c r="AY3356" s="24" t="s">
        <v>144</v>
      </c>
      <c r="BE3356" s="187">
        <f>IF(N3356="základní",J3356,0)</f>
        <v>0</v>
      </c>
      <c r="BF3356" s="187">
        <f>IF(N3356="snížená",J3356,0)</f>
        <v>0</v>
      </c>
      <c r="BG3356" s="187">
        <f>IF(N3356="zákl. přenesená",J3356,0)</f>
        <v>0</v>
      </c>
      <c r="BH3356" s="187">
        <f>IF(N3356="sníž. přenesená",J3356,0)</f>
        <v>0</v>
      </c>
      <c r="BI3356" s="187">
        <f>IF(N3356="nulová",J3356,0)</f>
        <v>0</v>
      </c>
      <c r="BJ3356" s="24" t="s">
        <v>25</v>
      </c>
      <c r="BK3356" s="187">
        <f>ROUND(I3356*H3356,2)</f>
        <v>0</v>
      </c>
      <c r="BL3356" s="24" t="s">
        <v>339</v>
      </c>
      <c r="BM3356" s="24" t="s">
        <v>3508</v>
      </c>
    </row>
    <row r="3357" spans="2:51" s="11" customFormat="1" ht="13.5">
      <c r="B3357" s="188"/>
      <c r="D3357" s="189" t="s">
        <v>153</v>
      </c>
      <c r="E3357" s="190" t="s">
        <v>5</v>
      </c>
      <c r="F3357" s="191" t="s">
        <v>1805</v>
      </c>
      <c r="H3357" s="192" t="s">
        <v>5</v>
      </c>
      <c r="I3357" s="193"/>
      <c r="L3357" s="188"/>
      <c r="M3357" s="194"/>
      <c r="N3357" s="195"/>
      <c r="O3357" s="195"/>
      <c r="P3357" s="195"/>
      <c r="Q3357" s="195"/>
      <c r="R3357" s="195"/>
      <c r="S3357" s="195"/>
      <c r="T3357" s="196"/>
      <c r="AT3357" s="192" t="s">
        <v>153</v>
      </c>
      <c r="AU3357" s="192" t="s">
        <v>86</v>
      </c>
      <c r="AV3357" s="11" t="s">
        <v>25</v>
      </c>
      <c r="AW3357" s="11" t="s">
        <v>40</v>
      </c>
      <c r="AX3357" s="11" t="s">
        <v>77</v>
      </c>
      <c r="AY3357" s="192" t="s">
        <v>144</v>
      </c>
    </row>
    <row r="3358" spans="2:51" s="11" customFormat="1" ht="13.5">
      <c r="B3358" s="188"/>
      <c r="D3358" s="189" t="s">
        <v>153</v>
      </c>
      <c r="E3358" s="190" t="s">
        <v>5</v>
      </c>
      <c r="F3358" s="191" t="s">
        <v>1806</v>
      </c>
      <c r="H3358" s="192" t="s">
        <v>5</v>
      </c>
      <c r="I3358" s="193"/>
      <c r="L3358" s="188"/>
      <c r="M3358" s="194"/>
      <c r="N3358" s="195"/>
      <c r="O3358" s="195"/>
      <c r="P3358" s="195"/>
      <c r="Q3358" s="195"/>
      <c r="R3358" s="195"/>
      <c r="S3358" s="195"/>
      <c r="T3358" s="196"/>
      <c r="AT3358" s="192" t="s">
        <v>153</v>
      </c>
      <c r="AU3358" s="192" t="s">
        <v>86</v>
      </c>
      <c r="AV3358" s="11" t="s">
        <v>25</v>
      </c>
      <c r="AW3358" s="11" t="s">
        <v>40</v>
      </c>
      <c r="AX3358" s="11" t="s">
        <v>77</v>
      </c>
      <c r="AY3358" s="192" t="s">
        <v>144</v>
      </c>
    </row>
    <row r="3359" spans="2:51" s="12" customFormat="1" ht="13.5">
      <c r="B3359" s="197"/>
      <c r="D3359" s="189" t="s">
        <v>153</v>
      </c>
      <c r="E3359" s="198" t="s">
        <v>5</v>
      </c>
      <c r="F3359" s="199" t="s">
        <v>3500</v>
      </c>
      <c r="H3359" s="200">
        <v>144.61</v>
      </c>
      <c r="I3359" s="201"/>
      <c r="L3359" s="197"/>
      <c r="M3359" s="202"/>
      <c r="N3359" s="203"/>
      <c r="O3359" s="203"/>
      <c r="P3359" s="203"/>
      <c r="Q3359" s="203"/>
      <c r="R3359" s="203"/>
      <c r="S3359" s="203"/>
      <c r="T3359" s="204"/>
      <c r="AT3359" s="198" t="s">
        <v>153</v>
      </c>
      <c r="AU3359" s="198" t="s">
        <v>86</v>
      </c>
      <c r="AV3359" s="12" t="s">
        <v>86</v>
      </c>
      <c r="AW3359" s="12" t="s">
        <v>40</v>
      </c>
      <c r="AX3359" s="12" t="s">
        <v>77</v>
      </c>
      <c r="AY3359" s="198" t="s">
        <v>144</v>
      </c>
    </row>
    <row r="3360" spans="2:51" s="13" customFormat="1" ht="13.5">
      <c r="B3360" s="205"/>
      <c r="D3360" s="206" t="s">
        <v>153</v>
      </c>
      <c r="E3360" s="207" t="s">
        <v>5</v>
      </c>
      <c r="F3360" s="208" t="s">
        <v>174</v>
      </c>
      <c r="H3360" s="209">
        <v>144.61</v>
      </c>
      <c r="I3360" s="210"/>
      <c r="L3360" s="205"/>
      <c r="M3360" s="211"/>
      <c r="N3360" s="212"/>
      <c r="O3360" s="212"/>
      <c r="P3360" s="212"/>
      <c r="Q3360" s="212"/>
      <c r="R3360" s="212"/>
      <c r="S3360" s="212"/>
      <c r="T3360" s="213"/>
      <c r="AT3360" s="214" t="s">
        <v>153</v>
      </c>
      <c r="AU3360" s="214" t="s">
        <v>86</v>
      </c>
      <c r="AV3360" s="13" t="s">
        <v>151</v>
      </c>
      <c r="AW3360" s="13" t="s">
        <v>40</v>
      </c>
      <c r="AX3360" s="13" t="s">
        <v>25</v>
      </c>
      <c r="AY3360" s="214" t="s">
        <v>144</v>
      </c>
    </row>
    <row r="3361" spans="2:65" s="1" customFormat="1" ht="22.5" customHeight="1">
      <c r="B3361" s="175"/>
      <c r="C3361" s="176" t="s">
        <v>3509</v>
      </c>
      <c r="D3361" s="176" t="s">
        <v>146</v>
      </c>
      <c r="E3361" s="177" t="s">
        <v>3510</v>
      </c>
      <c r="F3361" s="178" t="s">
        <v>3511</v>
      </c>
      <c r="G3361" s="179" t="s">
        <v>468</v>
      </c>
      <c r="H3361" s="180">
        <v>200</v>
      </c>
      <c r="I3361" s="181"/>
      <c r="J3361" s="182">
        <f>ROUND(I3361*H3361,2)</f>
        <v>0</v>
      </c>
      <c r="K3361" s="178" t="s">
        <v>4753</v>
      </c>
      <c r="L3361" s="42"/>
      <c r="M3361" s="183" t="s">
        <v>5</v>
      </c>
      <c r="N3361" s="184" t="s">
        <v>48</v>
      </c>
      <c r="O3361" s="43"/>
      <c r="P3361" s="185">
        <f>O3361*H3361</f>
        <v>0</v>
      </c>
      <c r="Q3361" s="185">
        <v>2E-05</v>
      </c>
      <c r="R3361" s="185">
        <f>Q3361*H3361</f>
        <v>0.004</v>
      </c>
      <c r="S3361" s="185">
        <v>0</v>
      </c>
      <c r="T3361" s="186">
        <f>S3361*H3361</f>
        <v>0</v>
      </c>
      <c r="AR3361" s="24" t="s">
        <v>339</v>
      </c>
      <c r="AT3361" s="24" t="s">
        <v>146</v>
      </c>
      <c r="AU3361" s="24" t="s">
        <v>86</v>
      </c>
      <c r="AY3361" s="24" t="s">
        <v>144</v>
      </c>
      <c r="BE3361" s="187">
        <f>IF(N3361="základní",J3361,0)</f>
        <v>0</v>
      </c>
      <c r="BF3361" s="187">
        <f>IF(N3361="snížená",J3361,0)</f>
        <v>0</v>
      </c>
      <c r="BG3361" s="187">
        <f>IF(N3361="zákl. přenesená",J3361,0)</f>
        <v>0</v>
      </c>
      <c r="BH3361" s="187">
        <f>IF(N3361="sníž. přenesená",J3361,0)</f>
        <v>0</v>
      </c>
      <c r="BI3361" s="187">
        <f>IF(N3361="nulová",J3361,0)</f>
        <v>0</v>
      </c>
      <c r="BJ3361" s="24" t="s">
        <v>25</v>
      </c>
      <c r="BK3361" s="187">
        <f>ROUND(I3361*H3361,2)</f>
        <v>0</v>
      </c>
      <c r="BL3361" s="24" t="s">
        <v>339</v>
      </c>
      <c r="BM3361" s="24" t="s">
        <v>3512</v>
      </c>
    </row>
    <row r="3362" spans="2:51" s="11" customFormat="1" ht="13.5">
      <c r="B3362" s="188"/>
      <c r="D3362" s="189" t="s">
        <v>153</v>
      </c>
      <c r="E3362" s="190" t="s">
        <v>5</v>
      </c>
      <c r="F3362" s="191" t="s">
        <v>3513</v>
      </c>
      <c r="H3362" s="192" t="s">
        <v>5</v>
      </c>
      <c r="I3362" s="193"/>
      <c r="L3362" s="188"/>
      <c r="M3362" s="194"/>
      <c r="N3362" s="195"/>
      <c r="O3362" s="195"/>
      <c r="P3362" s="195"/>
      <c r="Q3362" s="195"/>
      <c r="R3362" s="195"/>
      <c r="S3362" s="195"/>
      <c r="T3362" s="196"/>
      <c r="AT3362" s="192" t="s">
        <v>153</v>
      </c>
      <c r="AU3362" s="192" t="s">
        <v>86</v>
      </c>
      <c r="AV3362" s="11" t="s">
        <v>25</v>
      </c>
      <c r="AW3362" s="11" t="s">
        <v>40</v>
      </c>
      <c r="AX3362" s="11" t="s">
        <v>77</v>
      </c>
      <c r="AY3362" s="192" t="s">
        <v>144</v>
      </c>
    </row>
    <row r="3363" spans="2:51" s="12" customFormat="1" ht="13.5">
      <c r="B3363" s="197"/>
      <c r="D3363" s="189" t="s">
        <v>153</v>
      </c>
      <c r="E3363" s="198" t="s">
        <v>5</v>
      </c>
      <c r="F3363" s="199" t="s">
        <v>3514</v>
      </c>
      <c r="H3363" s="200">
        <v>200</v>
      </c>
      <c r="I3363" s="201"/>
      <c r="L3363" s="197"/>
      <c r="M3363" s="202"/>
      <c r="N3363" s="203"/>
      <c r="O3363" s="203"/>
      <c r="P3363" s="203"/>
      <c r="Q3363" s="203"/>
      <c r="R3363" s="203"/>
      <c r="S3363" s="203"/>
      <c r="T3363" s="204"/>
      <c r="AT3363" s="198" t="s">
        <v>153</v>
      </c>
      <c r="AU3363" s="198" t="s">
        <v>86</v>
      </c>
      <c r="AV3363" s="12" t="s">
        <v>86</v>
      </c>
      <c r="AW3363" s="12" t="s">
        <v>40</v>
      </c>
      <c r="AX3363" s="12" t="s">
        <v>77</v>
      </c>
      <c r="AY3363" s="198" t="s">
        <v>144</v>
      </c>
    </row>
    <row r="3364" spans="2:51" s="13" customFormat="1" ht="13.5">
      <c r="B3364" s="205"/>
      <c r="D3364" s="206" t="s">
        <v>153</v>
      </c>
      <c r="E3364" s="207" t="s">
        <v>5</v>
      </c>
      <c r="F3364" s="208" t="s">
        <v>174</v>
      </c>
      <c r="H3364" s="209">
        <v>200</v>
      </c>
      <c r="I3364" s="210"/>
      <c r="L3364" s="205"/>
      <c r="M3364" s="211"/>
      <c r="N3364" s="212"/>
      <c r="O3364" s="212"/>
      <c r="P3364" s="212"/>
      <c r="Q3364" s="212"/>
      <c r="R3364" s="212"/>
      <c r="S3364" s="212"/>
      <c r="T3364" s="213"/>
      <c r="AT3364" s="214" t="s">
        <v>153</v>
      </c>
      <c r="AU3364" s="214" t="s">
        <v>86</v>
      </c>
      <c r="AV3364" s="13" t="s">
        <v>151</v>
      </c>
      <c r="AW3364" s="13" t="s">
        <v>40</v>
      </c>
      <c r="AX3364" s="13" t="s">
        <v>25</v>
      </c>
      <c r="AY3364" s="214" t="s">
        <v>144</v>
      </c>
    </row>
    <row r="3365" spans="2:65" s="1" customFormat="1" ht="22.5" customHeight="1">
      <c r="B3365" s="175"/>
      <c r="C3365" s="176" t="s">
        <v>3515</v>
      </c>
      <c r="D3365" s="176" t="s">
        <v>146</v>
      </c>
      <c r="E3365" s="177" t="s">
        <v>3516</v>
      </c>
      <c r="F3365" s="178" t="s">
        <v>3517</v>
      </c>
      <c r="G3365" s="179" t="s">
        <v>468</v>
      </c>
      <c r="H3365" s="180">
        <v>48</v>
      </c>
      <c r="I3365" s="181"/>
      <c r="J3365" s="182">
        <f>ROUND(I3365*H3365,2)</f>
        <v>0</v>
      </c>
      <c r="K3365" s="178" t="s">
        <v>4753</v>
      </c>
      <c r="L3365" s="42"/>
      <c r="M3365" s="183" t="s">
        <v>5</v>
      </c>
      <c r="N3365" s="184" t="s">
        <v>48</v>
      </c>
      <c r="O3365" s="43"/>
      <c r="P3365" s="185">
        <f>O3365*H3365</f>
        <v>0</v>
      </c>
      <c r="Q3365" s="185">
        <v>0</v>
      </c>
      <c r="R3365" s="185">
        <f>Q3365*H3365</f>
        <v>0</v>
      </c>
      <c r="S3365" s="185">
        <v>0</v>
      </c>
      <c r="T3365" s="186">
        <f>S3365*H3365</f>
        <v>0</v>
      </c>
      <c r="AR3365" s="24" t="s">
        <v>339</v>
      </c>
      <c r="AT3365" s="24" t="s">
        <v>146</v>
      </c>
      <c r="AU3365" s="24" t="s">
        <v>86</v>
      </c>
      <c r="AY3365" s="24" t="s">
        <v>144</v>
      </c>
      <c r="BE3365" s="187">
        <f>IF(N3365="základní",J3365,0)</f>
        <v>0</v>
      </c>
      <c r="BF3365" s="187">
        <f>IF(N3365="snížená",J3365,0)</f>
        <v>0</v>
      </c>
      <c r="BG3365" s="187">
        <f>IF(N3365="zákl. přenesená",J3365,0)</f>
        <v>0</v>
      </c>
      <c r="BH3365" s="187">
        <f>IF(N3365="sníž. přenesená",J3365,0)</f>
        <v>0</v>
      </c>
      <c r="BI3365" s="187">
        <f>IF(N3365="nulová",J3365,0)</f>
        <v>0</v>
      </c>
      <c r="BJ3365" s="24" t="s">
        <v>25</v>
      </c>
      <c r="BK3365" s="187">
        <f>ROUND(I3365*H3365,2)</f>
        <v>0</v>
      </c>
      <c r="BL3365" s="24" t="s">
        <v>339</v>
      </c>
      <c r="BM3365" s="24" t="s">
        <v>3518</v>
      </c>
    </row>
    <row r="3366" spans="2:51" s="11" customFormat="1" ht="13.5">
      <c r="B3366" s="188"/>
      <c r="D3366" s="189" t="s">
        <v>153</v>
      </c>
      <c r="E3366" s="190" t="s">
        <v>5</v>
      </c>
      <c r="F3366" s="191" t="s">
        <v>3519</v>
      </c>
      <c r="H3366" s="192" t="s">
        <v>5</v>
      </c>
      <c r="I3366" s="193"/>
      <c r="L3366" s="188"/>
      <c r="M3366" s="194"/>
      <c r="N3366" s="195"/>
      <c r="O3366" s="195"/>
      <c r="P3366" s="195"/>
      <c r="Q3366" s="195"/>
      <c r="R3366" s="195"/>
      <c r="S3366" s="195"/>
      <c r="T3366" s="196"/>
      <c r="AT3366" s="192" t="s">
        <v>153</v>
      </c>
      <c r="AU3366" s="192" t="s">
        <v>86</v>
      </c>
      <c r="AV3366" s="11" t="s">
        <v>25</v>
      </c>
      <c r="AW3366" s="11" t="s">
        <v>40</v>
      </c>
      <c r="AX3366" s="11" t="s">
        <v>77</v>
      </c>
      <c r="AY3366" s="192" t="s">
        <v>144</v>
      </c>
    </row>
    <row r="3367" spans="2:51" s="12" customFormat="1" ht="13.5">
      <c r="B3367" s="197"/>
      <c r="D3367" s="189" t="s">
        <v>153</v>
      </c>
      <c r="E3367" s="198" t="s">
        <v>5</v>
      </c>
      <c r="F3367" s="199" t="s">
        <v>3520</v>
      </c>
      <c r="H3367" s="200">
        <v>48</v>
      </c>
      <c r="I3367" s="201"/>
      <c r="L3367" s="197"/>
      <c r="M3367" s="202"/>
      <c r="N3367" s="203"/>
      <c r="O3367" s="203"/>
      <c r="P3367" s="203"/>
      <c r="Q3367" s="203"/>
      <c r="R3367" s="203"/>
      <c r="S3367" s="203"/>
      <c r="T3367" s="204"/>
      <c r="AT3367" s="198" t="s">
        <v>153</v>
      </c>
      <c r="AU3367" s="198" t="s">
        <v>86</v>
      </c>
      <c r="AV3367" s="12" t="s">
        <v>86</v>
      </c>
      <c r="AW3367" s="12" t="s">
        <v>40</v>
      </c>
      <c r="AX3367" s="12" t="s">
        <v>77</v>
      </c>
      <c r="AY3367" s="198" t="s">
        <v>144</v>
      </c>
    </row>
    <row r="3368" spans="2:51" s="13" customFormat="1" ht="13.5">
      <c r="B3368" s="205"/>
      <c r="D3368" s="206" t="s">
        <v>153</v>
      </c>
      <c r="E3368" s="207" t="s">
        <v>5</v>
      </c>
      <c r="F3368" s="208" t="s">
        <v>174</v>
      </c>
      <c r="H3368" s="209">
        <v>48</v>
      </c>
      <c r="I3368" s="210"/>
      <c r="L3368" s="205"/>
      <c r="M3368" s="211"/>
      <c r="N3368" s="212"/>
      <c r="O3368" s="212"/>
      <c r="P3368" s="212"/>
      <c r="Q3368" s="212"/>
      <c r="R3368" s="212"/>
      <c r="S3368" s="212"/>
      <c r="T3368" s="213"/>
      <c r="AT3368" s="214" t="s">
        <v>153</v>
      </c>
      <c r="AU3368" s="214" t="s">
        <v>86</v>
      </c>
      <c r="AV3368" s="13" t="s">
        <v>151</v>
      </c>
      <c r="AW3368" s="13" t="s">
        <v>40</v>
      </c>
      <c r="AX3368" s="13" t="s">
        <v>25</v>
      </c>
      <c r="AY3368" s="214" t="s">
        <v>144</v>
      </c>
    </row>
    <row r="3369" spans="2:65" s="1" customFormat="1" ht="44.25" customHeight="1">
      <c r="B3369" s="175"/>
      <c r="C3369" s="223" t="s">
        <v>3521</v>
      </c>
      <c r="D3369" s="223" t="s">
        <v>782</v>
      </c>
      <c r="E3369" s="224" t="s">
        <v>3522</v>
      </c>
      <c r="F3369" s="225" t="s">
        <v>3523</v>
      </c>
      <c r="G3369" s="226" t="s">
        <v>468</v>
      </c>
      <c r="H3369" s="227">
        <v>28.56</v>
      </c>
      <c r="I3369" s="228"/>
      <c r="J3369" s="229">
        <f>ROUND(I3369*H3369,2)</f>
        <v>0</v>
      </c>
      <c r="K3369" s="178" t="s">
        <v>4753</v>
      </c>
      <c r="L3369" s="230"/>
      <c r="M3369" s="231" t="s">
        <v>5</v>
      </c>
      <c r="N3369" s="232" t="s">
        <v>48</v>
      </c>
      <c r="O3369" s="43"/>
      <c r="P3369" s="185">
        <f>O3369*H3369</f>
        <v>0</v>
      </c>
      <c r="Q3369" s="185">
        <v>4E-05</v>
      </c>
      <c r="R3369" s="185">
        <f>Q3369*H3369</f>
        <v>0.0011424</v>
      </c>
      <c r="S3369" s="185">
        <v>0</v>
      </c>
      <c r="T3369" s="186">
        <f>S3369*H3369</f>
        <v>0</v>
      </c>
      <c r="AR3369" s="24" t="s">
        <v>497</v>
      </c>
      <c r="AT3369" s="24" t="s">
        <v>782</v>
      </c>
      <c r="AU3369" s="24" t="s">
        <v>86</v>
      </c>
      <c r="AY3369" s="24" t="s">
        <v>144</v>
      </c>
      <c r="BE3369" s="187">
        <f>IF(N3369="základní",J3369,0)</f>
        <v>0</v>
      </c>
      <c r="BF3369" s="187">
        <f>IF(N3369="snížená",J3369,0)</f>
        <v>0</v>
      </c>
      <c r="BG3369" s="187">
        <f>IF(N3369="zákl. přenesená",J3369,0)</f>
        <v>0</v>
      </c>
      <c r="BH3369" s="187">
        <f>IF(N3369="sníž. přenesená",J3369,0)</f>
        <v>0</v>
      </c>
      <c r="BI3369" s="187">
        <f>IF(N3369="nulová",J3369,0)</f>
        <v>0</v>
      </c>
      <c r="BJ3369" s="24" t="s">
        <v>25</v>
      </c>
      <c r="BK3369" s="187">
        <f>ROUND(I3369*H3369,2)</f>
        <v>0</v>
      </c>
      <c r="BL3369" s="24" t="s">
        <v>339</v>
      </c>
      <c r="BM3369" s="24" t="s">
        <v>3524</v>
      </c>
    </row>
    <row r="3370" spans="2:51" s="11" customFormat="1" ht="13.5">
      <c r="B3370" s="188"/>
      <c r="D3370" s="189" t="s">
        <v>153</v>
      </c>
      <c r="E3370" s="190" t="s">
        <v>5</v>
      </c>
      <c r="F3370" s="191" t="s">
        <v>3519</v>
      </c>
      <c r="H3370" s="192" t="s">
        <v>5</v>
      </c>
      <c r="I3370" s="193"/>
      <c r="L3370" s="188"/>
      <c r="M3370" s="194"/>
      <c r="N3370" s="195"/>
      <c r="O3370" s="195"/>
      <c r="P3370" s="195"/>
      <c r="Q3370" s="195"/>
      <c r="R3370" s="195"/>
      <c r="S3370" s="195"/>
      <c r="T3370" s="196"/>
      <c r="AT3370" s="192" t="s">
        <v>153</v>
      </c>
      <c r="AU3370" s="192" t="s">
        <v>86</v>
      </c>
      <c r="AV3370" s="11" t="s">
        <v>25</v>
      </c>
      <c r="AW3370" s="11" t="s">
        <v>40</v>
      </c>
      <c r="AX3370" s="11" t="s">
        <v>77</v>
      </c>
      <c r="AY3370" s="192" t="s">
        <v>144</v>
      </c>
    </row>
    <row r="3371" spans="2:51" s="12" customFormat="1" ht="13.5">
      <c r="B3371" s="197"/>
      <c r="D3371" s="189" t="s">
        <v>153</v>
      </c>
      <c r="E3371" s="198" t="s">
        <v>5</v>
      </c>
      <c r="F3371" s="199" t="s">
        <v>476</v>
      </c>
      <c r="H3371" s="200">
        <v>28</v>
      </c>
      <c r="I3371" s="201"/>
      <c r="L3371" s="197"/>
      <c r="M3371" s="202"/>
      <c r="N3371" s="203"/>
      <c r="O3371" s="203"/>
      <c r="P3371" s="203"/>
      <c r="Q3371" s="203"/>
      <c r="R3371" s="203"/>
      <c r="S3371" s="203"/>
      <c r="T3371" s="204"/>
      <c r="AT3371" s="198" t="s">
        <v>153</v>
      </c>
      <c r="AU3371" s="198" t="s">
        <v>86</v>
      </c>
      <c r="AV3371" s="12" t="s">
        <v>86</v>
      </c>
      <c r="AW3371" s="12" t="s">
        <v>40</v>
      </c>
      <c r="AX3371" s="12" t="s">
        <v>77</v>
      </c>
      <c r="AY3371" s="198" t="s">
        <v>144</v>
      </c>
    </row>
    <row r="3372" spans="2:51" s="13" customFormat="1" ht="13.5">
      <c r="B3372" s="205"/>
      <c r="D3372" s="189" t="s">
        <v>153</v>
      </c>
      <c r="E3372" s="215" t="s">
        <v>5</v>
      </c>
      <c r="F3372" s="216" t="s">
        <v>174</v>
      </c>
      <c r="H3372" s="217">
        <v>28</v>
      </c>
      <c r="I3372" s="210"/>
      <c r="L3372" s="205"/>
      <c r="M3372" s="211"/>
      <c r="N3372" s="212"/>
      <c r="O3372" s="212"/>
      <c r="P3372" s="212"/>
      <c r="Q3372" s="212"/>
      <c r="R3372" s="212"/>
      <c r="S3372" s="212"/>
      <c r="T3372" s="213"/>
      <c r="AT3372" s="214" t="s">
        <v>153</v>
      </c>
      <c r="AU3372" s="214" t="s">
        <v>86</v>
      </c>
      <c r="AV3372" s="13" t="s">
        <v>151</v>
      </c>
      <c r="AW3372" s="13" t="s">
        <v>40</v>
      </c>
      <c r="AX3372" s="13" t="s">
        <v>25</v>
      </c>
      <c r="AY3372" s="214" t="s">
        <v>144</v>
      </c>
    </row>
    <row r="3373" spans="2:51" s="12" customFormat="1" ht="13.5">
      <c r="B3373" s="197"/>
      <c r="D3373" s="206" t="s">
        <v>153</v>
      </c>
      <c r="F3373" s="218" t="s">
        <v>3525</v>
      </c>
      <c r="H3373" s="219">
        <v>28.56</v>
      </c>
      <c r="I3373" s="201"/>
      <c r="L3373" s="197"/>
      <c r="M3373" s="202"/>
      <c r="N3373" s="203"/>
      <c r="O3373" s="203"/>
      <c r="P3373" s="203"/>
      <c r="Q3373" s="203"/>
      <c r="R3373" s="203"/>
      <c r="S3373" s="203"/>
      <c r="T3373" s="204"/>
      <c r="AT3373" s="198" t="s">
        <v>153</v>
      </c>
      <c r="AU3373" s="198" t="s">
        <v>86</v>
      </c>
      <c r="AV3373" s="12" t="s">
        <v>86</v>
      </c>
      <c r="AW3373" s="12" t="s">
        <v>6</v>
      </c>
      <c r="AX3373" s="12" t="s">
        <v>25</v>
      </c>
      <c r="AY3373" s="198" t="s">
        <v>144</v>
      </c>
    </row>
    <row r="3374" spans="2:65" s="1" customFormat="1" ht="44.25" customHeight="1">
      <c r="B3374" s="175"/>
      <c r="C3374" s="223" t="s">
        <v>3526</v>
      </c>
      <c r="D3374" s="223" t="s">
        <v>782</v>
      </c>
      <c r="E3374" s="224" t="s">
        <v>3527</v>
      </c>
      <c r="F3374" s="225" t="s">
        <v>3528</v>
      </c>
      <c r="G3374" s="226" t="s">
        <v>468</v>
      </c>
      <c r="H3374" s="227">
        <v>20.4</v>
      </c>
      <c r="I3374" s="228"/>
      <c r="J3374" s="229">
        <f>ROUND(I3374*H3374,2)</f>
        <v>0</v>
      </c>
      <c r="K3374" s="178" t="s">
        <v>4753</v>
      </c>
      <c r="L3374" s="230"/>
      <c r="M3374" s="231" t="s">
        <v>5</v>
      </c>
      <c r="N3374" s="232" t="s">
        <v>48</v>
      </c>
      <c r="O3374" s="43"/>
      <c r="P3374" s="185">
        <f>O3374*H3374</f>
        <v>0</v>
      </c>
      <c r="Q3374" s="185">
        <v>4E-05</v>
      </c>
      <c r="R3374" s="185">
        <f>Q3374*H3374</f>
        <v>0.000816</v>
      </c>
      <c r="S3374" s="185">
        <v>0</v>
      </c>
      <c r="T3374" s="186">
        <f>S3374*H3374</f>
        <v>0</v>
      </c>
      <c r="AR3374" s="24" t="s">
        <v>497</v>
      </c>
      <c r="AT3374" s="24" t="s">
        <v>782</v>
      </c>
      <c r="AU3374" s="24" t="s">
        <v>86</v>
      </c>
      <c r="AY3374" s="24" t="s">
        <v>144</v>
      </c>
      <c r="BE3374" s="187">
        <f>IF(N3374="základní",J3374,0)</f>
        <v>0</v>
      </c>
      <c r="BF3374" s="187">
        <f>IF(N3374="snížená",J3374,0)</f>
        <v>0</v>
      </c>
      <c r="BG3374" s="187">
        <f>IF(N3374="zákl. přenesená",J3374,0)</f>
        <v>0</v>
      </c>
      <c r="BH3374" s="187">
        <f>IF(N3374="sníž. přenesená",J3374,0)</f>
        <v>0</v>
      </c>
      <c r="BI3374" s="187">
        <f>IF(N3374="nulová",J3374,0)</f>
        <v>0</v>
      </c>
      <c r="BJ3374" s="24" t="s">
        <v>25</v>
      </c>
      <c r="BK3374" s="187">
        <f>ROUND(I3374*H3374,2)</f>
        <v>0</v>
      </c>
      <c r="BL3374" s="24" t="s">
        <v>339</v>
      </c>
      <c r="BM3374" s="24" t="s">
        <v>3529</v>
      </c>
    </row>
    <row r="3375" spans="2:51" s="11" customFormat="1" ht="13.5">
      <c r="B3375" s="188"/>
      <c r="D3375" s="189" t="s">
        <v>153</v>
      </c>
      <c r="E3375" s="190" t="s">
        <v>5</v>
      </c>
      <c r="F3375" s="191" t="s">
        <v>3519</v>
      </c>
      <c r="H3375" s="192" t="s">
        <v>5</v>
      </c>
      <c r="I3375" s="193"/>
      <c r="L3375" s="188"/>
      <c r="M3375" s="194"/>
      <c r="N3375" s="195"/>
      <c r="O3375" s="195"/>
      <c r="P3375" s="195"/>
      <c r="Q3375" s="195"/>
      <c r="R3375" s="195"/>
      <c r="S3375" s="195"/>
      <c r="T3375" s="196"/>
      <c r="AT3375" s="192" t="s">
        <v>153</v>
      </c>
      <c r="AU3375" s="192" t="s">
        <v>86</v>
      </c>
      <c r="AV3375" s="11" t="s">
        <v>25</v>
      </c>
      <c r="AW3375" s="11" t="s">
        <v>40</v>
      </c>
      <c r="AX3375" s="11" t="s">
        <v>77</v>
      </c>
      <c r="AY3375" s="192" t="s">
        <v>144</v>
      </c>
    </row>
    <row r="3376" spans="2:51" s="12" customFormat="1" ht="13.5">
      <c r="B3376" s="197"/>
      <c r="D3376" s="189" t="s">
        <v>153</v>
      </c>
      <c r="E3376" s="198" t="s">
        <v>5</v>
      </c>
      <c r="F3376" s="199" t="s">
        <v>390</v>
      </c>
      <c r="H3376" s="200">
        <v>20</v>
      </c>
      <c r="I3376" s="201"/>
      <c r="L3376" s="197"/>
      <c r="M3376" s="202"/>
      <c r="N3376" s="203"/>
      <c r="O3376" s="203"/>
      <c r="P3376" s="203"/>
      <c r="Q3376" s="203"/>
      <c r="R3376" s="203"/>
      <c r="S3376" s="203"/>
      <c r="T3376" s="204"/>
      <c r="AT3376" s="198" t="s">
        <v>153</v>
      </c>
      <c r="AU3376" s="198" t="s">
        <v>86</v>
      </c>
      <c r="AV3376" s="12" t="s">
        <v>86</v>
      </c>
      <c r="AW3376" s="12" t="s">
        <v>40</v>
      </c>
      <c r="AX3376" s="12" t="s">
        <v>77</v>
      </c>
      <c r="AY3376" s="198" t="s">
        <v>144</v>
      </c>
    </row>
    <row r="3377" spans="2:51" s="13" customFormat="1" ht="13.5">
      <c r="B3377" s="205"/>
      <c r="D3377" s="189" t="s">
        <v>153</v>
      </c>
      <c r="E3377" s="215" t="s">
        <v>5</v>
      </c>
      <c r="F3377" s="216" t="s">
        <v>174</v>
      </c>
      <c r="H3377" s="217">
        <v>20</v>
      </c>
      <c r="I3377" s="210"/>
      <c r="L3377" s="205"/>
      <c r="M3377" s="211"/>
      <c r="N3377" s="212"/>
      <c r="O3377" s="212"/>
      <c r="P3377" s="212"/>
      <c r="Q3377" s="212"/>
      <c r="R3377" s="212"/>
      <c r="S3377" s="212"/>
      <c r="T3377" s="213"/>
      <c r="AT3377" s="214" t="s">
        <v>153</v>
      </c>
      <c r="AU3377" s="214" t="s">
        <v>86</v>
      </c>
      <c r="AV3377" s="13" t="s">
        <v>151</v>
      </c>
      <c r="AW3377" s="13" t="s">
        <v>40</v>
      </c>
      <c r="AX3377" s="13" t="s">
        <v>25</v>
      </c>
      <c r="AY3377" s="214" t="s">
        <v>144</v>
      </c>
    </row>
    <row r="3378" spans="2:51" s="12" customFormat="1" ht="13.5">
      <c r="B3378" s="197"/>
      <c r="D3378" s="206" t="s">
        <v>153</v>
      </c>
      <c r="F3378" s="218" t="s">
        <v>3530</v>
      </c>
      <c r="H3378" s="219">
        <v>20.4</v>
      </c>
      <c r="I3378" s="201"/>
      <c r="L3378" s="197"/>
      <c r="M3378" s="202"/>
      <c r="N3378" s="203"/>
      <c r="O3378" s="203"/>
      <c r="P3378" s="203"/>
      <c r="Q3378" s="203"/>
      <c r="R3378" s="203"/>
      <c r="S3378" s="203"/>
      <c r="T3378" s="204"/>
      <c r="AT3378" s="198" t="s">
        <v>153</v>
      </c>
      <c r="AU3378" s="198" t="s">
        <v>86</v>
      </c>
      <c r="AV3378" s="12" t="s">
        <v>86</v>
      </c>
      <c r="AW3378" s="12" t="s">
        <v>6</v>
      </c>
      <c r="AX3378" s="12" t="s">
        <v>25</v>
      </c>
      <c r="AY3378" s="198" t="s">
        <v>144</v>
      </c>
    </row>
    <row r="3379" spans="2:65" s="1" customFormat="1" ht="22.5" customHeight="1">
      <c r="B3379" s="175"/>
      <c r="C3379" s="176" t="s">
        <v>3531</v>
      </c>
      <c r="D3379" s="176" t="s">
        <v>146</v>
      </c>
      <c r="E3379" s="177" t="s">
        <v>3532</v>
      </c>
      <c r="F3379" s="178" t="s">
        <v>3533</v>
      </c>
      <c r="G3379" s="179" t="s">
        <v>205</v>
      </c>
      <c r="H3379" s="180">
        <v>295.64</v>
      </c>
      <c r="I3379" s="181"/>
      <c r="J3379" s="182">
        <f>ROUND(I3379*H3379,2)</f>
        <v>0</v>
      </c>
      <c r="K3379" s="178" t="s">
        <v>4753</v>
      </c>
      <c r="L3379" s="42"/>
      <c r="M3379" s="183" t="s">
        <v>5</v>
      </c>
      <c r="N3379" s="184" t="s">
        <v>48</v>
      </c>
      <c r="O3379" s="43"/>
      <c r="P3379" s="185">
        <f>O3379*H3379</f>
        <v>0</v>
      </c>
      <c r="Q3379" s="185">
        <v>0</v>
      </c>
      <c r="R3379" s="185">
        <f>Q3379*H3379</f>
        <v>0</v>
      </c>
      <c r="S3379" s="185">
        <v>0</v>
      </c>
      <c r="T3379" s="186">
        <f>S3379*H3379</f>
        <v>0</v>
      </c>
      <c r="AR3379" s="24" t="s">
        <v>339</v>
      </c>
      <c r="AT3379" s="24" t="s">
        <v>146</v>
      </c>
      <c r="AU3379" s="24" t="s">
        <v>86</v>
      </c>
      <c r="AY3379" s="24" t="s">
        <v>144</v>
      </c>
      <c r="BE3379" s="187">
        <f>IF(N3379="základní",J3379,0)</f>
        <v>0</v>
      </c>
      <c r="BF3379" s="187">
        <f>IF(N3379="snížená",J3379,0)</f>
        <v>0</v>
      </c>
      <c r="BG3379" s="187">
        <f>IF(N3379="zákl. přenesená",J3379,0)</f>
        <v>0</v>
      </c>
      <c r="BH3379" s="187">
        <f>IF(N3379="sníž. přenesená",J3379,0)</f>
        <v>0</v>
      </c>
      <c r="BI3379" s="187">
        <f>IF(N3379="nulová",J3379,0)</f>
        <v>0</v>
      </c>
      <c r="BJ3379" s="24" t="s">
        <v>25</v>
      </c>
      <c r="BK3379" s="187">
        <f>ROUND(I3379*H3379,2)</f>
        <v>0</v>
      </c>
      <c r="BL3379" s="24" t="s">
        <v>339</v>
      </c>
      <c r="BM3379" s="24" t="s">
        <v>3534</v>
      </c>
    </row>
    <row r="3380" spans="2:51" s="11" customFormat="1" ht="13.5">
      <c r="B3380" s="188"/>
      <c r="D3380" s="189" t="s">
        <v>153</v>
      </c>
      <c r="E3380" s="190" t="s">
        <v>5</v>
      </c>
      <c r="F3380" s="191" t="s">
        <v>3535</v>
      </c>
      <c r="H3380" s="192" t="s">
        <v>5</v>
      </c>
      <c r="I3380" s="193"/>
      <c r="L3380" s="188"/>
      <c r="M3380" s="194"/>
      <c r="N3380" s="195"/>
      <c r="O3380" s="195"/>
      <c r="P3380" s="195"/>
      <c r="Q3380" s="195"/>
      <c r="R3380" s="195"/>
      <c r="S3380" s="195"/>
      <c r="T3380" s="196"/>
      <c r="AT3380" s="192" t="s">
        <v>153</v>
      </c>
      <c r="AU3380" s="192" t="s">
        <v>86</v>
      </c>
      <c r="AV3380" s="11" t="s">
        <v>25</v>
      </c>
      <c r="AW3380" s="11" t="s">
        <v>40</v>
      </c>
      <c r="AX3380" s="11" t="s">
        <v>77</v>
      </c>
      <c r="AY3380" s="192" t="s">
        <v>144</v>
      </c>
    </row>
    <row r="3381" spans="2:51" s="11" customFormat="1" ht="13.5">
      <c r="B3381" s="188"/>
      <c r="D3381" s="189" t="s">
        <v>153</v>
      </c>
      <c r="E3381" s="190" t="s">
        <v>5</v>
      </c>
      <c r="F3381" s="191" t="s">
        <v>1879</v>
      </c>
      <c r="H3381" s="192" t="s">
        <v>5</v>
      </c>
      <c r="I3381" s="193"/>
      <c r="L3381" s="188"/>
      <c r="M3381" s="194"/>
      <c r="N3381" s="195"/>
      <c r="O3381" s="195"/>
      <c r="P3381" s="195"/>
      <c r="Q3381" s="195"/>
      <c r="R3381" s="195"/>
      <c r="S3381" s="195"/>
      <c r="T3381" s="196"/>
      <c r="AT3381" s="192" t="s">
        <v>153</v>
      </c>
      <c r="AU3381" s="192" t="s">
        <v>86</v>
      </c>
      <c r="AV3381" s="11" t="s">
        <v>25</v>
      </c>
      <c r="AW3381" s="11" t="s">
        <v>40</v>
      </c>
      <c r="AX3381" s="11" t="s">
        <v>77</v>
      </c>
      <c r="AY3381" s="192" t="s">
        <v>144</v>
      </c>
    </row>
    <row r="3382" spans="2:51" s="11" customFormat="1" ht="13.5">
      <c r="B3382" s="188"/>
      <c r="D3382" s="189" t="s">
        <v>153</v>
      </c>
      <c r="E3382" s="190" t="s">
        <v>5</v>
      </c>
      <c r="F3382" s="191" t="s">
        <v>1880</v>
      </c>
      <c r="H3382" s="192" t="s">
        <v>5</v>
      </c>
      <c r="I3382" s="193"/>
      <c r="L3382" s="188"/>
      <c r="M3382" s="194"/>
      <c r="N3382" s="195"/>
      <c r="O3382" s="195"/>
      <c r="P3382" s="195"/>
      <c r="Q3382" s="195"/>
      <c r="R3382" s="195"/>
      <c r="S3382" s="195"/>
      <c r="T3382" s="196"/>
      <c r="AT3382" s="192" t="s">
        <v>153</v>
      </c>
      <c r="AU3382" s="192" t="s">
        <v>86</v>
      </c>
      <c r="AV3382" s="11" t="s">
        <v>25</v>
      </c>
      <c r="AW3382" s="11" t="s">
        <v>40</v>
      </c>
      <c r="AX3382" s="11" t="s">
        <v>77</v>
      </c>
      <c r="AY3382" s="192" t="s">
        <v>144</v>
      </c>
    </row>
    <row r="3383" spans="2:51" s="12" customFormat="1" ht="13.5">
      <c r="B3383" s="197"/>
      <c r="D3383" s="189" t="s">
        <v>153</v>
      </c>
      <c r="E3383" s="198" t="s">
        <v>5</v>
      </c>
      <c r="F3383" s="199" t="s">
        <v>2073</v>
      </c>
      <c r="H3383" s="200">
        <v>141.89</v>
      </c>
      <c r="I3383" s="201"/>
      <c r="L3383" s="197"/>
      <c r="M3383" s="202"/>
      <c r="N3383" s="203"/>
      <c r="O3383" s="203"/>
      <c r="P3383" s="203"/>
      <c r="Q3383" s="203"/>
      <c r="R3383" s="203"/>
      <c r="S3383" s="203"/>
      <c r="T3383" s="204"/>
      <c r="AT3383" s="198" t="s">
        <v>153</v>
      </c>
      <c r="AU3383" s="198" t="s">
        <v>86</v>
      </c>
      <c r="AV3383" s="12" t="s">
        <v>86</v>
      </c>
      <c r="AW3383" s="12" t="s">
        <v>40</v>
      </c>
      <c r="AX3383" s="12" t="s">
        <v>77</v>
      </c>
      <c r="AY3383" s="198" t="s">
        <v>144</v>
      </c>
    </row>
    <row r="3384" spans="2:51" s="11" customFormat="1" ht="13.5">
      <c r="B3384" s="188"/>
      <c r="D3384" s="189" t="s">
        <v>153</v>
      </c>
      <c r="E3384" s="190" t="s">
        <v>5</v>
      </c>
      <c r="F3384" s="191" t="s">
        <v>1743</v>
      </c>
      <c r="H3384" s="192" t="s">
        <v>5</v>
      </c>
      <c r="I3384" s="193"/>
      <c r="L3384" s="188"/>
      <c r="M3384" s="194"/>
      <c r="N3384" s="195"/>
      <c r="O3384" s="195"/>
      <c r="P3384" s="195"/>
      <c r="Q3384" s="195"/>
      <c r="R3384" s="195"/>
      <c r="S3384" s="195"/>
      <c r="T3384" s="196"/>
      <c r="AT3384" s="192" t="s">
        <v>153</v>
      </c>
      <c r="AU3384" s="192" t="s">
        <v>86</v>
      </c>
      <c r="AV3384" s="11" t="s">
        <v>25</v>
      </c>
      <c r="AW3384" s="11" t="s">
        <v>40</v>
      </c>
      <c r="AX3384" s="11" t="s">
        <v>77</v>
      </c>
      <c r="AY3384" s="192" t="s">
        <v>144</v>
      </c>
    </row>
    <row r="3385" spans="2:51" s="11" customFormat="1" ht="13.5">
      <c r="B3385" s="188"/>
      <c r="D3385" s="189" t="s">
        <v>153</v>
      </c>
      <c r="E3385" s="190" t="s">
        <v>5</v>
      </c>
      <c r="F3385" s="191" t="s">
        <v>1744</v>
      </c>
      <c r="H3385" s="192" t="s">
        <v>5</v>
      </c>
      <c r="I3385" s="193"/>
      <c r="L3385" s="188"/>
      <c r="M3385" s="194"/>
      <c r="N3385" s="195"/>
      <c r="O3385" s="195"/>
      <c r="P3385" s="195"/>
      <c r="Q3385" s="195"/>
      <c r="R3385" s="195"/>
      <c r="S3385" s="195"/>
      <c r="T3385" s="196"/>
      <c r="AT3385" s="192" t="s">
        <v>153</v>
      </c>
      <c r="AU3385" s="192" t="s">
        <v>86</v>
      </c>
      <c r="AV3385" s="11" t="s">
        <v>25</v>
      </c>
      <c r="AW3385" s="11" t="s">
        <v>40</v>
      </c>
      <c r="AX3385" s="11" t="s">
        <v>77</v>
      </c>
      <c r="AY3385" s="192" t="s">
        <v>144</v>
      </c>
    </row>
    <row r="3386" spans="2:51" s="12" customFormat="1" ht="13.5">
      <c r="B3386" s="197"/>
      <c r="D3386" s="189" t="s">
        <v>153</v>
      </c>
      <c r="E3386" s="198" t="s">
        <v>5</v>
      </c>
      <c r="F3386" s="199" t="s">
        <v>1838</v>
      </c>
      <c r="H3386" s="200">
        <v>9.14</v>
      </c>
      <c r="I3386" s="201"/>
      <c r="L3386" s="197"/>
      <c r="M3386" s="202"/>
      <c r="N3386" s="203"/>
      <c r="O3386" s="203"/>
      <c r="P3386" s="203"/>
      <c r="Q3386" s="203"/>
      <c r="R3386" s="203"/>
      <c r="S3386" s="203"/>
      <c r="T3386" s="204"/>
      <c r="AT3386" s="198" t="s">
        <v>153</v>
      </c>
      <c r="AU3386" s="198" t="s">
        <v>86</v>
      </c>
      <c r="AV3386" s="12" t="s">
        <v>86</v>
      </c>
      <c r="AW3386" s="12" t="s">
        <v>40</v>
      </c>
      <c r="AX3386" s="12" t="s">
        <v>77</v>
      </c>
      <c r="AY3386" s="198" t="s">
        <v>144</v>
      </c>
    </row>
    <row r="3387" spans="2:51" s="11" customFormat="1" ht="13.5">
      <c r="B3387" s="188"/>
      <c r="D3387" s="189" t="s">
        <v>153</v>
      </c>
      <c r="E3387" s="190" t="s">
        <v>5</v>
      </c>
      <c r="F3387" s="191" t="s">
        <v>1805</v>
      </c>
      <c r="H3387" s="192" t="s">
        <v>5</v>
      </c>
      <c r="I3387" s="193"/>
      <c r="L3387" s="188"/>
      <c r="M3387" s="194"/>
      <c r="N3387" s="195"/>
      <c r="O3387" s="195"/>
      <c r="P3387" s="195"/>
      <c r="Q3387" s="195"/>
      <c r="R3387" s="195"/>
      <c r="S3387" s="195"/>
      <c r="T3387" s="196"/>
      <c r="AT3387" s="192" t="s">
        <v>153</v>
      </c>
      <c r="AU3387" s="192" t="s">
        <v>86</v>
      </c>
      <c r="AV3387" s="11" t="s">
        <v>25</v>
      </c>
      <c r="AW3387" s="11" t="s">
        <v>40</v>
      </c>
      <c r="AX3387" s="11" t="s">
        <v>77</v>
      </c>
      <c r="AY3387" s="192" t="s">
        <v>144</v>
      </c>
    </row>
    <row r="3388" spans="2:51" s="11" customFormat="1" ht="13.5">
      <c r="B3388" s="188"/>
      <c r="D3388" s="189" t="s">
        <v>153</v>
      </c>
      <c r="E3388" s="190" t="s">
        <v>5</v>
      </c>
      <c r="F3388" s="191" t="s">
        <v>1806</v>
      </c>
      <c r="H3388" s="192" t="s">
        <v>5</v>
      </c>
      <c r="I3388" s="193"/>
      <c r="L3388" s="188"/>
      <c r="M3388" s="194"/>
      <c r="N3388" s="195"/>
      <c r="O3388" s="195"/>
      <c r="P3388" s="195"/>
      <c r="Q3388" s="195"/>
      <c r="R3388" s="195"/>
      <c r="S3388" s="195"/>
      <c r="T3388" s="196"/>
      <c r="AT3388" s="192" t="s">
        <v>153</v>
      </c>
      <c r="AU3388" s="192" t="s">
        <v>86</v>
      </c>
      <c r="AV3388" s="11" t="s">
        <v>25</v>
      </c>
      <c r="AW3388" s="11" t="s">
        <v>40</v>
      </c>
      <c r="AX3388" s="11" t="s">
        <v>77</v>
      </c>
      <c r="AY3388" s="192" t="s">
        <v>144</v>
      </c>
    </row>
    <row r="3389" spans="2:51" s="12" customFormat="1" ht="13.5">
      <c r="B3389" s="197"/>
      <c r="D3389" s="189" t="s">
        <v>153</v>
      </c>
      <c r="E3389" s="198" t="s">
        <v>5</v>
      </c>
      <c r="F3389" s="199" t="s">
        <v>3500</v>
      </c>
      <c r="H3389" s="200">
        <v>144.61</v>
      </c>
      <c r="I3389" s="201"/>
      <c r="L3389" s="197"/>
      <c r="M3389" s="202"/>
      <c r="N3389" s="203"/>
      <c r="O3389" s="203"/>
      <c r="P3389" s="203"/>
      <c r="Q3389" s="203"/>
      <c r="R3389" s="203"/>
      <c r="S3389" s="203"/>
      <c r="T3389" s="204"/>
      <c r="AT3389" s="198" t="s">
        <v>153</v>
      </c>
      <c r="AU3389" s="198" t="s">
        <v>86</v>
      </c>
      <c r="AV3389" s="12" t="s">
        <v>86</v>
      </c>
      <c r="AW3389" s="12" t="s">
        <v>40</v>
      </c>
      <c r="AX3389" s="12" t="s">
        <v>77</v>
      </c>
      <c r="AY3389" s="198" t="s">
        <v>144</v>
      </c>
    </row>
    <row r="3390" spans="2:51" s="13" customFormat="1" ht="13.5">
      <c r="B3390" s="205"/>
      <c r="D3390" s="206" t="s">
        <v>153</v>
      </c>
      <c r="E3390" s="207" t="s">
        <v>5</v>
      </c>
      <c r="F3390" s="208" t="s">
        <v>174</v>
      </c>
      <c r="H3390" s="209">
        <v>295.64</v>
      </c>
      <c r="I3390" s="210"/>
      <c r="L3390" s="205"/>
      <c r="M3390" s="211"/>
      <c r="N3390" s="212"/>
      <c r="O3390" s="212"/>
      <c r="P3390" s="212"/>
      <c r="Q3390" s="212"/>
      <c r="R3390" s="212"/>
      <c r="S3390" s="212"/>
      <c r="T3390" s="213"/>
      <c r="AT3390" s="214" t="s">
        <v>153</v>
      </c>
      <c r="AU3390" s="214" t="s">
        <v>86</v>
      </c>
      <c r="AV3390" s="13" t="s">
        <v>151</v>
      </c>
      <c r="AW3390" s="13" t="s">
        <v>40</v>
      </c>
      <c r="AX3390" s="13" t="s">
        <v>25</v>
      </c>
      <c r="AY3390" s="214" t="s">
        <v>144</v>
      </c>
    </row>
    <row r="3391" spans="2:65" s="1" customFormat="1" ht="22.5" customHeight="1">
      <c r="B3391" s="175"/>
      <c r="C3391" s="223" t="s">
        <v>3536</v>
      </c>
      <c r="D3391" s="223" t="s">
        <v>782</v>
      </c>
      <c r="E3391" s="224" t="s">
        <v>3537</v>
      </c>
      <c r="F3391" s="225" t="s">
        <v>3538</v>
      </c>
      <c r="G3391" s="226" t="s">
        <v>205</v>
      </c>
      <c r="H3391" s="227">
        <v>301.553</v>
      </c>
      <c r="I3391" s="228"/>
      <c r="J3391" s="229">
        <f>ROUND(I3391*H3391,2)</f>
        <v>0</v>
      </c>
      <c r="K3391" s="178" t="s">
        <v>4753</v>
      </c>
      <c r="L3391" s="230"/>
      <c r="M3391" s="231" t="s">
        <v>5</v>
      </c>
      <c r="N3391" s="232" t="s">
        <v>48</v>
      </c>
      <c r="O3391" s="43"/>
      <c r="P3391" s="185">
        <f>O3391*H3391</f>
        <v>0</v>
      </c>
      <c r="Q3391" s="185">
        <v>0.0004</v>
      </c>
      <c r="R3391" s="185">
        <f>Q3391*H3391</f>
        <v>0.1206212</v>
      </c>
      <c r="S3391" s="185">
        <v>0</v>
      </c>
      <c r="T3391" s="186">
        <f>S3391*H3391</f>
        <v>0</v>
      </c>
      <c r="AR3391" s="24" t="s">
        <v>497</v>
      </c>
      <c r="AT3391" s="24" t="s">
        <v>782</v>
      </c>
      <c r="AU3391" s="24" t="s">
        <v>86</v>
      </c>
      <c r="AY3391" s="24" t="s">
        <v>144</v>
      </c>
      <c r="BE3391" s="187">
        <f>IF(N3391="základní",J3391,0)</f>
        <v>0</v>
      </c>
      <c r="BF3391" s="187">
        <f>IF(N3391="snížená",J3391,0)</f>
        <v>0</v>
      </c>
      <c r="BG3391" s="187">
        <f>IF(N3391="zákl. přenesená",J3391,0)</f>
        <v>0</v>
      </c>
      <c r="BH3391" s="187">
        <f>IF(N3391="sníž. přenesená",J3391,0)</f>
        <v>0</v>
      </c>
      <c r="BI3391" s="187">
        <f>IF(N3391="nulová",J3391,0)</f>
        <v>0</v>
      </c>
      <c r="BJ3391" s="24" t="s">
        <v>25</v>
      </c>
      <c r="BK3391" s="187">
        <f>ROUND(I3391*H3391,2)</f>
        <v>0</v>
      </c>
      <c r="BL3391" s="24" t="s">
        <v>339</v>
      </c>
      <c r="BM3391" s="24" t="s">
        <v>3539</v>
      </c>
    </row>
    <row r="3392" spans="2:51" s="11" customFormat="1" ht="13.5">
      <c r="B3392" s="188"/>
      <c r="D3392" s="189" t="s">
        <v>153</v>
      </c>
      <c r="E3392" s="190" t="s">
        <v>5</v>
      </c>
      <c r="F3392" s="191" t="s">
        <v>3535</v>
      </c>
      <c r="H3392" s="192" t="s">
        <v>5</v>
      </c>
      <c r="I3392" s="193"/>
      <c r="L3392" s="188"/>
      <c r="M3392" s="194"/>
      <c r="N3392" s="195"/>
      <c r="O3392" s="195"/>
      <c r="P3392" s="195"/>
      <c r="Q3392" s="195"/>
      <c r="R3392" s="195"/>
      <c r="S3392" s="195"/>
      <c r="T3392" s="196"/>
      <c r="AT3392" s="192" t="s">
        <v>153</v>
      </c>
      <c r="AU3392" s="192" t="s">
        <v>86</v>
      </c>
      <c r="AV3392" s="11" t="s">
        <v>25</v>
      </c>
      <c r="AW3392" s="11" t="s">
        <v>40</v>
      </c>
      <c r="AX3392" s="11" t="s">
        <v>77</v>
      </c>
      <c r="AY3392" s="192" t="s">
        <v>144</v>
      </c>
    </row>
    <row r="3393" spans="2:51" s="11" customFormat="1" ht="13.5">
      <c r="B3393" s="188"/>
      <c r="D3393" s="189" t="s">
        <v>153</v>
      </c>
      <c r="E3393" s="190" t="s">
        <v>5</v>
      </c>
      <c r="F3393" s="191" t="s">
        <v>1879</v>
      </c>
      <c r="H3393" s="192" t="s">
        <v>5</v>
      </c>
      <c r="I3393" s="193"/>
      <c r="L3393" s="188"/>
      <c r="M3393" s="194"/>
      <c r="N3393" s="195"/>
      <c r="O3393" s="195"/>
      <c r="P3393" s="195"/>
      <c r="Q3393" s="195"/>
      <c r="R3393" s="195"/>
      <c r="S3393" s="195"/>
      <c r="T3393" s="196"/>
      <c r="AT3393" s="192" t="s">
        <v>153</v>
      </c>
      <c r="AU3393" s="192" t="s">
        <v>86</v>
      </c>
      <c r="AV3393" s="11" t="s">
        <v>25</v>
      </c>
      <c r="AW3393" s="11" t="s">
        <v>40</v>
      </c>
      <c r="AX3393" s="11" t="s">
        <v>77</v>
      </c>
      <c r="AY3393" s="192" t="s">
        <v>144</v>
      </c>
    </row>
    <row r="3394" spans="2:51" s="11" customFormat="1" ht="13.5">
      <c r="B3394" s="188"/>
      <c r="D3394" s="189" t="s">
        <v>153</v>
      </c>
      <c r="E3394" s="190" t="s">
        <v>5</v>
      </c>
      <c r="F3394" s="191" t="s">
        <v>1880</v>
      </c>
      <c r="H3394" s="192" t="s">
        <v>5</v>
      </c>
      <c r="I3394" s="193"/>
      <c r="L3394" s="188"/>
      <c r="M3394" s="194"/>
      <c r="N3394" s="195"/>
      <c r="O3394" s="195"/>
      <c r="P3394" s="195"/>
      <c r="Q3394" s="195"/>
      <c r="R3394" s="195"/>
      <c r="S3394" s="195"/>
      <c r="T3394" s="196"/>
      <c r="AT3394" s="192" t="s">
        <v>153</v>
      </c>
      <c r="AU3394" s="192" t="s">
        <v>86</v>
      </c>
      <c r="AV3394" s="11" t="s">
        <v>25</v>
      </c>
      <c r="AW3394" s="11" t="s">
        <v>40</v>
      </c>
      <c r="AX3394" s="11" t="s">
        <v>77</v>
      </c>
      <c r="AY3394" s="192" t="s">
        <v>144</v>
      </c>
    </row>
    <row r="3395" spans="2:51" s="12" customFormat="1" ht="13.5">
      <c r="B3395" s="197"/>
      <c r="D3395" s="189" t="s">
        <v>153</v>
      </c>
      <c r="E3395" s="198" t="s">
        <v>5</v>
      </c>
      <c r="F3395" s="199" t="s">
        <v>2073</v>
      </c>
      <c r="H3395" s="200">
        <v>141.89</v>
      </c>
      <c r="I3395" s="201"/>
      <c r="L3395" s="197"/>
      <c r="M3395" s="202"/>
      <c r="N3395" s="203"/>
      <c r="O3395" s="203"/>
      <c r="P3395" s="203"/>
      <c r="Q3395" s="203"/>
      <c r="R3395" s="203"/>
      <c r="S3395" s="203"/>
      <c r="T3395" s="204"/>
      <c r="AT3395" s="198" t="s">
        <v>153</v>
      </c>
      <c r="AU3395" s="198" t="s">
        <v>86</v>
      </c>
      <c r="AV3395" s="12" t="s">
        <v>86</v>
      </c>
      <c r="AW3395" s="12" t="s">
        <v>40</v>
      </c>
      <c r="AX3395" s="12" t="s">
        <v>77</v>
      </c>
      <c r="AY3395" s="198" t="s">
        <v>144</v>
      </c>
    </row>
    <row r="3396" spans="2:51" s="11" customFormat="1" ht="13.5">
      <c r="B3396" s="188"/>
      <c r="D3396" s="189" t="s">
        <v>153</v>
      </c>
      <c r="E3396" s="190" t="s">
        <v>5</v>
      </c>
      <c r="F3396" s="191" t="s">
        <v>1743</v>
      </c>
      <c r="H3396" s="192" t="s">
        <v>5</v>
      </c>
      <c r="I3396" s="193"/>
      <c r="L3396" s="188"/>
      <c r="M3396" s="194"/>
      <c r="N3396" s="195"/>
      <c r="O3396" s="195"/>
      <c r="P3396" s="195"/>
      <c r="Q3396" s="195"/>
      <c r="R3396" s="195"/>
      <c r="S3396" s="195"/>
      <c r="T3396" s="196"/>
      <c r="AT3396" s="192" t="s">
        <v>153</v>
      </c>
      <c r="AU3396" s="192" t="s">
        <v>86</v>
      </c>
      <c r="AV3396" s="11" t="s">
        <v>25</v>
      </c>
      <c r="AW3396" s="11" t="s">
        <v>40</v>
      </c>
      <c r="AX3396" s="11" t="s">
        <v>77</v>
      </c>
      <c r="AY3396" s="192" t="s">
        <v>144</v>
      </c>
    </row>
    <row r="3397" spans="2:51" s="11" customFormat="1" ht="13.5">
      <c r="B3397" s="188"/>
      <c r="D3397" s="189" t="s">
        <v>153</v>
      </c>
      <c r="E3397" s="190" t="s">
        <v>5</v>
      </c>
      <c r="F3397" s="191" t="s">
        <v>1744</v>
      </c>
      <c r="H3397" s="192" t="s">
        <v>5</v>
      </c>
      <c r="I3397" s="193"/>
      <c r="L3397" s="188"/>
      <c r="M3397" s="194"/>
      <c r="N3397" s="195"/>
      <c r="O3397" s="195"/>
      <c r="P3397" s="195"/>
      <c r="Q3397" s="195"/>
      <c r="R3397" s="195"/>
      <c r="S3397" s="195"/>
      <c r="T3397" s="196"/>
      <c r="AT3397" s="192" t="s">
        <v>153</v>
      </c>
      <c r="AU3397" s="192" t="s">
        <v>86</v>
      </c>
      <c r="AV3397" s="11" t="s">
        <v>25</v>
      </c>
      <c r="AW3397" s="11" t="s">
        <v>40</v>
      </c>
      <c r="AX3397" s="11" t="s">
        <v>77</v>
      </c>
      <c r="AY3397" s="192" t="s">
        <v>144</v>
      </c>
    </row>
    <row r="3398" spans="2:51" s="12" customFormat="1" ht="13.5">
      <c r="B3398" s="197"/>
      <c r="D3398" s="189" t="s">
        <v>153</v>
      </c>
      <c r="E3398" s="198" t="s">
        <v>5</v>
      </c>
      <c r="F3398" s="199" t="s">
        <v>1838</v>
      </c>
      <c r="H3398" s="200">
        <v>9.14</v>
      </c>
      <c r="I3398" s="201"/>
      <c r="L3398" s="197"/>
      <c r="M3398" s="202"/>
      <c r="N3398" s="203"/>
      <c r="O3398" s="203"/>
      <c r="P3398" s="203"/>
      <c r="Q3398" s="203"/>
      <c r="R3398" s="203"/>
      <c r="S3398" s="203"/>
      <c r="T3398" s="204"/>
      <c r="AT3398" s="198" t="s">
        <v>153</v>
      </c>
      <c r="AU3398" s="198" t="s">
        <v>86</v>
      </c>
      <c r="AV3398" s="12" t="s">
        <v>86</v>
      </c>
      <c r="AW3398" s="12" t="s">
        <v>40</v>
      </c>
      <c r="AX3398" s="12" t="s">
        <v>77</v>
      </c>
      <c r="AY3398" s="198" t="s">
        <v>144</v>
      </c>
    </row>
    <row r="3399" spans="2:51" s="11" customFormat="1" ht="13.5">
      <c r="B3399" s="188"/>
      <c r="D3399" s="189" t="s">
        <v>153</v>
      </c>
      <c r="E3399" s="190" t="s">
        <v>5</v>
      </c>
      <c r="F3399" s="191" t="s">
        <v>1805</v>
      </c>
      <c r="H3399" s="192" t="s">
        <v>5</v>
      </c>
      <c r="I3399" s="193"/>
      <c r="L3399" s="188"/>
      <c r="M3399" s="194"/>
      <c r="N3399" s="195"/>
      <c r="O3399" s="195"/>
      <c r="P3399" s="195"/>
      <c r="Q3399" s="195"/>
      <c r="R3399" s="195"/>
      <c r="S3399" s="195"/>
      <c r="T3399" s="196"/>
      <c r="AT3399" s="192" t="s">
        <v>153</v>
      </c>
      <c r="AU3399" s="192" t="s">
        <v>86</v>
      </c>
      <c r="AV3399" s="11" t="s">
        <v>25</v>
      </c>
      <c r="AW3399" s="11" t="s">
        <v>40</v>
      </c>
      <c r="AX3399" s="11" t="s">
        <v>77</v>
      </c>
      <c r="AY3399" s="192" t="s">
        <v>144</v>
      </c>
    </row>
    <row r="3400" spans="2:51" s="11" customFormat="1" ht="13.5">
      <c r="B3400" s="188"/>
      <c r="D3400" s="189" t="s">
        <v>153</v>
      </c>
      <c r="E3400" s="190" t="s">
        <v>5</v>
      </c>
      <c r="F3400" s="191" t="s">
        <v>1806</v>
      </c>
      <c r="H3400" s="192" t="s">
        <v>5</v>
      </c>
      <c r="I3400" s="193"/>
      <c r="L3400" s="188"/>
      <c r="M3400" s="194"/>
      <c r="N3400" s="195"/>
      <c r="O3400" s="195"/>
      <c r="P3400" s="195"/>
      <c r="Q3400" s="195"/>
      <c r="R3400" s="195"/>
      <c r="S3400" s="195"/>
      <c r="T3400" s="196"/>
      <c r="AT3400" s="192" t="s">
        <v>153</v>
      </c>
      <c r="AU3400" s="192" t="s">
        <v>86</v>
      </c>
      <c r="AV3400" s="11" t="s">
        <v>25</v>
      </c>
      <c r="AW3400" s="11" t="s">
        <v>40</v>
      </c>
      <c r="AX3400" s="11" t="s">
        <v>77</v>
      </c>
      <c r="AY3400" s="192" t="s">
        <v>144</v>
      </c>
    </row>
    <row r="3401" spans="2:51" s="12" customFormat="1" ht="13.5">
      <c r="B3401" s="197"/>
      <c r="D3401" s="189" t="s">
        <v>153</v>
      </c>
      <c r="E3401" s="198" t="s">
        <v>5</v>
      </c>
      <c r="F3401" s="199" t="s">
        <v>3500</v>
      </c>
      <c r="H3401" s="200">
        <v>144.61</v>
      </c>
      <c r="I3401" s="201"/>
      <c r="L3401" s="197"/>
      <c r="M3401" s="202"/>
      <c r="N3401" s="203"/>
      <c r="O3401" s="203"/>
      <c r="P3401" s="203"/>
      <c r="Q3401" s="203"/>
      <c r="R3401" s="203"/>
      <c r="S3401" s="203"/>
      <c r="T3401" s="204"/>
      <c r="AT3401" s="198" t="s">
        <v>153</v>
      </c>
      <c r="AU3401" s="198" t="s">
        <v>86</v>
      </c>
      <c r="AV3401" s="12" t="s">
        <v>86</v>
      </c>
      <c r="AW3401" s="12" t="s">
        <v>40</v>
      </c>
      <c r="AX3401" s="12" t="s">
        <v>77</v>
      </c>
      <c r="AY3401" s="198" t="s">
        <v>144</v>
      </c>
    </row>
    <row r="3402" spans="2:51" s="13" customFormat="1" ht="13.5">
      <c r="B3402" s="205"/>
      <c r="D3402" s="189" t="s">
        <v>153</v>
      </c>
      <c r="E3402" s="215" t="s">
        <v>5</v>
      </c>
      <c r="F3402" s="216" t="s">
        <v>174</v>
      </c>
      <c r="H3402" s="217">
        <v>295.64</v>
      </c>
      <c r="I3402" s="210"/>
      <c r="L3402" s="205"/>
      <c r="M3402" s="211"/>
      <c r="N3402" s="212"/>
      <c r="O3402" s="212"/>
      <c r="P3402" s="212"/>
      <c r="Q3402" s="212"/>
      <c r="R3402" s="212"/>
      <c r="S3402" s="212"/>
      <c r="T3402" s="213"/>
      <c r="AT3402" s="214" t="s">
        <v>153</v>
      </c>
      <c r="AU3402" s="214" t="s">
        <v>86</v>
      </c>
      <c r="AV3402" s="13" t="s">
        <v>151</v>
      </c>
      <c r="AW3402" s="13" t="s">
        <v>40</v>
      </c>
      <c r="AX3402" s="13" t="s">
        <v>77</v>
      </c>
      <c r="AY3402" s="214" t="s">
        <v>144</v>
      </c>
    </row>
    <row r="3403" spans="2:51" s="12" customFormat="1" ht="13.5">
      <c r="B3403" s="197"/>
      <c r="D3403" s="189" t="s">
        <v>153</v>
      </c>
      <c r="E3403" s="198" t="s">
        <v>5</v>
      </c>
      <c r="F3403" s="199" t="s">
        <v>3540</v>
      </c>
      <c r="H3403" s="200">
        <v>301.553</v>
      </c>
      <c r="I3403" s="201"/>
      <c r="L3403" s="197"/>
      <c r="M3403" s="202"/>
      <c r="N3403" s="203"/>
      <c r="O3403" s="203"/>
      <c r="P3403" s="203"/>
      <c r="Q3403" s="203"/>
      <c r="R3403" s="203"/>
      <c r="S3403" s="203"/>
      <c r="T3403" s="204"/>
      <c r="AT3403" s="198" t="s">
        <v>153</v>
      </c>
      <c r="AU3403" s="198" t="s">
        <v>86</v>
      </c>
      <c r="AV3403" s="12" t="s">
        <v>86</v>
      </c>
      <c r="AW3403" s="12" t="s">
        <v>40</v>
      </c>
      <c r="AX3403" s="12" t="s">
        <v>77</v>
      </c>
      <c r="AY3403" s="198" t="s">
        <v>144</v>
      </c>
    </row>
    <row r="3404" spans="2:51" s="13" customFormat="1" ht="13.5">
      <c r="B3404" s="205"/>
      <c r="D3404" s="206" t="s">
        <v>153</v>
      </c>
      <c r="E3404" s="207" t="s">
        <v>5</v>
      </c>
      <c r="F3404" s="208" t="s">
        <v>174</v>
      </c>
      <c r="H3404" s="209">
        <v>301.553</v>
      </c>
      <c r="I3404" s="210"/>
      <c r="L3404" s="205"/>
      <c r="M3404" s="211"/>
      <c r="N3404" s="212"/>
      <c r="O3404" s="212"/>
      <c r="P3404" s="212"/>
      <c r="Q3404" s="212"/>
      <c r="R3404" s="212"/>
      <c r="S3404" s="212"/>
      <c r="T3404" s="213"/>
      <c r="AT3404" s="214" t="s">
        <v>153</v>
      </c>
      <c r="AU3404" s="214" t="s">
        <v>86</v>
      </c>
      <c r="AV3404" s="13" t="s">
        <v>151</v>
      </c>
      <c r="AW3404" s="13" t="s">
        <v>40</v>
      </c>
      <c r="AX3404" s="13" t="s">
        <v>25</v>
      </c>
      <c r="AY3404" s="214" t="s">
        <v>144</v>
      </c>
    </row>
    <row r="3405" spans="2:65" s="1" customFormat="1" ht="31.5" customHeight="1">
      <c r="B3405" s="175"/>
      <c r="C3405" s="176" t="s">
        <v>3541</v>
      </c>
      <c r="D3405" s="176" t="s">
        <v>146</v>
      </c>
      <c r="E3405" s="177" t="s">
        <v>3542</v>
      </c>
      <c r="F3405" s="178" t="s">
        <v>3543</v>
      </c>
      <c r="G3405" s="179" t="s">
        <v>205</v>
      </c>
      <c r="H3405" s="180">
        <v>614.72</v>
      </c>
      <c r="I3405" s="181"/>
      <c r="J3405" s="182">
        <f>ROUND(I3405*H3405,2)</f>
        <v>0</v>
      </c>
      <c r="K3405" s="178" t="s">
        <v>4753</v>
      </c>
      <c r="L3405" s="42"/>
      <c r="M3405" s="183" t="s">
        <v>5</v>
      </c>
      <c r="N3405" s="184" t="s">
        <v>48</v>
      </c>
      <c r="O3405" s="43"/>
      <c r="P3405" s="185">
        <f>O3405*H3405</f>
        <v>0</v>
      </c>
      <c r="Q3405" s="185">
        <v>0.0004</v>
      </c>
      <c r="R3405" s="185">
        <f>Q3405*H3405</f>
        <v>0.24588800000000002</v>
      </c>
      <c r="S3405" s="185">
        <v>0</v>
      </c>
      <c r="T3405" s="186">
        <f>S3405*H3405</f>
        <v>0</v>
      </c>
      <c r="AR3405" s="24" t="s">
        <v>339</v>
      </c>
      <c r="AT3405" s="24" t="s">
        <v>146</v>
      </c>
      <c r="AU3405" s="24" t="s">
        <v>86</v>
      </c>
      <c r="AY3405" s="24" t="s">
        <v>144</v>
      </c>
      <c r="BE3405" s="187">
        <f>IF(N3405="základní",J3405,0)</f>
        <v>0</v>
      </c>
      <c r="BF3405" s="187">
        <f>IF(N3405="snížená",J3405,0)</f>
        <v>0</v>
      </c>
      <c r="BG3405" s="187">
        <f>IF(N3405="zákl. přenesená",J3405,0)</f>
        <v>0</v>
      </c>
      <c r="BH3405" s="187">
        <f>IF(N3405="sníž. přenesená",J3405,0)</f>
        <v>0</v>
      </c>
      <c r="BI3405" s="187">
        <f>IF(N3405="nulová",J3405,0)</f>
        <v>0</v>
      </c>
      <c r="BJ3405" s="24" t="s">
        <v>25</v>
      </c>
      <c r="BK3405" s="187">
        <f>ROUND(I3405*H3405,2)</f>
        <v>0</v>
      </c>
      <c r="BL3405" s="24" t="s">
        <v>339</v>
      </c>
      <c r="BM3405" s="24" t="s">
        <v>3544</v>
      </c>
    </row>
    <row r="3406" spans="2:51" s="11" customFormat="1" ht="13.5">
      <c r="B3406" s="188"/>
      <c r="D3406" s="189" t="s">
        <v>153</v>
      </c>
      <c r="E3406" s="190" t="s">
        <v>5</v>
      </c>
      <c r="F3406" s="191" t="s">
        <v>1879</v>
      </c>
      <c r="H3406" s="192" t="s">
        <v>5</v>
      </c>
      <c r="I3406" s="193"/>
      <c r="L3406" s="188"/>
      <c r="M3406" s="194"/>
      <c r="N3406" s="195"/>
      <c r="O3406" s="195"/>
      <c r="P3406" s="195"/>
      <c r="Q3406" s="195"/>
      <c r="R3406" s="195"/>
      <c r="S3406" s="195"/>
      <c r="T3406" s="196"/>
      <c r="AT3406" s="192" t="s">
        <v>153</v>
      </c>
      <c r="AU3406" s="192" t="s">
        <v>86</v>
      </c>
      <c r="AV3406" s="11" t="s">
        <v>25</v>
      </c>
      <c r="AW3406" s="11" t="s">
        <v>40</v>
      </c>
      <c r="AX3406" s="11" t="s">
        <v>77</v>
      </c>
      <c r="AY3406" s="192" t="s">
        <v>144</v>
      </c>
    </row>
    <row r="3407" spans="2:51" s="11" customFormat="1" ht="13.5">
      <c r="B3407" s="188"/>
      <c r="D3407" s="189" t="s">
        <v>153</v>
      </c>
      <c r="E3407" s="190" t="s">
        <v>5</v>
      </c>
      <c r="F3407" s="191" t="s">
        <v>1880</v>
      </c>
      <c r="H3407" s="192" t="s">
        <v>5</v>
      </c>
      <c r="I3407" s="193"/>
      <c r="L3407" s="188"/>
      <c r="M3407" s="194"/>
      <c r="N3407" s="195"/>
      <c r="O3407" s="195"/>
      <c r="P3407" s="195"/>
      <c r="Q3407" s="195"/>
      <c r="R3407" s="195"/>
      <c r="S3407" s="195"/>
      <c r="T3407" s="196"/>
      <c r="AT3407" s="192" t="s">
        <v>153</v>
      </c>
      <c r="AU3407" s="192" t="s">
        <v>86</v>
      </c>
      <c r="AV3407" s="11" t="s">
        <v>25</v>
      </c>
      <c r="AW3407" s="11" t="s">
        <v>40</v>
      </c>
      <c r="AX3407" s="11" t="s">
        <v>77</v>
      </c>
      <c r="AY3407" s="192" t="s">
        <v>144</v>
      </c>
    </row>
    <row r="3408" spans="2:51" s="12" customFormat="1" ht="13.5">
      <c r="B3408" s="197"/>
      <c r="D3408" s="189" t="s">
        <v>153</v>
      </c>
      <c r="E3408" s="198" t="s">
        <v>5</v>
      </c>
      <c r="F3408" s="199" t="s">
        <v>2073</v>
      </c>
      <c r="H3408" s="200">
        <v>141.89</v>
      </c>
      <c r="I3408" s="201"/>
      <c r="L3408" s="197"/>
      <c r="M3408" s="202"/>
      <c r="N3408" s="203"/>
      <c r="O3408" s="203"/>
      <c r="P3408" s="203"/>
      <c r="Q3408" s="203"/>
      <c r="R3408" s="203"/>
      <c r="S3408" s="203"/>
      <c r="T3408" s="204"/>
      <c r="AT3408" s="198" t="s">
        <v>153</v>
      </c>
      <c r="AU3408" s="198" t="s">
        <v>86</v>
      </c>
      <c r="AV3408" s="12" t="s">
        <v>86</v>
      </c>
      <c r="AW3408" s="12" t="s">
        <v>40</v>
      </c>
      <c r="AX3408" s="12" t="s">
        <v>77</v>
      </c>
      <c r="AY3408" s="198" t="s">
        <v>144</v>
      </c>
    </row>
    <row r="3409" spans="2:51" s="11" customFormat="1" ht="13.5">
      <c r="B3409" s="188"/>
      <c r="D3409" s="189" t="s">
        <v>153</v>
      </c>
      <c r="E3409" s="190" t="s">
        <v>5</v>
      </c>
      <c r="F3409" s="191" t="s">
        <v>1743</v>
      </c>
      <c r="H3409" s="192" t="s">
        <v>5</v>
      </c>
      <c r="I3409" s="193"/>
      <c r="L3409" s="188"/>
      <c r="M3409" s="194"/>
      <c r="N3409" s="195"/>
      <c r="O3409" s="195"/>
      <c r="P3409" s="195"/>
      <c r="Q3409" s="195"/>
      <c r="R3409" s="195"/>
      <c r="S3409" s="195"/>
      <c r="T3409" s="196"/>
      <c r="AT3409" s="192" t="s">
        <v>153</v>
      </c>
      <c r="AU3409" s="192" t="s">
        <v>86</v>
      </c>
      <c r="AV3409" s="11" t="s">
        <v>25</v>
      </c>
      <c r="AW3409" s="11" t="s">
        <v>40</v>
      </c>
      <c r="AX3409" s="11" t="s">
        <v>77</v>
      </c>
      <c r="AY3409" s="192" t="s">
        <v>144</v>
      </c>
    </row>
    <row r="3410" spans="2:51" s="11" customFormat="1" ht="13.5">
      <c r="B3410" s="188"/>
      <c r="D3410" s="189" t="s">
        <v>153</v>
      </c>
      <c r="E3410" s="190" t="s">
        <v>5</v>
      </c>
      <c r="F3410" s="191" t="s">
        <v>1744</v>
      </c>
      <c r="H3410" s="192" t="s">
        <v>5</v>
      </c>
      <c r="I3410" s="193"/>
      <c r="L3410" s="188"/>
      <c r="M3410" s="194"/>
      <c r="N3410" s="195"/>
      <c r="O3410" s="195"/>
      <c r="P3410" s="195"/>
      <c r="Q3410" s="195"/>
      <c r="R3410" s="195"/>
      <c r="S3410" s="195"/>
      <c r="T3410" s="196"/>
      <c r="AT3410" s="192" t="s">
        <v>153</v>
      </c>
      <c r="AU3410" s="192" t="s">
        <v>86</v>
      </c>
      <c r="AV3410" s="11" t="s">
        <v>25</v>
      </c>
      <c r="AW3410" s="11" t="s">
        <v>40</v>
      </c>
      <c r="AX3410" s="11" t="s">
        <v>77</v>
      </c>
      <c r="AY3410" s="192" t="s">
        <v>144</v>
      </c>
    </row>
    <row r="3411" spans="2:51" s="12" customFormat="1" ht="13.5">
      <c r="B3411" s="197"/>
      <c r="D3411" s="189" t="s">
        <v>153</v>
      </c>
      <c r="E3411" s="198" t="s">
        <v>5</v>
      </c>
      <c r="F3411" s="199" t="s">
        <v>1838</v>
      </c>
      <c r="H3411" s="200">
        <v>9.14</v>
      </c>
      <c r="I3411" s="201"/>
      <c r="L3411" s="197"/>
      <c r="M3411" s="202"/>
      <c r="N3411" s="203"/>
      <c r="O3411" s="203"/>
      <c r="P3411" s="203"/>
      <c r="Q3411" s="203"/>
      <c r="R3411" s="203"/>
      <c r="S3411" s="203"/>
      <c r="T3411" s="204"/>
      <c r="AT3411" s="198" t="s">
        <v>153</v>
      </c>
      <c r="AU3411" s="198" t="s">
        <v>86</v>
      </c>
      <c r="AV3411" s="12" t="s">
        <v>86</v>
      </c>
      <c r="AW3411" s="12" t="s">
        <v>40</v>
      </c>
      <c r="AX3411" s="12" t="s">
        <v>77</v>
      </c>
      <c r="AY3411" s="198" t="s">
        <v>144</v>
      </c>
    </row>
    <row r="3412" spans="2:51" s="11" customFormat="1" ht="13.5">
      <c r="B3412" s="188"/>
      <c r="D3412" s="189" t="s">
        <v>153</v>
      </c>
      <c r="E3412" s="190" t="s">
        <v>5</v>
      </c>
      <c r="F3412" s="191" t="s">
        <v>1805</v>
      </c>
      <c r="H3412" s="192" t="s">
        <v>5</v>
      </c>
      <c r="I3412" s="193"/>
      <c r="L3412" s="188"/>
      <c r="M3412" s="194"/>
      <c r="N3412" s="195"/>
      <c r="O3412" s="195"/>
      <c r="P3412" s="195"/>
      <c r="Q3412" s="195"/>
      <c r="R3412" s="195"/>
      <c r="S3412" s="195"/>
      <c r="T3412" s="196"/>
      <c r="AT3412" s="192" t="s">
        <v>153</v>
      </c>
      <c r="AU3412" s="192" t="s">
        <v>86</v>
      </c>
      <c r="AV3412" s="11" t="s">
        <v>25</v>
      </c>
      <c r="AW3412" s="11" t="s">
        <v>40</v>
      </c>
      <c r="AX3412" s="11" t="s">
        <v>77</v>
      </c>
      <c r="AY3412" s="192" t="s">
        <v>144</v>
      </c>
    </row>
    <row r="3413" spans="2:51" s="11" customFormat="1" ht="13.5">
      <c r="B3413" s="188"/>
      <c r="D3413" s="189" t="s">
        <v>153</v>
      </c>
      <c r="E3413" s="190" t="s">
        <v>5</v>
      </c>
      <c r="F3413" s="191" t="s">
        <v>1806</v>
      </c>
      <c r="H3413" s="192" t="s">
        <v>5</v>
      </c>
      <c r="I3413" s="193"/>
      <c r="L3413" s="188"/>
      <c r="M3413" s="194"/>
      <c r="N3413" s="195"/>
      <c r="O3413" s="195"/>
      <c r="P3413" s="195"/>
      <c r="Q3413" s="195"/>
      <c r="R3413" s="195"/>
      <c r="S3413" s="195"/>
      <c r="T3413" s="196"/>
      <c r="AT3413" s="192" t="s">
        <v>153</v>
      </c>
      <c r="AU3413" s="192" t="s">
        <v>86</v>
      </c>
      <c r="AV3413" s="11" t="s">
        <v>25</v>
      </c>
      <c r="AW3413" s="11" t="s">
        <v>40</v>
      </c>
      <c r="AX3413" s="11" t="s">
        <v>77</v>
      </c>
      <c r="AY3413" s="192" t="s">
        <v>144</v>
      </c>
    </row>
    <row r="3414" spans="2:51" s="12" customFormat="1" ht="13.5">
      <c r="B3414" s="197"/>
      <c r="D3414" s="189" t="s">
        <v>153</v>
      </c>
      <c r="E3414" s="198" t="s">
        <v>5</v>
      </c>
      <c r="F3414" s="199" t="s">
        <v>3500</v>
      </c>
      <c r="H3414" s="200">
        <v>144.61</v>
      </c>
      <c r="I3414" s="201"/>
      <c r="L3414" s="197"/>
      <c r="M3414" s="202"/>
      <c r="N3414" s="203"/>
      <c r="O3414" s="203"/>
      <c r="P3414" s="203"/>
      <c r="Q3414" s="203"/>
      <c r="R3414" s="203"/>
      <c r="S3414" s="203"/>
      <c r="T3414" s="204"/>
      <c r="AT3414" s="198" t="s">
        <v>153</v>
      </c>
      <c r="AU3414" s="198" t="s">
        <v>86</v>
      </c>
      <c r="AV3414" s="12" t="s">
        <v>86</v>
      </c>
      <c r="AW3414" s="12" t="s">
        <v>40</v>
      </c>
      <c r="AX3414" s="12" t="s">
        <v>77</v>
      </c>
      <c r="AY3414" s="198" t="s">
        <v>144</v>
      </c>
    </row>
    <row r="3415" spans="2:51" s="11" customFormat="1" ht="13.5">
      <c r="B3415" s="188"/>
      <c r="D3415" s="189" t="s">
        <v>153</v>
      </c>
      <c r="E3415" s="190" t="s">
        <v>5</v>
      </c>
      <c r="F3415" s="191" t="s">
        <v>655</v>
      </c>
      <c r="H3415" s="192" t="s">
        <v>5</v>
      </c>
      <c r="I3415" s="193"/>
      <c r="L3415" s="188"/>
      <c r="M3415" s="194"/>
      <c r="N3415" s="195"/>
      <c r="O3415" s="195"/>
      <c r="P3415" s="195"/>
      <c r="Q3415" s="195"/>
      <c r="R3415" s="195"/>
      <c r="S3415" s="195"/>
      <c r="T3415" s="196"/>
      <c r="AT3415" s="192" t="s">
        <v>153</v>
      </c>
      <c r="AU3415" s="192" t="s">
        <v>86</v>
      </c>
      <c r="AV3415" s="11" t="s">
        <v>25</v>
      </c>
      <c r="AW3415" s="11" t="s">
        <v>40</v>
      </c>
      <c r="AX3415" s="11" t="s">
        <v>77</v>
      </c>
      <c r="AY3415" s="192" t="s">
        <v>144</v>
      </c>
    </row>
    <row r="3416" spans="2:51" s="11" customFormat="1" ht="13.5">
      <c r="B3416" s="188"/>
      <c r="D3416" s="189" t="s">
        <v>153</v>
      </c>
      <c r="E3416" s="190" t="s">
        <v>5</v>
      </c>
      <c r="F3416" s="191" t="s">
        <v>656</v>
      </c>
      <c r="H3416" s="192" t="s">
        <v>5</v>
      </c>
      <c r="I3416" s="193"/>
      <c r="L3416" s="188"/>
      <c r="M3416" s="194"/>
      <c r="N3416" s="195"/>
      <c r="O3416" s="195"/>
      <c r="P3416" s="195"/>
      <c r="Q3416" s="195"/>
      <c r="R3416" s="195"/>
      <c r="S3416" s="195"/>
      <c r="T3416" s="196"/>
      <c r="AT3416" s="192" t="s">
        <v>153</v>
      </c>
      <c r="AU3416" s="192" t="s">
        <v>86</v>
      </c>
      <c r="AV3416" s="11" t="s">
        <v>25</v>
      </c>
      <c r="AW3416" s="11" t="s">
        <v>40</v>
      </c>
      <c r="AX3416" s="11" t="s">
        <v>77</v>
      </c>
      <c r="AY3416" s="192" t="s">
        <v>144</v>
      </c>
    </row>
    <row r="3417" spans="2:51" s="12" customFormat="1" ht="13.5">
      <c r="B3417" s="197"/>
      <c r="D3417" s="189" t="s">
        <v>153</v>
      </c>
      <c r="E3417" s="198" t="s">
        <v>5</v>
      </c>
      <c r="F3417" s="199" t="s">
        <v>657</v>
      </c>
      <c r="H3417" s="200">
        <v>142.67</v>
      </c>
      <c r="I3417" s="201"/>
      <c r="L3417" s="197"/>
      <c r="M3417" s="202"/>
      <c r="N3417" s="203"/>
      <c r="O3417" s="203"/>
      <c r="P3417" s="203"/>
      <c r="Q3417" s="203"/>
      <c r="R3417" s="203"/>
      <c r="S3417" s="203"/>
      <c r="T3417" s="204"/>
      <c r="AT3417" s="198" t="s">
        <v>153</v>
      </c>
      <c r="AU3417" s="198" t="s">
        <v>86</v>
      </c>
      <c r="AV3417" s="12" t="s">
        <v>86</v>
      </c>
      <c r="AW3417" s="12" t="s">
        <v>40</v>
      </c>
      <c r="AX3417" s="12" t="s">
        <v>77</v>
      </c>
      <c r="AY3417" s="198" t="s">
        <v>144</v>
      </c>
    </row>
    <row r="3418" spans="2:51" s="11" customFormat="1" ht="13.5">
      <c r="B3418" s="188"/>
      <c r="D3418" s="189" t="s">
        <v>153</v>
      </c>
      <c r="E3418" s="190" t="s">
        <v>5</v>
      </c>
      <c r="F3418" s="191" t="s">
        <v>669</v>
      </c>
      <c r="H3418" s="192" t="s">
        <v>5</v>
      </c>
      <c r="I3418" s="193"/>
      <c r="L3418" s="188"/>
      <c r="M3418" s="194"/>
      <c r="N3418" s="195"/>
      <c r="O3418" s="195"/>
      <c r="P3418" s="195"/>
      <c r="Q3418" s="195"/>
      <c r="R3418" s="195"/>
      <c r="S3418" s="195"/>
      <c r="T3418" s="196"/>
      <c r="AT3418" s="192" t="s">
        <v>153</v>
      </c>
      <c r="AU3418" s="192" t="s">
        <v>86</v>
      </c>
      <c r="AV3418" s="11" t="s">
        <v>25</v>
      </c>
      <c r="AW3418" s="11" t="s">
        <v>40</v>
      </c>
      <c r="AX3418" s="11" t="s">
        <v>77</v>
      </c>
      <c r="AY3418" s="192" t="s">
        <v>144</v>
      </c>
    </row>
    <row r="3419" spans="2:51" s="11" customFormat="1" ht="13.5">
      <c r="B3419" s="188"/>
      <c r="D3419" s="189" t="s">
        <v>153</v>
      </c>
      <c r="E3419" s="190" t="s">
        <v>5</v>
      </c>
      <c r="F3419" s="191" t="s">
        <v>670</v>
      </c>
      <c r="H3419" s="192" t="s">
        <v>5</v>
      </c>
      <c r="I3419" s="193"/>
      <c r="L3419" s="188"/>
      <c r="M3419" s="194"/>
      <c r="N3419" s="195"/>
      <c r="O3419" s="195"/>
      <c r="P3419" s="195"/>
      <c r="Q3419" s="195"/>
      <c r="R3419" s="195"/>
      <c r="S3419" s="195"/>
      <c r="T3419" s="196"/>
      <c r="AT3419" s="192" t="s">
        <v>153</v>
      </c>
      <c r="AU3419" s="192" t="s">
        <v>86</v>
      </c>
      <c r="AV3419" s="11" t="s">
        <v>25</v>
      </c>
      <c r="AW3419" s="11" t="s">
        <v>40</v>
      </c>
      <c r="AX3419" s="11" t="s">
        <v>77</v>
      </c>
      <c r="AY3419" s="192" t="s">
        <v>144</v>
      </c>
    </row>
    <row r="3420" spans="2:51" s="12" customFormat="1" ht="13.5">
      <c r="B3420" s="197"/>
      <c r="D3420" s="189" t="s">
        <v>153</v>
      </c>
      <c r="E3420" s="198" t="s">
        <v>5</v>
      </c>
      <c r="F3420" s="199" t="s">
        <v>671</v>
      </c>
      <c r="H3420" s="200">
        <v>176.41</v>
      </c>
      <c r="I3420" s="201"/>
      <c r="L3420" s="197"/>
      <c r="M3420" s="202"/>
      <c r="N3420" s="203"/>
      <c r="O3420" s="203"/>
      <c r="P3420" s="203"/>
      <c r="Q3420" s="203"/>
      <c r="R3420" s="203"/>
      <c r="S3420" s="203"/>
      <c r="T3420" s="204"/>
      <c r="AT3420" s="198" t="s">
        <v>153</v>
      </c>
      <c r="AU3420" s="198" t="s">
        <v>86</v>
      </c>
      <c r="AV3420" s="12" t="s">
        <v>86</v>
      </c>
      <c r="AW3420" s="12" t="s">
        <v>40</v>
      </c>
      <c r="AX3420" s="12" t="s">
        <v>77</v>
      </c>
      <c r="AY3420" s="198" t="s">
        <v>144</v>
      </c>
    </row>
    <row r="3421" spans="2:51" s="13" customFormat="1" ht="13.5">
      <c r="B3421" s="205"/>
      <c r="D3421" s="206" t="s">
        <v>153</v>
      </c>
      <c r="E3421" s="207" t="s">
        <v>5</v>
      </c>
      <c r="F3421" s="208" t="s">
        <v>174</v>
      </c>
      <c r="H3421" s="209">
        <v>614.72</v>
      </c>
      <c r="I3421" s="210"/>
      <c r="L3421" s="205"/>
      <c r="M3421" s="211"/>
      <c r="N3421" s="212"/>
      <c r="O3421" s="212"/>
      <c r="P3421" s="212"/>
      <c r="Q3421" s="212"/>
      <c r="R3421" s="212"/>
      <c r="S3421" s="212"/>
      <c r="T3421" s="213"/>
      <c r="AT3421" s="214" t="s">
        <v>153</v>
      </c>
      <c r="AU3421" s="214" t="s">
        <v>86</v>
      </c>
      <c r="AV3421" s="13" t="s">
        <v>151</v>
      </c>
      <c r="AW3421" s="13" t="s">
        <v>40</v>
      </c>
      <c r="AX3421" s="13" t="s">
        <v>25</v>
      </c>
      <c r="AY3421" s="214" t="s">
        <v>144</v>
      </c>
    </row>
    <row r="3422" spans="2:65" s="1" customFormat="1" ht="22.5" customHeight="1">
      <c r="B3422" s="175"/>
      <c r="C3422" s="223" t="s">
        <v>3545</v>
      </c>
      <c r="D3422" s="223" t="s">
        <v>782</v>
      </c>
      <c r="E3422" s="224" t="s">
        <v>3546</v>
      </c>
      <c r="F3422" s="225" t="s">
        <v>3547</v>
      </c>
      <c r="G3422" s="226" t="s">
        <v>205</v>
      </c>
      <c r="H3422" s="227">
        <v>676.192</v>
      </c>
      <c r="I3422" s="228"/>
      <c r="J3422" s="229">
        <f>ROUND(I3422*H3422,2)</f>
        <v>0</v>
      </c>
      <c r="K3422" s="178" t="s">
        <v>4753</v>
      </c>
      <c r="L3422" s="230"/>
      <c r="M3422" s="231" t="s">
        <v>5</v>
      </c>
      <c r="N3422" s="232" t="s">
        <v>48</v>
      </c>
      <c r="O3422" s="43"/>
      <c r="P3422" s="185">
        <f>O3422*H3422</f>
        <v>0</v>
      </c>
      <c r="Q3422" s="185">
        <v>0.0034</v>
      </c>
      <c r="R3422" s="185">
        <f>Q3422*H3422</f>
        <v>2.2990528</v>
      </c>
      <c r="S3422" s="185">
        <v>0</v>
      </c>
      <c r="T3422" s="186">
        <f>S3422*H3422</f>
        <v>0</v>
      </c>
      <c r="AR3422" s="24" t="s">
        <v>497</v>
      </c>
      <c r="AT3422" s="24" t="s">
        <v>782</v>
      </c>
      <c r="AU3422" s="24" t="s">
        <v>86</v>
      </c>
      <c r="AY3422" s="24" t="s">
        <v>144</v>
      </c>
      <c r="BE3422" s="187">
        <f>IF(N3422="základní",J3422,0)</f>
        <v>0</v>
      </c>
      <c r="BF3422" s="187">
        <f>IF(N3422="snížená",J3422,0)</f>
        <v>0</v>
      </c>
      <c r="BG3422" s="187">
        <f>IF(N3422="zákl. přenesená",J3422,0)</f>
        <v>0</v>
      </c>
      <c r="BH3422" s="187">
        <f>IF(N3422="sníž. přenesená",J3422,0)</f>
        <v>0</v>
      </c>
      <c r="BI3422" s="187">
        <f>IF(N3422="nulová",J3422,0)</f>
        <v>0</v>
      </c>
      <c r="BJ3422" s="24" t="s">
        <v>25</v>
      </c>
      <c r="BK3422" s="187">
        <f>ROUND(I3422*H3422,2)</f>
        <v>0</v>
      </c>
      <c r="BL3422" s="24" t="s">
        <v>339</v>
      </c>
      <c r="BM3422" s="24" t="s">
        <v>3548</v>
      </c>
    </row>
    <row r="3423" spans="2:47" s="1" customFormat="1" ht="27">
      <c r="B3423" s="42"/>
      <c r="D3423" s="189" t="s">
        <v>852</v>
      </c>
      <c r="F3423" s="236" t="s">
        <v>3549</v>
      </c>
      <c r="I3423" s="237"/>
      <c r="L3423" s="42"/>
      <c r="M3423" s="238"/>
      <c r="N3423" s="43"/>
      <c r="O3423" s="43"/>
      <c r="P3423" s="43"/>
      <c r="Q3423" s="43"/>
      <c r="R3423" s="43"/>
      <c r="S3423" s="43"/>
      <c r="T3423" s="71"/>
      <c r="AT3423" s="24" t="s">
        <v>852</v>
      </c>
      <c r="AU3423" s="24" t="s">
        <v>86</v>
      </c>
    </row>
    <row r="3424" spans="2:51" s="11" customFormat="1" ht="13.5">
      <c r="B3424" s="188"/>
      <c r="D3424" s="189" t="s">
        <v>153</v>
      </c>
      <c r="E3424" s="190" t="s">
        <v>5</v>
      </c>
      <c r="F3424" s="191" t="s">
        <v>1880</v>
      </c>
      <c r="H3424" s="192" t="s">
        <v>5</v>
      </c>
      <c r="I3424" s="193"/>
      <c r="L3424" s="188"/>
      <c r="M3424" s="194"/>
      <c r="N3424" s="195"/>
      <c r="O3424" s="195"/>
      <c r="P3424" s="195"/>
      <c r="Q3424" s="195"/>
      <c r="R3424" s="195"/>
      <c r="S3424" s="195"/>
      <c r="T3424" s="196"/>
      <c r="AT3424" s="192" t="s">
        <v>153</v>
      </c>
      <c r="AU3424" s="192" t="s">
        <v>86</v>
      </c>
      <c r="AV3424" s="11" t="s">
        <v>25</v>
      </c>
      <c r="AW3424" s="11" t="s">
        <v>40</v>
      </c>
      <c r="AX3424" s="11" t="s">
        <v>77</v>
      </c>
      <c r="AY3424" s="192" t="s">
        <v>144</v>
      </c>
    </row>
    <row r="3425" spans="2:51" s="12" customFormat="1" ht="13.5">
      <c r="B3425" s="197"/>
      <c r="D3425" s="189" t="s">
        <v>153</v>
      </c>
      <c r="E3425" s="198" t="s">
        <v>5</v>
      </c>
      <c r="F3425" s="199" t="s">
        <v>2073</v>
      </c>
      <c r="H3425" s="200">
        <v>141.89</v>
      </c>
      <c r="I3425" s="201"/>
      <c r="L3425" s="197"/>
      <c r="M3425" s="202"/>
      <c r="N3425" s="203"/>
      <c r="O3425" s="203"/>
      <c r="P3425" s="203"/>
      <c r="Q3425" s="203"/>
      <c r="R3425" s="203"/>
      <c r="S3425" s="203"/>
      <c r="T3425" s="204"/>
      <c r="AT3425" s="198" t="s">
        <v>153</v>
      </c>
      <c r="AU3425" s="198" t="s">
        <v>86</v>
      </c>
      <c r="AV3425" s="12" t="s">
        <v>86</v>
      </c>
      <c r="AW3425" s="12" t="s">
        <v>40</v>
      </c>
      <c r="AX3425" s="12" t="s">
        <v>77</v>
      </c>
      <c r="AY3425" s="198" t="s">
        <v>144</v>
      </c>
    </row>
    <row r="3426" spans="2:51" s="11" customFormat="1" ht="13.5">
      <c r="B3426" s="188"/>
      <c r="D3426" s="189" t="s">
        <v>153</v>
      </c>
      <c r="E3426" s="190" t="s">
        <v>5</v>
      </c>
      <c r="F3426" s="191" t="s">
        <v>1743</v>
      </c>
      <c r="H3426" s="192" t="s">
        <v>5</v>
      </c>
      <c r="I3426" s="193"/>
      <c r="L3426" s="188"/>
      <c r="M3426" s="194"/>
      <c r="N3426" s="195"/>
      <c r="O3426" s="195"/>
      <c r="P3426" s="195"/>
      <c r="Q3426" s="195"/>
      <c r="R3426" s="195"/>
      <c r="S3426" s="195"/>
      <c r="T3426" s="196"/>
      <c r="AT3426" s="192" t="s">
        <v>153</v>
      </c>
      <c r="AU3426" s="192" t="s">
        <v>86</v>
      </c>
      <c r="AV3426" s="11" t="s">
        <v>25</v>
      </c>
      <c r="AW3426" s="11" t="s">
        <v>40</v>
      </c>
      <c r="AX3426" s="11" t="s">
        <v>77</v>
      </c>
      <c r="AY3426" s="192" t="s">
        <v>144</v>
      </c>
    </row>
    <row r="3427" spans="2:51" s="11" customFormat="1" ht="13.5">
      <c r="B3427" s="188"/>
      <c r="D3427" s="189" t="s">
        <v>153</v>
      </c>
      <c r="E3427" s="190" t="s">
        <v>5</v>
      </c>
      <c r="F3427" s="191" t="s">
        <v>1744</v>
      </c>
      <c r="H3427" s="192" t="s">
        <v>5</v>
      </c>
      <c r="I3427" s="193"/>
      <c r="L3427" s="188"/>
      <c r="M3427" s="194"/>
      <c r="N3427" s="195"/>
      <c r="O3427" s="195"/>
      <c r="P3427" s="195"/>
      <c r="Q3427" s="195"/>
      <c r="R3427" s="195"/>
      <c r="S3427" s="195"/>
      <c r="T3427" s="196"/>
      <c r="AT3427" s="192" t="s">
        <v>153</v>
      </c>
      <c r="AU3427" s="192" t="s">
        <v>86</v>
      </c>
      <c r="AV3427" s="11" t="s">
        <v>25</v>
      </c>
      <c r="AW3427" s="11" t="s">
        <v>40</v>
      </c>
      <c r="AX3427" s="11" t="s">
        <v>77</v>
      </c>
      <c r="AY3427" s="192" t="s">
        <v>144</v>
      </c>
    </row>
    <row r="3428" spans="2:51" s="12" customFormat="1" ht="13.5">
      <c r="B3428" s="197"/>
      <c r="D3428" s="189" t="s">
        <v>153</v>
      </c>
      <c r="E3428" s="198" t="s">
        <v>5</v>
      </c>
      <c r="F3428" s="199" t="s">
        <v>1838</v>
      </c>
      <c r="H3428" s="200">
        <v>9.14</v>
      </c>
      <c r="I3428" s="201"/>
      <c r="L3428" s="197"/>
      <c r="M3428" s="202"/>
      <c r="N3428" s="203"/>
      <c r="O3428" s="203"/>
      <c r="P3428" s="203"/>
      <c r="Q3428" s="203"/>
      <c r="R3428" s="203"/>
      <c r="S3428" s="203"/>
      <c r="T3428" s="204"/>
      <c r="AT3428" s="198" t="s">
        <v>153</v>
      </c>
      <c r="AU3428" s="198" t="s">
        <v>86</v>
      </c>
      <c r="AV3428" s="12" t="s">
        <v>86</v>
      </c>
      <c r="AW3428" s="12" t="s">
        <v>40</v>
      </c>
      <c r="AX3428" s="12" t="s">
        <v>77</v>
      </c>
      <c r="AY3428" s="198" t="s">
        <v>144</v>
      </c>
    </row>
    <row r="3429" spans="2:51" s="11" customFormat="1" ht="13.5">
      <c r="B3429" s="188"/>
      <c r="D3429" s="189" t="s">
        <v>153</v>
      </c>
      <c r="E3429" s="190" t="s">
        <v>5</v>
      </c>
      <c r="F3429" s="191" t="s">
        <v>1805</v>
      </c>
      <c r="H3429" s="192" t="s">
        <v>5</v>
      </c>
      <c r="I3429" s="193"/>
      <c r="L3429" s="188"/>
      <c r="M3429" s="194"/>
      <c r="N3429" s="195"/>
      <c r="O3429" s="195"/>
      <c r="P3429" s="195"/>
      <c r="Q3429" s="195"/>
      <c r="R3429" s="195"/>
      <c r="S3429" s="195"/>
      <c r="T3429" s="196"/>
      <c r="AT3429" s="192" t="s">
        <v>153</v>
      </c>
      <c r="AU3429" s="192" t="s">
        <v>86</v>
      </c>
      <c r="AV3429" s="11" t="s">
        <v>25</v>
      </c>
      <c r="AW3429" s="11" t="s">
        <v>40</v>
      </c>
      <c r="AX3429" s="11" t="s">
        <v>77</v>
      </c>
      <c r="AY3429" s="192" t="s">
        <v>144</v>
      </c>
    </row>
    <row r="3430" spans="2:51" s="11" customFormat="1" ht="13.5">
      <c r="B3430" s="188"/>
      <c r="D3430" s="189" t="s">
        <v>153</v>
      </c>
      <c r="E3430" s="190" t="s">
        <v>5</v>
      </c>
      <c r="F3430" s="191" t="s">
        <v>1806</v>
      </c>
      <c r="H3430" s="192" t="s">
        <v>5</v>
      </c>
      <c r="I3430" s="193"/>
      <c r="L3430" s="188"/>
      <c r="M3430" s="194"/>
      <c r="N3430" s="195"/>
      <c r="O3430" s="195"/>
      <c r="P3430" s="195"/>
      <c r="Q3430" s="195"/>
      <c r="R3430" s="195"/>
      <c r="S3430" s="195"/>
      <c r="T3430" s="196"/>
      <c r="AT3430" s="192" t="s">
        <v>153</v>
      </c>
      <c r="AU3430" s="192" t="s">
        <v>86</v>
      </c>
      <c r="AV3430" s="11" t="s">
        <v>25</v>
      </c>
      <c r="AW3430" s="11" t="s">
        <v>40</v>
      </c>
      <c r="AX3430" s="11" t="s">
        <v>77</v>
      </c>
      <c r="AY3430" s="192" t="s">
        <v>144</v>
      </c>
    </row>
    <row r="3431" spans="2:51" s="12" customFormat="1" ht="13.5">
      <c r="B3431" s="197"/>
      <c r="D3431" s="189" t="s">
        <v>153</v>
      </c>
      <c r="E3431" s="198" t="s">
        <v>5</v>
      </c>
      <c r="F3431" s="199" t="s">
        <v>3500</v>
      </c>
      <c r="H3431" s="200">
        <v>144.61</v>
      </c>
      <c r="I3431" s="201"/>
      <c r="L3431" s="197"/>
      <c r="M3431" s="202"/>
      <c r="N3431" s="203"/>
      <c r="O3431" s="203"/>
      <c r="P3431" s="203"/>
      <c r="Q3431" s="203"/>
      <c r="R3431" s="203"/>
      <c r="S3431" s="203"/>
      <c r="T3431" s="204"/>
      <c r="AT3431" s="198" t="s">
        <v>153</v>
      </c>
      <c r="AU3431" s="198" t="s">
        <v>86</v>
      </c>
      <c r="AV3431" s="12" t="s">
        <v>86</v>
      </c>
      <c r="AW3431" s="12" t="s">
        <v>40</v>
      </c>
      <c r="AX3431" s="12" t="s">
        <v>77</v>
      </c>
      <c r="AY3431" s="198" t="s">
        <v>144</v>
      </c>
    </row>
    <row r="3432" spans="2:51" s="11" customFormat="1" ht="13.5">
      <c r="B3432" s="188"/>
      <c r="D3432" s="189" t="s">
        <v>153</v>
      </c>
      <c r="E3432" s="190" t="s">
        <v>5</v>
      </c>
      <c r="F3432" s="191" t="s">
        <v>655</v>
      </c>
      <c r="H3432" s="192" t="s">
        <v>5</v>
      </c>
      <c r="I3432" s="193"/>
      <c r="L3432" s="188"/>
      <c r="M3432" s="194"/>
      <c r="N3432" s="195"/>
      <c r="O3432" s="195"/>
      <c r="P3432" s="195"/>
      <c r="Q3432" s="195"/>
      <c r="R3432" s="195"/>
      <c r="S3432" s="195"/>
      <c r="T3432" s="196"/>
      <c r="AT3432" s="192" t="s">
        <v>153</v>
      </c>
      <c r="AU3432" s="192" t="s">
        <v>86</v>
      </c>
      <c r="AV3432" s="11" t="s">
        <v>25</v>
      </c>
      <c r="AW3432" s="11" t="s">
        <v>40</v>
      </c>
      <c r="AX3432" s="11" t="s">
        <v>77</v>
      </c>
      <c r="AY3432" s="192" t="s">
        <v>144</v>
      </c>
    </row>
    <row r="3433" spans="2:51" s="11" customFormat="1" ht="13.5">
      <c r="B3433" s="188"/>
      <c r="D3433" s="189" t="s">
        <v>153</v>
      </c>
      <c r="E3433" s="190" t="s">
        <v>5</v>
      </c>
      <c r="F3433" s="191" t="s">
        <v>656</v>
      </c>
      <c r="H3433" s="192" t="s">
        <v>5</v>
      </c>
      <c r="I3433" s="193"/>
      <c r="L3433" s="188"/>
      <c r="M3433" s="194"/>
      <c r="N3433" s="195"/>
      <c r="O3433" s="195"/>
      <c r="P3433" s="195"/>
      <c r="Q3433" s="195"/>
      <c r="R3433" s="195"/>
      <c r="S3433" s="195"/>
      <c r="T3433" s="196"/>
      <c r="AT3433" s="192" t="s">
        <v>153</v>
      </c>
      <c r="AU3433" s="192" t="s">
        <v>86</v>
      </c>
      <c r="AV3433" s="11" t="s">
        <v>25</v>
      </c>
      <c r="AW3433" s="11" t="s">
        <v>40</v>
      </c>
      <c r="AX3433" s="11" t="s">
        <v>77</v>
      </c>
      <c r="AY3433" s="192" t="s">
        <v>144</v>
      </c>
    </row>
    <row r="3434" spans="2:51" s="12" customFormat="1" ht="13.5">
      <c r="B3434" s="197"/>
      <c r="D3434" s="189" t="s">
        <v>153</v>
      </c>
      <c r="E3434" s="198" t="s">
        <v>5</v>
      </c>
      <c r="F3434" s="199" t="s">
        <v>657</v>
      </c>
      <c r="H3434" s="200">
        <v>142.67</v>
      </c>
      <c r="I3434" s="201"/>
      <c r="L3434" s="197"/>
      <c r="M3434" s="202"/>
      <c r="N3434" s="203"/>
      <c r="O3434" s="203"/>
      <c r="P3434" s="203"/>
      <c r="Q3434" s="203"/>
      <c r="R3434" s="203"/>
      <c r="S3434" s="203"/>
      <c r="T3434" s="204"/>
      <c r="AT3434" s="198" t="s">
        <v>153</v>
      </c>
      <c r="AU3434" s="198" t="s">
        <v>86</v>
      </c>
      <c r="AV3434" s="12" t="s">
        <v>86</v>
      </c>
      <c r="AW3434" s="12" t="s">
        <v>40</v>
      </c>
      <c r="AX3434" s="12" t="s">
        <v>77</v>
      </c>
      <c r="AY3434" s="198" t="s">
        <v>144</v>
      </c>
    </row>
    <row r="3435" spans="2:51" s="11" customFormat="1" ht="13.5">
      <c r="B3435" s="188"/>
      <c r="D3435" s="189" t="s">
        <v>153</v>
      </c>
      <c r="E3435" s="190" t="s">
        <v>5</v>
      </c>
      <c r="F3435" s="191" t="s">
        <v>669</v>
      </c>
      <c r="H3435" s="192" t="s">
        <v>5</v>
      </c>
      <c r="I3435" s="193"/>
      <c r="L3435" s="188"/>
      <c r="M3435" s="194"/>
      <c r="N3435" s="195"/>
      <c r="O3435" s="195"/>
      <c r="P3435" s="195"/>
      <c r="Q3435" s="195"/>
      <c r="R3435" s="195"/>
      <c r="S3435" s="195"/>
      <c r="T3435" s="196"/>
      <c r="AT3435" s="192" t="s">
        <v>153</v>
      </c>
      <c r="AU3435" s="192" t="s">
        <v>86</v>
      </c>
      <c r="AV3435" s="11" t="s">
        <v>25</v>
      </c>
      <c r="AW3435" s="11" t="s">
        <v>40</v>
      </c>
      <c r="AX3435" s="11" t="s">
        <v>77</v>
      </c>
      <c r="AY3435" s="192" t="s">
        <v>144</v>
      </c>
    </row>
    <row r="3436" spans="2:51" s="11" customFormat="1" ht="13.5">
      <c r="B3436" s="188"/>
      <c r="D3436" s="189" t="s">
        <v>153</v>
      </c>
      <c r="E3436" s="190" t="s">
        <v>5</v>
      </c>
      <c r="F3436" s="191" t="s">
        <v>670</v>
      </c>
      <c r="H3436" s="192" t="s">
        <v>5</v>
      </c>
      <c r="I3436" s="193"/>
      <c r="L3436" s="188"/>
      <c r="M3436" s="194"/>
      <c r="N3436" s="195"/>
      <c r="O3436" s="195"/>
      <c r="P3436" s="195"/>
      <c r="Q3436" s="195"/>
      <c r="R3436" s="195"/>
      <c r="S3436" s="195"/>
      <c r="T3436" s="196"/>
      <c r="AT3436" s="192" t="s">
        <v>153</v>
      </c>
      <c r="AU3436" s="192" t="s">
        <v>86</v>
      </c>
      <c r="AV3436" s="11" t="s">
        <v>25</v>
      </c>
      <c r="AW3436" s="11" t="s">
        <v>40</v>
      </c>
      <c r="AX3436" s="11" t="s">
        <v>77</v>
      </c>
      <c r="AY3436" s="192" t="s">
        <v>144</v>
      </c>
    </row>
    <row r="3437" spans="2:51" s="12" customFormat="1" ht="13.5">
      <c r="B3437" s="197"/>
      <c r="D3437" s="189" t="s">
        <v>153</v>
      </c>
      <c r="E3437" s="198" t="s">
        <v>5</v>
      </c>
      <c r="F3437" s="199" t="s">
        <v>671</v>
      </c>
      <c r="H3437" s="200">
        <v>176.41</v>
      </c>
      <c r="I3437" s="201"/>
      <c r="L3437" s="197"/>
      <c r="M3437" s="202"/>
      <c r="N3437" s="203"/>
      <c r="O3437" s="203"/>
      <c r="P3437" s="203"/>
      <c r="Q3437" s="203"/>
      <c r="R3437" s="203"/>
      <c r="S3437" s="203"/>
      <c r="T3437" s="204"/>
      <c r="AT3437" s="198" t="s">
        <v>153</v>
      </c>
      <c r="AU3437" s="198" t="s">
        <v>86</v>
      </c>
      <c r="AV3437" s="12" t="s">
        <v>86</v>
      </c>
      <c r="AW3437" s="12" t="s">
        <v>40</v>
      </c>
      <c r="AX3437" s="12" t="s">
        <v>77</v>
      </c>
      <c r="AY3437" s="198" t="s">
        <v>144</v>
      </c>
    </row>
    <row r="3438" spans="2:51" s="13" customFormat="1" ht="13.5">
      <c r="B3438" s="205"/>
      <c r="D3438" s="189" t="s">
        <v>153</v>
      </c>
      <c r="E3438" s="215" t="s">
        <v>5</v>
      </c>
      <c r="F3438" s="216" t="s">
        <v>174</v>
      </c>
      <c r="H3438" s="217">
        <v>614.72</v>
      </c>
      <c r="I3438" s="210"/>
      <c r="L3438" s="205"/>
      <c r="M3438" s="211"/>
      <c r="N3438" s="212"/>
      <c r="O3438" s="212"/>
      <c r="P3438" s="212"/>
      <c r="Q3438" s="212"/>
      <c r="R3438" s="212"/>
      <c r="S3438" s="212"/>
      <c r="T3438" s="213"/>
      <c r="AT3438" s="214" t="s">
        <v>153</v>
      </c>
      <c r="AU3438" s="214" t="s">
        <v>86</v>
      </c>
      <c r="AV3438" s="13" t="s">
        <v>151</v>
      </c>
      <c r="AW3438" s="13" t="s">
        <v>40</v>
      </c>
      <c r="AX3438" s="13" t="s">
        <v>77</v>
      </c>
      <c r="AY3438" s="214" t="s">
        <v>144</v>
      </c>
    </row>
    <row r="3439" spans="2:51" s="12" customFormat="1" ht="13.5">
      <c r="B3439" s="197"/>
      <c r="D3439" s="189" t="s">
        <v>153</v>
      </c>
      <c r="E3439" s="198" t="s">
        <v>5</v>
      </c>
      <c r="F3439" s="199" t="s">
        <v>3550</v>
      </c>
      <c r="H3439" s="200">
        <v>676.192</v>
      </c>
      <c r="I3439" s="201"/>
      <c r="L3439" s="197"/>
      <c r="M3439" s="202"/>
      <c r="N3439" s="203"/>
      <c r="O3439" s="203"/>
      <c r="P3439" s="203"/>
      <c r="Q3439" s="203"/>
      <c r="R3439" s="203"/>
      <c r="S3439" s="203"/>
      <c r="T3439" s="204"/>
      <c r="AT3439" s="198" t="s">
        <v>153</v>
      </c>
      <c r="AU3439" s="198" t="s">
        <v>86</v>
      </c>
      <c r="AV3439" s="12" t="s">
        <v>86</v>
      </c>
      <c r="AW3439" s="12" t="s">
        <v>40</v>
      </c>
      <c r="AX3439" s="12" t="s">
        <v>77</v>
      </c>
      <c r="AY3439" s="198" t="s">
        <v>144</v>
      </c>
    </row>
    <row r="3440" spans="2:51" s="13" customFormat="1" ht="13.5">
      <c r="B3440" s="205"/>
      <c r="D3440" s="206" t="s">
        <v>153</v>
      </c>
      <c r="E3440" s="207" t="s">
        <v>5</v>
      </c>
      <c r="F3440" s="208" t="s">
        <v>174</v>
      </c>
      <c r="H3440" s="209">
        <v>676.192</v>
      </c>
      <c r="I3440" s="210"/>
      <c r="L3440" s="205"/>
      <c r="M3440" s="211"/>
      <c r="N3440" s="212"/>
      <c r="O3440" s="212"/>
      <c r="P3440" s="212"/>
      <c r="Q3440" s="212"/>
      <c r="R3440" s="212"/>
      <c r="S3440" s="212"/>
      <c r="T3440" s="213"/>
      <c r="AT3440" s="214" t="s">
        <v>153</v>
      </c>
      <c r="AU3440" s="214" t="s">
        <v>86</v>
      </c>
      <c r="AV3440" s="13" t="s">
        <v>151</v>
      </c>
      <c r="AW3440" s="13" t="s">
        <v>40</v>
      </c>
      <c r="AX3440" s="13" t="s">
        <v>25</v>
      </c>
      <c r="AY3440" s="214" t="s">
        <v>144</v>
      </c>
    </row>
    <row r="3441" spans="2:65" s="1" customFormat="1" ht="22.5" customHeight="1">
      <c r="B3441" s="175"/>
      <c r="C3441" s="176" t="s">
        <v>3551</v>
      </c>
      <c r="D3441" s="176" t="s">
        <v>146</v>
      </c>
      <c r="E3441" s="177" t="s">
        <v>3552</v>
      </c>
      <c r="F3441" s="178" t="s">
        <v>3553</v>
      </c>
      <c r="G3441" s="179" t="s">
        <v>468</v>
      </c>
      <c r="H3441" s="180">
        <v>398</v>
      </c>
      <c r="I3441" s="181"/>
      <c r="J3441" s="182">
        <f>ROUND(I3441*H3441,2)</f>
        <v>0</v>
      </c>
      <c r="K3441" s="178" t="s">
        <v>4753</v>
      </c>
      <c r="L3441" s="42"/>
      <c r="M3441" s="183" t="s">
        <v>5</v>
      </c>
      <c r="N3441" s="184" t="s">
        <v>48</v>
      </c>
      <c r="O3441" s="43"/>
      <c r="P3441" s="185">
        <f>O3441*H3441</f>
        <v>0</v>
      </c>
      <c r="Q3441" s="185">
        <v>0</v>
      </c>
      <c r="R3441" s="185">
        <f>Q3441*H3441</f>
        <v>0</v>
      </c>
      <c r="S3441" s="185">
        <v>0</v>
      </c>
      <c r="T3441" s="186">
        <f>S3441*H3441</f>
        <v>0</v>
      </c>
      <c r="AR3441" s="24" t="s">
        <v>339</v>
      </c>
      <c r="AT3441" s="24" t="s">
        <v>146</v>
      </c>
      <c r="AU3441" s="24" t="s">
        <v>86</v>
      </c>
      <c r="AY3441" s="24" t="s">
        <v>144</v>
      </c>
      <c r="BE3441" s="187">
        <f>IF(N3441="základní",J3441,0)</f>
        <v>0</v>
      </c>
      <c r="BF3441" s="187">
        <f>IF(N3441="snížená",J3441,0)</f>
        <v>0</v>
      </c>
      <c r="BG3441" s="187">
        <f>IF(N3441="zákl. přenesená",J3441,0)</f>
        <v>0</v>
      </c>
      <c r="BH3441" s="187">
        <f>IF(N3441="sníž. přenesená",J3441,0)</f>
        <v>0</v>
      </c>
      <c r="BI3441" s="187">
        <f>IF(N3441="nulová",J3441,0)</f>
        <v>0</v>
      </c>
      <c r="BJ3441" s="24" t="s">
        <v>25</v>
      </c>
      <c r="BK3441" s="187">
        <f>ROUND(I3441*H3441,2)</f>
        <v>0</v>
      </c>
      <c r="BL3441" s="24" t="s">
        <v>339</v>
      </c>
      <c r="BM3441" s="24" t="s">
        <v>3554</v>
      </c>
    </row>
    <row r="3442" spans="2:51" s="11" customFormat="1" ht="13.5">
      <c r="B3442" s="188"/>
      <c r="D3442" s="189" t="s">
        <v>153</v>
      </c>
      <c r="E3442" s="190" t="s">
        <v>5</v>
      </c>
      <c r="F3442" s="191" t="s">
        <v>3555</v>
      </c>
      <c r="H3442" s="192" t="s">
        <v>5</v>
      </c>
      <c r="I3442" s="193"/>
      <c r="L3442" s="188"/>
      <c r="M3442" s="194"/>
      <c r="N3442" s="195"/>
      <c r="O3442" s="195"/>
      <c r="P3442" s="195"/>
      <c r="Q3442" s="195"/>
      <c r="R3442" s="195"/>
      <c r="S3442" s="195"/>
      <c r="T3442" s="196"/>
      <c r="AT3442" s="192" t="s">
        <v>153</v>
      </c>
      <c r="AU3442" s="192" t="s">
        <v>86</v>
      </c>
      <c r="AV3442" s="11" t="s">
        <v>25</v>
      </c>
      <c r="AW3442" s="11" t="s">
        <v>40</v>
      </c>
      <c r="AX3442" s="11" t="s">
        <v>77</v>
      </c>
      <c r="AY3442" s="192" t="s">
        <v>144</v>
      </c>
    </row>
    <row r="3443" spans="2:51" s="12" customFormat="1" ht="13.5">
      <c r="B3443" s="197"/>
      <c r="D3443" s="189" t="s">
        <v>153</v>
      </c>
      <c r="E3443" s="198" t="s">
        <v>5</v>
      </c>
      <c r="F3443" s="199" t="s">
        <v>3556</v>
      </c>
      <c r="H3443" s="200">
        <v>398</v>
      </c>
      <c r="I3443" s="201"/>
      <c r="L3443" s="197"/>
      <c r="M3443" s="202"/>
      <c r="N3443" s="203"/>
      <c r="O3443" s="203"/>
      <c r="P3443" s="203"/>
      <c r="Q3443" s="203"/>
      <c r="R3443" s="203"/>
      <c r="S3443" s="203"/>
      <c r="T3443" s="204"/>
      <c r="AT3443" s="198" t="s">
        <v>153</v>
      </c>
      <c r="AU3443" s="198" t="s">
        <v>86</v>
      </c>
      <c r="AV3443" s="12" t="s">
        <v>86</v>
      </c>
      <c r="AW3443" s="12" t="s">
        <v>40</v>
      </c>
      <c r="AX3443" s="12" t="s">
        <v>77</v>
      </c>
      <c r="AY3443" s="198" t="s">
        <v>144</v>
      </c>
    </row>
    <row r="3444" spans="2:51" s="13" customFormat="1" ht="13.5">
      <c r="B3444" s="205"/>
      <c r="D3444" s="206" t="s">
        <v>153</v>
      </c>
      <c r="E3444" s="207" t="s">
        <v>5</v>
      </c>
      <c r="F3444" s="208" t="s">
        <v>174</v>
      </c>
      <c r="H3444" s="209">
        <v>398</v>
      </c>
      <c r="I3444" s="210"/>
      <c r="L3444" s="205"/>
      <c r="M3444" s="211"/>
      <c r="N3444" s="212"/>
      <c r="O3444" s="212"/>
      <c r="P3444" s="212"/>
      <c r="Q3444" s="212"/>
      <c r="R3444" s="212"/>
      <c r="S3444" s="212"/>
      <c r="T3444" s="213"/>
      <c r="AT3444" s="214" t="s">
        <v>153</v>
      </c>
      <c r="AU3444" s="214" t="s">
        <v>86</v>
      </c>
      <c r="AV3444" s="13" t="s">
        <v>151</v>
      </c>
      <c r="AW3444" s="13" t="s">
        <v>40</v>
      </c>
      <c r="AX3444" s="13" t="s">
        <v>25</v>
      </c>
      <c r="AY3444" s="214" t="s">
        <v>144</v>
      </c>
    </row>
    <row r="3445" spans="2:65" s="1" customFormat="1" ht="31.5" customHeight="1">
      <c r="B3445" s="175"/>
      <c r="C3445" s="176" t="s">
        <v>3557</v>
      </c>
      <c r="D3445" s="176" t="s">
        <v>146</v>
      </c>
      <c r="E3445" s="177" t="s">
        <v>3558</v>
      </c>
      <c r="F3445" s="178" t="s">
        <v>3559</v>
      </c>
      <c r="G3445" s="179" t="s">
        <v>1208</v>
      </c>
      <c r="H3445" s="239"/>
      <c r="I3445" s="181"/>
      <c r="J3445" s="182">
        <f>ROUND(I3445*H3445,2)</f>
        <v>0</v>
      </c>
      <c r="K3445" s="178" t="s">
        <v>4753</v>
      </c>
      <c r="L3445" s="42"/>
      <c r="M3445" s="183" t="s">
        <v>5</v>
      </c>
      <c r="N3445" s="184" t="s">
        <v>48</v>
      </c>
      <c r="O3445" s="43"/>
      <c r="P3445" s="185">
        <f>O3445*H3445</f>
        <v>0</v>
      </c>
      <c r="Q3445" s="185">
        <v>0</v>
      </c>
      <c r="R3445" s="185">
        <f>Q3445*H3445</f>
        <v>0</v>
      </c>
      <c r="S3445" s="185">
        <v>0</v>
      </c>
      <c r="T3445" s="186">
        <f>S3445*H3445</f>
        <v>0</v>
      </c>
      <c r="AR3445" s="24" t="s">
        <v>339</v>
      </c>
      <c r="AT3445" s="24" t="s">
        <v>146</v>
      </c>
      <c r="AU3445" s="24" t="s">
        <v>86</v>
      </c>
      <c r="AY3445" s="24" t="s">
        <v>144</v>
      </c>
      <c r="BE3445" s="187">
        <f>IF(N3445="základní",J3445,0)</f>
        <v>0</v>
      </c>
      <c r="BF3445" s="187">
        <f>IF(N3445="snížená",J3445,0)</f>
        <v>0</v>
      </c>
      <c r="BG3445" s="187">
        <f>IF(N3445="zákl. přenesená",J3445,0)</f>
        <v>0</v>
      </c>
      <c r="BH3445" s="187">
        <f>IF(N3445="sníž. přenesená",J3445,0)</f>
        <v>0</v>
      </c>
      <c r="BI3445" s="187">
        <f>IF(N3445="nulová",J3445,0)</f>
        <v>0</v>
      </c>
      <c r="BJ3445" s="24" t="s">
        <v>25</v>
      </c>
      <c r="BK3445" s="187">
        <f>ROUND(I3445*H3445,2)</f>
        <v>0</v>
      </c>
      <c r="BL3445" s="24" t="s">
        <v>339</v>
      </c>
      <c r="BM3445" s="24" t="s">
        <v>3560</v>
      </c>
    </row>
    <row r="3446" spans="2:63" s="10" customFormat="1" ht="29.85" customHeight="1">
      <c r="B3446" s="161"/>
      <c r="D3446" s="172" t="s">
        <v>76</v>
      </c>
      <c r="E3446" s="173" t="s">
        <v>3561</v>
      </c>
      <c r="F3446" s="173" t="s">
        <v>3562</v>
      </c>
      <c r="I3446" s="164"/>
      <c r="J3446" s="174">
        <f>BK3446</f>
        <v>0</v>
      </c>
      <c r="L3446" s="161"/>
      <c r="M3446" s="166"/>
      <c r="N3446" s="167"/>
      <c r="O3446" s="167"/>
      <c r="P3446" s="168">
        <f>SUM(P3447:P3452)</f>
        <v>0</v>
      </c>
      <c r="Q3446" s="167"/>
      <c r="R3446" s="168">
        <f>SUM(R3447:R3452)</f>
        <v>0.05985719999999999</v>
      </c>
      <c r="S3446" s="167"/>
      <c r="T3446" s="169">
        <f>SUM(T3447:T3452)</f>
        <v>0</v>
      </c>
      <c r="AR3446" s="162" t="s">
        <v>86</v>
      </c>
      <c r="AT3446" s="170" t="s">
        <v>76</v>
      </c>
      <c r="AU3446" s="170" t="s">
        <v>25</v>
      </c>
      <c r="AY3446" s="162" t="s">
        <v>144</v>
      </c>
      <c r="BK3446" s="171">
        <f>SUM(BK3447:BK3452)</f>
        <v>0</v>
      </c>
    </row>
    <row r="3447" spans="2:65" s="1" customFormat="1" ht="22.5" customHeight="1">
      <c r="B3447" s="175"/>
      <c r="C3447" s="176" t="s">
        <v>3563</v>
      </c>
      <c r="D3447" s="176" t="s">
        <v>146</v>
      </c>
      <c r="E3447" s="177" t="s">
        <v>3564</v>
      </c>
      <c r="F3447" s="178" t="s">
        <v>3565</v>
      </c>
      <c r="G3447" s="179" t="s">
        <v>205</v>
      </c>
      <c r="H3447" s="180">
        <v>115.11</v>
      </c>
      <c r="I3447" s="181"/>
      <c r="J3447" s="182">
        <f>ROUND(I3447*H3447,2)</f>
        <v>0</v>
      </c>
      <c r="K3447" s="178" t="s">
        <v>4754</v>
      </c>
      <c r="L3447" s="42"/>
      <c r="M3447" s="183" t="s">
        <v>5</v>
      </c>
      <c r="N3447" s="184" t="s">
        <v>48</v>
      </c>
      <c r="O3447" s="43"/>
      <c r="P3447" s="185">
        <f>O3447*H3447</f>
        <v>0</v>
      </c>
      <c r="Q3447" s="185">
        <v>0.00052</v>
      </c>
      <c r="R3447" s="185">
        <f>Q3447*H3447</f>
        <v>0.05985719999999999</v>
      </c>
      <c r="S3447" s="185">
        <v>0</v>
      </c>
      <c r="T3447" s="186">
        <f>S3447*H3447</f>
        <v>0</v>
      </c>
      <c r="AR3447" s="24" t="s">
        <v>339</v>
      </c>
      <c r="AT3447" s="24" t="s">
        <v>146</v>
      </c>
      <c r="AU3447" s="24" t="s">
        <v>86</v>
      </c>
      <c r="AY3447" s="24" t="s">
        <v>144</v>
      </c>
      <c r="BE3447" s="187">
        <f>IF(N3447="základní",J3447,0)</f>
        <v>0</v>
      </c>
      <c r="BF3447" s="187">
        <f>IF(N3447="snížená",J3447,0)</f>
        <v>0</v>
      </c>
      <c r="BG3447" s="187">
        <f>IF(N3447="zákl. přenesená",J3447,0)</f>
        <v>0</v>
      </c>
      <c r="BH3447" s="187">
        <f>IF(N3447="sníž. přenesená",J3447,0)</f>
        <v>0</v>
      </c>
      <c r="BI3447" s="187">
        <f>IF(N3447="nulová",J3447,0)</f>
        <v>0</v>
      </c>
      <c r="BJ3447" s="24" t="s">
        <v>25</v>
      </c>
      <c r="BK3447" s="187">
        <f>ROUND(I3447*H3447,2)</f>
        <v>0</v>
      </c>
      <c r="BL3447" s="24" t="s">
        <v>339</v>
      </c>
      <c r="BM3447" s="24" t="s">
        <v>3566</v>
      </c>
    </row>
    <row r="3448" spans="2:51" s="11" customFormat="1" ht="13.5">
      <c r="B3448" s="188"/>
      <c r="D3448" s="189" t="s">
        <v>153</v>
      </c>
      <c r="E3448" s="190" t="s">
        <v>5</v>
      </c>
      <c r="F3448" s="191" t="s">
        <v>304</v>
      </c>
      <c r="H3448" s="192" t="s">
        <v>5</v>
      </c>
      <c r="I3448" s="193"/>
      <c r="L3448" s="188"/>
      <c r="M3448" s="194"/>
      <c r="N3448" s="195"/>
      <c r="O3448" s="195"/>
      <c r="P3448" s="195"/>
      <c r="Q3448" s="195"/>
      <c r="R3448" s="195"/>
      <c r="S3448" s="195"/>
      <c r="T3448" s="196"/>
      <c r="AT3448" s="192" t="s">
        <v>153</v>
      </c>
      <c r="AU3448" s="192" t="s">
        <v>86</v>
      </c>
      <c r="AV3448" s="11" t="s">
        <v>25</v>
      </c>
      <c r="AW3448" s="11" t="s">
        <v>40</v>
      </c>
      <c r="AX3448" s="11" t="s">
        <v>77</v>
      </c>
      <c r="AY3448" s="192" t="s">
        <v>144</v>
      </c>
    </row>
    <row r="3449" spans="2:51" s="11" customFormat="1" ht="13.5">
      <c r="B3449" s="188"/>
      <c r="D3449" s="189" t="s">
        <v>153</v>
      </c>
      <c r="E3449" s="190" t="s">
        <v>5</v>
      </c>
      <c r="F3449" s="191" t="s">
        <v>305</v>
      </c>
      <c r="H3449" s="192" t="s">
        <v>5</v>
      </c>
      <c r="I3449" s="193"/>
      <c r="L3449" s="188"/>
      <c r="M3449" s="194"/>
      <c r="N3449" s="195"/>
      <c r="O3449" s="195"/>
      <c r="P3449" s="195"/>
      <c r="Q3449" s="195"/>
      <c r="R3449" s="195"/>
      <c r="S3449" s="195"/>
      <c r="T3449" s="196"/>
      <c r="AT3449" s="192" t="s">
        <v>153</v>
      </c>
      <c r="AU3449" s="192" t="s">
        <v>86</v>
      </c>
      <c r="AV3449" s="11" t="s">
        <v>25</v>
      </c>
      <c r="AW3449" s="11" t="s">
        <v>40</v>
      </c>
      <c r="AX3449" s="11" t="s">
        <v>77</v>
      </c>
      <c r="AY3449" s="192" t="s">
        <v>144</v>
      </c>
    </row>
    <row r="3450" spans="2:51" s="12" customFormat="1" ht="13.5">
      <c r="B3450" s="197"/>
      <c r="D3450" s="189" t="s">
        <v>153</v>
      </c>
      <c r="E3450" s="198" t="s">
        <v>5</v>
      </c>
      <c r="F3450" s="199" t="s">
        <v>583</v>
      </c>
      <c r="H3450" s="200">
        <v>115.11</v>
      </c>
      <c r="I3450" s="201"/>
      <c r="L3450" s="197"/>
      <c r="M3450" s="202"/>
      <c r="N3450" s="203"/>
      <c r="O3450" s="203"/>
      <c r="P3450" s="203"/>
      <c r="Q3450" s="203"/>
      <c r="R3450" s="203"/>
      <c r="S3450" s="203"/>
      <c r="T3450" s="204"/>
      <c r="AT3450" s="198" t="s">
        <v>153</v>
      </c>
      <c r="AU3450" s="198" t="s">
        <v>86</v>
      </c>
      <c r="AV3450" s="12" t="s">
        <v>86</v>
      </c>
      <c r="AW3450" s="12" t="s">
        <v>40</v>
      </c>
      <c r="AX3450" s="12" t="s">
        <v>77</v>
      </c>
      <c r="AY3450" s="198" t="s">
        <v>144</v>
      </c>
    </row>
    <row r="3451" spans="2:51" s="13" customFormat="1" ht="13.5">
      <c r="B3451" s="205"/>
      <c r="D3451" s="206" t="s">
        <v>153</v>
      </c>
      <c r="E3451" s="207" t="s">
        <v>5</v>
      </c>
      <c r="F3451" s="208" t="s">
        <v>174</v>
      </c>
      <c r="H3451" s="209">
        <v>115.11</v>
      </c>
      <c r="I3451" s="210"/>
      <c r="L3451" s="205"/>
      <c r="M3451" s="211"/>
      <c r="N3451" s="212"/>
      <c r="O3451" s="212"/>
      <c r="P3451" s="212"/>
      <c r="Q3451" s="212"/>
      <c r="R3451" s="212"/>
      <c r="S3451" s="212"/>
      <c r="T3451" s="213"/>
      <c r="AT3451" s="214" t="s">
        <v>153</v>
      </c>
      <c r="AU3451" s="214" t="s">
        <v>86</v>
      </c>
      <c r="AV3451" s="13" t="s">
        <v>151</v>
      </c>
      <c r="AW3451" s="13" t="s">
        <v>40</v>
      </c>
      <c r="AX3451" s="13" t="s">
        <v>25</v>
      </c>
      <c r="AY3451" s="214" t="s">
        <v>144</v>
      </c>
    </row>
    <row r="3452" spans="2:65" s="1" customFormat="1" ht="31.5" customHeight="1">
      <c r="B3452" s="175"/>
      <c r="C3452" s="176" t="s">
        <v>3567</v>
      </c>
      <c r="D3452" s="176" t="s">
        <v>146</v>
      </c>
      <c r="E3452" s="177" t="s">
        <v>3568</v>
      </c>
      <c r="F3452" s="178" t="s">
        <v>3569</v>
      </c>
      <c r="G3452" s="179" t="s">
        <v>1208</v>
      </c>
      <c r="H3452" s="239"/>
      <c r="I3452" s="181"/>
      <c r="J3452" s="182">
        <f>ROUND(I3452*H3452,2)</f>
        <v>0</v>
      </c>
      <c r="K3452" s="178" t="s">
        <v>4754</v>
      </c>
      <c r="L3452" s="42"/>
      <c r="M3452" s="183" t="s">
        <v>5</v>
      </c>
      <c r="N3452" s="184" t="s">
        <v>48</v>
      </c>
      <c r="O3452" s="43"/>
      <c r="P3452" s="185">
        <f>O3452*H3452</f>
        <v>0</v>
      </c>
      <c r="Q3452" s="185">
        <v>0</v>
      </c>
      <c r="R3452" s="185">
        <f>Q3452*H3452</f>
        <v>0</v>
      </c>
      <c r="S3452" s="185">
        <v>0</v>
      </c>
      <c r="T3452" s="186">
        <f>S3452*H3452</f>
        <v>0</v>
      </c>
      <c r="AR3452" s="24" t="s">
        <v>339</v>
      </c>
      <c r="AT3452" s="24" t="s">
        <v>146</v>
      </c>
      <c r="AU3452" s="24" t="s">
        <v>86</v>
      </c>
      <c r="AY3452" s="24" t="s">
        <v>144</v>
      </c>
      <c r="BE3452" s="187">
        <f>IF(N3452="základní",J3452,0)</f>
        <v>0</v>
      </c>
      <c r="BF3452" s="187">
        <f>IF(N3452="snížená",J3452,0)</f>
        <v>0</v>
      </c>
      <c r="BG3452" s="187">
        <f>IF(N3452="zákl. přenesená",J3452,0)</f>
        <v>0</v>
      </c>
      <c r="BH3452" s="187">
        <f>IF(N3452="sníž. přenesená",J3452,0)</f>
        <v>0</v>
      </c>
      <c r="BI3452" s="187">
        <f>IF(N3452="nulová",J3452,0)</f>
        <v>0</v>
      </c>
      <c r="BJ3452" s="24" t="s">
        <v>25</v>
      </c>
      <c r="BK3452" s="187">
        <f>ROUND(I3452*H3452,2)</f>
        <v>0</v>
      </c>
      <c r="BL3452" s="24" t="s">
        <v>339</v>
      </c>
      <c r="BM3452" s="24" t="s">
        <v>3570</v>
      </c>
    </row>
    <row r="3453" spans="2:63" s="10" customFormat="1" ht="29.85" customHeight="1">
      <c r="B3453" s="161"/>
      <c r="D3453" s="172" t="s">
        <v>76</v>
      </c>
      <c r="E3453" s="173" t="s">
        <v>3571</v>
      </c>
      <c r="F3453" s="173" t="s">
        <v>3572</v>
      </c>
      <c r="I3453" s="164"/>
      <c r="J3453" s="174">
        <f>BK3453</f>
        <v>0</v>
      </c>
      <c r="L3453" s="161"/>
      <c r="M3453" s="166"/>
      <c r="N3453" s="167"/>
      <c r="O3453" s="167"/>
      <c r="P3453" s="168">
        <f>SUM(P3454:P3536)</f>
        <v>0</v>
      </c>
      <c r="Q3453" s="167"/>
      <c r="R3453" s="168">
        <f>SUM(R3454:R3536)</f>
        <v>9.52886088</v>
      </c>
      <c r="S3453" s="167"/>
      <c r="T3453" s="169">
        <f>SUM(T3454:T3536)</f>
        <v>0</v>
      </c>
      <c r="AR3453" s="162" t="s">
        <v>86</v>
      </c>
      <c r="AT3453" s="170" t="s">
        <v>76</v>
      </c>
      <c r="AU3453" s="170" t="s">
        <v>25</v>
      </c>
      <c r="AY3453" s="162" t="s">
        <v>144</v>
      </c>
      <c r="BK3453" s="171">
        <f>SUM(BK3454:BK3536)</f>
        <v>0</v>
      </c>
    </row>
    <row r="3454" spans="2:65" s="1" customFormat="1" ht="31.5" customHeight="1">
      <c r="B3454" s="175"/>
      <c r="C3454" s="176" t="s">
        <v>3573</v>
      </c>
      <c r="D3454" s="176" t="s">
        <v>146</v>
      </c>
      <c r="E3454" s="177" t="s">
        <v>3574</v>
      </c>
      <c r="F3454" s="178" t="s">
        <v>3575</v>
      </c>
      <c r="G3454" s="179" t="s">
        <v>205</v>
      </c>
      <c r="H3454" s="180">
        <v>440.987</v>
      </c>
      <c r="I3454" s="181"/>
      <c r="J3454" s="182">
        <f>ROUND(I3454*H3454,2)</f>
        <v>0</v>
      </c>
      <c r="K3454" s="178" t="s">
        <v>4753</v>
      </c>
      <c r="L3454" s="42"/>
      <c r="M3454" s="183" t="s">
        <v>5</v>
      </c>
      <c r="N3454" s="184" t="s">
        <v>48</v>
      </c>
      <c r="O3454" s="43"/>
      <c r="P3454" s="185">
        <f>O3454*H3454</f>
        <v>0</v>
      </c>
      <c r="Q3454" s="185">
        <v>0.006</v>
      </c>
      <c r="R3454" s="185">
        <f>Q3454*H3454</f>
        <v>2.645922</v>
      </c>
      <c r="S3454" s="185">
        <v>0</v>
      </c>
      <c r="T3454" s="186">
        <f>S3454*H3454</f>
        <v>0</v>
      </c>
      <c r="AR3454" s="24" t="s">
        <v>339</v>
      </c>
      <c r="AT3454" s="24" t="s">
        <v>146</v>
      </c>
      <c r="AU3454" s="24" t="s">
        <v>86</v>
      </c>
      <c r="AY3454" s="24" t="s">
        <v>144</v>
      </c>
      <c r="BE3454" s="187">
        <f>IF(N3454="základní",J3454,0)</f>
        <v>0</v>
      </c>
      <c r="BF3454" s="187">
        <f>IF(N3454="snížená",J3454,0)</f>
        <v>0</v>
      </c>
      <c r="BG3454" s="187">
        <f>IF(N3454="zákl. přenesená",J3454,0)</f>
        <v>0</v>
      </c>
      <c r="BH3454" s="187">
        <f>IF(N3454="sníž. přenesená",J3454,0)</f>
        <v>0</v>
      </c>
      <c r="BI3454" s="187">
        <f>IF(N3454="nulová",J3454,0)</f>
        <v>0</v>
      </c>
      <c r="BJ3454" s="24" t="s">
        <v>25</v>
      </c>
      <c r="BK3454" s="187">
        <f>ROUND(I3454*H3454,2)</f>
        <v>0</v>
      </c>
      <c r="BL3454" s="24" t="s">
        <v>339</v>
      </c>
      <c r="BM3454" s="24" t="s">
        <v>3576</v>
      </c>
    </row>
    <row r="3455" spans="2:51" s="11" customFormat="1" ht="13.5">
      <c r="B3455" s="188"/>
      <c r="D3455" s="189" t="s">
        <v>153</v>
      </c>
      <c r="E3455" s="190" t="s">
        <v>5</v>
      </c>
      <c r="F3455" s="191" t="s">
        <v>215</v>
      </c>
      <c r="H3455" s="192" t="s">
        <v>5</v>
      </c>
      <c r="I3455" s="193"/>
      <c r="L3455" s="188"/>
      <c r="M3455" s="194"/>
      <c r="N3455" s="195"/>
      <c r="O3455" s="195"/>
      <c r="P3455" s="195"/>
      <c r="Q3455" s="195"/>
      <c r="R3455" s="195"/>
      <c r="S3455" s="195"/>
      <c r="T3455" s="196"/>
      <c r="AT3455" s="192" t="s">
        <v>153</v>
      </c>
      <c r="AU3455" s="192" t="s">
        <v>86</v>
      </c>
      <c r="AV3455" s="11" t="s">
        <v>25</v>
      </c>
      <c r="AW3455" s="11" t="s">
        <v>40</v>
      </c>
      <c r="AX3455" s="11" t="s">
        <v>77</v>
      </c>
      <c r="AY3455" s="192" t="s">
        <v>144</v>
      </c>
    </row>
    <row r="3456" spans="2:51" s="12" customFormat="1" ht="27">
      <c r="B3456" s="197"/>
      <c r="D3456" s="189" t="s">
        <v>153</v>
      </c>
      <c r="E3456" s="198" t="s">
        <v>5</v>
      </c>
      <c r="F3456" s="199" t="s">
        <v>2053</v>
      </c>
      <c r="H3456" s="200">
        <v>66.679</v>
      </c>
      <c r="I3456" s="201"/>
      <c r="L3456" s="197"/>
      <c r="M3456" s="202"/>
      <c r="N3456" s="203"/>
      <c r="O3456" s="203"/>
      <c r="P3456" s="203"/>
      <c r="Q3456" s="203"/>
      <c r="R3456" s="203"/>
      <c r="S3456" s="203"/>
      <c r="T3456" s="204"/>
      <c r="AT3456" s="198" t="s">
        <v>153</v>
      </c>
      <c r="AU3456" s="198" t="s">
        <v>86</v>
      </c>
      <c r="AV3456" s="12" t="s">
        <v>86</v>
      </c>
      <c r="AW3456" s="12" t="s">
        <v>40</v>
      </c>
      <c r="AX3456" s="12" t="s">
        <v>77</v>
      </c>
      <c r="AY3456" s="198" t="s">
        <v>144</v>
      </c>
    </row>
    <row r="3457" spans="2:51" s="12" customFormat="1" ht="13.5">
      <c r="B3457" s="197"/>
      <c r="D3457" s="189" t="s">
        <v>153</v>
      </c>
      <c r="E3457" s="198" t="s">
        <v>5</v>
      </c>
      <c r="F3457" s="199" t="s">
        <v>2054</v>
      </c>
      <c r="H3457" s="200">
        <v>0.878</v>
      </c>
      <c r="I3457" s="201"/>
      <c r="L3457" s="197"/>
      <c r="M3457" s="202"/>
      <c r="N3457" s="203"/>
      <c r="O3457" s="203"/>
      <c r="P3457" s="203"/>
      <c r="Q3457" s="203"/>
      <c r="R3457" s="203"/>
      <c r="S3457" s="203"/>
      <c r="T3457" s="204"/>
      <c r="AT3457" s="198" t="s">
        <v>153</v>
      </c>
      <c r="AU3457" s="198" t="s">
        <v>86</v>
      </c>
      <c r="AV3457" s="12" t="s">
        <v>86</v>
      </c>
      <c r="AW3457" s="12" t="s">
        <v>40</v>
      </c>
      <c r="AX3457" s="12" t="s">
        <v>77</v>
      </c>
      <c r="AY3457" s="198" t="s">
        <v>144</v>
      </c>
    </row>
    <row r="3458" spans="2:51" s="12" customFormat="1" ht="13.5">
      <c r="B3458" s="197"/>
      <c r="D3458" s="189" t="s">
        <v>153</v>
      </c>
      <c r="E3458" s="198" t="s">
        <v>5</v>
      </c>
      <c r="F3458" s="199" t="s">
        <v>2055</v>
      </c>
      <c r="H3458" s="200">
        <v>19.848</v>
      </c>
      <c r="I3458" s="201"/>
      <c r="L3458" s="197"/>
      <c r="M3458" s="202"/>
      <c r="N3458" s="203"/>
      <c r="O3458" s="203"/>
      <c r="P3458" s="203"/>
      <c r="Q3458" s="203"/>
      <c r="R3458" s="203"/>
      <c r="S3458" s="203"/>
      <c r="T3458" s="204"/>
      <c r="AT3458" s="198" t="s">
        <v>153</v>
      </c>
      <c r="AU3458" s="198" t="s">
        <v>86</v>
      </c>
      <c r="AV3458" s="12" t="s">
        <v>86</v>
      </c>
      <c r="AW3458" s="12" t="s">
        <v>40</v>
      </c>
      <c r="AX3458" s="12" t="s">
        <v>77</v>
      </c>
      <c r="AY3458" s="198" t="s">
        <v>144</v>
      </c>
    </row>
    <row r="3459" spans="2:51" s="11" customFormat="1" ht="13.5">
      <c r="B3459" s="188"/>
      <c r="D3459" s="189" t="s">
        <v>153</v>
      </c>
      <c r="E3459" s="190" t="s">
        <v>5</v>
      </c>
      <c r="F3459" s="191" t="s">
        <v>3577</v>
      </c>
      <c r="H3459" s="192" t="s">
        <v>5</v>
      </c>
      <c r="I3459" s="193"/>
      <c r="L3459" s="188"/>
      <c r="M3459" s="194"/>
      <c r="N3459" s="195"/>
      <c r="O3459" s="195"/>
      <c r="P3459" s="195"/>
      <c r="Q3459" s="195"/>
      <c r="R3459" s="195"/>
      <c r="S3459" s="195"/>
      <c r="T3459" s="196"/>
      <c r="AT3459" s="192" t="s">
        <v>153</v>
      </c>
      <c r="AU3459" s="192" t="s">
        <v>86</v>
      </c>
      <c r="AV3459" s="11" t="s">
        <v>25</v>
      </c>
      <c r="AW3459" s="11" t="s">
        <v>40</v>
      </c>
      <c r="AX3459" s="11" t="s">
        <v>77</v>
      </c>
      <c r="AY3459" s="192" t="s">
        <v>144</v>
      </c>
    </row>
    <row r="3460" spans="2:51" s="12" customFormat="1" ht="13.5">
      <c r="B3460" s="197"/>
      <c r="D3460" s="189" t="s">
        <v>153</v>
      </c>
      <c r="E3460" s="198" t="s">
        <v>5</v>
      </c>
      <c r="F3460" s="199" t="s">
        <v>3578</v>
      </c>
      <c r="H3460" s="200">
        <v>-11.032</v>
      </c>
      <c r="I3460" s="201"/>
      <c r="L3460" s="197"/>
      <c r="M3460" s="202"/>
      <c r="N3460" s="203"/>
      <c r="O3460" s="203"/>
      <c r="P3460" s="203"/>
      <c r="Q3460" s="203"/>
      <c r="R3460" s="203"/>
      <c r="S3460" s="203"/>
      <c r="T3460" s="204"/>
      <c r="AT3460" s="198" t="s">
        <v>153</v>
      </c>
      <c r="AU3460" s="198" t="s">
        <v>86</v>
      </c>
      <c r="AV3460" s="12" t="s">
        <v>86</v>
      </c>
      <c r="AW3460" s="12" t="s">
        <v>40</v>
      </c>
      <c r="AX3460" s="12" t="s">
        <v>77</v>
      </c>
      <c r="AY3460" s="198" t="s">
        <v>144</v>
      </c>
    </row>
    <row r="3461" spans="2:51" s="14" customFormat="1" ht="13.5">
      <c r="B3461" s="240"/>
      <c r="D3461" s="189" t="s">
        <v>153</v>
      </c>
      <c r="E3461" s="241" t="s">
        <v>5</v>
      </c>
      <c r="F3461" s="242" t="s">
        <v>1296</v>
      </c>
      <c r="H3461" s="243">
        <v>76.373</v>
      </c>
      <c r="I3461" s="244"/>
      <c r="L3461" s="240"/>
      <c r="M3461" s="245"/>
      <c r="N3461" s="246"/>
      <c r="O3461" s="246"/>
      <c r="P3461" s="246"/>
      <c r="Q3461" s="246"/>
      <c r="R3461" s="246"/>
      <c r="S3461" s="246"/>
      <c r="T3461" s="247"/>
      <c r="AT3461" s="241" t="s">
        <v>153</v>
      </c>
      <c r="AU3461" s="241" t="s">
        <v>86</v>
      </c>
      <c r="AV3461" s="14" t="s">
        <v>178</v>
      </c>
      <c r="AW3461" s="14" t="s">
        <v>40</v>
      </c>
      <c r="AX3461" s="14" t="s">
        <v>77</v>
      </c>
      <c r="AY3461" s="241" t="s">
        <v>144</v>
      </c>
    </row>
    <row r="3462" spans="2:51" s="11" customFormat="1" ht="13.5">
      <c r="B3462" s="188"/>
      <c r="D3462" s="189" t="s">
        <v>153</v>
      </c>
      <c r="E3462" s="190" t="s">
        <v>5</v>
      </c>
      <c r="F3462" s="191" t="s">
        <v>222</v>
      </c>
      <c r="H3462" s="192" t="s">
        <v>5</v>
      </c>
      <c r="I3462" s="193"/>
      <c r="L3462" s="188"/>
      <c r="M3462" s="194"/>
      <c r="N3462" s="195"/>
      <c r="O3462" s="195"/>
      <c r="P3462" s="195"/>
      <c r="Q3462" s="195"/>
      <c r="R3462" s="195"/>
      <c r="S3462" s="195"/>
      <c r="T3462" s="196"/>
      <c r="AT3462" s="192" t="s">
        <v>153</v>
      </c>
      <c r="AU3462" s="192" t="s">
        <v>86</v>
      </c>
      <c r="AV3462" s="11" t="s">
        <v>25</v>
      </c>
      <c r="AW3462" s="11" t="s">
        <v>40</v>
      </c>
      <c r="AX3462" s="11" t="s">
        <v>77</v>
      </c>
      <c r="AY3462" s="192" t="s">
        <v>144</v>
      </c>
    </row>
    <row r="3463" spans="2:51" s="12" customFormat="1" ht="13.5">
      <c r="B3463" s="197"/>
      <c r="D3463" s="189" t="s">
        <v>153</v>
      </c>
      <c r="E3463" s="198" t="s">
        <v>5</v>
      </c>
      <c r="F3463" s="199" t="s">
        <v>2056</v>
      </c>
      <c r="H3463" s="200">
        <v>11.683</v>
      </c>
      <c r="I3463" s="201"/>
      <c r="L3463" s="197"/>
      <c r="M3463" s="202"/>
      <c r="N3463" s="203"/>
      <c r="O3463" s="203"/>
      <c r="P3463" s="203"/>
      <c r="Q3463" s="203"/>
      <c r="R3463" s="203"/>
      <c r="S3463" s="203"/>
      <c r="T3463" s="204"/>
      <c r="AT3463" s="198" t="s">
        <v>153</v>
      </c>
      <c r="AU3463" s="198" t="s">
        <v>86</v>
      </c>
      <c r="AV3463" s="12" t="s">
        <v>86</v>
      </c>
      <c r="AW3463" s="12" t="s">
        <v>40</v>
      </c>
      <c r="AX3463" s="12" t="s">
        <v>77</v>
      </c>
      <c r="AY3463" s="198" t="s">
        <v>144</v>
      </c>
    </row>
    <row r="3464" spans="2:51" s="12" customFormat="1" ht="27">
      <c r="B3464" s="197"/>
      <c r="D3464" s="189" t="s">
        <v>153</v>
      </c>
      <c r="E3464" s="198" t="s">
        <v>5</v>
      </c>
      <c r="F3464" s="199" t="s">
        <v>2057</v>
      </c>
      <c r="H3464" s="200">
        <v>62.342</v>
      </c>
      <c r="I3464" s="201"/>
      <c r="L3464" s="197"/>
      <c r="M3464" s="202"/>
      <c r="N3464" s="203"/>
      <c r="O3464" s="203"/>
      <c r="P3464" s="203"/>
      <c r="Q3464" s="203"/>
      <c r="R3464" s="203"/>
      <c r="S3464" s="203"/>
      <c r="T3464" s="204"/>
      <c r="AT3464" s="198" t="s">
        <v>153</v>
      </c>
      <c r="AU3464" s="198" t="s">
        <v>86</v>
      </c>
      <c r="AV3464" s="12" t="s">
        <v>86</v>
      </c>
      <c r="AW3464" s="12" t="s">
        <v>40</v>
      </c>
      <c r="AX3464" s="12" t="s">
        <v>77</v>
      </c>
      <c r="AY3464" s="198" t="s">
        <v>144</v>
      </c>
    </row>
    <row r="3465" spans="2:51" s="12" customFormat="1" ht="27">
      <c r="B3465" s="197"/>
      <c r="D3465" s="189" t="s">
        <v>153</v>
      </c>
      <c r="E3465" s="198" t="s">
        <v>5</v>
      </c>
      <c r="F3465" s="199" t="s">
        <v>2058</v>
      </c>
      <c r="H3465" s="200">
        <v>69.398</v>
      </c>
      <c r="I3465" s="201"/>
      <c r="L3465" s="197"/>
      <c r="M3465" s="202"/>
      <c r="N3465" s="203"/>
      <c r="O3465" s="203"/>
      <c r="P3465" s="203"/>
      <c r="Q3465" s="203"/>
      <c r="R3465" s="203"/>
      <c r="S3465" s="203"/>
      <c r="T3465" s="204"/>
      <c r="AT3465" s="198" t="s">
        <v>153</v>
      </c>
      <c r="AU3465" s="198" t="s">
        <v>86</v>
      </c>
      <c r="AV3465" s="12" t="s">
        <v>86</v>
      </c>
      <c r="AW3465" s="12" t="s">
        <v>40</v>
      </c>
      <c r="AX3465" s="12" t="s">
        <v>77</v>
      </c>
      <c r="AY3465" s="198" t="s">
        <v>144</v>
      </c>
    </row>
    <row r="3466" spans="2:51" s="12" customFormat="1" ht="13.5">
      <c r="B3466" s="197"/>
      <c r="D3466" s="189" t="s">
        <v>153</v>
      </c>
      <c r="E3466" s="198" t="s">
        <v>5</v>
      </c>
      <c r="F3466" s="199" t="s">
        <v>2059</v>
      </c>
      <c r="H3466" s="200">
        <v>14.575</v>
      </c>
      <c r="I3466" s="201"/>
      <c r="L3466" s="197"/>
      <c r="M3466" s="202"/>
      <c r="N3466" s="203"/>
      <c r="O3466" s="203"/>
      <c r="P3466" s="203"/>
      <c r="Q3466" s="203"/>
      <c r="R3466" s="203"/>
      <c r="S3466" s="203"/>
      <c r="T3466" s="204"/>
      <c r="AT3466" s="198" t="s">
        <v>153</v>
      </c>
      <c r="AU3466" s="198" t="s">
        <v>86</v>
      </c>
      <c r="AV3466" s="12" t="s">
        <v>86</v>
      </c>
      <c r="AW3466" s="12" t="s">
        <v>40</v>
      </c>
      <c r="AX3466" s="12" t="s">
        <v>77</v>
      </c>
      <c r="AY3466" s="198" t="s">
        <v>144</v>
      </c>
    </row>
    <row r="3467" spans="2:51" s="11" customFormat="1" ht="13.5">
      <c r="B3467" s="188"/>
      <c r="D3467" s="189" t="s">
        <v>153</v>
      </c>
      <c r="E3467" s="190" t="s">
        <v>5</v>
      </c>
      <c r="F3467" s="191" t="s">
        <v>3577</v>
      </c>
      <c r="H3467" s="192" t="s">
        <v>5</v>
      </c>
      <c r="I3467" s="193"/>
      <c r="L3467" s="188"/>
      <c r="M3467" s="194"/>
      <c r="N3467" s="195"/>
      <c r="O3467" s="195"/>
      <c r="P3467" s="195"/>
      <c r="Q3467" s="195"/>
      <c r="R3467" s="195"/>
      <c r="S3467" s="195"/>
      <c r="T3467" s="196"/>
      <c r="AT3467" s="192" t="s">
        <v>153</v>
      </c>
      <c r="AU3467" s="192" t="s">
        <v>86</v>
      </c>
      <c r="AV3467" s="11" t="s">
        <v>25</v>
      </c>
      <c r="AW3467" s="11" t="s">
        <v>40</v>
      </c>
      <c r="AX3467" s="11" t="s">
        <v>77</v>
      </c>
      <c r="AY3467" s="192" t="s">
        <v>144</v>
      </c>
    </row>
    <row r="3468" spans="2:51" s="12" customFormat="1" ht="13.5">
      <c r="B3468" s="197"/>
      <c r="D3468" s="189" t="s">
        <v>153</v>
      </c>
      <c r="E3468" s="198" t="s">
        <v>5</v>
      </c>
      <c r="F3468" s="199" t="s">
        <v>3579</v>
      </c>
      <c r="H3468" s="200">
        <v>-1.064</v>
      </c>
      <c r="I3468" s="201"/>
      <c r="L3468" s="197"/>
      <c r="M3468" s="202"/>
      <c r="N3468" s="203"/>
      <c r="O3468" s="203"/>
      <c r="P3468" s="203"/>
      <c r="Q3468" s="203"/>
      <c r="R3468" s="203"/>
      <c r="S3468" s="203"/>
      <c r="T3468" s="204"/>
      <c r="AT3468" s="198" t="s">
        <v>153</v>
      </c>
      <c r="AU3468" s="198" t="s">
        <v>86</v>
      </c>
      <c r="AV3468" s="12" t="s">
        <v>86</v>
      </c>
      <c r="AW3468" s="12" t="s">
        <v>40</v>
      </c>
      <c r="AX3468" s="12" t="s">
        <v>77</v>
      </c>
      <c r="AY3468" s="198" t="s">
        <v>144</v>
      </c>
    </row>
    <row r="3469" spans="2:51" s="12" customFormat="1" ht="13.5">
      <c r="B3469" s="197"/>
      <c r="D3469" s="189" t="s">
        <v>153</v>
      </c>
      <c r="E3469" s="198" t="s">
        <v>5</v>
      </c>
      <c r="F3469" s="199" t="s">
        <v>3578</v>
      </c>
      <c r="H3469" s="200">
        <v>-11.032</v>
      </c>
      <c r="I3469" s="201"/>
      <c r="L3469" s="197"/>
      <c r="M3469" s="202"/>
      <c r="N3469" s="203"/>
      <c r="O3469" s="203"/>
      <c r="P3469" s="203"/>
      <c r="Q3469" s="203"/>
      <c r="R3469" s="203"/>
      <c r="S3469" s="203"/>
      <c r="T3469" s="204"/>
      <c r="AT3469" s="198" t="s">
        <v>153</v>
      </c>
      <c r="AU3469" s="198" t="s">
        <v>86</v>
      </c>
      <c r="AV3469" s="12" t="s">
        <v>86</v>
      </c>
      <c r="AW3469" s="12" t="s">
        <v>40</v>
      </c>
      <c r="AX3469" s="12" t="s">
        <v>77</v>
      </c>
      <c r="AY3469" s="198" t="s">
        <v>144</v>
      </c>
    </row>
    <row r="3470" spans="2:51" s="12" customFormat="1" ht="13.5">
      <c r="B3470" s="197"/>
      <c r="D3470" s="189" t="s">
        <v>153</v>
      </c>
      <c r="E3470" s="198" t="s">
        <v>5</v>
      </c>
      <c r="F3470" s="199" t="s">
        <v>3580</v>
      </c>
      <c r="H3470" s="200">
        <v>-1.576</v>
      </c>
      <c r="I3470" s="201"/>
      <c r="L3470" s="197"/>
      <c r="M3470" s="202"/>
      <c r="N3470" s="203"/>
      <c r="O3470" s="203"/>
      <c r="P3470" s="203"/>
      <c r="Q3470" s="203"/>
      <c r="R3470" s="203"/>
      <c r="S3470" s="203"/>
      <c r="T3470" s="204"/>
      <c r="AT3470" s="198" t="s">
        <v>153</v>
      </c>
      <c r="AU3470" s="198" t="s">
        <v>86</v>
      </c>
      <c r="AV3470" s="12" t="s">
        <v>86</v>
      </c>
      <c r="AW3470" s="12" t="s">
        <v>40</v>
      </c>
      <c r="AX3470" s="12" t="s">
        <v>77</v>
      </c>
      <c r="AY3470" s="198" t="s">
        <v>144</v>
      </c>
    </row>
    <row r="3471" spans="2:51" s="12" customFormat="1" ht="13.5">
      <c r="B3471" s="197"/>
      <c r="D3471" s="189" t="s">
        <v>153</v>
      </c>
      <c r="E3471" s="198" t="s">
        <v>5</v>
      </c>
      <c r="F3471" s="199" t="s">
        <v>3581</v>
      </c>
      <c r="H3471" s="200">
        <v>-1.773</v>
      </c>
      <c r="I3471" s="201"/>
      <c r="L3471" s="197"/>
      <c r="M3471" s="202"/>
      <c r="N3471" s="203"/>
      <c r="O3471" s="203"/>
      <c r="P3471" s="203"/>
      <c r="Q3471" s="203"/>
      <c r="R3471" s="203"/>
      <c r="S3471" s="203"/>
      <c r="T3471" s="204"/>
      <c r="AT3471" s="198" t="s">
        <v>153</v>
      </c>
      <c r="AU3471" s="198" t="s">
        <v>86</v>
      </c>
      <c r="AV3471" s="12" t="s">
        <v>86</v>
      </c>
      <c r="AW3471" s="12" t="s">
        <v>40</v>
      </c>
      <c r="AX3471" s="12" t="s">
        <v>77</v>
      </c>
      <c r="AY3471" s="198" t="s">
        <v>144</v>
      </c>
    </row>
    <row r="3472" spans="2:51" s="14" customFormat="1" ht="13.5">
      <c r="B3472" s="240"/>
      <c r="D3472" s="189" t="s">
        <v>153</v>
      </c>
      <c r="E3472" s="241" t="s">
        <v>5</v>
      </c>
      <c r="F3472" s="242" t="s">
        <v>1296</v>
      </c>
      <c r="H3472" s="243">
        <v>142.553</v>
      </c>
      <c r="I3472" s="244"/>
      <c r="L3472" s="240"/>
      <c r="M3472" s="245"/>
      <c r="N3472" s="246"/>
      <c r="O3472" s="246"/>
      <c r="P3472" s="246"/>
      <c r="Q3472" s="246"/>
      <c r="R3472" s="246"/>
      <c r="S3472" s="246"/>
      <c r="T3472" s="247"/>
      <c r="AT3472" s="241" t="s">
        <v>153</v>
      </c>
      <c r="AU3472" s="241" t="s">
        <v>86</v>
      </c>
      <c r="AV3472" s="14" t="s">
        <v>178</v>
      </c>
      <c r="AW3472" s="14" t="s">
        <v>40</v>
      </c>
      <c r="AX3472" s="14" t="s">
        <v>77</v>
      </c>
      <c r="AY3472" s="241" t="s">
        <v>144</v>
      </c>
    </row>
    <row r="3473" spans="2:51" s="11" customFormat="1" ht="13.5">
      <c r="B3473" s="188"/>
      <c r="D3473" s="189" t="s">
        <v>153</v>
      </c>
      <c r="E3473" s="190" t="s">
        <v>5</v>
      </c>
      <c r="F3473" s="191" t="s">
        <v>227</v>
      </c>
      <c r="H3473" s="192" t="s">
        <v>5</v>
      </c>
      <c r="I3473" s="193"/>
      <c r="L3473" s="188"/>
      <c r="M3473" s="194"/>
      <c r="N3473" s="195"/>
      <c r="O3473" s="195"/>
      <c r="P3473" s="195"/>
      <c r="Q3473" s="195"/>
      <c r="R3473" s="195"/>
      <c r="S3473" s="195"/>
      <c r="T3473" s="196"/>
      <c r="AT3473" s="192" t="s">
        <v>153</v>
      </c>
      <c r="AU3473" s="192" t="s">
        <v>86</v>
      </c>
      <c r="AV3473" s="11" t="s">
        <v>25</v>
      </c>
      <c r="AW3473" s="11" t="s">
        <v>40</v>
      </c>
      <c r="AX3473" s="11" t="s">
        <v>77</v>
      </c>
      <c r="AY3473" s="192" t="s">
        <v>144</v>
      </c>
    </row>
    <row r="3474" spans="2:51" s="12" customFormat="1" ht="27">
      <c r="B3474" s="197"/>
      <c r="D3474" s="189" t="s">
        <v>153</v>
      </c>
      <c r="E3474" s="198" t="s">
        <v>5</v>
      </c>
      <c r="F3474" s="199" t="s">
        <v>2060</v>
      </c>
      <c r="H3474" s="200">
        <v>64.639</v>
      </c>
      <c r="I3474" s="201"/>
      <c r="L3474" s="197"/>
      <c r="M3474" s="202"/>
      <c r="N3474" s="203"/>
      <c r="O3474" s="203"/>
      <c r="P3474" s="203"/>
      <c r="Q3474" s="203"/>
      <c r="R3474" s="203"/>
      <c r="S3474" s="203"/>
      <c r="T3474" s="204"/>
      <c r="AT3474" s="198" t="s">
        <v>153</v>
      </c>
      <c r="AU3474" s="198" t="s">
        <v>86</v>
      </c>
      <c r="AV3474" s="12" t="s">
        <v>86</v>
      </c>
      <c r="AW3474" s="12" t="s">
        <v>40</v>
      </c>
      <c r="AX3474" s="12" t="s">
        <v>77</v>
      </c>
      <c r="AY3474" s="198" t="s">
        <v>144</v>
      </c>
    </row>
    <row r="3475" spans="2:51" s="12" customFormat="1" ht="27">
      <c r="B3475" s="197"/>
      <c r="D3475" s="189" t="s">
        <v>153</v>
      </c>
      <c r="E3475" s="198" t="s">
        <v>5</v>
      </c>
      <c r="F3475" s="199" t="s">
        <v>2061</v>
      </c>
      <c r="H3475" s="200">
        <v>44.573</v>
      </c>
      <c r="I3475" s="201"/>
      <c r="L3475" s="197"/>
      <c r="M3475" s="202"/>
      <c r="N3475" s="203"/>
      <c r="O3475" s="203"/>
      <c r="P3475" s="203"/>
      <c r="Q3475" s="203"/>
      <c r="R3475" s="203"/>
      <c r="S3475" s="203"/>
      <c r="T3475" s="204"/>
      <c r="AT3475" s="198" t="s">
        <v>153</v>
      </c>
      <c r="AU3475" s="198" t="s">
        <v>86</v>
      </c>
      <c r="AV3475" s="12" t="s">
        <v>86</v>
      </c>
      <c r="AW3475" s="12" t="s">
        <v>40</v>
      </c>
      <c r="AX3475" s="12" t="s">
        <v>77</v>
      </c>
      <c r="AY3475" s="198" t="s">
        <v>144</v>
      </c>
    </row>
    <row r="3476" spans="2:51" s="11" customFormat="1" ht="13.5">
      <c r="B3476" s="188"/>
      <c r="D3476" s="189" t="s">
        <v>153</v>
      </c>
      <c r="E3476" s="190" t="s">
        <v>5</v>
      </c>
      <c r="F3476" s="191" t="s">
        <v>3577</v>
      </c>
      <c r="H3476" s="192" t="s">
        <v>5</v>
      </c>
      <c r="I3476" s="193"/>
      <c r="L3476" s="188"/>
      <c r="M3476" s="194"/>
      <c r="N3476" s="195"/>
      <c r="O3476" s="195"/>
      <c r="P3476" s="195"/>
      <c r="Q3476" s="195"/>
      <c r="R3476" s="195"/>
      <c r="S3476" s="195"/>
      <c r="T3476" s="196"/>
      <c r="AT3476" s="192" t="s">
        <v>153</v>
      </c>
      <c r="AU3476" s="192" t="s">
        <v>86</v>
      </c>
      <c r="AV3476" s="11" t="s">
        <v>25</v>
      </c>
      <c r="AW3476" s="11" t="s">
        <v>40</v>
      </c>
      <c r="AX3476" s="11" t="s">
        <v>77</v>
      </c>
      <c r="AY3476" s="192" t="s">
        <v>144</v>
      </c>
    </row>
    <row r="3477" spans="2:51" s="12" customFormat="1" ht="13.5">
      <c r="B3477" s="197"/>
      <c r="D3477" s="189" t="s">
        <v>153</v>
      </c>
      <c r="E3477" s="198" t="s">
        <v>5</v>
      </c>
      <c r="F3477" s="199" t="s">
        <v>3582</v>
      </c>
      <c r="H3477" s="200">
        <v>-8.274</v>
      </c>
      <c r="I3477" s="201"/>
      <c r="L3477" s="197"/>
      <c r="M3477" s="202"/>
      <c r="N3477" s="203"/>
      <c r="O3477" s="203"/>
      <c r="P3477" s="203"/>
      <c r="Q3477" s="203"/>
      <c r="R3477" s="203"/>
      <c r="S3477" s="203"/>
      <c r="T3477" s="204"/>
      <c r="AT3477" s="198" t="s">
        <v>153</v>
      </c>
      <c r="AU3477" s="198" t="s">
        <v>86</v>
      </c>
      <c r="AV3477" s="12" t="s">
        <v>86</v>
      </c>
      <c r="AW3477" s="12" t="s">
        <v>40</v>
      </c>
      <c r="AX3477" s="12" t="s">
        <v>77</v>
      </c>
      <c r="AY3477" s="198" t="s">
        <v>144</v>
      </c>
    </row>
    <row r="3478" spans="2:51" s="12" customFormat="1" ht="13.5">
      <c r="B3478" s="197"/>
      <c r="D3478" s="189" t="s">
        <v>153</v>
      </c>
      <c r="E3478" s="198" t="s">
        <v>5</v>
      </c>
      <c r="F3478" s="199" t="s">
        <v>3581</v>
      </c>
      <c r="H3478" s="200">
        <v>-1.773</v>
      </c>
      <c r="I3478" s="201"/>
      <c r="L3478" s="197"/>
      <c r="M3478" s="202"/>
      <c r="N3478" s="203"/>
      <c r="O3478" s="203"/>
      <c r="P3478" s="203"/>
      <c r="Q3478" s="203"/>
      <c r="R3478" s="203"/>
      <c r="S3478" s="203"/>
      <c r="T3478" s="204"/>
      <c r="AT3478" s="198" t="s">
        <v>153</v>
      </c>
      <c r="AU3478" s="198" t="s">
        <v>86</v>
      </c>
      <c r="AV3478" s="12" t="s">
        <v>86</v>
      </c>
      <c r="AW3478" s="12" t="s">
        <v>40</v>
      </c>
      <c r="AX3478" s="12" t="s">
        <v>77</v>
      </c>
      <c r="AY3478" s="198" t="s">
        <v>144</v>
      </c>
    </row>
    <row r="3479" spans="2:51" s="14" customFormat="1" ht="13.5">
      <c r="B3479" s="240"/>
      <c r="D3479" s="189" t="s">
        <v>153</v>
      </c>
      <c r="E3479" s="241" t="s">
        <v>5</v>
      </c>
      <c r="F3479" s="242" t="s">
        <v>1296</v>
      </c>
      <c r="H3479" s="243">
        <v>99.165</v>
      </c>
      <c r="I3479" s="244"/>
      <c r="L3479" s="240"/>
      <c r="M3479" s="245"/>
      <c r="N3479" s="246"/>
      <c r="O3479" s="246"/>
      <c r="P3479" s="246"/>
      <c r="Q3479" s="246"/>
      <c r="R3479" s="246"/>
      <c r="S3479" s="246"/>
      <c r="T3479" s="247"/>
      <c r="AT3479" s="241" t="s">
        <v>153</v>
      </c>
      <c r="AU3479" s="241" t="s">
        <v>86</v>
      </c>
      <c r="AV3479" s="14" t="s">
        <v>178</v>
      </c>
      <c r="AW3479" s="14" t="s">
        <v>40</v>
      </c>
      <c r="AX3479" s="14" t="s">
        <v>77</v>
      </c>
      <c r="AY3479" s="241" t="s">
        <v>144</v>
      </c>
    </row>
    <row r="3480" spans="2:51" s="11" customFormat="1" ht="13.5">
      <c r="B3480" s="188"/>
      <c r="D3480" s="189" t="s">
        <v>153</v>
      </c>
      <c r="E3480" s="190" t="s">
        <v>5</v>
      </c>
      <c r="F3480" s="191" t="s">
        <v>229</v>
      </c>
      <c r="H3480" s="192" t="s">
        <v>5</v>
      </c>
      <c r="I3480" s="193"/>
      <c r="L3480" s="188"/>
      <c r="M3480" s="194"/>
      <c r="N3480" s="195"/>
      <c r="O3480" s="195"/>
      <c r="P3480" s="195"/>
      <c r="Q3480" s="195"/>
      <c r="R3480" s="195"/>
      <c r="S3480" s="195"/>
      <c r="T3480" s="196"/>
      <c r="AT3480" s="192" t="s">
        <v>153</v>
      </c>
      <c r="AU3480" s="192" t="s">
        <v>86</v>
      </c>
      <c r="AV3480" s="11" t="s">
        <v>25</v>
      </c>
      <c r="AW3480" s="11" t="s">
        <v>40</v>
      </c>
      <c r="AX3480" s="11" t="s">
        <v>77</v>
      </c>
      <c r="AY3480" s="192" t="s">
        <v>144</v>
      </c>
    </row>
    <row r="3481" spans="2:51" s="12" customFormat="1" ht="27">
      <c r="B3481" s="197"/>
      <c r="D3481" s="189" t="s">
        <v>153</v>
      </c>
      <c r="E3481" s="198" t="s">
        <v>5</v>
      </c>
      <c r="F3481" s="199" t="s">
        <v>2062</v>
      </c>
      <c r="H3481" s="200">
        <v>51.238</v>
      </c>
      <c r="I3481" s="201"/>
      <c r="L3481" s="197"/>
      <c r="M3481" s="202"/>
      <c r="N3481" s="203"/>
      <c r="O3481" s="203"/>
      <c r="P3481" s="203"/>
      <c r="Q3481" s="203"/>
      <c r="R3481" s="203"/>
      <c r="S3481" s="203"/>
      <c r="T3481" s="204"/>
      <c r="AT3481" s="198" t="s">
        <v>153</v>
      </c>
      <c r="AU3481" s="198" t="s">
        <v>86</v>
      </c>
      <c r="AV3481" s="12" t="s">
        <v>86</v>
      </c>
      <c r="AW3481" s="12" t="s">
        <v>40</v>
      </c>
      <c r="AX3481" s="12" t="s">
        <v>77</v>
      </c>
      <c r="AY3481" s="198" t="s">
        <v>144</v>
      </c>
    </row>
    <row r="3482" spans="2:51" s="12" customFormat="1" ht="27">
      <c r="B3482" s="197"/>
      <c r="D3482" s="189" t="s">
        <v>153</v>
      </c>
      <c r="E3482" s="198" t="s">
        <v>5</v>
      </c>
      <c r="F3482" s="199" t="s">
        <v>2063</v>
      </c>
      <c r="H3482" s="200">
        <v>44.098</v>
      </c>
      <c r="I3482" s="201"/>
      <c r="L3482" s="197"/>
      <c r="M3482" s="202"/>
      <c r="N3482" s="203"/>
      <c r="O3482" s="203"/>
      <c r="P3482" s="203"/>
      <c r="Q3482" s="203"/>
      <c r="R3482" s="203"/>
      <c r="S3482" s="203"/>
      <c r="T3482" s="204"/>
      <c r="AT3482" s="198" t="s">
        <v>153</v>
      </c>
      <c r="AU3482" s="198" t="s">
        <v>86</v>
      </c>
      <c r="AV3482" s="12" t="s">
        <v>86</v>
      </c>
      <c r="AW3482" s="12" t="s">
        <v>40</v>
      </c>
      <c r="AX3482" s="12" t="s">
        <v>77</v>
      </c>
      <c r="AY3482" s="198" t="s">
        <v>144</v>
      </c>
    </row>
    <row r="3483" spans="2:51" s="11" customFormat="1" ht="13.5">
      <c r="B3483" s="188"/>
      <c r="D3483" s="189" t="s">
        <v>153</v>
      </c>
      <c r="E3483" s="190" t="s">
        <v>5</v>
      </c>
      <c r="F3483" s="191" t="s">
        <v>3577</v>
      </c>
      <c r="H3483" s="192" t="s">
        <v>5</v>
      </c>
      <c r="I3483" s="193"/>
      <c r="L3483" s="188"/>
      <c r="M3483" s="194"/>
      <c r="N3483" s="195"/>
      <c r="O3483" s="195"/>
      <c r="P3483" s="195"/>
      <c r="Q3483" s="195"/>
      <c r="R3483" s="195"/>
      <c r="S3483" s="195"/>
      <c r="T3483" s="196"/>
      <c r="AT3483" s="192" t="s">
        <v>153</v>
      </c>
      <c r="AU3483" s="192" t="s">
        <v>86</v>
      </c>
      <c r="AV3483" s="11" t="s">
        <v>25</v>
      </c>
      <c r="AW3483" s="11" t="s">
        <v>40</v>
      </c>
      <c r="AX3483" s="11" t="s">
        <v>77</v>
      </c>
      <c r="AY3483" s="192" t="s">
        <v>144</v>
      </c>
    </row>
    <row r="3484" spans="2:51" s="12" customFormat="1" ht="13.5">
      <c r="B3484" s="197"/>
      <c r="D3484" s="189" t="s">
        <v>153</v>
      </c>
      <c r="E3484" s="198" t="s">
        <v>5</v>
      </c>
      <c r="F3484" s="199" t="s">
        <v>3582</v>
      </c>
      <c r="H3484" s="200">
        <v>-8.274</v>
      </c>
      <c r="I3484" s="201"/>
      <c r="L3484" s="197"/>
      <c r="M3484" s="202"/>
      <c r="N3484" s="203"/>
      <c r="O3484" s="203"/>
      <c r="P3484" s="203"/>
      <c r="Q3484" s="203"/>
      <c r="R3484" s="203"/>
      <c r="S3484" s="203"/>
      <c r="T3484" s="204"/>
      <c r="AT3484" s="198" t="s">
        <v>153</v>
      </c>
      <c r="AU3484" s="198" t="s">
        <v>86</v>
      </c>
      <c r="AV3484" s="12" t="s">
        <v>86</v>
      </c>
      <c r="AW3484" s="12" t="s">
        <v>40</v>
      </c>
      <c r="AX3484" s="12" t="s">
        <v>77</v>
      </c>
      <c r="AY3484" s="198" t="s">
        <v>144</v>
      </c>
    </row>
    <row r="3485" spans="2:51" s="14" customFormat="1" ht="13.5">
      <c r="B3485" s="240"/>
      <c r="D3485" s="189" t="s">
        <v>153</v>
      </c>
      <c r="E3485" s="241" t="s">
        <v>5</v>
      </c>
      <c r="F3485" s="242" t="s">
        <v>1296</v>
      </c>
      <c r="H3485" s="243">
        <v>87.062</v>
      </c>
      <c r="I3485" s="244"/>
      <c r="L3485" s="240"/>
      <c r="M3485" s="245"/>
      <c r="N3485" s="246"/>
      <c r="O3485" s="246"/>
      <c r="P3485" s="246"/>
      <c r="Q3485" s="246"/>
      <c r="R3485" s="246"/>
      <c r="S3485" s="246"/>
      <c r="T3485" s="247"/>
      <c r="AT3485" s="241" t="s">
        <v>153</v>
      </c>
      <c r="AU3485" s="241" t="s">
        <v>86</v>
      </c>
      <c r="AV3485" s="14" t="s">
        <v>178</v>
      </c>
      <c r="AW3485" s="14" t="s">
        <v>40</v>
      </c>
      <c r="AX3485" s="14" t="s">
        <v>77</v>
      </c>
      <c r="AY3485" s="241" t="s">
        <v>144</v>
      </c>
    </row>
    <row r="3486" spans="2:51" s="11" customFormat="1" ht="13.5">
      <c r="B3486" s="188"/>
      <c r="D3486" s="189" t="s">
        <v>153</v>
      </c>
      <c r="E3486" s="190" t="s">
        <v>5</v>
      </c>
      <c r="F3486" s="191" t="s">
        <v>1318</v>
      </c>
      <c r="H3486" s="192" t="s">
        <v>5</v>
      </c>
      <c r="I3486" s="193"/>
      <c r="L3486" s="188"/>
      <c r="M3486" s="194"/>
      <c r="N3486" s="195"/>
      <c r="O3486" s="195"/>
      <c r="P3486" s="195"/>
      <c r="Q3486" s="195"/>
      <c r="R3486" s="195"/>
      <c r="S3486" s="195"/>
      <c r="T3486" s="196"/>
      <c r="AT3486" s="192" t="s">
        <v>153</v>
      </c>
      <c r="AU3486" s="192" t="s">
        <v>86</v>
      </c>
      <c r="AV3486" s="11" t="s">
        <v>25</v>
      </c>
      <c r="AW3486" s="11" t="s">
        <v>40</v>
      </c>
      <c r="AX3486" s="11" t="s">
        <v>77</v>
      </c>
      <c r="AY3486" s="192" t="s">
        <v>144</v>
      </c>
    </row>
    <row r="3487" spans="2:51" s="12" customFormat="1" ht="27">
      <c r="B3487" s="197"/>
      <c r="D3487" s="189" t="s">
        <v>153</v>
      </c>
      <c r="E3487" s="198" t="s">
        <v>5</v>
      </c>
      <c r="F3487" s="199" t="s">
        <v>2064</v>
      </c>
      <c r="H3487" s="200">
        <v>38.986</v>
      </c>
      <c r="I3487" s="201"/>
      <c r="L3487" s="197"/>
      <c r="M3487" s="202"/>
      <c r="N3487" s="203"/>
      <c r="O3487" s="203"/>
      <c r="P3487" s="203"/>
      <c r="Q3487" s="203"/>
      <c r="R3487" s="203"/>
      <c r="S3487" s="203"/>
      <c r="T3487" s="204"/>
      <c r="AT3487" s="198" t="s">
        <v>153</v>
      </c>
      <c r="AU3487" s="198" t="s">
        <v>86</v>
      </c>
      <c r="AV3487" s="12" t="s">
        <v>86</v>
      </c>
      <c r="AW3487" s="12" t="s">
        <v>40</v>
      </c>
      <c r="AX3487" s="12" t="s">
        <v>77</v>
      </c>
      <c r="AY3487" s="198" t="s">
        <v>144</v>
      </c>
    </row>
    <row r="3488" spans="2:51" s="11" customFormat="1" ht="13.5">
      <c r="B3488" s="188"/>
      <c r="D3488" s="189" t="s">
        <v>153</v>
      </c>
      <c r="E3488" s="190" t="s">
        <v>5</v>
      </c>
      <c r="F3488" s="191" t="s">
        <v>3577</v>
      </c>
      <c r="H3488" s="192" t="s">
        <v>5</v>
      </c>
      <c r="I3488" s="193"/>
      <c r="L3488" s="188"/>
      <c r="M3488" s="194"/>
      <c r="N3488" s="195"/>
      <c r="O3488" s="195"/>
      <c r="P3488" s="195"/>
      <c r="Q3488" s="195"/>
      <c r="R3488" s="195"/>
      <c r="S3488" s="195"/>
      <c r="T3488" s="196"/>
      <c r="AT3488" s="192" t="s">
        <v>153</v>
      </c>
      <c r="AU3488" s="192" t="s">
        <v>86</v>
      </c>
      <c r="AV3488" s="11" t="s">
        <v>25</v>
      </c>
      <c r="AW3488" s="11" t="s">
        <v>40</v>
      </c>
      <c r="AX3488" s="11" t="s">
        <v>77</v>
      </c>
      <c r="AY3488" s="192" t="s">
        <v>144</v>
      </c>
    </row>
    <row r="3489" spans="2:51" s="12" customFormat="1" ht="13.5">
      <c r="B3489" s="197"/>
      <c r="D3489" s="189" t="s">
        <v>153</v>
      </c>
      <c r="E3489" s="198" t="s">
        <v>5</v>
      </c>
      <c r="F3489" s="199" t="s">
        <v>3583</v>
      </c>
      <c r="H3489" s="200">
        <v>-1.379</v>
      </c>
      <c r="I3489" s="201"/>
      <c r="L3489" s="197"/>
      <c r="M3489" s="202"/>
      <c r="N3489" s="203"/>
      <c r="O3489" s="203"/>
      <c r="P3489" s="203"/>
      <c r="Q3489" s="203"/>
      <c r="R3489" s="203"/>
      <c r="S3489" s="203"/>
      <c r="T3489" s="204"/>
      <c r="AT3489" s="198" t="s">
        <v>153</v>
      </c>
      <c r="AU3489" s="198" t="s">
        <v>86</v>
      </c>
      <c r="AV3489" s="12" t="s">
        <v>86</v>
      </c>
      <c r="AW3489" s="12" t="s">
        <v>40</v>
      </c>
      <c r="AX3489" s="12" t="s">
        <v>77</v>
      </c>
      <c r="AY3489" s="198" t="s">
        <v>144</v>
      </c>
    </row>
    <row r="3490" spans="2:51" s="12" customFormat="1" ht="13.5">
      <c r="B3490" s="197"/>
      <c r="D3490" s="189" t="s">
        <v>153</v>
      </c>
      <c r="E3490" s="198" t="s">
        <v>5</v>
      </c>
      <c r="F3490" s="199" t="s">
        <v>3581</v>
      </c>
      <c r="H3490" s="200">
        <v>-1.773</v>
      </c>
      <c r="I3490" s="201"/>
      <c r="L3490" s="197"/>
      <c r="M3490" s="202"/>
      <c r="N3490" s="203"/>
      <c r="O3490" s="203"/>
      <c r="P3490" s="203"/>
      <c r="Q3490" s="203"/>
      <c r="R3490" s="203"/>
      <c r="S3490" s="203"/>
      <c r="T3490" s="204"/>
      <c r="AT3490" s="198" t="s">
        <v>153</v>
      </c>
      <c r="AU3490" s="198" t="s">
        <v>86</v>
      </c>
      <c r="AV3490" s="12" t="s">
        <v>86</v>
      </c>
      <c r="AW3490" s="12" t="s">
        <v>40</v>
      </c>
      <c r="AX3490" s="12" t="s">
        <v>77</v>
      </c>
      <c r="AY3490" s="198" t="s">
        <v>144</v>
      </c>
    </row>
    <row r="3491" spans="2:51" s="13" customFormat="1" ht="13.5">
      <c r="B3491" s="205"/>
      <c r="D3491" s="206" t="s">
        <v>153</v>
      </c>
      <c r="E3491" s="207" t="s">
        <v>5</v>
      </c>
      <c r="F3491" s="208" t="s">
        <v>174</v>
      </c>
      <c r="H3491" s="209">
        <v>440.987</v>
      </c>
      <c r="I3491" s="210"/>
      <c r="L3491" s="205"/>
      <c r="M3491" s="211"/>
      <c r="N3491" s="212"/>
      <c r="O3491" s="212"/>
      <c r="P3491" s="212"/>
      <c r="Q3491" s="212"/>
      <c r="R3491" s="212"/>
      <c r="S3491" s="212"/>
      <c r="T3491" s="213"/>
      <c r="AT3491" s="214" t="s">
        <v>153</v>
      </c>
      <c r="AU3491" s="214" t="s">
        <v>86</v>
      </c>
      <c r="AV3491" s="13" t="s">
        <v>151</v>
      </c>
      <c r="AW3491" s="13" t="s">
        <v>40</v>
      </c>
      <c r="AX3491" s="13" t="s">
        <v>25</v>
      </c>
      <c r="AY3491" s="214" t="s">
        <v>144</v>
      </c>
    </row>
    <row r="3492" spans="2:65" s="1" customFormat="1" ht="22.5" customHeight="1">
      <c r="B3492" s="175"/>
      <c r="C3492" s="223" t="s">
        <v>3584</v>
      </c>
      <c r="D3492" s="223" t="s">
        <v>782</v>
      </c>
      <c r="E3492" s="224" t="s">
        <v>3585</v>
      </c>
      <c r="F3492" s="225" t="s">
        <v>3586</v>
      </c>
      <c r="G3492" s="226" t="s">
        <v>393</v>
      </c>
      <c r="H3492" s="227">
        <v>5933.568</v>
      </c>
      <c r="I3492" s="228"/>
      <c r="J3492" s="229">
        <f>ROUND(I3492*H3492,2)</f>
        <v>0</v>
      </c>
      <c r="K3492" s="356" t="s">
        <v>4753</v>
      </c>
      <c r="L3492" s="230"/>
      <c r="M3492" s="231" t="s">
        <v>5</v>
      </c>
      <c r="N3492" s="232" t="s">
        <v>48</v>
      </c>
      <c r="O3492" s="43"/>
      <c r="P3492" s="185">
        <f>O3492*H3492</f>
        <v>0</v>
      </c>
      <c r="Q3492" s="185">
        <v>0.00116</v>
      </c>
      <c r="R3492" s="185">
        <f>Q3492*H3492</f>
        <v>6.88293888</v>
      </c>
      <c r="S3492" s="185">
        <v>0</v>
      </c>
      <c r="T3492" s="186">
        <f>S3492*H3492</f>
        <v>0</v>
      </c>
      <c r="AR3492" s="24" t="s">
        <v>497</v>
      </c>
      <c r="AT3492" s="24" t="s">
        <v>782</v>
      </c>
      <c r="AU3492" s="24" t="s">
        <v>86</v>
      </c>
      <c r="AY3492" s="24" t="s">
        <v>144</v>
      </c>
      <c r="BE3492" s="187">
        <f>IF(N3492="základní",J3492,0)</f>
        <v>0</v>
      </c>
      <c r="BF3492" s="187">
        <f>IF(N3492="snížená",J3492,0)</f>
        <v>0</v>
      </c>
      <c r="BG3492" s="187">
        <f>IF(N3492="zákl. přenesená",J3492,0)</f>
        <v>0</v>
      </c>
      <c r="BH3492" s="187">
        <f>IF(N3492="sníž. přenesená",J3492,0)</f>
        <v>0</v>
      </c>
      <c r="BI3492" s="187">
        <f>IF(N3492="nulová",J3492,0)</f>
        <v>0</v>
      </c>
      <c r="BJ3492" s="24" t="s">
        <v>25</v>
      </c>
      <c r="BK3492" s="187">
        <f>ROUND(I3492*H3492,2)</f>
        <v>0</v>
      </c>
      <c r="BL3492" s="24" t="s">
        <v>339</v>
      </c>
      <c r="BM3492" s="24" t="s">
        <v>3587</v>
      </c>
    </row>
    <row r="3493" spans="2:51" s="11" customFormat="1" ht="13.5">
      <c r="B3493" s="188"/>
      <c r="D3493" s="189" t="s">
        <v>153</v>
      </c>
      <c r="E3493" s="190" t="s">
        <v>5</v>
      </c>
      <c r="F3493" s="191" t="s">
        <v>215</v>
      </c>
      <c r="H3493" s="192" t="s">
        <v>5</v>
      </c>
      <c r="I3493" s="193"/>
      <c r="L3493" s="188"/>
      <c r="M3493" s="194"/>
      <c r="N3493" s="195"/>
      <c r="O3493" s="195"/>
      <c r="P3493" s="195"/>
      <c r="Q3493" s="195"/>
      <c r="R3493" s="195"/>
      <c r="S3493" s="195"/>
      <c r="T3493" s="196"/>
      <c r="AT3493" s="192" t="s">
        <v>153</v>
      </c>
      <c r="AU3493" s="192" t="s">
        <v>86</v>
      </c>
      <c r="AV3493" s="11" t="s">
        <v>25</v>
      </c>
      <c r="AW3493" s="11" t="s">
        <v>40</v>
      </c>
      <c r="AX3493" s="11" t="s">
        <v>77</v>
      </c>
      <c r="AY3493" s="192" t="s">
        <v>144</v>
      </c>
    </row>
    <row r="3494" spans="2:51" s="12" customFormat="1" ht="27">
      <c r="B3494" s="197"/>
      <c r="D3494" s="189" t="s">
        <v>153</v>
      </c>
      <c r="E3494" s="198" t="s">
        <v>5</v>
      </c>
      <c r="F3494" s="199" t="s">
        <v>2053</v>
      </c>
      <c r="H3494" s="200">
        <v>66.679</v>
      </c>
      <c r="I3494" s="201"/>
      <c r="L3494" s="197"/>
      <c r="M3494" s="202"/>
      <c r="N3494" s="203"/>
      <c r="O3494" s="203"/>
      <c r="P3494" s="203"/>
      <c r="Q3494" s="203"/>
      <c r="R3494" s="203"/>
      <c r="S3494" s="203"/>
      <c r="T3494" s="204"/>
      <c r="AT3494" s="198" t="s">
        <v>153</v>
      </c>
      <c r="AU3494" s="198" t="s">
        <v>86</v>
      </c>
      <c r="AV3494" s="12" t="s">
        <v>86</v>
      </c>
      <c r="AW3494" s="12" t="s">
        <v>40</v>
      </c>
      <c r="AX3494" s="12" t="s">
        <v>77</v>
      </c>
      <c r="AY3494" s="198" t="s">
        <v>144</v>
      </c>
    </row>
    <row r="3495" spans="2:51" s="12" customFormat="1" ht="13.5">
      <c r="B3495" s="197"/>
      <c r="D3495" s="189" t="s">
        <v>153</v>
      </c>
      <c r="E3495" s="198" t="s">
        <v>5</v>
      </c>
      <c r="F3495" s="199" t="s">
        <v>2054</v>
      </c>
      <c r="H3495" s="200">
        <v>0.878</v>
      </c>
      <c r="I3495" s="201"/>
      <c r="L3495" s="197"/>
      <c r="M3495" s="202"/>
      <c r="N3495" s="203"/>
      <c r="O3495" s="203"/>
      <c r="P3495" s="203"/>
      <c r="Q3495" s="203"/>
      <c r="R3495" s="203"/>
      <c r="S3495" s="203"/>
      <c r="T3495" s="204"/>
      <c r="AT3495" s="198" t="s">
        <v>153</v>
      </c>
      <c r="AU3495" s="198" t="s">
        <v>86</v>
      </c>
      <c r="AV3495" s="12" t="s">
        <v>86</v>
      </c>
      <c r="AW3495" s="12" t="s">
        <v>40</v>
      </c>
      <c r="AX3495" s="12" t="s">
        <v>77</v>
      </c>
      <c r="AY3495" s="198" t="s">
        <v>144</v>
      </c>
    </row>
    <row r="3496" spans="2:51" s="12" customFormat="1" ht="13.5">
      <c r="B3496" s="197"/>
      <c r="D3496" s="189" t="s">
        <v>153</v>
      </c>
      <c r="E3496" s="198" t="s">
        <v>5</v>
      </c>
      <c r="F3496" s="199" t="s">
        <v>2055</v>
      </c>
      <c r="H3496" s="200">
        <v>19.848</v>
      </c>
      <c r="I3496" s="201"/>
      <c r="L3496" s="197"/>
      <c r="M3496" s="202"/>
      <c r="N3496" s="203"/>
      <c r="O3496" s="203"/>
      <c r="P3496" s="203"/>
      <c r="Q3496" s="203"/>
      <c r="R3496" s="203"/>
      <c r="S3496" s="203"/>
      <c r="T3496" s="204"/>
      <c r="AT3496" s="198" t="s">
        <v>153</v>
      </c>
      <c r="AU3496" s="198" t="s">
        <v>86</v>
      </c>
      <c r="AV3496" s="12" t="s">
        <v>86</v>
      </c>
      <c r="AW3496" s="12" t="s">
        <v>40</v>
      </c>
      <c r="AX3496" s="12" t="s">
        <v>77</v>
      </c>
      <c r="AY3496" s="198" t="s">
        <v>144</v>
      </c>
    </row>
    <row r="3497" spans="2:51" s="11" customFormat="1" ht="13.5">
      <c r="B3497" s="188"/>
      <c r="D3497" s="189" t="s">
        <v>153</v>
      </c>
      <c r="E3497" s="190" t="s">
        <v>5</v>
      </c>
      <c r="F3497" s="191" t="s">
        <v>3577</v>
      </c>
      <c r="H3497" s="192" t="s">
        <v>5</v>
      </c>
      <c r="I3497" s="193"/>
      <c r="L3497" s="188"/>
      <c r="M3497" s="194"/>
      <c r="N3497" s="195"/>
      <c r="O3497" s="195"/>
      <c r="P3497" s="195"/>
      <c r="Q3497" s="195"/>
      <c r="R3497" s="195"/>
      <c r="S3497" s="195"/>
      <c r="T3497" s="196"/>
      <c r="AT3497" s="192" t="s">
        <v>153</v>
      </c>
      <c r="AU3497" s="192" t="s">
        <v>86</v>
      </c>
      <c r="AV3497" s="11" t="s">
        <v>25</v>
      </c>
      <c r="AW3497" s="11" t="s">
        <v>40</v>
      </c>
      <c r="AX3497" s="11" t="s">
        <v>77</v>
      </c>
      <c r="AY3497" s="192" t="s">
        <v>144</v>
      </c>
    </row>
    <row r="3498" spans="2:51" s="12" customFormat="1" ht="13.5">
      <c r="B3498" s="197"/>
      <c r="D3498" s="189" t="s">
        <v>153</v>
      </c>
      <c r="E3498" s="198" t="s">
        <v>5</v>
      </c>
      <c r="F3498" s="199" t="s">
        <v>3578</v>
      </c>
      <c r="H3498" s="200">
        <v>-11.032</v>
      </c>
      <c r="I3498" s="201"/>
      <c r="L3498" s="197"/>
      <c r="M3498" s="202"/>
      <c r="N3498" s="203"/>
      <c r="O3498" s="203"/>
      <c r="P3498" s="203"/>
      <c r="Q3498" s="203"/>
      <c r="R3498" s="203"/>
      <c r="S3498" s="203"/>
      <c r="T3498" s="204"/>
      <c r="AT3498" s="198" t="s">
        <v>153</v>
      </c>
      <c r="AU3498" s="198" t="s">
        <v>86</v>
      </c>
      <c r="AV3498" s="12" t="s">
        <v>86</v>
      </c>
      <c r="AW3498" s="12" t="s">
        <v>40</v>
      </c>
      <c r="AX3498" s="12" t="s">
        <v>77</v>
      </c>
      <c r="AY3498" s="198" t="s">
        <v>144</v>
      </c>
    </row>
    <row r="3499" spans="2:51" s="14" customFormat="1" ht="13.5">
      <c r="B3499" s="240"/>
      <c r="D3499" s="189" t="s">
        <v>153</v>
      </c>
      <c r="E3499" s="241" t="s">
        <v>5</v>
      </c>
      <c r="F3499" s="242" t="s">
        <v>1296</v>
      </c>
      <c r="H3499" s="243">
        <v>76.373</v>
      </c>
      <c r="I3499" s="244"/>
      <c r="L3499" s="240"/>
      <c r="M3499" s="245"/>
      <c r="N3499" s="246"/>
      <c r="O3499" s="246"/>
      <c r="P3499" s="246"/>
      <c r="Q3499" s="246"/>
      <c r="R3499" s="246"/>
      <c r="S3499" s="246"/>
      <c r="T3499" s="247"/>
      <c r="AT3499" s="241" t="s">
        <v>153</v>
      </c>
      <c r="AU3499" s="241" t="s">
        <v>86</v>
      </c>
      <c r="AV3499" s="14" t="s">
        <v>178</v>
      </c>
      <c r="AW3499" s="14" t="s">
        <v>40</v>
      </c>
      <c r="AX3499" s="14" t="s">
        <v>77</v>
      </c>
      <c r="AY3499" s="241" t="s">
        <v>144</v>
      </c>
    </row>
    <row r="3500" spans="2:51" s="11" customFormat="1" ht="13.5">
      <c r="B3500" s="188"/>
      <c r="D3500" s="189" t="s">
        <v>153</v>
      </c>
      <c r="E3500" s="190" t="s">
        <v>5</v>
      </c>
      <c r="F3500" s="191" t="s">
        <v>222</v>
      </c>
      <c r="H3500" s="192" t="s">
        <v>5</v>
      </c>
      <c r="I3500" s="193"/>
      <c r="L3500" s="188"/>
      <c r="M3500" s="194"/>
      <c r="N3500" s="195"/>
      <c r="O3500" s="195"/>
      <c r="P3500" s="195"/>
      <c r="Q3500" s="195"/>
      <c r="R3500" s="195"/>
      <c r="S3500" s="195"/>
      <c r="T3500" s="196"/>
      <c r="AT3500" s="192" t="s">
        <v>153</v>
      </c>
      <c r="AU3500" s="192" t="s">
        <v>86</v>
      </c>
      <c r="AV3500" s="11" t="s">
        <v>25</v>
      </c>
      <c r="AW3500" s="11" t="s">
        <v>40</v>
      </c>
      <c r="AX3500" s="11" t="s">
        <v>77</v>
      </c>
      <c r="AY3500" s="192" t="s">
        <v>144</v>
      </c>
    </row>
    <row r="3501" spans="2:51" s="12" customFormat="1" ht="13.5">
      <c r="B3501" s="197"/>
      <c r="D3501" s="189" t="s">
        <v>153</v>
      </c>
      <c r="E3501" s="198" t="s">
        <v>5</v>
      </c>
      <c r="F3501" s="199" t="s">
        <v>2056</v>
      </c>
      <c r="H3501" s="200">
        <v>11.683</v>
      </c>
      <c r="I3501" s="201"/>
      <c r="L3501" s="197"/>
      <c r="M3501" s="202"/>
      <c r="N3501" s="203"/>
      <c r="O3501" s="203"/>
      <c r="P3501" s="203"/>
      <c r="Q3501" s="203"/>
      <c r="R3501" s="203"/>
      <c r="S3501" s="203"/>
      <c r="T3501" s="204"/>
      <c r="AT3501" s="198" t="s">
        <v>153</v>
      </c>
      <c r="AU3501" s="198" t="s">
        <v>86</v>
      </c>
      <c r="AV3501" s="12" t="s">
        <v>86</v>
      </c>
      <c r="AW3501" s="12" t="s">
        <v>40</v>
      </c>
      <c r="AX3501" s="12" t="s">
        <v>77</v>
      </c>
      <c r="AY3501" s="198" t="s">
        <v>144</v>
      </c>
    </row>
    <row r="3502" spans="2:51" s="12" customFormat="1" ht="27">
      <c r="B3502" s="197"/>
      <c r="D3502" s="189" t="s">
        <v>153</v>
      </c>
      <c r="E3502" s="198" t="s">
        <v>5</v>
      </c>
      <c r="F3502" s="199" t="s">
        <v>2057</v>
      </c>
      <c r="H3502" s="200">
        <v>62.342</v>
      </c>
      <c r="I3502" s="201"/>
      <c r="L3502" s="197"/>
      <c r="M3502" s="202"/>
      <c r="N3502" s="203"/>
      <c r="O3502" s="203"/>
      <c r="P3502" s="203"/>
      <c r="Q3502" s="203"/>
      <c r="R3502" s="203"/>
      <c r="S3502" s="203"/>
      <c r="T3502" s="204"/>
      <c r="AT3502" s="198" t="s">
        <v>153</v>
      </c>
      <c r="AU3502" s="198" t="s">
        <v>86</v>
      </c>
      <c r="AV3502" s="12" t="s">
        <v>86</v>
      </c>
      <c r="AW3502" s="12" t="s">
        <v>40</v>
      </c>
      <c r="AX3502" s="12" t="s">
        <v>77</v>
      </c>
      <c r="AY3502" s="198" t="s">
        <v>144</v>
      </c>
    </row>
    <row r="3503" spans="2:51" s="12" customFormat="1" ht="27">
      <c r="B3503" s="197"/>
      <c r="D3503" s="189" t="s">
        <v>153</v>
      </c>
      <c r="E3503" s="198" t="s">
        <v>5</v>
      </c>
      <c r="F3503" s="199" t="s">
        <v>2058</v>
      </c>
      <c r="H3503" s="200">
        <v>69.398</v>
      </c>
      <c r="I3503" s="201"/>
      <c r="L3503" s="197"/>
      <c r="M3503" s="202"/>
      <c r="N3503" s="203"/>
      <c r="O3503" s="203"/>
      <c r="P3503" s="203"/>
      <c r="Q3503" s="203"/>
      <c r="R3503" s="203"/>
      <c r="S3503" s="203"/>
      <c r="T3503" s="204"/>
      <c r="AT3503" s="198" t="s">
        <v>153</v>
      </c>
      <c r="AU3503" s="198" t="s">
        <v>86</v>
      </c>
      <c r="AV3503" s="12" t="s">
        <v>86</v>
      </c>
      <c r="AW3503" s="12" t="s">
        <v>40</v>
      </c>
      <c r="AX3503" s="12" t="s">
        <v>77</v>
      </c>
      <c r="AY3503" s="198" t="s">
        <v>144</v>
      </c>
    </row>
    <row r="3504" spans="2:51" s="12" customFormat="1" ht="13.5">
      <c r="B3504" s="197"/>
      <c r="D3504" s="189" t="s">
        <v>153</v>
      </c>
      <c r="E3504" s="198" t="s">
        <v>5</v>
      </c>
      <c r="F3504" s="199" t="s">
        <v>2059</v>
      </c>
      <c r="H3504" s="200">
        <v>14.575</v>
      </c>
      <c r="I3504" s="201"/>
      <c r="L3504" s="197"/>
      <c r="M3504" s="202"/>
      <c r="N3504" s="203"/>
      <c r="O3504" s="203"/>
      <c r="P3504" s="203"/>
      <c r="Q3504" s="203"/>
      <c r="R3504" s="203"/>
      <c r="S3504" s="203"/>
      <c r="T3504" s="204"/>
      <c r="AT3504" s="198" t="s">
        <v>153</v>
      </c>
      <c r="AU3504" s="198" t="s">
        <v>86</v>
      </c>
      <c r="AV3504" s="12" t="s">
        <v>86</v>
      </c>
      <c r="AW3504" s="12" t="s">
        <v>40</v>
      </c>
      <c r="AX3504" s="12" t="s">
        <v>77</v>
      </c>
      <c r="AY3504" s="198" t="s">
        <v>144</v>
      </c>
    </row>
    <row r="3505" spans="2:51" s="11" customFormat="1" ht="13.5">
      <c r="B3505" s="188"/>
      <c r="D3505" s="189" t="s">
        <v>153</v>
      </c>
      <c r="E3505" s="190" t="s">
        <v>5</v>
      </c>
      <c r="F3505" s="191" t="s">
        <v>3577</v>
      </c>
      <c r="H3505" s="192" t="s">
        <v>5</v>
      </c>
      <c r="I3505" s="193"/>
      <c r="L3505" s="188"/>
      <c r="M3505" s="194"/>
      <c r="N3505" s="195"/>
      <c r="O3505" s="195"/>
      <c r="P3505" s="195"/>
      <c r="Q3505" s="195"/>
      <c r="R3505" s="195"/>
      <c r="S3505" s="195"/>
      <c r="T3505" s="196"/>
      <c r="AT3505" s="192" t="s">
        <v>153</v>
      </c>
      <c r="AU3505" s="192" t="s">
        <v>86</v>
      </c>
      <c r="AV3505" s="11" t="s">
        <v>25</v>
      </c>
      <c r="AW3505" s="11" t="s">
        <v>40</v>
      </c>
      <c r="AX3505" s="11" t="s">
        <v>77</v>
      </c>
      <c r="AY3505" s="192" t="s">
        <v>144</v>
      </c>
    </row>
    <row r="3506" spans="2:51" s="12" customFormat="1" ht="13.5">
      <c r="B3506" s="197"/>
      <c r="D3506" s="189" t="s">
        <v>153</v>
      </c>
      <c r="E3506" s="198" t="s">
        <v>5</v>
      </c>
      <c r="F3506" s="199" t="s">
        <v>3579</v>
      </c>
      <c r="H3506" s="200">
        <v>-1.064</v>
      </c>
      <c r="I3506" s="201"/>
      <c r="L3506" s="197"/>
      <c r="M3506" s="202"/>
      <c r="N3506" s="203"/>
      <c r="O3506" s="203"/>
      <c r="P3506" s="203"/>
      <c r="Q3506" s="203"/>
      <c r="R3506" s="203"/>
      <c r="S3506" s="203"/>
      <c r="T3506" s="204"/>
      <c r="AT3506" s="198" t="s">
        <v>153</v>
      </c>
      <c r="AU3506" s="198" t="s">
        <v>86</v>
      </c>
      <c r="AV3506" s="12" t="s">
        <v>86</v>
      </c>
      <c r="AW3506" s="12" t="s">
        <v>40</v>
      </c>
      <c r="AX3506" s="12" t="s">
        <v>77</v>
      </c>
      <c r="AY3506" s="198" t="s">
        <v>144</v>
      </c>
    </row>
    <row r="3507" spans="2:51" s="12" customFormat="1" ht="13.5">
      <c r="B3507" s="197"/>
      <c r="D3507" s="189" t="s">
        <v>153</v>
      </c>
      <c r="E3507" s="198" t="s">
        <v>5</v>
      </c>
      <c r="F3507" s="199" t="s">
        <v>3578</v>
      </c>
      <c r="H3507" s="200">
        <v>-11.032</v>
      </c>
      <c r="I3507" s="201"/>
      <c r="L3507" s="197"/>
      <c r="M3507" s="202"/>
      <c r="N3507" s="203"/>
      <c r="O3507" s="203"/>
      <c r="P3507" s="203"/>
      <c r="Q3507" s="203"/>
      <c r="R3507" s="203"/>
      <c r="S3507" s="203"/>
      <c r="T3507" s="204"/>
      <c r="AT3507" s="198" t="s">
        <v>153</v>
      </c>
      <c r="AU3507" s="198" t="s">
        <v>86</v>
      </c>
      <c r="AV3507" s="12" t="s">
        <v>86</v>
      </c>
      <c r="AW3507" s="12" t="s">
        <v>40</v>
      </c>
      <c r="AX3507" s="12" t="s">
        <v>77</v>
      </c>
      <c r="AY3507" s="198" t="s">
        <v>144</v>
      </c>
    </row>
    <row r="3508" spans="2:51" s="12" customFormat="1" ht="13.5">
      <c r="B3508" s="197"/>
      <c r="D3508" s="189" t="s">
        <v>153</v>
      </c>
      <c r="E3508" s="198" t="s">
        <v>5</v>
      </c>
      <c r="F3508" s="199" t="s">
        <v>3580</v>
      </c>
      <c r="H3508" s="200">
        <v>-1.576</v>
      </c>
      <c r="I3508" s="201"/>
      <c r="L3508" s="197"/>
      <c r="M3508" s="202"/>
      <c r="N3508" s="203"/>
      <c r="O3508" s="203"/>
      <c r="P3508" s="203"/>
      <c r="Q3508" s="203"/>
      <c r="R3508" s="203"/>
      <c r="S3508" s="203"/>
      <c r="T3508" s="204"/>
      <c r="AT3508" s="198" t="s">
        <v>153</v>
      </c>
      <c r="AU3508" s="198" t="s">
        <v>86</v>
      </c>
      <c r="AV3508" s="12" t="s">
        <v>86</v>
      </c>
      <c r="AW3508" s="12" t="s">
        <v>40</v>
      </c>
      <c r="AX3508" s="12" t="s">
        <v>77</v>
      </c>
      <c r="AY3508" s="198" t="s">
        <v>144</v>
      </c>
    </row>
    <row r="3509" spans="2:51" s="12" customFormat="1" ht="13.5">
      <c r="B3509" s="197"/>
      <c r="D3509" s="189" t="s">
        <v>153</v>
      </c>
      <c r="E3509" s="198" t="s">
        <v>5</v>
      </c>
      <c r="F3509" s="199" t="s">
        <v>3581</v>
      </c>
      <c r="H3509" s="200">
        <v>-1.773</v>
      </c>
      <c r="I3509" s="201"/>
      <c r="L3509" s="197"/>
      <c r="M3509" s="202"/>
      <c r="N3509" s="203"/>
      <c r="O3509" s="203"/>
      <c r="P3509" s="203"/>
      <c r="Q3509" s="203"/>
      <c r="R3509" s="203"/>
      <c r="S3509" s="203"/>
      <c r="T3509" s="204"/>
      <c r="AT3509" s="198" t="s">
        <v>153</v>
      </c>
      <c r="AU3509" s="198" t="s">
        <v>86</v>
      </c>
      <c r="AV3509" s="12" t="s">
        <v>86</v>
      </c>
      <c r="AW3509" s="12" t="s">
        <v>40</v>
      </c>
      <c r="AX3509" s="12" t="s">
        <v>77</v>
      </c>
      <c r="AY3509" s="198" t="s">
        <v>144</v>
      </c>
    </row>
    <row r="3510" spans="2:51" s="14" customFormat="1" ht="13.5">
      <c r="B3510" s="240"/>
      <c r="D3510" s="189" t="s">
        <v>153</v>
      </c>
      <c r="E3510" s="241" t="s">
        <v>5</v>
      </c>
      <c r="F3510" s="242" t="s">
        <v>1296</v>
      </c>
      <c r="H3510" s="243">
        <v>142.553</v>
      </c>
      <c r="I3510" s="244"/>
      <c r="L3510" s="240"/>
      <c r="M3510" s="245"/>
      <c r="N3510" s="246"/>
      <c r="O3510" s="246"/>
      <c r="P3510" s="246"/>
      <c r="Q3510" s="246"/>
      <c r="R3510" s="246"/>
      <c r="S3510" s="246"/>
      <c r="T3510" s="247"/>
      <c r="AT3510" s="241" t="s">
        <v>153</v>
      </c>
      <c r="AU3510" s="241" t="s">
        <v>86</v>
      </c>
      <c r="AV3510" s="14" t="s">
        <v>178</v>
      </c>
      <c r="AW3510" s="14" t="s">
        <v>40</v>
      </c>
      <c r="AX3510" s="14" t="s">
        <v>77</v>
      </c>
      <c r="AY3510" s="241" t="s">
        <v>144</v>
      </c>
    </row>
    <row r="3511" spans="2:51" s="11" customFormat="1" ht="13.5">
      <c r="B3511" s="188"/>
      <c r="D3511" s="189" t="s">
        <v>153</v>
      </c>
      <c r="E3511" s="190" t="s">
        <v>5</v>
      </c>
      <c r="F3511" s="191" t="s">
        <v>227</v>
      </c>
      <c r="H3511" s="192" t="s">
        <v>5</v>
      </c>
      <c r="I3511" s="193"/>
      <c r="L3511" s="188"/>
      <c r="M3511" s="194"/>
      <c r="N3511" s="195"/>
      <c r="O3511" s="195"/>
      <c r="P3511" s="195"/>
      <c r="Q3511" s="195"/>
      <c r="R3511" s="195"/>
      <c r="S3511" s="195"/>
      <c r="T3511" s="196"/>
      <c r="AT3511" s="192" t="s">
        <v>153</v>
      </c>
      <c r="AU3511" s="192" t="s">
        <v>86</v>
      </c>
      <c r="AV3511" s="11" t="s">
        <v>25</v>
      </c>
      <c r="AW3511" s="11" t="s">
        <v>40</v>
      </c>
      <c r="AX3511" s="11" t="s">
        <v>77</v>
      </c>
      <c r="AY3511" s="192" t="s">
        <v>144</v>
      </c>
    </row>
    <row r="3512" spans="2:51" s="12" customFormat="1" ht="27">
      <c r="B3512" s="197"/>
      <c r="D3512" s="189" t="s">
        <v>153</v>
      </c>
      <c r="E3512" s="198" t="s">
        <v>5</v>
      </c>
      <c r="F3512" s="199" t="s">
        <v>2060</v>
      </c>
      <c r="H3512" s="200">
        <v>64.639</v>
      </c>
      <c r="I3512" s="201"/>
      <c r="L3512" s="197"/>
      <c r="M3512" s="202"/>
      <c r="N3512" s="203"/>
      <c r="O3512" s="203"/>
      <c r="P3512" s="203"/>
      <c r="Q3512" s="203"/>
      <c r="R3512" s="203"/>
      <c r="S3512" s="203"/>
      <c r="T3512" s="204"/>
      <c r="AT3512" s="198" t="s">
        <v>153</v>
      </c>
      <c r="AU3512" s="198" t="s">
        <v>86</v>
      </c>
      <c r="AV3512" s="12" t="s">
        <v>86</v>
      </c>
      <c r="AW3512" s="12" t="s">
        <v>40</v>
      </c>
      <c r="AX3512" s="12" t="s">
        <v>77</v>
      </c>
      <c r="AY3512" s="198" t="s">
        <v>144</v>
      </c>
    </row>
    <row r="3513" spans="2:51" s="12" customFormat="1" ht="27">
      <c r="B3513" s="197"/>
      <c r="D3513" s="189" t="s">
        <v>153</v>
      </c>
      <c r="E3513" s="198" t="s">
        <v>5</v>
      </c>
      <c r="F3513" s="199" t="s">
        <v>2061</v>
      </c>
      <c r="H3513" s="200">
        <v>44.573</v>
      </c>
      <c r="I3513" s="201"/>
      <c r="L3513" s="197"/>
      <c r="M3513" s="202"/>
      <c r="N3513" s="203"/>
      <c r="O3513" s="203"/>
      <c r="P3513" s="203"/>
      <c r="Q3513" s="203"/>
      <c r="R3513" s="203"/>
      <c r="S3513" s="203"/>
      <c r="T3513" s="204"/>
      <c r="AT3513" s="198" t="s">
        <v>153</v>
      </c>
      <c r="AU3513" s="198" t="s">
        <v>86</v>
      </c>
      <c r="AV3513" s="12" t="s">
        <v>86</v>
      </c>
      <c r="AW3513" s="12" t="s">
        <v>40</v>
      </c>
      <c r="AX3513" s="12" t="s">
        <v>77</v>
      </c>
      <c r="AY3513" s="198" t="s">
        <v>144</v>
      </c>
    </row>
    <row r="3514" spans="2:51" s="11" customFormat="1" ht="13.5">
      <c r="B3514" s="188"/>
      <c r="D3514" s="189" t="s">
        <v>153</v>
      </c>
      <c r="E3514" s="190" t="s">
        <v>5</v>
      </c>
      <c r="F3514" s="191" t="s">
        <v>3577</v>
      </c>
      <c r="H3514" s="192" t="s">
        <v>5</v>
      </c>
      <c r="I3514" s="193"/>
      <c r="L3514" s="188"/>
      <c r="M3514" s="194"/>
      <c r="N3514" s="195"/>
      <c r="O3514" s="195"/>
      <c r="P3514" s="195"/>
      <c r="Q3514" s="195"/>
      <c r="R3514" s="195"/>
      <c r="S3514" s="195"/>
      <c r="T3514" s="196"/>
      <c r="AT3514" s="192" t="s">
        <v>153</v>
      </c>
      <c r="AU3514" s="192" t="s">
        <v>86</v>
      </c>
      <c r="AV3514" s="11" t="s">
        <v>25</v>
      </c>
      <c r="AW3514" s="11" t="s">
        <v>40</v>
      </c>
      <c r="AX3514" s="11" t="s">
        <v>77</v>
      </c>
      <c r="AY3514" s="192" t="s">
        <v>144</v>
      </c>
    </row>
    <row r="3515" spans="2:51" s="12" customFormat="1" ht="13.5">
      <c r="B3515" s="197"/>
      <c r="D3515" s="189" t="s">
        <v>153</v>
      </c>
      <c r="E3515" s="198" t="s">
        <v>5</v>
      </c>
      <c r="F3515" s="199" t="s">
        <v>3582</v>
      </c>
      <c r="H3515" s="200">
        <v>-8.274</v>
      </c>
      <c r="I3515" s="201"/>
      <c r="L3515" s="197"/>
      <c r="M3515" s="202"/>
      <c r="N3515" s="203"/>
      <c r="O3515" s="203"/>
      <c r="P3515" s="203"/>
      <c r="Q3515" s="203"/>
      <c r="R3515" s="203"/>
      <c r="S3515" s="203"/>
      <c r="T3515" s="204"/>
      <c r="AT3515" s="198" t="s">
        <v>153</v>
      </c>
      <c r="AU3515" s="198" t="s">
        <v>86</v>
      </c>
      <c r="AV3515" s="12" t="s">
        <v>86</v>
      </c>
      <c r="AW3515" s="12" t="s">
        <v>40</v>
      </c>
      <c r="AX3515" s="12" t="s">
        <v>77</v>
      </c>
      <c r="AY3515" s="198" t="s">
        <v>144</v>
      </c>
    </row>
    <row r="3516" spans="2:51" s="12" customFormat="1" ht="13.5">
      <c r="B3516" s="197"/>
      <c r="D3516" s="189" t="s">
        <v>153</v>
      </c>
      <c r="E3516" s="198" t="s">
        <v>5</v>
      </c>
      <c r="F3516" s="199" t="s">
        <v>3581</v>
      </c>
      <c r="H3516" s="200">
        <v>-1.773</v>
      </c>
      <c r="I3516" s="201"/>
      <c r="L3516" s="197"/>
      <c r="M3516" s="202"/>
      <c r="N3516" s="203"/>
      <c r="O3516" s="203"/>
      <c r="P3516" s="203"/>
      <c r="Q3516" s="203"/>
      <c r="R3516" s="203"/>
      <c r="S3516" s="203"/>
      <c r="T3516" s="204"/>
      <c r="AT3516" s="198" t="s">
        <v>153</v>
      </c>
      <c r="AU3516" s="198" t="s">
        <v>86</v>
      </c>
      <c r="AV3516" s="12" t="s">
        <v>86</v>
      </c>
      <c r="AW3516" s="12" t="s">
        <v>40</v>
      </c>
      <c r="AX3516" s="12" t="s">
        <v>77</v>
      </c>
      <c r="AY3516" s="198" t="s">
        <v>144</v>
      </c>
    </row>
    <row r="3517" spans="2:51" s="14" customFormat="1" ht="13.5">
      <c r="B3517" s="240"/>
      <c r="D3517" s="189" t="s">
        <v>153</v>
      </c>
      <c r="E3517" s="241" t="s">
        <v>5</v>
      </c>
      <c r="F3517" s="242" t="s">
        <v>1296</v>
      </c>
      <c r="H3517" s="243">
        <v>99.165</v>
      </c>
      <c r="I3517" s="244"/>
      <c r="L3517" s="240"/>
      <c r="M3517" s="245"/>
      <c r="N3517" s="246"/>
      <c r="O3517" s="246"/>
      <c r="P3517" s="246"/>
      <c r="Q3517" s="246"/>
      <c r="R3517" s="246"/>
      <c r="S3517" s="246"/>
      <c r="T3517" s="247"/>
      <c r="AT3517" s="241" t="s">
        <v>153</v>
      </c>
      <c r="AU3517" s="241" t="s">
        <v>86</v>
      </c>
      <c r="AV3517" s="14" t="s">
        <v>178</v>
      </c>
      <c r="AW3517" s="14" t="s">
        <v>40</v>
      </c>
      <c r="AX3517" s="14" t="s">
        <v>77</v>
      </c>
      <c r="AY3517" s="241" t="s">
        <v>144</v>
      </c>
    </row>
    <row r="3518" spans="2:51" s="11" customFormat="1" ht="13.5">
      <c r="B3518" s="188"/>
      <c r="D3518" s="189" t="s">
        <v>153</v>
      </c>
      <c r="E3518" s="190" t="s">
        <v>5</v>
      </c>
      <c r="F3518" s="191" t="s">
        <v>229</v>
      </c>
      <c r="H3518" s="192" t="s">
        <v>5</v>
      </c>
      <c r="I3518" s="193"/>
      <c r="L3518" s="188"/>
      <c r="M3518" s="194"/>
      <c r="N3518" s="195"/>
      <c r="O3518" s="195"/>
      <c r="P3518" s="195"/>
      <c r="Q3518" s="195"/>
      <c r="R3518" s="195"/>
      <c r="S3518" s="195"/>
      <c r="T3518" s="196"/>
      <c r="AT3518" s="192" t="s">
        <v>153</v>
      </c>
      <c r="AU3518" s="192" t="s">
        <v>86</v>
      </c>
      <c r="AV3518" s="11" t="s">
        <v>25</v>
      </c>
      <c r="AW3518" s="11" t="s">
        <v>40</v>
      </c>
      <c r="AX3518" s="11" t="s">
        <v>77</v>
      </c>
      <c r="AY3518" s="192" t="s">
        <v>144</v>
      </c>
    </row>
    <row r="3519" spans="2:51" s="12" customFormat="1" ht="27">
      <c r="B3519" s="197"/>
      <c r="D3519" s="189" t="s">
        <v>153</v>
      </c>
      <c r="E3519" s="198" t="s">
        <v>5</v>
      </c>
      <c r="F3519" s="199" t="s">
        <v>2062</v>
      </c>
      <c r="H3519" s="200">
        <v>51.238</v>
      </c>
      <c r="I3519" s="201"/>
      <c r="L3519" s="197"/>
      <c r="M3519" s="202"/>
      <c r="N3519" s="203"/>
      <c r="O3519" s="203"/>
      <c r="P3519" s="203"/>
      <c r="Q3519" s="203"/>
      <c r="R3519" s="203"/>
      <c r="S3519" s="203"/>
      <c r="T3519" s="204"/>
      <c r="AT3519" s="198" t="s">
        <v>153</v>
      </c>
      <c r="AU3519" s="198" t="s">
        <v>86</v>
      </c>
      <c r="AV3519" s="12" t="s">
        <v>86</v>
      </c>
      <c r="AW3519" s="12" t="s">
        <v>40</v>
      </c>
      <c r="AX3519" s="12" t="s">
        <v>77</v>
      </c>
      <c r="AY3519" s="198" t="s">
        <v>144</v>
      </c>
    </row>
    <row r="3520" spans="2:51" s="12" customFormat="1" ht="27">
      <c r="B3520" s="197"/>
      <c r="D3520" s="189" t="s">
        <v>153</v>
      </c>
      <c r="E3520" s="198" t="s">
        <v>5</v>
      </c>
      <c r="F3520" s="199" t="s">
        <v>2063</v>
      </c>
      <c r="H3520" s="200">
        <v>44.098</v>
      </c>
      <c r="I3520" s="201"/>
      <c r="L3520" s="197"/>
      <c r="M3520" s="202"/>
      <c r="N3520" s="203"/>
      <c r="O3520" s="203"/>
      <c r="P3520" s="203"/>
      <c r="Q3520" s="203"/>
      <c r="R3520" s="203"/>
      <c r="S3520" s="203"/>
      <c r="T3520" s="204"/>
      <c r="AT3520" s="198" t="s">
        <v>153</v>
      </c>
      <c r="AU3520" s="198" t="s">
        <v>86</v>
      </c>
      <c r="AV3520" s="12" t="s">
        <v>86</v>
      </c>
      <c r="AW3520" s="12" t="s">
        <v>40</v>
      </c>
      <c r="AX3520" s="12" t="s">
        <v>77</v>
      </c>
      <c r="AY3520" s="198" t="s">
        <v>144</v>
      </c>
    </row>
    <row r="3521" spans="2:51" s="11" customFormat="1" ht="13.5">
      <c r="B3521" s="188"/>
      <c r="D3521" s="189" t="s">
        <v>153</v>
      </c>
      <c r="E3521" s="190" t="s">
        <v>5</v>
      </c>
      <c r="F3521" s="191" t="s">
        <v>3577</v>
      </c>
      <c r="H3521" s="192" t="s">
        <v>5</v>
      </c>
      <c r="I3521" s="193"/>
      <c r="L3521" s="188"/>
      <c r="M3521" s="194"/>
      <c r="N3521" s="195"/>
      <c r="O3521" s="195"/>
      <c r="P3521" s="195"/>
      <c r="Q3521" s="195"/>
      <c r="R3521" s="195"/>
      <c r="S3521" s="195"/>
      <c r="T3521" s="196"/>
      <c r="AT3521" s="192" t="s">
        <v>153</v>
      </c>
      <c r="AU3521" s="192" t="s">
        <v>86</v>
      </c>
      <c r="AV3521" s="11" t="s">
        <v>25</v>
      </c>
      <c r="AW3521" s="11" t="s">
        <v>40</v>
      </c>
      <c r="AX3521" s="11" t="s">
        <v>77</v>
      </c>
      <c r="AY3521" s="192" t="s">
        <v>144</v>
      </c>
    </row>
    <row r="3522" spans="2:51" s="12" customFormat="1" ht="13.5">
      <c r="B3522" s="197"/>
      <c r="D3522" s="189" t="s">
        <v>153</v>
      </c>
      <c r="E3522" s="198" t="s">
        <v>5</v>
      </c>
      <c r="F3522" s="199" t="s">
        <v>3582</v>
      </c>
      <c r="H3522" s="200">
        <v>-8.274</v>
      </c>
      <c r="I3522" s="201"/>
      <c r="L3522" s="197"/>
      <c r="M3522" s="202"/>
      <c r="N3522" s="203"/>
      <c r="O3522" s="203"/>
      <c r="P3522" s="203"/>
      <c r="Q3522" s="203"/>
      <c r="R3522" s="203"/>
      <c r="S3522" s="203"/>
      <c r="T3522" s="204"/>
      <c r="AT3522" s="198" t="s">
        <v>153</v>
      </c>
      <c r="AU3522" s="198" t="s">
        <v>86</v>
      </c>
      <c r="AV3522" s="12" t="s">
        <v>86</v>
      </c>
      <c r="AW3522" s="12" t="s">
        <v>40</v>
      </c>
      <c r="AX3522" s="12" t="s">
        <v>77</v>
      </c>
      <c r="AY3522" s="198" t="s">
        <v>144</v>
      </c>
    </row>
    <row r="3523" spans="2:51" s="14" customFormat="1" ht="13.5">
      <c r="B3523" s="240"/>
      <c r="D3523" s="189" t="s">
        <v>153</v>
      </c>
      <c r="E3523" s="241" t="s">
        <v>5</v>
      </c>
      <c r="F3523" s="242" t="s">
        <v>1296</v>
      </c>
      <c r="H3523" s="243">
        <v>87.062</v>
      </c>
      <c r="I3523" s="244"/>
      <c r="L3523" s="240"/>
      <c r="M3523" s="245"/>
      <c r="N3523" s="246"/>
      <c r="O3523" s="246"/>
      <c r="P3523" s="246"/>
      <c r="Q3523" s="246"/>
      <c r="R3523" s="246"/>
      <c r="S3523" s="246"/>
      <c r="T3523" s="247"/>
      <c r="AT3523" s="241" t="s">
        <v>153</v>
      </c>
      <c r="AU3523" s="241" t="s">
        <v>86</v>
      </c>
      <c r="AV3523" s="14" t="s">
        <v>178</v>
      </c>
      <c r="AW3523" s="14" t="s">
        <v>40</v>
      </c>
      <c r="AX3523" s="14" t="s">
        <v>77</v>
      </c>
      <c r="AY3523" s="241" t="s">
        <v>144</v>
      </c>
    </row>
    <row r="3524" spans="2:51" s="11" customFormat="1" ht="13.5">
      <c r="B3524" s="188"/>
      <c r="D3524" s="189" t="s">
        <v>153</v>
      </c>
      <c r="E3524" s="190" t="s">
        <v>5</v>
      </c>
      <c r="F3524" s="191" t="s">
        <v>1318</v>
      </c>
      <c r="H3524" s="192" t="s">
        <v>5</v>
      </c>
      <c r="I3524" s="193"/>
      <c r="L3524" s="188"/>
      <c r="M3524" s="194"/>
      <c r="N3524" s="195"/>
      <c r="O3524" s="195"/>
      <c r="P3524" s="195"/>
      <c r="Q3524" s="195"/>
      <c r="R3524" s="195"/>
      <c r="S3524" s="195"/>
      <c r="T3524" s="196"/>
      <c r="AT3524" s="192" t="s">
        <v>153</v>
      </c>
      <c r="AU3524" s="192" t="s">
        <v>86</v>
      </c>
      <c r="AV3524" s="11" t="s">
        <v>25</v>
      </c>
      <c r="AW3524" s="11" t="s">
        <v>40</v>
      </c>
      <c r="AX3524" s="11" t="s">
        <v>77</v>
      </c>
      <c r="AY3524" s="192" t="s">
        <v>144</v>
      </c>
    </row>
    <row r="3525" spans="2:51" s="12" customFormat="1" ht="27">
      <c r="B3525" s="197"/>
      <c r="D3525" s="189" t="s">
        <v>153</v>
      </c>
      <c r="E3525" s="198" t="s">
        <v>5</v>
      </c>
      <c r="F3525" s="199" t="s">
        <v>2064</v>
      </c>
      <c r="H3525" s="200">
        <v>38.986</v>
      </c>
      <c r="I3525" s="201"/>
      <c r="L3525" s="197"/>
      <c r="M3525" s="202"/>
      <c r="N3525" s="203"/>
      <c r="O3525" s="203"/>
      <c r="P3525" s="203"/>
      <c r="Q3525" s="203"/>
      <c r="R3525" s="203"/>
      <c r="S3525" s="203"/>
      <c r="T3525" s="204"/>
      <c r="AT3525" s="198" t="s">
        <v>153</v>
      </c>
      <c r="AU3525" s="198" t="s">
        <v>86</v>
      </c>
      <c r="AV3525" s="12" t="s">
        <v>86</v>
      </c>
      <c r="AW3525" s="12" t="s">
        <v>40</v>
      </c>
      <c r="AX3525" s="12" t="s">
        <v>77</v>
      </c>
      <c r="AY3525" s="198" t="s">
        <v>144</v>
      </c>
    </row>
    <row r="3526" spans="2:51" s="11" customFormat="1" ht="13.5">
      <c r="B3526" s="188"/>
      <c r="D3526" s="189" t="s">
        <v>153</v>
      </c>
      <c r="E3526" s="190" t="s">
        <v>5</v>
      </c>
      <c r="F3526" s="191" t="s">
        <v>3577</v>
      </c>
      <c r="H3526" s="192" t="s">
        <v>5</v>
      </c>
      <c r="I3526" s="193"/>
      <c r="L3526" s="188"/>
      <c r="M3526" s="194"/>
      <c r="N3526" s="195"/>
      <c r="O3526" s="195"/>
      <c r="P3526" s="195"/>
      <c r="Q3526" s="195"/>
      <c r="R3526" s="195"/>
      <c r="S3526" s="195"/>
      <c r="T3526" s="196"/>
      <c r="AT3526" s="192" t="s">
        <v>153</v>
      </c>
      <c r="AU3526" s="192" t="s">
        <v>86</v>
      </c>
      <c r="AV3526" s="11" t="s">
        <v>25</v>
      </c>
      <c r="AW3526" s="11" t="s">
        <v>40</v>
      </c>
      <c r="AX3526" s="11" t="s">
        <v>77</v>
      </c>
      <c r="AY3526" s="192" t="s">
        <v>144</v>
      </c>
    </row>
    <row r="3527" spans="2:51" s="12" customFormat="1" ht="13.5">
      <c r="B3527" s="197"/>
      <c r="D3527" s="189" t="s">
        <v>153</v>
      </c>
      <c r="E3527" s="198" t="s">
        <v>5</v>
      </c>
      <c r="F3527" s="199" t="s">
        <v>3583</v>
      </c>
      <c r="H3527" s="200">
        <v>-1.379</v>
      </c>
      <c r="I3527" s="201"/>
      <c r="L3527" s="197"/>
      <c r="M3527" s="202"/>
      <c r="N3527" s="203"/>
      <c r="O3527" s="203"/>
      <c r="P3527" s="203"/>
      <c r="Q3527" s="203"/>
      <c r="R3527" s="203"/>
      <c r="S3527" s="203"/>
      <c r="T3527" s="204"/>
      <c r="AT3527" s="198" t="s">
        <v>153</v>
      </c>
      <c r="AU3527" s="198" t="s">
        <v>86</v>
      </c>
      <c r="AV3527" s="12" t="s">
        <v>86</v>
      </c>
      <c r="AW3527" s="12" t="s">
        <v>40</v>
      </c>
      <c r="AX3527" s="12" t="s">
        <v>77</v>
      </c>
      <c r="AY3527" s="198" t="s">
        <v>144</v>
      </c>
    </row>
    <row r="3528" spans="2:51" s="12" customFormat="1" ht="13.5">
      <c r="B3528" s="197"/>
      <c r="D3528" s="189" t="s">
        <v>153</v>
      </c>
      <c r="E3528" s="198" t="s">
        <v>5</v>
      </c>
      <c r="F3528" s="199" t="s">
        <v>3581</v>
      </c>
      <c r="H3528" s="200">
        <v>-1.773</v>
      </c>
      <c r="I3528" s="201"/>
      <c r="L3528" s="197"/>
      <c r="M3528" s="202"/>
      <c r="N3528" s="203"/>
      <c r="O3528" s="203"/>
      <c r="P3528" s="203"/>
      <c r="Q3528" s="203"/>
      <c r="R3528" s="203"/>
      <c r="S3528" s="203"/>
      <c r="T3528" s="204"/>
      <c r="AT3528" s="198" t="s">
        <v>153</v>
      </c>
      <c r="AU3528" s="198" t="s">
        <v>86</v>
      </c>
      <c r="AV3528" s="12" t="s">
        <v>86</v>
      </c>
      <c r="AW3528" s="12" t="s">
        <v>40</v>
      </c>
      <c r="AX3528" s="12" t="s">
        <v>77</v>
      </c>
      <c r="AY3528" s="198" t="s">
        <v>144</v>
      </c>
    </row>
    <row r="3529" spans="2:51" s="13" customFormat="1" ht="13.5">
      <c r="B3529" s="205"/>
      <c r="D3529" s="189" t="s">
        <v>153</v>
      </c>
      <c r="E3529" s="215" t="s">
        <v>5</v>
      </c>
      <c r="F3529" s="216" t="s">
        <v>174</v>
      </c>
      <c r="H3529" s="217">
        <v>440.987</v>
      </c>
      <c r="I3529" s="210"/>
      <c r="L3529" s="205"/>
      <c r="M3529" s="211"/>
      <c r="N3529" s="212"/>
      <c r="O3529" s="212"/>
      <c r="P3529" s="212"/>
      <c r="Q3529" s="212"/>
      <c r="R3529" s="212"/>
      <c r="S3529" s="212"/>
      <c r="T3529" s="213"/>
      <c r="AT3529" s="214" t="s">
        <v>153</v>
      </c>
      <c r="AU3529" s="214" t="s">
        <v>86</v>
      </c>
      <c r="AV3529" s="13" t="s">
        <v>151</v>
      </c>
      <c r="AW3529" s="13" t="s">
        <v>40</v>
      </c>
      <c r="AX3529" s="13" t="s">
        <v>77</v>
      </c>
      <c r="AY3529" s="214" t="s">
        <v>144</v>
      </c>
    </row>
    <row r="3530" spans="2:51" s="12" customFormat="1" ht="13.5">
      <c r="B3530" s="197"/>
      <c r="D3530" s="189" t="s">
        <v>153</v>
      </c>
      <c r="E3530" s="198" t="s">
        <v>5</v>
      </c>
      <c r="F3530" s="199" t="s">
        <v>3588</v>
      </c>
      <c r="H3530" s="200">
        <v>5394.153</v>
      </c>
      <c r="I3530" s="201"/>
      <c r="L3530" s="197"/>
      <c r="M3530" s="202"/>
      <c r="N3530" s="203"/>
      <c r="O3530" s="203"/>
      <c r="P3530" s="203"/>
      <c r="Q3530" s="203"/>
      <c r="R3530" s="203"/>
      <c r="S3530" s="203"/>
      <c r="T3530" s="204"/>
      <c r="AT3530" s="198" t="s">
        <v>153</v>
      </c>
      <c r="AU3530" s="198" t="s">
        <v>86</v>
      </c>
      <c r="AV3530" s="12" t="s">
        <v>86</v>
      </c>
      <c r="AW3530" s="12" t="s">
        <v>40</v>
      </c>
      <c r="AX3530" s="12" t="s">
        <v>77</v>
      </c>
      <c r="AY3530" s="198" t="s">
        <v>144</v>
      </c>
    </row>
    <row r="3531" spans="2:51" s="13" customFormat="1" ht="13.5">
      <c r="B3531" s="205"/>
      <c r="D3531" s="189" t="s">
        <v>153</v>
      </c>
      <c r="E3531" s="215" t="s">
        <v>5</v>
      </c>
      <c r="F3531" s="216" t="s">
        <v>174</v>
      </c>
      <c r="H3531" s="217">
        <v>5394.153</v>
      </c>
      <c r="I3531" s="210"/>
      <c r="L3531" s="205"/>
      <c r="M3531" s="211"/>
      <c r="N3531" s="212"/>
      <c r="O3531" s="212"/>
      <c r="P3531" s="212"/>
      <c r="Q3531" s="212"/>
      <c r="R3531" s="212"/>
      <c r="S3531" s="212"/>
      <c r="T3531" s="213"/>
      <c r="AT3531" s="214" t="s">
        <v>153</v>
      </c>
      <c r="AU3531" s="214" t="s">
        <v>86</v>
      </c>
      <c r="AV3531" s="13" t="s">
        <v>151</v>
      </c>
      <c r="AW3531" s="13" t="s">
        <v>40</v>
      </c>
      <c r="AX3531" s="13" t="s">
        <v>25</v>
      </c>
      <c r="AY3531" s="214" t="s">
        <v>144</v>
      </c>
    </row>
    <row r="3532" spans="2:51" s="12" customFormat="1" ht="13.5">
      <c r="B3532" s="197"/>
      <c r="D3532" s="206" t="s">
        <v>153</v>
      </c>
      <c r="F3532" s="218" t="s">
        <v>3589</v>
      </c>
      <c r="H3532" s="219">
        <v>5933.568</v>
      </c>
      <c r="I3532" s="201"/>
      <c r="L3532" s="197"/>
      <c r="M3532" s="202"/>
      <c r="N3532" s="203"/>
      <c r="O3532" s="203"/>
      <c r="P3532" s="203"/>
      <c r="Q3532" s="203"/>
      <c r="R3532" s="203"/>
      <c r="S3532" s="203"/>
      <c r="T3532" s="204"/>
      <c r="AT3532" s="198" t="s">
        <v>153</v>
      </c>
      <c r="AU3532" s="198" t="s">
        <v>86</v>
      </c>
      <c r="AV3532" s="12" t="s">
        <v>86</v>
      </c>
      <c r="AW3532" s="12" t="s">
        <v>6</v>
      </c>
      <c r="AX3532" s="12" t="s">
        <v>25</v>
      </c>
      <c r="AY3532" s="198" t="s">
        <v>144</v>
      </c>
    </row>
    <row r="3533" spans="2:65" s="1" customFormat="1" ht="22.5" customHeight="1">
      <c r="B3533" s="175"/>
      <c r="C3533" s="176" t="s">
        <v>3590</v>
      </c>
      <c r="D3533" s="176" t="s">
        <v>146</v>
      </c>
      <c r="E3533" s="177" t="s">
        <v>3591</v>
      </c>
      <c r="F3533" s="178" t="s">
        <v>3592</v>
      </c>
      <c r="G3533" s="179" t="s">
        <v>468</v>
      </c>
      <c r="H3533" s="180">
        <v>223</v>
      </c>
      <c r="I3533" s="181"/>
      <c r="J3533" s="182">
        <f>ROUND(I3533*H3533,2)</f>
        <v>0</v>
      </c>
      <c r="K3533" s="356" t="s">
        <v>4753</v>
      </c>
      <c r="L3533" s="42"/>
      <c r="M3533" s="183" t="s">
        <v>5</v>
      </c>
      <c r="N3533" s="184" t="s">
        <v>48</v>
      </c>
      <c r="O3533" s="43"/>
      <c r="P3533" s="185">
        <f>O3533*H3533</f>
        <v>0</v>
      </c>
      <c r="Q3533" s="185">
        <v>0</v>
      </c>
      <c r="R3533" s="185">
        <f>Q3533*H3533</f>
        <v>0</v>
      </c>
      <c r="S3533" s="185">
        <v>0</v>
      </c>
      <c r="T3533" s="186">
        <f>S3533*H3533</f>
        <v>0</v>
      </c>
      <c r="AR3533" s="24" t="s">
        <v>339</v>
      </c>
      <c r="AT3533" s="24" t="s">
        <v>146</v>
      </c>
      <c r="AU3533" s="24" t="s">
        <v>86</v>
      </c>
      <c r="AY3533" s="24" t="s">
        <v>144</v>
      </c>
      <c r="BE3533" s="187">
        <f>IF(N3533="základní",J3533,0)</f>
        <v>0</v>
      </c>
      <c r="BF3533" s="187">
        <f>IF(N3533="snížená",J3533,0)</f>
        <v>0</v>
      </c>
      <c r="BG3533" s="187">
        <f>IF(N3533="zákl. přenesená",J3533,0)</f>
        <v>0</v>
      </c>
      <c r="BH3533" s="187">
        <f>IF(N3533="sníž. přenesená",J3533,0)</f>
        <v>0</v>
      </c>
      <c r="BI3533" s="187">
        <f>IF(N3533="nulová",J3533,0)</f>
        <v>0</v>
      </c>
      <c r="BJ3533" s="24" t="s">
        <v>25</v>
      </c>
      <c r="BK3533" s="187">
        <f>ROUND(I3533*H3533,2)</f>
        <v>0</v>
      </c>
      <c r="BL3533" s="24" t="s">
        <v>339</v>
      </c>
      <c r="BM3533" s="24" t="s">
        <v>3593</v>
      </c>
    </row>
    <row r="3534" spans="2:51" s="12" customFormat="1" ht="13.5">
      <c r="B3534" s="197"/>
      <c r="D3534" s="189" t="s">
        <v>153</v>
      </c>
      <c r="E3534" s="198" t="s">
        <v>5</v>
      </c>
      <c r="F3534" s="199" t="s">
        <v>25</v>
      </c>
      <c r="H3534" s="200">
        <v>223</v>
      </c>
      <c r="I3534" s="201"/>
      <c r="L3534" s="197"/>
      <c r="M3534" s="202"/>
      <c r="N3534" s="203"/>
      <c r="O3534" s="203"/>
      <c r="P3534" s="203"/>
      <c r="Q3534" s="203"/>
      <c r="R3534" s="203"/>
      <c r="S3534" s="203"/>
      <c r="T3534" s="204"/>
      <c r="AT3534" s="198" t="s">
        <v>153</v>
      </c>
      <c r="AU3534" s="198" t="s">
        <v>86</v>
      </c>
      <c r="AV3534" s="12" t="s">
        <v>86</v>
      </c>
      <c r="AW3534" s="12" t="s">
        <v>40</v>
      </c>
      <c r="AX3534" s="12" t="s">
        <v>77</v>
      </c>
      <c r="AY3534" s="198" t="s">
        <v>144</v>
      </c>
    </row>
    <row r="3535" spans="2:51" s="13" customFormat="1" ht="13.5">
      <c r="B3535" s="205"/>
      <c r="D3535" s="206" t="s">
        <v>153</v>
      </c>
      <c r="E3535" s="207" t="s">
        <v>5</v>
      </c>
      <c r="F3535" s="208" t="s">
        <v>174</v>
      </c>
      <c r="H3535" s="209">
        <v>223</v>
      </c>
      <c r="I3535" s="210"/>
      <c r="L3535" s="205"/>
      <c r="M3535" s="211"/>
      <c r="N3535" s="212"/>
      <c r="O3535" s="212"/>
      <c r="P3535" s="212"/>
      <c r="Q3535" s="212"/>
      <c r="R3535" s="212"/>
      <c r="S3535" s="212"/>
      <c r="T3535" s="213"/>
      <c r="AT3535" s="214" t="s">
        <v>153</v>
      </c>
      <c r="AU3535" s="214" t="s">
        <v>86</v>
      </c>
      <c r="AV3535" s="13" t="s">
        <v>151</v>
      </c>
      <c r="AW3535" s="13" t="s">
        <v>40</v>
      </c>
      <c r="AX3535" s="13" t="s">
        <v>25</v>
      </c>
      <c r="AY3535" s="214" t="s">
        <v>144</v>
      </c>
    </row>
    <row r="3536" spans="2:65" s="1" customFormat="1" ht="31.5" customHeight="1">
      <c r="B3536" s="175"/>
      <c r="C3536" s="176" t="s">
        <v>3594</v>
      </c>
      <c r="D3536" s="176" t="s">
        <v>146</v>
      </c>
      <c r="E3536" s="177" t="s">
        <v>3595</v>
      </c>
      <c r="F3536" s="178" t="s">
        <v>3596</v>
      </c>
      <c r="G3536" s="179" t="s">
        <v>1208</v>
      </c>
      <c r="H3536" s="239"/>
      <c r="I3536" s="181"/>
      <c r="J3536" s="182">
        <f>ROUND(I3536*H3536,2)</f>
        <v>0</v>
      </c>
      <c r="K3536" s="356" t="s">
        <v>4753</v>
      </c>
      <c r="L3536" s="42"/>
      <c r="M3536" s="183" t="s">
        <v>5</v>
      </c>
      <c r="N3536" s="184" t="s">
        <v>48</v>
      </c>
      <c r="O3536" s="43"/>
      <c r="P3536" s="185">
        <f>O3536*H3536</f>
        <v>0</v>
      </c>
      <c r="Q3536" s="185">
        <v>0</v>
      </c>
      <c r="R3536" s="185">
        <f>Q3536*H3536</f>
        <v>0</v>
      </c>
      <c r="S3536" s="185">
        <v>0</v>
      </c>
      <c r="T3536" s="186">
        <f>S3536*H3536</f>
        <v>0</v>
      </c>
      <c r="AR3536" s="24" t="s">
        <v>339</v>
      </c>
      <c r="AT3536" s="24" t="s">
        <v>146</v>
      </c>
      <c r="AU3536" s="24" t="s">
        <v>86</v>
      </c>
      <c r="AY3536" s="24" t="s">
        <v>144</v>
      </c>
      <c r="BE3536" s="187">
        <f>IF(N3536="základní",J3536,0)</f>
        <v>0</v>
      </c>
      <c r="BF3536" s="187">
        <f>IF(N3536="snížená",J3536,0)</f>
        <v>0</v>
      </c>
      <c r="BG3536" s="187">
        <f>IF(N3536="zákl. přenesená",J3536,0)</f>
        <v>0</v>
      </c>
      <c r="BH3536" s="187">
        <f>IF(N3536="sníž. přenesená",J3536,0)</f>
        <v>0</v>
      </c>
      <c r="BI3536" s="187">
        <f>IF(N3536="nulová",J3536,0)</f>
        <v>0</v>
      </c>
      <c r="BJ3536" s="24" t="s">
        <v>25</v>
      </c>
      <c r="BK3536" s="187">
        <f>ROUND(I3536*H3536,2)</f>
        <v>0</v>
      </c>
      <c r="BL3536" s="24" t="s">
        <v>339</v>
      </c>
      <c r="BM3536" s="24" t="s">
        <v>3597</v>
      </c>
    </row>
    <row r="3537" spans="2:63" s="10" customFormat="1" ht="29.85" customHeight="1">
      <c r="B3537" s="161"/>
      <c r="D3537" s="172" t="s">
        <v>76</v>
      </c>
      <c r="E3537" s="173" t="s">
        <v>1210</v>
      </c>
      <c r="F3537" s="173" t="s">
        <v>1211</v>
      </c>
      <c r="I3537" s="164"/>
      <c r="J3537" s="174">
        <f>BK3537</f>
        <v>0</v>
      </c>
      <c r="L3537" s="161"/>
      <c r="M3537" s="166"/>
      <c r="N3537" s="167"/>
      <c r="O3537" s="167"/>
      <c r="P3537" s="168">
        <f>SUM(P3538:P3615)</f>
        <v>0</v>
      </c>
      <c r="Q3537" s="167"/>
      <c r="R3537" s="168">
        <f>SUM(R3538:R3615)</f>
        <v>3.02376506</v>
      </c>
      <c r="S3537" s="167"/>
      <c r="T3537" s="169">
        <f>SUM(T3538:T3615)</f>
        <v>0</v>
      </c>
      <c r="AR3537" s="162" t="s">
        <v>86</v>
      </c>
      <c r="AT3537" s="170" t="s">
        <v>76</v>
      </c>
      <c r="AU3537" s="170" t="s">
        <v>25</v>
      </c>
      <c r="AY3537" s="162" t="s">
        <v>144</v>
      </c>
      <c r="BK3537" s="171">
        <f>SUM(BK3538:BK3615)</f>
        <v>0</v>
      </c>
    </row>
    <row r="3538" spans="2:65" s="1" customFormat="1" ht="22.5" customHeight="1">
      <c r="B3538" s="175"/>
      <c r="C3538" s="176" t="s">
        <v>3598</v>
      </c>
      <c r="D3538" s="176" t="s">
        <v>146</v>
      </c>
      <c r="E3538" s="177" t="s">
        <v>3599</v>
      </c>
      <c r="F3538" s="178" t="s">
        <v>3600</v>
      </c>
      <c r="G3538" s="179" t="s">
        <v>205</v>
      </c>
      <c r="H3538" s="180">
        <v>150.26</v>
      </c>
      <c r="I3538" s="181"/>
      <c r="J3538" s="182">
        <f>ROUND(I3538*H3538,2)</f>
        <v>0</v>
      </c>
      <c r="K3538" s="178" t="s">
        <v>4753</v>
      </c>
      <c r="L3538" s="42"/>
      <c r="M3538" s="183" t="s">
        <v>5</v>
      </c>
      <c r="N3538" s="184" t="s">
        <v>48</v>
      </c>
      <c r="O3538" s="43"/>
      <c r="P3538" s="185">
        <f>O3538*H3538</f>
        <v>0</v>
      </c>
      <c r="Q3538" s="185">
        <v>0</v>
      </c>
      <c r="R3538" s="185">
        <f>Q3538*H3538</f>
        <v>0</v>
      </c>
      <c r="S3538" s="185">
        <v>0</v>
      </c>
      <c r="T3538" s="186">
        <f>S3538*H3538</f>
        <v>0</v>
      </c>
      <c r="AR3538" s="24" t="s">
        <v>339</v>
      </c>
      <c r="AT3538" s="24" t="s">
        <v>146</v>
      </c>
      <c r="AU3538" s="24" t="s">
        <v>86</v>
      </c>
      <c r="AY3538" s="24" t="s">
        <v>144</v>
      </c>
      <c r="BE3538" s="187">
        <f>IF(N3538="základní",J3538,0)</f>
        <v>0</v>
      </c>
      <c r="BF3538" s="187">
        <f>IF(N3538="snížená",J3538,0)</f>
        <v>0</v>
      </c>
      <c r="BG3538" s="187">
        <f>IF(N3538="zákl. přenesená",J3538,0)</f>
        <v>0</v>
      </c>
      <c r="BH3538" s="187">
        <f>IF(N3538="sníž. přenesená",J3538,0)</f>
        <v>0</v>
      </c>
      <c r="BI3538" s="187">
        <f>IF(N3538="nulová",J3538,0)</f>
        <v>0</v>
      </c>
      <c r="BJ3538" s="24" t="s">
        <v>25</v>
      </c>
      <c r="BK3538" s="187">
        <f>ROUND(I3538*H3538,2)</f>
        <v>0</v>
      </c>
      <c r="BL3538" s="24" t="s">
        <v>339</v>
      </c>
      <c r="BM3538" s="24" t="s">
        <v>3601</v>
      </c>
    </row>
    <row r="3539" spans="2:51" s="12" customFormat="1" ht="13.5">
      <c r="B3539" s="197"/>
      <c r="D3539" s="189" t="s">
        <v>153</v>
      </c>
      <c r="E3539" s="198" t="s">
        <v>5</v>
      </c>
      <c r="F3539" s="199" t="s">
        <v>25</v>
      </c>
      <c r="H3539" s="200">
        <v>150.26</v>
      </c>
      <c r="I3539" s="201"/>
      <c r="L3539" s="197"/>
      <c r="M3539" s="202"/>
      <c r="N3539" s="203"/>
      <c r="O3539" s="203"/>
      <c r="P3539" s="203"/>
      <c r="Q3539" s="203"/>
      <c r="R3539" s="203"/>
      <c r="S3539" s="203"/>
      <c r="T3539" s="204"/>
      <c r="AT3539" s="198" t="s">
        <v>153</v>
      </c>
      <c r="AU3539" s="198" t="s">
        <v>86</v>
      </c>
      <c r="AV3539" s="12" t="s">
        <v>86</v>
      </c>
      <c r="AW3539" s="12" t="s">
        <v>40</v>
      </c>
      <c r="AX3539" s="12" t="s">
        <v>77</v>
      </c>
      <c r="AY3539" s="198" t="s">
        <v>144</v>
      </c>
    </row>
    <row r="3540" spans="2:51" s="13" customFormat="1" ht="13.5">
      <c r="B3540" s="205"/>
      <c r="D3540" s="206" t="s">
        <v>153</v>
      </c>
      <c r="E3540" s="207" t="s">
        <v>5</v>
      </c>
      <c r="F3540" s="208" t="s">
        <v>174</v>
      </c>
      <c r="H3540" s="209">
        <v>150.26</v>
      </c>
      <c r="I3540" s="210"/>
      <c r="L3540" s="205"/>
      <c r="M3540" s="211"/>
      <c r="N3540" s="212"/>
      <c r="O3540" s="212"/>
      <c r="P3540" s="212"/>
      <c r="Q3540" s="212"/>
      <c r="R3540" s="212"/>
      <c r="S3540" s="212"/>
      <c r="T3540" s="213"/>
      <c r="AT3540" s="214" t="s">
        <v>153</v>
      </c>
      <c r="AU3540" s="214" t="s">
        <v>86</v>
      </c>
      <c r="AV3540" s="13" t="s">
        <v>151</v>
      </c>
      <c r="AW3540" s="13" t="s">
        <v>40</v>
      </c>
      <c r="AX3540" s="13" t="s">
        <v>25</v>
      </c>
      <c r="AY3540" s="214" t="s">
        <v>144</v>
      </c>
    </row>
    <row r="3541" spans="2:65" s="1" customFormat="1" ht="22.5" customHeight="1">
      <c r="B3541" s="175"/>
      <c r="C3541" s="176" t="s">
        <v>3602</v>
      </c>
      <c r="D3541" s="176" t="s">
        <v>146</v>
      </c>
      <c r="E3541" s="177" t="s">
        <v>3603</v>
      </c>
      <c r="F3541" s="178" t="s">
        <v>3604</v>
      </c>
      <c r="G3541" s="179" t="s">
        <v>205</v>
      </c>
      <c r="H3541" s="180">
        <v>3726.505</v>
      </c>
      <c r="I3541" s="181"/>
      <c r="J3541" s="182">
        <f>ROUND(I3541*H3541,2)</f>
        <v>0</v>
      </c>
      <c r="K3541" s="178" t="s">
        <v>4754</v>
      </c>
      <c r="L3541" s="42"/>
      <c r="M3541" s="183" t="s">
        <v>5</v>
      </c>
      <c r="N3541" s="184" t="s">
        <v>48</v>
      </c>
      <c r="O3541" s="43"/>
      <c r="P3541" s="185">
        <f>O3541*H3541</f>
        <v>0</v>
      </c>
      <c r="Q3541" s="185">
        <v>0.00022</v>
      </c>
      <c r="R3541" s="185">
        <f>Q3541*H3541</f>
        <v>0.8198311</v>
      </c>
      <c r="S3541" s="185">
        <v>0</v>
      </c>
      <c r="T3541" s="186">
        <f>S3541*H3541</f>
        <v>0</v>
      </c>
      <c r="AR3541" s="24" t="s">
        <v>339</v>
      </c>
      <c r="AT3541" s="24" t="s">
        <v>146</v>
      </c>
      <c r="AU3541" s="24" t="s">
        <v>86</v>
      </c>
      <c r="AY3541" s="24" t="s">
        <v>144</v>
      </c>
      <c r="BE3541" s="187">
        <f>IF(N3541="základní",J3541,0)</f>
        <v>0</v>
      </c>
      <c r="BF3541" s="187">
        <f>IF(N3541="snížená",J3541,0)</f>
        <v>0</v>
      </c>
      <c r="BG3541" s="187">
        <f>IF(N3541="zákl. přenesená",J3541,0)</f>
        <v>0</v>
      </c>
      <c r="BH3541" s="187">
        <f>IF(N3541="sníž. přenesená",J3541,0)</f>
        <v>0</v>
      </c>
      <c r="BI3541" s="187">
        <f>IF(N3541="nulová",J3541,0)</f>
        <v>0</v>
      </c>
      <c r="BJ3541" s="24" t="s">
        <v>25</v>
      </c>
      <c r="BK3541" s="187">
        <f>ROUND(I3541*H3541,2)</f>
        <v>0</v>
      </c>
      <c r="BL3541" s="24" t="s">
        <v>339</v>
      </c>
      <c r="BM3541" s="24" t="s">
        <v>3605</v>
      </c>
    </row>
    <row r="3542" spans="2:51" s="11" customFormat="1" ht="13.5">
      <c r="B3542" s="188"/>
      <c r="D3542" s="189" t="s">
        <v>153</v>
      </c>
      <c r="E3542" s="190" t="s">
        <v>5</v>
      </c>
      <c r="F3542" s="191" t="s">
        <v>289</v>
      </c>
      <c r="H3542" s="192" t="s">
        <v>5</v>
      </c>
      <c r="I3542" s="193"/>
      <c r="L3542" s="188"/>
      <c r="M3542" s="194"/>
      <c r="N3542" s="195"/>
      <c r="O3542" s="195"/>
      <c r="P3542" s="195"/>
      <c r="Q3542" s="195"/>
      <c r="R3542" s="195"/>
      <c r="S3542" s="195"/>
      <c r="T3542" s="196"/>
      <c r="AT3542" s="192" t="s">
        <v>153</v>
      </c>
      <c r="AU3542" s="192" t="s">
        <v>86</v>
      </c>
      <c r="AV3542" s="11" t="s">
        <v>25</v>
      </c>
      <c r="AW3542" s="11" t="s">
        <v>40</v>
      </c>
      <c r="AX3542" s="11" t="s">
        <v>77</v>
      </c>
      <c r="AY3542" s="192" t="s">
        <v>144</v>
      </c>
    </row>
    <row r="3543" spans="2:51" s="12" customFormat="1" ht="13.5">
      <c r="B3543" s="197"/>
      <c r="D3543" s="189" t="s">
        <v>153</v>
      </c>
      <c r="E3543" s="198" t="s">
        <v>5</v>
      </c>
      <c r="F3543" s="199" t="s">
        <v>2208</v>
      </c>
      <c r="H3543" s="200">
        <v>1585.747</v>
      </c>
      <c r="I3543" s="201"/>
      <c r="L3543" s="197"/>
      <c r="M3543" s="202"/>
      <c r="N3543" s="203"/>
      <c r="O3543" s="203"/>
      <c r="P3543" s="203"/>
      <c r="Q3543" s="203"/>
      <c r="R3543" s="203"/>
      <c r="S3543" s="203"/>
      <c r="T3543" s="204"/>
      <c r="AT3543" s="198" t="s">
        <v>153</v>
      </c>
      <c r="AU3543" s="198" t="s">
        <v>86</v>
      </c>
      <c r="AV3543" s="12" t="s">
        <v>86</v>
      </c>
      <c r="AW3543" s="12" t="s">
        <v>40</v>
      </c>
      <c r="AX3543" s="12" t="s">
        <v>77</v>
      </c>
      <c r="AY3543" s="198" t="s">
        <v>144</v>
      </c>
    </row>
    <row r="3544" spans="2:51" s="13" customFormat="1" ht="13.5">
      <c r="B3544" s="205"/>
      <c r="D3544" s="189" t="s">
        <v>153</v>
      </c>
      <c r="E3544" s="215" t="s">
        <v>5</v>
      </c>
      <c r="F3544" s="216" t="s">
        <v>174</v>
      </c>
      <c r="H3544" s="217">
        <v>1585.747</v>
      </c>
      <c r="I3544" s="210"/>
      <c r="L3544" s="205"/>
      <c r="M3544" s="211"/>
      <c r="N3544" s="212"/>
      <c r="O3544" s="212"/>
      <c r="P3544" s="212"/>
      <c r="Q3544" s="212"/>
      <c r="R3544" s="212"/>
      <c r="S3544" s="212"/>
      <c r="T3544" s="213"/>
      <c r="AT3544" s="214" t="s">
        <v>153</v>
      </c>
      <c r="AU3544" s="214" t="s">
        <v>86</v>
      </c>
      <c r="AV3544" s="13" t="s">
        <v>151</v>
      </c>
      <c r="AW3544" s="13" t="s">
        <v>40</v>
      </c>
      <c r="AX3544" s="13" t="s">
        <v>77</v>
      </c>
      <c r="AY3544" s="214" t="s">
        <v>144</v>
      </c>
    </row>
    <row r="3545" spans="2:51" s="12" customFormat="1" ht="13.5">
      <c r="B3545" s="197"/>
      <c r="D3545" s="189" t="s">
        <v>153</v>
      </c>
      <c r="E3545" s="198" t="s">
        <v>5</v>
      </c>
      <c r="F3545" s="199" t="s">
        <v>3606</v>
      </c>
      <c r="H3545" s="200">
        <v>3726.505</v>
      </c>
      <c r="I3545" s="201"/>
      <c r="L3545" s="197"/>
      <c r="M3545" s="202"/>
      <c r="N3545" s="203"/>
      <c r="O3545" s="203"/>
      <c r="P3545" s="203"/>
      <c r="Q3545" s="203"/>
      <c r="R3545" s="203"/>
      <c r="S3545" s="203"/>
      <c r="T3545" s="204"/>
      <c r="AT3545" s="198" t="s">
        <v>153</v>
      </c>
      <c r="AU3545" s="198" t="s">
        <v>86</v>
      </c>
      <c r="AV3545" s="12" t="s">
        <v>86</v>
      </c>
      <c r="AW3545" s="12" t="s">
        <v>40</v>
      </c>
      <c r="AX3545" s="12" t="s">
        <v>77</v>
      </c>
      <c r="AY3545" s="198" t="s">
        <v>144</v>
      </c>
    </row>
    <row r="3546" spans="2:51" s="13" customFormat="1" ht="13.5">
      <c r="B3546" s="205"/>
      <c r="D3546" s="206" t="s">
        <v>153</v>
      </c>
      <c r="E3546" s="207" t="s">
        <v>5</v>
      </c>
      <c r="F3546" s="208" t="s">
        <v>174</v>
      </c>
      <c r="H3546" s="209">
        <v>3726.505</v>
      </c>
      <c r="I3546" s="210"/>
      <c r="L3546" s="205"/>
      <c r="M3546" s="211"/>
      <c r="N3546" s="212"/>
      <c r="O3546" s="212"/>
      <c r="P3546" s="212"/>
      <c r="Q3546" s="212"/>
      <c r="R3546" s="212"/>
      <c r="S3546" s="212"/>
      <c r="T3546" s="213"/>
      <c r="AT3546" s="214" t="s">
        <v>153</v>
      </c>
      <c r="AU3546" s="214" t="s">
        <v>86</v>
      </c>
      <c r="AV3546" s="13" t="s">
        <v>151</v>
      </c>
      <c r="AW3546" s="13" t="s">
        <v>40</v>
      </c>
      <c r="AX3546" s="13" t="s">
        <v>25</v>
      </c>
      <c r="AY3546" s="214" t="s">
        <v>144</v>
      </c>
    </row>
    <row r="3547" spans="2:65" s="1" customFormat="1" ht="31.5" customHeight="1">
      <c r="B3547" s="175"/>
      <c r="C3547" s="176" t="s">
        <v>3607</v>
      </c>
      <c r="D3547" s="176" t="s">
        <v>146</v>
      </c>
      <c r="E3547" s="177" t="s">
        <v>3608</v>
      </c>
      <c r="F3547" s="178" t="s">
        <v>3609</v>
      </c>
      <c r="G3547" s="179" t="s">
        <v>205</v>
      </c>
      <c r="H3547" s="180">
        <v>35.69</v>
      </c>
      <c r="I3547" s="181"/>
      <c r="J3547" s="182">
        <f>ROUND(I3547*H3547,2)</f>
        <v>0</v>
      </c>
      <c r="K3547" s="178" t="s">
        <v>4754</v>
      </c>
      <c r="L3547" s="42"/>
      <c r="M3547" s="183" t="s">
        <v>5</v>
      </c>
      <c r="N3547" s="184" t="s">
        <v>48</v>
      </c>
      <c r="O3547" s="43"/>
      <c r="P3547" s="185">
        <f>O3547*H3547</f>
        <v>0</v>
      </c>
      <c r="Q3547" s="185">
        <v>0.00065</v>
      </c>
      <c r="R3547" s="185">
        <f>Q3547*H3547</f>
        <v>0.023198499999999997</v>
      </c>
      <c r="S3547" s="185">
        <v>0</v>
      </c>
      <c r="T3547" s="186">
        <f>S3547*H3547</f>
        <v>0</v>
      </c>
      <c r="AR3547" s="24" t="s">
        <v>339</v>
      </c>
      <c r="AT3547" s="24" t="s">
        <v>146</v>
      </c>
      <c r="AU3547" s="24" t="s">
        <v>86</v>
      </c>
      <c r="AY3547" s="24" t="s">
        <v>144</v>
      </c>
      <c r="BE3547" s="187">
        <f>IF(N3547="základní",J3547,0)</f>
        <v>0</v>
      </c>
      <c r="BF3547" s="187">
        <f>IF(N3547="snížená",J3547,0)</f>
        <v>0</v>
      </c>
      <c r="BG3547" s="187">
        <f>IF(N3547="zákl. přenesená",J3547,0)</f>
        <v>0</v>
      </c>
      <c r="BH3547" s="187">
        <f>IF(N3547="sníž. přenesená",J3547,0)</f>
        <v>0</v>
      </c>
      <c r="BI3547" s="187">
        <f>IF(N3547="nulová",J3547,0)</f>
        <v>0</v>
      </c>
      <c r="BJ3547" s="24" t="s">
        <v>25</v>
      </c>
      <c r="BK3547" s="187">
        <f>ROUND(I3547*H3547,2)</f>
        <v>0</v>
      </c>
      <c r="BL3547" s="24" t="s">
        <v>339</v>
      </c>
      <c r="BM3547" s="24" t="s">
        <v>3610</v>
      </c>
    </row>
    <row r="3548" spans="2:51" s="11" customFormat="1" ht="13.5">
      <c r="B3548" s="188"/>
      <c r="D3548" s="189" t="s">
        <v>153</v>
      </c>
      <c r="E3548" s="190" t="s">
        <v>5</v>
      </c>
      <c r="F3548" s="191" t="s">
        <v>517</v>
      </c>
      <c r="H3548" s="192" t="s">
        <v>5</v>
      </c>
      <c r="I3548" s="193"/>
      <c r="L3548" s="188"/>
      <c r="M3548" s="194"/>
      <c r="N3548" s="195"/>
      <c r="O3548" s="195"/>
      <c r="P3548" s="195"/>
      <c r="Q3548" s="195"/>
      <c r="R3548" s="195"/>
      <c r="S3548" s="195"/>
      <c r="T3548" s="196"/>
      <c r="AT3548" s="192" t="s">
        <v>153</v>
      </c>
      <c r="AU3548" s="192" t="s">
        <v>86</v>
      </c>
      <c r="AV3548" s="11" t="s">
        <v>25</v>
      </c>
      <c r="AW3548" s="11" t="s">
        <v>40</v>
      </c>
      <c r="AX3548" s="11" t="s">
        <v>77</v>
      </c>
      <c r="AY3548" s="192" t="s">
        <v>144</v>
      </c>
    </row>
    <row r="3549" spans="2:51" s="12" customFormat="1" ht="13.5">
      <c r="B3549" s="197"/>
      <c r="D3549" s="189" t="s">
        <v>153</v>
      </c>
      <c r="E3549" s="198" t="s">
        <v>5</v>
      </c>
      <c r="F3549" s="199" t="s">
        <v>2392</v>
      </c>
      <c r="H3549" s="200">
        <v>26.136</v>
      </c>
      <c r="I3549" s="201"/>
      <c r="L3549" s="197"/>
      <c r="M3549" s="202"/>
      <c r="N3549" s="203"/>
      <c r="O3549" s="203"/>
      <c r="P3549" s="203"/>
      <c r="Q3549" s="203"/>
      <c r="R3549" s="203"/>
      <c r="S3549" s="203"/>
      <c r="T3549" s="204"/>
      <c r="AT3549" s="198" t="s">
        <v>153</v>
      </c>
      <c r="AU3549" s="198" t="s">
        <v>86</v>
      </c>
      <c r="AV3549" s="12" t="s">
        <v>86</v>
      </c>
      <c r="AW3549" s="12" t="s">
        <v>40</v>
      </c>
      <c r="AX3549" s="12" t="s">
        <v>77</v>
      </c>
      <c r="AY3549" s="198" t="s">
        <v>144</v>
      </c>
    </row>
    <row r="3550" spans="2:51" s="11" customFormat="1" ht="13.5">
      <c r="B3550" s="188"/>
      <c r="D3550" s="189" t="s">
        <v>153</v>
      </c>
      <c r="E3550" s="190" t="s">
        <v>5</v>
      </c>
      <c r="F3550" s="191" t="s">
        <v>519</v>
      </c>
      <c r="H3550" s="192" t="s">
        <v>5</v>
      </c>
      <c r="I3550" s="193"/>
      <c r="L3550" s="188"/>
      <c r="M3550" s="194"/>
      <c r="N3550" s="195"/>
      <c r="O3550" s="195"/>
      <c r="P3550" s="195"/>
      <c r="Q3550" s="195"/>
      <c r="R3550" s="195"/>
      <c r="S3550" s="195"/>
      <c r="T3550" s="196"/>
      <c r="AT3550" s="192" t="s">
        <v>153</v>
      </c>
      <c r="AU3550" s="192" t="s">
        <v>86</v>
      </c>
      <c r="AV3550" s="11" t="s">
        <v>25</v>
      </c>
      <c r="AW3550" s="11" t="s">
        <v>40</v>
      </c>
      <c r="AX3550" s="11" t="s">
        <v>77</v>
      </c>
      <c r="AY3550" s="192" t="s">
        <v>144</v>
      </c>
    </row>
    <row r="3551" spans="2:51" s="12" customFormat="1" ht="13.5">
      <c r="B3551" s="197"/>
      <c r="D3551" s="189" t="s">
        <v>153</v>
      </c>
      <c r="E3551" s="198" t="s">
        <v>5</v>
      </c>
      <c r="F3551" s="199" t="s">
        <v>2393</v>
      </c>
      <c r="H3551" s="200">
        <v>9.554</v>
      </c>
      <c r="I3551" s="201"/>
      <c r="L3551" s="197"/>
      <c r="M3551" s="202"/>
      <c r="N3551" s="203"/>
      <c r="O3551" s="203"/>
      <c r="P3551" s="203"/>
      <c r="Q3551" s="203"/>
      <c r="R3551" s="203"/>
      <c r="S3551" s="203"/>
      <c r="T3551" s="204"/>
      <c r="AT3551" s="198" t="s">
        <v>153</v>
      </c>
      <c r="AU3551" s="198" t="s">
        <v>86</v>
      </c>
      <c r="AV3551" s="12" t="s">
        <v>86</v>
      </c>
      <c r="AW3551" s="12" t="s">
        <v>40</v>
      </c>
      <c r="AX3551" s="12" t="s">
        <v>77</v>
      </c>
      <c r="AY3551" s="198" t="s">
        <v>144</v>
      </c>
    </row>
    <row r="3552" spans="2:51" s="13" customFormat="1" ht="13.5">
      <c r="B3552" s="205"/>
      <c r="D3552" s="206" t="s">
        <v>153</v>
      </c>
      <c r="E3552" s="207" t="s">
        <v>5</v>
      </c>
      <c r="F3552" s="208" t="s">
        <v>174</v>
      </c>
      <c r="H3552" s="209">
        <v>35.69</v>
      </c>
      <c r="I3552" s="210"/>
      <c r="L3552" s="205"/>
      <c r="M3552" s="211"/>
      <c r="N3552" s="212"/>
      <c r="O3552" s="212"/>
      <c r="P3552" s="212"/>
      <c r="Q3552" s="212"/>
      <c r="R3552" s="212"/>
      <c r="S3552" s="212"/>
      <c r="T3552" s="213"/>
      <c r="AT3552" s="214" t="s">
        <v>153</v>
      </c>
      <c r="AU3552" s="214" t="s">
        <v>86</v>
      </c>
      <c r="AV3552" s="13" t="s">
        <v>151</v>
      </c>
      <c r="AW3552" s="13" t="s">
        <v>40</v>
      </c>
      <c r="AX3552" s="13" t="s">
        <v>25</v>
      </c>
      <c r="AY3552" s="214" t="s">
        <v>144</v>
      </c>
    </row>
    <row r="3553" spans="2:65" s="1" customFormat="1" ht="31.5" customHeight="1">
      <c r="B3553" s="175"/>
      <c r="C3553" s="176" t="s">
        <v>3611</v>
      </c>
      <c r="D3553" s="176" t="s">
        <v>146</v>
      </c>
      <c r="E3553" s="177" t="s">
        <v>3612</v>
      </c>
      <c r="F3553" s="178" t="s">
        <v>3613</v>
      </c>
      <c r="G3553" s="179" t="s">
        <v>205</v>
      </c>
      <c r="H3553" s="180">
        <v>529.781</v>
      </c>
      <c r="I3553" s="181"/>
      <c r="J3553" s="182">
        <f>ROUND(I3553*H3553,2)</f>
        <v>0</v>
      </c>
      <c r="K3553" s="178" t="s">
        <v>4754</v>
      </c>
      <c r="L3553" s="42"/>
      <c r="M3553" s="183" t="s">
        <v>5</v>
      </c>
      <c r="N3553" s="184" t="s">
        <v>48</v>
      </c>
      <c r="O3553" s="43"/>
      <c r="P3553" s="185">
        <f>O3553*H3553</f>
        <v>0</v>
      </c>
      <c r="Q3553" s="185">
        <v>0.00074</v>
      </c>
      <c r="R3553" s="185">
        <f>Q3553*H3553</f>
        <v>0.39203794</v>
      </c>
      <c r="S3553" s="185">
        <v>0</v>
      </c>
      <c r="T3553" s="186">
        <f>S3553*H3553</f>
        <v>0</v>
      </c>
      <c r="AR3553" s="24" t="s">
        <v>339</v>
      </c>
      <c r="AT3553" s="24" t="s">
        <v>146</v>
      </c>
      <c r="AU3553" s="24" t="s">
        <v>86</v>
      </c>
      <c r="AY3553" s="24" t="s">
        <v>144</v>
      </c>
      <c r="BE3553" s="187">
        <f>IF(N3553="základní",J3553,0)</f>
        <v>0</v>
      </c>
      <c r="BF3553" s="187">
        <f>IF(N3553="snížená",J3553,0)</f>
        <v>0</v>
      </c>
      <c r="BG3553" s="187">
        <f>IF(N3553="zákl. přenesená",J3553,0)</f>
        <v>0</v>
      </c>
      <c r="BH3553" s="187">
        <f>IF(N3553="sníž. přenesená",J3553,0)</f>
        <v>0</v>
      </c>
      <c r="BI3553" s="187">
        <f>IF(N3553="nulová",J3553,0)</f>
        <v>0</v>
      </c>
      <c r="BJ3553" s="24" t="s">
        <v>25</v>
      </c>
      <c r="BK3553" s="187">
        <f>ROUND(I3553*H3553,2)</f>
        <v>0</v>
      </c>
      <c r="BL3553" s="24" t="s">
        <v>339</v>
      </c>
      <c r="BM3553" s="24" t="s">
        <v>3614</v>
      </c>
    </row>
    <row r="3554" spans="2:51" s="11" customFormat="1" ht="13.5">
      <c r="B3554" s="188"/>
      <c r="D3554" s="189" t="s">
        <v>153</v>
      </c>
      <c r="E3554" s="190" t="s">
        <v>5</v>
      </c>
      <c r="F3554" s="191" t="s">
        <v>3615</v>
      </c>
      <c r="H3554" s="192" t="s">
        <v>5</v>
      </c>
      <c r="I3554" s="193"/>
      <c r="L3554" s="188"/>
      <c r="M3554" s="194"/>
      <c r="N3554" s="195"/>
      <c r="O3554" s="195"/>
      <c r="P3554" s="195"/>
      <c r="Q3554" s="195"/>
      <c r="R3554" s="195"/>
      <c r="S3554" s="195"/>
      <c r="T3554" s="196"/>
      <c r="AT3554" s="192" t="s">
        <v>153</v>
      </c>
      <c r="AU3554" s="192" t="s">
        <v>86</v>
      </c>
      <c r="AV3554" s="11" t="s">
        <v>25</v>
      </c>
      <c r="AW3554" s="11" t="s">
        <v>40</v>
      </c>
      <c r="AX3554" s="11" t="s">
        <v>77</v>
      </c>
      <c r="AY3554" s="192" t="s">
        <v>144</v>
      </c>
    </row>
    <row r="3555" spans="2:51" s="11" customFormat="1" ht="13.5">
      <c r="B3555" s="188"/>
      <c r="D3555" s="189" t="s">
        <v>153</v>
      </c>
      <c r="E3555" s="190" t="s">
        <v>5</v>
      </c>
      <c r="F3555" s="191" t="s">
        <v>1646</v>
      </c>
      <c r="H3555" s="192" t="s">
        <v>5</v>
      </c>
      <c r="I3555" s="193"/>
      <c r="L3555" s="188"/>
      <c r="M3555" s="194"/>
      <c r="N3555" s="195"/>
      <c r="O3555" s="195"/>
      <c r="P3555" s="195"/>
      <c r="Q3555" s="195"/>
      <c r="R3555" s="195"/>
      <c r="S3555" s="195"/>
      <c r="T3555" s="196"/>
      <c r="AT3555" s="192" t="s">
        <v>153</v>
      </c>
      <c r="AU3555" s="192" t="s">
        <v>86</v>
      </c>
      <c r="AV3555" s="11" t="s">
        <v>25</v>
      </c>
      <c r="AW3555" s="11" t="s">
        <v>40</v>
      </c>
      <c r="AX3555" s="11" t="s">
        <v>77</v>
      </c>
      <c r="AY3555" s="192" t="s">
        <v>144</v>
      </c>
    </row>
    <row r="3556" spans="2:51" s="12" customFormat="1" ht="13.5">
      <c r="B3556" s="197"/>
      <c r="D3556" s="189" t="s">
        <v>153</v>
      </c>
      <c r="E3556" s="198" t="s">
        <v>5</v>
      </c>
      <c r="F3556" s="199" t="s">
        <v>1647</v>
      </c>
      <c r="H3556" s="200">
        <v>575.528</v>
      </c>
      <c r="I3556" s="201"/>
      <c r="L3556" s="197"/>
      <c r="M3556" s="202"/>
      <c r="N3556" s="203"/>
      <c r="O3556" s="203"/>
      <c r="P3556" s="203"/>
      <c r="Q3556" s="203"/>
      <c r="R3556" s="203"/>
      <c r="S3556" s="203"/>
      <c r="T3556" s="204"/>
      <c r="AT3556" s="198" t="s">
        <v>153</v>
      </c>
      <c r="AU3556" s="198" t="s">
        <v>86</v>
      </c>
      <c r="AV3556" s="12" t="s">
        <v>86</v>
      </c>
      <c r="AW3556" s="12" t="s">
        <v>40</v>
      </c>
      <c r="AX3556" s="12" t="s">
        <v>77</v>
      </c>
      <c r="AY3556" s="198" t="s">
        <v>144</v>
      </c>
    </row>
    <row r="3557" spans="2:51" s="11" customFormat="1" ht="13.5">
      <c r="B3557" s="188"/>
      <c r="D3557" s="189" t="s">
        <v>153</v>
      </c>
      <c r="E3557" s="190" t="s">
        <v>5</v>
      </c>
      <c r="F3557" s="191" t="s">
        <v>1648</v>
      </c>
      <c r="H3557" s="192" t="s">
        <v>5</v>
      </c>
      <c r="I3557" s="193"/>
      <c r="L3557" s="188"/>
      <c r="M3557" s="194"/>
      <c r="N3557" s="195"/>
      <c r="O3557" s="195"/>
      <c r="P3557" s="195"/>
      <c r="Q3557" s="195"/>
      <c r="R3557" s="195"/>
      <c r="S3557" s="195"/>
      <c r="T3557" s="196"/>
      <c r="AT3557" s="192" t="s">
        <v>153</v>
      </c>
      <c r="AU3557" s="192" t="s">
        <v>86</v>
      </c>
      <c r="AV3557" s="11" t="s">
        <v>25</v>
      </c>
      <c r="AW3557" s="11" t="s">
        <v>40</v>
      </c>
      <c r="AX3557" s="11" t="s">
        <v>77</v>
      </c>
      <c r="AY3557" s="192" t="s">
        <v>144</v>
      </c>
    </row>
    <row r="3558" spans="2:51" s="12" customFormat="1" ht="13.5">
      <c r="B3558" s="197"/>
      <c r="D3558" s="189" t="s">
        <v>153</v>
      </c>
      <c r="E3558" s="198" t="s">
        <v>5</v>
      </c>
      <c r="F3558" s="199" t="s">
        <v>1649</v>
      </c>
      <c r="H3558" s="200">
        <v>-31.92</v>
      </c>
      <c r="I3558" s="201"/>
      <c r="L3558" s="197"/>
      <c r="M3558" s="202"/>
      <c r="N3558" s="203"/>
      <c r="O3558" s="203"/>
      <c r="P3558" s="203"/>
      <c r="Q3558" s="203"/>
      <c r="R3558" s="203"/>
      <c r="S3558" s="203"/>
      <c r="T3558" s="204"/>
      <c r="AT3558" s="198" t="s">
        <v>153</v>
      </c>
      <c r="AU3558" s="198" t="s">
        <v>86</v>
      </c>
      <c r="AV3558" s="12" t="s">
        <v>86</v>
      </c>
      <c r="AW3558" s="12" t="s">
        <v>40</v>
      </c>
      <c r="AX3558" s="12" t="s">
        <v>77</v>
      </c>
      <c r="AY3558" s="198" t="s">
        <v>144</v>
      </c>
    </row>
    <row r="3559" spans="2:51" s="12" customFormat="1" ht="13.5">
      <c r="B3559" s="197"/>
      <c r="D3559" s="189" t="s">
        <v>153</v>
      </c>
      <c r="E3559" s="198" t="s">
        <v>5</v>
      </c>
      <c r="F3559" s="199" t="s">
        <v>1650</v>
      </c>
      <c r="H3559" s="200">
        <v>-72.9</v>
      </c>
      <c r="I3559" s="201"/>
      <c r="L3559" s="197"/>
      <c r="M3559" s="202"/>
      <c r="N3559" s="203"/>
      <c r="O3559" s="203"/>
      <c r="P3559" s="203"/>
      <c r="Q3559" s="203"/>
      <c r="R3559" s="203"/>
      <c r="S3559" s="203"/>
      <c r="T3559" s="204"/>
      <c r="AT3559" s="198" t="s">
        <v>153</v>
      </c>
      <c r="AU3559" s="198" t="s">
        <v>86</v>
      </c>
      <c r="AV3559" s="12" t="s">
        <v>86</v>
      </c>
      <c r="AW3559" s="12" t="s">
        <v>40</v>
      </c>
      <c r="AX3559" s="12" t="s">
        <v>77</v>
      </c>
      <c r="AY3559" s="198" t="s">
        <v>144</v>
      </c>
    </row>
    <row r="3560" spans="2:51" s="11" customFormat="1" ht="13.5">
      <c r="B3560" s="188"/>
      <c r="D3560" s="189" t="s">
        <v>153</v>
      </c>
      <c r="E3560" s="190" t="s">
        <v>5</v>
      </c>
      <c r="F3560" s="191" t="s">
        <v>1651</v>
      </c>
      <c r="H3560" s="192" t="s">
        <v>5</v>
      </c>
      <c r="I3560" s="193"/>
      <c r="L3560" s="188"/>
      <c r="M3560" s="194"/>
      <c r="N3560" s="195"/>
      <c r="O3560" s="195"/>
      <c r="P3560" s="195"/>
      <c r="Q3560" s="195"/>
      <c r="R3560" s="195"/>
      <c r="S3560" s="195"/>
      <c r="T3560" s="196"/>
      <c r="AT3560" s="192" t="s">
        <v>153</v>
      </c>
      <c r="AU3560" s="192" t="s">
        <v>86</v>
      </c>
      <c r="AV3560" s="11" t="s">
        <v>25</v>
      </c>
      <c r="AW3560" s="11" t="s">
        <v>40</v>
      </c>
      <c r="AX3560" s="11" t="s">
        <v>77</v>
      </c>
      <c r="AY3560" s="192" t="s">
        <v>144</v>
      </c>
    </row>
    <row r="3561" spans="2:51" s="12" customFormat="1" ht="13.5">
      <c r="B3561" s="197"/>
      <c r="D3561" s="189" t="s">
        <v>153</v>
      </c>
      <c r="E3561" s="198" t="s">
        <v>5</v>
      </c>
      <c r="F3561" s="199" t="s">
        <v>1652</v>
      </c>
      <c r="H3561" s="200">
        <v>52.41</v>
      </c>
      <c r="I3561" s="201"/>
      <c r="L3561" s="197"/>
      <c r="M3561" s="202"/>
      <c r="N3561" s="203"/>
      <c r="O3561" s="203"/>
      <c r="P3561" s="203"/>
      <c r="Q3561" s="203"/>
      <c r="R3561" s="203"/>
      <c r="S3561" s="203"/>
      <c r="T3561" s="204"/>
      <c r="AT3561" s="198" t="s">
        <v>153</v>
      </c>
      <c r="AU3561" s="198" t="s">
        <v>86</v>
      </c>
      <c r="AV3561" s="12" t="s">
        <v>86</v>
      </c>
      <c r="AW3561" s="12" t="s">
        <v>40</v>
      </c>
      <c r="AX3561" s="12" t="s">
        <v>77</v>
      </c>
      <c r="AY3561" s="198" t="s">
        <v>144</v>
      </c>
    </row>
    <row r="3562" spans="2:51" s="11" customFormat="1" ht="13.5">
      <c r="B3562" s="188"/>
      <c r="D3562" s="189" t="s">
        <v>153</v>
      </c>
      <c r="E3562" s="190" t="s">
        <v>5</v>
      </c>
      <c r="F3562" s="191" t="s">
        <v>3616</v>
      </c>
      <c r="H3562" s="192" t="s">
        <v>5</v>
      </c>
      <c r="I3562" s="193"/>
      <c r="L3562" s="188"/>
      <c r="M3562" s="194"/>
      <c r="N3562" s="195"/>
      <c r="O3562" s="195"/>
      <c r="P3562" s="195"/>
      <c r="Q3562" s="195"/>
      <c r="R3562" s="195"/>
      <c r="S3562" s="195"/>
      <c r="T3562" s="196"/>
      <c r="AT3562" s="192" t="s">
        <v>153</v>
      </c>
      <c r="AU3562" s="192" t="s">
        <v>86</v>
      </c>
      <c r="AV3562" s="11" t="s">
        <v>25</v>
      </c>
      <c r="AW3562" s="11" t="s">
        <v>40</v>
      </c>
      <c r="AX3562" s="11" t="s">
        <v>77</v>
      </c>
      <c r="AY3562" s="192" t="s">
        <v>144</v>
      </c>
    </row>
    <row r="3563" spans="2:51" s="12" customFormat="1" ht="13.5">
      <c r="B3563" s="197"/>
      <c r="D3563" s="189" t="s">
        <v>153</v>
      </c>
      <c r="E3563" s="198" t="s">
        <v>5</v>
      </c>
      <c r="F3563" s="199" t="s">
        <v>3617</v>
      </c>
      <c r="H3563" s="200">
        <v>7.983</v>
      </c>
      <c r="I3563" s="201"/>
      <c r="L3563" s="197"/>
      <c r="M3563" s="202"/>
      <c r="N3563" s="203"/>
      <c r="O3563" s="203"/>
      <c r="P3563" s="203"/>
      <c r="Q3563" s="203"/>
      <c r="R3563" s="203"/>
      <c r="S3563" s="203"/>
      <c r="T3563" s="204"/>
      <c r="AT3563" s="198" t="s">
        <v>153</v>
      </c>
      <c r="AU3563" s="198" t="s">
        <v>86</v>
      </c>
      <c r="AV3563" s="12" t="s">
        <v>86</v>
      </c>
      <c r="AW3563" s="12" t="s">
        <v>40</v>
      </c>
      <c r="AX3563" s="12" t="s">
        <v>77</v>
      </c>
      <c r="AY3563" s="198" t="s">
        <v>144</v>
      </c>
    </row>
    <row r="3564" spans="2:51" s="11" customFormat="1" ht="13.5">
      <c r="B3564" s="188"/>
      <c r="D3564" s="189" t="s">
        <v>153</v>
      </c>
      <c r="E3564" s="190" t="s">
        <v>5</v>
      </c>
      <c r="F3564" s="191" t="s">
        <v>1648</v>
      </c>
      <c r="H3564" s="192" t="s">
        <v>5</v>
      </c>
      <c r="I3564" s="193"/>
      <c r="L3564" s="188"/>
      <c r="M3564" s="194"/>
      <c r="N3564" s="195"/>
      <c r="O3564" s="195"/>
      <c r="P3564" s="195"/>
      <c r="Q3564" s="195"/>
      <c r="R3564" s="195"/>
      <c r="S3564" s="195"/>
      <c r="T3564" s="196"/>
      <c r="AT3564" s="192" t="s">
        <v>153</v>
      </c>
      <c r="AU3564" s="192" t="s">
        <v>86</v>
      </c>
      <c r="AV3564" s="11" t="s">
        <v>25</v>
      </c>
      <c r="AW3564" s="11" t="s">
        <v>40</v>
      </c>
      <c r="AX3564" s="11" t="s">
        <v>77</v>
      </c>
      <c r="AY3564" s="192" t="s">
        <v>144</v>
      </c>
    </row>
    <row r="3565" spans="2:51" s="12" customFormat="1" ht="13.5">
      <c r="B3565" s="197"/>
      <c r="D3565" s="189" t="s">
        <v>153</v>
      </c>
      <c r="E3565" s="198" t="s">
        <v>5</v>
      </c>
      <c r="F3565" s="199" t="s">
        <v>3618</v>
      </c>
      <c r="H3565" s="200">
        <v>-1.32</v>
      </c>
      <c r="I3565" s="201"/>
      <c r="L3565" s="197"/>
      <c r="M3565" s="202"/>
      <c r="N3565" s="203"/>
      <c r="O3565" s="203"/>
      <c r="P3565" s="203"/>
      <c r="Q3565" s="203"/>
      <c r="R3565" s="203"/>
      <c r="S3565" s="203"/>
      <c r="T3565" s="204"/>
      <c r="AT3565" s="198" t="s">
        <v>153</v>
      </c>
      <c r="AU3565" s="198" t="s">
        <v>86</v>
      </c>
      <c r="AV3565" s="12" t="s">
        <v>86</v>
      </c>
      <c r="AW3565" s="12" t="s">
        <v>40</v>
      </c>
      <c r="AX3565" s="12" t="s">
        <v>77</v>
      </c>
      <c r="AY3565" s="198" t="s">
        <v>144</v>
      </c>
    </row>
    <row r="3566" spans="2:51" s="13" customFormat="1" ht="13.5">
      <c r="B3566" s="205"/>
      <c r="D3566" s="206" t="s">
        <v>153</v>
      </c>
      <c r="E3566" s="207" t="s">
        <v>5</v>
      </c>
      <c r="F3566" s="208" t="s">
        <v>174</v>
      </c>
      <c r="H3566" s="209">
        <v>529.781</v>
      </c>
      <c r="I3566" s="210"/>
      <c r="L3566" s="205"/>
      <c r="M3566" s="211"/>
      <c r="N3566" s="212"/>
      <c r="O3566" s="212"/>
      <c r="P3566" s="212"/>
      <c r="Q3566" s="212"/>
      <c r="R3566" s="212"/>
      <c r="S3566" s="212"/>
      <c r="T3566" s="213"/>
      <c r="AT3566" s="214" t="s">
        <v>153</v>
      </c>
      <c r="AU3566" s="214" t="s">
        <v>86</v>
      </c>
      <c r="AV3566" s="13" t="s">
        <v>151</v>
      </c>
      <c r="AW3566" s="13" t="s">
        <v>40</v>
      </c>
      <c r="AX3566" s="13" t="s">
        <v>25</v>
      </c>
      <c r="AY3566" s="214" t="s">
        <v>144</v>
      </c>
    </row>
    <row r="3567" spans="2:65" s="1" customFormat="1" ht="31.5" customHeight="1">
      <c r="B3567" s="175"/>
      <c r="C3567" s="176" t="s">
        <v>1436</v>
      </c>
      <c r="D3567" s="176" t="s">
        <v>146</v>
      </c>
      <c r="E3567" s="177" t="s">
        <v>3619</v>
      </c>
      <c r="F3567" s="178" t="s">
        <v>3620</v>
      </c>
      <c r="G3567" s="179" t="s">
        <v>205</v>
      </c>
      <c r="H3567" s="180">
        <v>378.656</v>
      </c>
      <c r="I3567" s="181"/>
      <c r="J3567" s="182">
        <f>ROUND(I3567*H3567,2)</f>
        <v>0</v>
      </c>
      <c r="K3567" s="178" t="s">
        <v>4754</v>
      </c>
      <c r="L3567" s="42"/>
      <c r="M3567" s="183" t="s">
        <v>5</v>
      </c>
      <c r="N3567" s="184" t="s">
        <v>48</v>
      </c>
      <c r="O3567" s="43"/>
      <c r="P3567" s="185">
        <f>O3567*H3567</f>
        <v>0</v>
      </c>
      <c r="Q3567" s="185">
        <v>0.00082</v>
      </c>
      <c r="R3567" s="185">
        <f>Q3567*H3567</f>
        <v>0.31049792</v>
      </c>
      <c r="S3567" s="185">
        <v>0</v>
      </c>
      <c r="T3567" s="186">
        <f>S3567*H3567</f>
        <v>0</v>
      </c>
      <c r="AR3567" s="24" t="s">
        <v>339</v>
      </c>
      <c r="AT3567" s="24" t="s">
        <v>146</v>
      </c>
      <c r="AU3567" s="24" t="s">
        <v>86</v>
      </c>
      <c r="AY3567" s="24" t="s">
        <v>144</v>
      </c>
      <c r="BE3567" s="187">
        <f>IF(N3567="základní",J3567,0)</f>
        <v>0</v>
      </c>
      <c r="BF3567" s="187">
        <f>IF(N3567="snížená",J3567,0)</f>
        <v>0</v>
      </c>
      <c r="BG3567" s="187">
        <f>IF(N3567="zákl. přenesená",J3567,0)</f>
        <v>0</v>
      </c>
      <c r="BH3567" s="187">
        <f>IF(N3567="sníž. přenesená",J3567,0)</f>
        <v>0</v>
      </c>
      <c r="BI3567" s="187">
        <f>IF(N3567="nulová",J3567,0)</f>
        <v>0</v>
      </c>
      <c r="BJ3567" s="24" t="s">
        <v>25</v>
      </c>
      <c r="BK3567" s="187">
        <f>ROUND(I3567*H3567,2)</f>
        <v>0</v>
      </c>
      <c r="BL3567" s="24" t="s">
        <v>339</v>
      </c>
      <c r="BM3567" s="24" t="s">
        <v>3621</v>
      </c>
    </row>
    <row r="3568" spans="2:51" s="11" customFormat="1" ht="13.5">
      <c r="B3568" s="188"/>
      <c r="D3568" s="189" t="s">
        <v>153</v>
      </c>
      <c r="E3568" s="190" t="s">
        <v>5</v>
      </c>
      <c r="F3568" s="191" t="s">
        <v>3622</v>
      </c>
      <c r="H3568" s="192" t="s">
        <v>5</v>
      </c>
      <c r="I3568" s="193"/>
      <c r="L3568" s="188"/>
      <c r="M3568" s="194"/>
      <c r="N3568" s="195"/>
      <c r="O3568" s="195"/>
      <c r="P3568" s="195"/>
      <c r="Q3568" s="195"/>
      <c r="R3568" s="195"/>
      <c r="S3568" s="195"/>
      <c r="T3568" s="196"/>
      <c r="AT3568" s="192" t="s">
        <v>153</v>
      </c>
      <c r="AU3568" s="192" t="s">
        <v>86</v>
      </c>
      <c r="AV3568" s="11" t="s">
        <v>25</v>
      </c>
      <c r="AW3568" s="11" t="s">
        <v>40</v>
      </c>
      <c r="AX3568" s="11" t="s">
        <v>77</v>
      </c>
      <c r="AY3568" s="192" t="s">
        <v>144</v>
      </c>
    </row>
    <row r="3569" spans="2:51" s="11" customFormat="1" ht="13.5">
      <c r="B3569" s="188"/>
      <c r="D3569" s="189" t="s">
        <v>153</v>
      </c>
      <c r="E3569" s="190" t="s">
        <v>5</v>
      </c>
      <c r="F3569" s="191" t="s">
        <v>1660</v>
      </c>
      <c r="H3569" s="192" t="s">
        <v>5</v>
      </c>
      <c r="I3569" s="193"/>
      <c r="L3569" s="188"/>
      <c r="M3569" s="194"/>
      <c r="N3569" s="195"/>
      <c r="O3569" s="195"/>
      <c r="P3569" s="195"/>
      <c r="Q3569" s="195"/>
      <c r="R3569" s="195"/>
      <c r="S3569" s="195"/>
      <c r="T3569" s="196"/>
      <c r="AT3569" s="192" t="s">
        <v>153</v>
      </c>
      <c r="AU3569" s="192" t="s">
        <v>86</v>
      </c>
      <c r="AV3569" s="11" t="s">
        <v>25</v>
      </c>
      <c r="AW3569" s="11" t="s">
        <v>40</v>
      </c>
      <c r="AX3569" s="11" t="s">
        <v>77</v>
      </c>
      <c r="AY3569" s="192" t="s">
        <v>144</v>
      </c>
    </row>
    <row r="3570" spans="2:51" s="12" customFormat="1" ht="13.5">
      <c r="B3570" s="197"/>
      <c r="D3570" s="189" t="s">
        <v>153</v>
      </c>
      <c r="E3570" s="198" t="s">
        <v>5</v>
      </c>
      <c r="F3570" s="199" t="s">
        <v>1661</v>
      </c>
      <c r="H3570" s="200">
        <v>383.763</v>
      </c>
      <c r="I3570" s="201"/>
      <c r="L3570" s="197"/>
      <c r="M3570" s="202"/>
      <c r="N3570" s="203"/>
      <c r="O3570" s="203"/>
      <c r="P3570" s="203"/>
      <c r="Q3570" s="203"/>
      <c r="R3570" s="203"/>
      <c r="S3570" s="203"/>
      <c r="T3570" s="204"/>
      <c r="AT3570" s="198" t="s">
        <v>153</v>
      </c>
      <c r="AU3570" s="198" t="s">
        <v>86</v>
      </c>
      <c r="AV3570" s="12" t="s">
        <v>86</v>
      </c>
      <c r="AW3570" s="12" t="s">
        <v>40</v>
      </c>
      <c r="AX3570" s="12" t="s">
        <v>77</v>
      </c>
      <c r="AY3570" s="198" t="s">
        <v>144</v>
      </c>
    </row>
    <row r="3571" spans="2:51" s="11" customFormat="1" ht="13.5">
      <c r="B3571" s="188"/>
      <c r="D3571" s="189" t="s">
        <v>153</v>
      </c>
      <c r="E3571" s="190" t="s">
        <v>5</v>
      </c>
      <c r="F3571" s="191" t="s">
        <v>1648</v>
      </c>
      <c r="H3571" s="192" t="s">
        <v>5</v>
      </c>
      <c r="I3571" s="193"/>
      <c r="L3571" s="188"/>
      <c r="M3571" s="194"/>
      <c r="N3571" s="195"/>
      <c r="O3571" s="195"/>
      <c r="P3571" s="195"/>
      <c r="Q3571" s="195"/>
      <c r="R3571" s="195"/>
      <c r="S3571" s="195"/>
      <c r="T3571" s="196"/>
      <c r="AT3571" s="192" t="s">
        <v>153</v>
      </c>
      <c r="AU3571" s="192" t="s">
        <v>86</v>
      </c>
      <c r="AV3571" s="11" t="s">
        <v>25</v>
      </c>
      <c r="AW3571" s="11" t="s">
        <v>40</v>
      </c>
      <c r="AX3571" s="11" t="s">
        <v>77</v>
      </c>
      <c r="AY3571" s="192" t="s">
        <v>144</v>
      </c>
    </row>
    <row r="3572" spans="2:51" s="12" customFormat="1" ht="13.5">
      <c r="B3572" s="197"/>
      <c r="D3572" s="189" t="s">
        <v>153</v>
      </c>
      <c r="E3572" s="198" t="s">
        <v>5</v>
      </c>
      <c r="F3572" s="199" t="s">
        <v>1662</v>
      </c>
      <c r="H3572" s="200">
        <v>-16.8</v>
      </c>
      <c r="I3572" s="201"/>
      <c r="L3572" s="197"/>
      <c r="M3572" s="202"/>
      <c r="N3572" s="203"/>
      <c r="O3572" s="203"/>
      <c r="P3572" s="203"/>
      <c r="Q3572" s="203"/>
      <c r="R3572" s="203"/>
      <c r="S3572" s="203"/>
      <c r="T3572" s="204"/>
      <c r="AT3572" s="198" t="s">
        <v>153</v>
      </c>
      <c r="AU3572" s="198" t="s">
        <v>86</v>
      </c>
      <c r="AV3572" s="12" t="s">
        <v>86</v>
      </c>
      <c r="AW3572" s="12" t="s">
        <v>40</v>
      </c>
      <c r="AX3572" s="12" t="s">
        <v>77</v>
      </c>
      <c r="AY3572" s="198" t="s">
        <v>144</v>
      </c>
    </row>
    <row r="3573" spans="2:51" s="12" customFormat="1" ht="13.5">
      <c r="B3573" s="197"/>
      <c r="D3573" s="189" t="s">
        <v>153</v>
      </c>
      <c r="E3573" s="198" t="s">
        <v>5</v>
      </c>
      <c r="F3573" s="199" t="s">
        <v>1663</v>
      </c>
      <c r="H3573" s="200">
        <v>-28.08</v>
      </c>
      <c r="I3573" s="201"/>
      <c r="L3573" s="197"/>
      <c r="M3573" s="202"/>
      <c r="N3573" s="203"/>
      <c r="O3573" s="203"/>
      <c r="P3573" s="203"/>
      <c r="Q3573" s="203"/>
      <c r="R3573" s="203"/>
      <c r="S3573" s="203"/>
      <c r="T3573" s="204"/>
      <c r="AT3573" s="198" t="s">
        <v>153</v>
      </c>
      <c r="AU3573" s="198" t="s">
        <v>86</v>
      </c>
      <c r="AV3573" s="12" t="s">
        <v>86</v>
      </c>
      <c r="AW3573" s="12" t="s">
        <v>40</v>
      </c>
      <c r="AX3573" s="12" t="s">
        <v>77</v>
      </c>
      <c r="AY3573" s="198" t="s">
        <v>144</v>
      </c>
    </row>
    <row r="3574" spans="2:51" s="12" customFormat="1" ht="13.5">
      <c r="B3574" s="197"/>
      <c r="D3574" s="189" t="s">
        <v>153</v>
      </c>
      <c r="E3574" s="198" t="s">
        <v>5</v>
      </c>
      <c r="F3574" s="199" t="s">
        <v>1664</v>
      </c>
      <c r="H3574" s="200">
        <v>-2.625</v>
      </c>
      <c r="I3574" s="201"/>
      <c r="L3574" s="197"/>
      <c r="M3574" s="202"/>
      <c r="N3574" s="203"/>
      <c r="O3574" s="203"/>
      <c r="P3574" s="203"/>
      <c r="Q3574" s="203"/>
      <c r="R3574" s="203"/>
      <c r="S3574" s="203"/>
      <c r="T3574" s="204"/>
      <c r="AT3574" s="198" t="s">
        <v>153</v>
      </c>
      <c r="AU3574" s="198" t="s">
        <v>86</v>
      </c>
      <c r="AV3574" s="12" t="s">
        <v>86</v>
      </c>
      <c r="AW3574" s="12" t="s">
        <v>40</v>
      </c>
      <c r="AX3574" s="12" t="s">
        <v>77</v>
      </c>
      <c r="AY3574" s="198" t="s">
        <v>144</v>
      </c>
    </row>
    <row r="3575" spans="2:51" s="12" customFormat="1" ht="13.5">
      <c r="B3575" s="197"/>
      <c r="D3575" s="189" t="s">
        <v>153</v>
      </c>
      <c r="E3575" s="198" t="s">
        <v>5</v>
      </c>
      <c r="F3575" s="199" t="s">
        <v>1665</v>
      </c>
      <c r="H3575" s="200">
        <v>-1.08</v>
      </c>
      <c r="I3575" s="201"/>
      <c r="L3575" s="197"/>
      <c r="M3575" s="202"/>
      <c r="N3575" s="203"/>
      <c r="O3575" s="203"/>
      <c r="P3575" s="203"/>
      <c r="Q3575" s="203"/>
      <c r="R3575" s="203"/>
      <c r="S3575" s="203"/>
      <c r="T3575" s="204"/>
      <c r="AT3575" s="198" t="s">
        <v>153</v>
      </c>
      <c r="AU3575" s="198" t="s">
        <v>86</v>
      </c>
      <c r="AV3575" s="12" t="s">
        <v>86</v>
      </c>
      <c r="AW3575" s="12" t="s">
        <v>40</v>
      </c>
      <c r="AX3575" s="12" t="s">
        <v>77</v>
      </c>
      <c r="AY3575" s="198" t="s">
        <v>144</v>
      </c>
    </row>
    <row r="3576" spans="2:51" s="12" customFormat="1" ht="13.5">
      <c r="B3576" s="197"/>
      <c r="D3576" s="189" t="s">
        <v>153</v>
      </c>
      <c r="E3576" s="198" t="s">
        <v>5</v>
      </c>
      <c r="F3576" s="199" t="s">
        <v>1666</v>
      </c>
      <c r="H3576" s="200">
        <v>-4.3</v>
      </c>
      <c r="I3576" s="201"/>
      <c r="L3576" s="197"/>
      <c r="M3576" s="202"/>
      <c r="N3576" s="203"/>
      <c r="O3576" s="203"/>
      <c r="P3576" s="203"/>
      <c r="Q3576" s="203"/>
      <c r="R3576" s="203"/>
      <c r="S3576" s="203"/>
      <c r="T3576" s="204"/>
      <c r="AT3576" s="198" t="s">
        <v>153</v>
      </c>
      <c r="AU3576" s="198" t="s">
        <v>86</v>
      </c>
      <c r="AV3576" s="12" t="s">
        <v>86</v>
      </c>
      <c r="AW3576" s="12" t="s">
        <v>40</v>
      </c>
      <c r="AX3576" s="12" t="s">
        <v>77</v>
      </c>
      <c r="AY3576" s="198" t="s">
        <v>144</v>
      </c>
    </row>
    <row r="3577" spans="2:51" s="12" customFormat="1" ht="13.5">
      <c r="B3577" s="197"/>
      <c r="D3577" s="189" t="s">
        <v>153</v>
      </c>
      <c r="E3577" s="198" t="s">
        <v>5</v>
      </c>
      <c r="F3577" s="199" t="s">
        <v>1667</v>
      </c>
      <c r="H3577" s="200">
        <v>-1.6</v>
      </c>
      <c r="I3577" s="201"/>
      <c r="L3577" s="197"/>
      <c r="M3577" s="202"/>
      <c r="N3577" s="203"/>
      <c r="O3577" s="203"/>
      <c r="P3577" s="203"/>
      <c r="Q3577" s="203"/>
      <c r="R3577" s="203"/>
      <c r="S3577" s="203"/>
      <c r="T3577" s="204"/>
      <c r="AT3577" s="198" t="s">
        <v>153</v>
      </c>
      <c r="AU3577" s="198" t="s">
        <v>86</v>
      </c>
      <c r="AV3577" s="12" t="s">
        <v>86</v>
      </c>
      <c r="AW3577" s="12" t="s">
        <v>40</v>
      </c>
      <c r="AX3577" s="12" t="s">
        <v>77</v>
      </c>
      <c r="AY3577" s="198" t="s">
        <v>144</v>
      </c>
    </row>
    <row r="3578" spans="2:51" s="11" customFormat="1" ht="13.5">
      <c r="B3578" s="188"/>
      <c r="D3578" s="189" t="s">
        <v>153</v>
      </c>
      <c r="E3578" s="190" t="s">
        <v>5</v>
      </c>
      <c r="F3578" s="191" t="s">
        <v>1651</v>
      </c>
      <c r="H3578" s="192" t="s">
        <v>5</v>
      </c>
      <c r="I3578" s="193"/>
      <c r="L3578" s="188"/>
      <c r="M3578" s="194"/>
      <c r="N3578" s="195"/>
      <c r="O3578" s="195"/>
      <c r="P3578" s="195"/>
      <c r="Q3578" s="195"/>
      <c r="R3578" s="195"/>
      <c r="S3578" s="195"/>
      <c r="T3578" s="196"/>
      <c r="AT3578" s="192" t="s">
        <v>153</v>
      </c>
      <c r="AU3578" s="192" t="s">
        <v>86</v>
      </c>
      <c r="AV3578" s="11" t="s">
        <v>25</v>
      </c>
      <c r="AW3578" s="11" t="s">
        <v>40</v>
      </c>
      <c r="AX3578" s="11" t="s">
        <v>77</v>
      </c>
      <c r="AY3578" s="192" t="s">
        <v>144</v>
      </c>
    </row>
    <row r="3579" spans="2:51" s="12" customFormat="1" ht="13.5">
      <c r="B3579" s="197"/>
      <c r="D3579" s="189" t="s">
        <v>153</v>
      </c>
      <c r="E3579" s="198" t="s">
        <v>5</v>
      </c>
      <c r="F3579" s="199" t="s">
        <v>1668</v>
      </c>
      <c r="H3579" s="200">
        <v>27.243</v>
      </c>
      <c r="I3579" s="201"/>
      <c r="L3579" s="197"/>
      <c r="M3579" s="202"/>
      <c r="N3579" s="203"/>
      <c r="O3579" s="203"/>
      <c r="P3579" s="203"/>
      <c r="Q3579" s="203"/>
      <c r="R3579" s="203"/>
      <c r="S3579" s="203"/>
      <c r="T3579" s="204"/>
      <c r="AT3579" s="198" t="s">
        <v>153</v>
      </c>
      <c r="AU3579" s="198" t="s">
        <v>86</v>
      </c>
      <c r="AV3579" s="12" t="s">
        <v>86</v>
      </c>
      <c r="AW3579" s="12" t="s">
        <v>40</v>
      </c>
      <c r="AX3579" s="12" t="s">
        <v>77</v>
      </c>
      <c r="AY3579" s="198" t="s">
        <v>144</v>
      </c>
    </row>
    <row r="3580" spans="2:51" s="11" customFormat="1" ht="13.5">
      <c r="B3580" s="188"/>
      <c r="D3580" s="189" t="s">
        <v>153</v>
      </c>
      <c r="E3580" s="190" t="s">
        <v>5</v>
      </c>
      <c r="F3580" s="191" t="s">
        <v>3623</v>
      </c>
      <c r="H3580" s="192" t="s">
        <v>5</v>
      </c>
      <c r="I3580" s="193"/>
      <c r="L3580" s="188"/>
      <c r="M3580" s="194"/>
      <c r="N3580" s="195"/>
      <c r="O3580" s="195"/>
      <c r="P3580" s="195"/>
      <c r="Q3580" s="195"/>
      <c r="R3580" s="195"/>
      <c r="S3580" s="195"/>
      <c r="T3580" s="196"/>
      <c r="AT3580" s="192" t="s">
        <v>153</v>
      </c>
      <c r="AU3580" s="192" t="s">
        <v>86</v>
      </c>
      <c r="AV3580" s="11" t="s">
        <v>25</v>
      </c>
      <c r="AW3580" s="11" t="s">
        <v>40</v>
      </c>
      <c r="AX3580" s="11" t="s">
        <v>77</v>
      </c>
      <c r="AY3580" s="192" t="s">
        <v>144</v>
      </c>
    </row>
    <row r="3581" spans="2:51" s="12" customFormat="1" ht="13.5">
      <c r="B3581" s="197"/>
      <c r="D3581" s="189" t="s">
        <v>153</v>
      </c>
      <c r="E3581" s="198" t="s">
        <v>5</v>
      </c>
      <c r="F3581" s="199" t="s">
        <v>3624</v>
      </c>
      <c r="H3581" s="200">
        <v>27.535</v>
      </c>
      <c r="I3581" s="201"/>
      <c r="L3581" s="197"/>
      <c r="M3581" s="202"/>
      <c r="N3581" s="203"/>
      <c r="O3581" s="203"/>
      <c r="P3581" s="203"/>
      <c r="Q3581" s="203"/>
      <c r="R3581" s="203"/>
      <c r="S3581" s="203"/>
      <c r="T3581" s="204"/>
      <c r="AT3581" s="198" t="s">
        <v>153</v>
      </c>
      <c r="AU3581" s="198" t="s">
        <v>86</v>
      </c>
      <c r="AV3581" s="12" t="s">
        <v>86</v>
      </c>
      <c r="AW3581" s="12" t="s">
        <v>40</v>
      </c>
      <c r="AX3581" s="12" t="s">
        <v>77</v>
      </c>
      <c r="AY3581" s="198" t="s">
        <v>144</v>
      </c>
    </row>
    <row r="3582" spans="2:51" s="11" customFormat="1" ht="13.5">
      <c r="B3582" s="188"/>
      <c r="D3582" s="189" t="s">
        <v>153</v>
      </c>
      <c r="E3582" s="190" t="s">
        <v>5</v>
      </c>
      <c r="F3582" s="191" t="s">
        <v>1648</v>
      </c>
      <c r="H3582" s="192" t="s">
        <v>5</v>
      </c>
      <c r="I3582" s="193"/>
      <c r="L3582" s="188"/>
      <c r="M3582" s="194"/>
      <c r="N3582" s="195"/>
      <c r="O3582" s="195"/>
      <c r="P3582" s="195"/>
      <c r="Q3582" s="195"/>
      <c r="R3582" s="195"/>
      <c r="S3582" s="195"/>
      <c r="T3582" s="196"/>
      <c r="AT3582" s="192" t="s">
        <v>153</v>
      </c>
      <c r="AU3582" s="192" t="s">
        <v>86</v>
      </c>
      <c r="AV3582" s="11" t="s">
        <v>25</v>
      </c>
      <c r="AW3582" s="11" t="s">
        <v>40</v>
      </c>
      <c r="AX3582" s="11" t="s">
        <v>77</v>
      </c>
      <c r="AY3582" s="192" t="s">
        <v>144</v>
      </c>
    </row>
    <row r="3583" spans="2:51" s="12" customFormat="1" ht="13.5">
      <c r="B3583" s="197"/>
      <c r="D3583" s="189" t="s">
        <v>153</v>
      </c>
      <c r="E3583" s="198" t="s">
        <v>5</v>
      </c>
      <c r="F3583" s="199" t="s">
        <v>3625</v>
      </c>
      <c r="H3583" s="200">
        <v>-5.4</v>
      </c>
      <c r="I3583" s="201"/>
      <c r="L3583" s="197"/>
      <c r="M3583" s="202"/>
      <c r="N3583" s="203"/>
      <c r="O3583" s="203"/>
      <c r="P3583" s="203"/>
      <c r="Q3583" s="203"/>
      <c r="R3583" s="203"/>
      <c r="S3583" s="203"/>
      <c r="T3583" s="204"/>
      <c r="AT3583" s="198" t="s">
        <v>153</v>
      </c>
      <c r="AU3583" s="198" t="s">
        <v>86</v>
      </c>
      <c r="AV3583" s="12" t="s">
        <v>86</v>
      </c>
      <c r="AW3583" s="12" t="s">
        <v>40</v>
      </c>
      <c r="AX3583" s="12" t="s">
        <v>77</v>
      </c>
      <c r="AY3583" s="198" t="s">
        <v>144</v>
      </c>
    </row>
    <row r="3584" spans="2:51" s="13" customFormat="1" ht="13.5">
      <c r="B3584" s="205"/>
      <c r="D3584" s="206" t="s">
        <v>153</v>
      </c>
      <c r="E3584" s="207" t="s">
        <v>5</v>
      </c>
      <c r="F3584" s="208" t="s">
        <v>174</v>
      </c>
      <c r="H3584" s="209">
        <v>378.656</v>
      </c>
      <c r="I3584" s="210"/>
      <c r="L3584" s="205"/>
      <c r="M3584" s="211"/>
      <c r="N3584" s="212"/>
      <c r="O3584" s="212"/>
      <c r="P3584" s="212"/>
      <c r="Q3584" s="212"/>
      <c r="R3584" s="212"/>
      <c r="S3584" s="212"/>
      <c r="T3584" s="213"/>
      <c r="AT3584" s="214" t="s">
        <v>153</v>
      </c>
      <c r="AU3584" s="214" t="s">
        <v>86</v>
      </c>
      <c r="AV3584" s="13" t="s">
        <v>151</v>
      </c>
      <c r="AW3584" s="13" t="s">
        <v>40</v>
      </c>
      <c r="AX3584" s="13" t="s">
        <v>25</v>
      </c>
      <c r="AY3584" s="214" t="s">
        <v>144</v>
      </c>
    </row>
    <row r="3585" spans="2:65" s="1" customFormat="1" ht="31.5" customHeight="1">
      <c r="B3585" s="175"/>
      <c r="C3585" s="176" t="s">
        <v>3626</v>
      </c>
      <c r="D3585" s="176" t="s">
        <v>146</v>
      </c>
      <c r="E3585" s="177" t="s">
        <v>3627</v>
      </c>
      <c r="F3585" s="178" t="s">
        <v>3628</v>
      </c>
      <c r="G3585" s="179" t="s">
        <v>205</v>
      </c>
      <c r="H3585" s="180">
        <v>298.83</v>
      </c>
      <c r="I3585" s="181"/>
      <c r="J3585" s="182">
        <f>ROUND(I3585*H3585,2)</f>
        <v>0</v>
      </c>
      <c r="K3585" s="178" t="s">
        <v>4754</v>
      </c>
      <c r="L3585" s="42"/>
      <c r="M3585" s="183" t="s">
        <v>5</v>
      </c>
      <c r="N3585" s="184" t="s">
        <v>48</v>
      </c>
      <c r="O3585" s="43"/>
      <c r="P3585" s="185">
        <f>O3585*H3585</f>
        <v>0</v>
      </c>
      <c r="Q3585" s="185">
        <v>0.00092</v>
      </c>
      <c r="R3585" s="185">
        <f>Q3585*H3585</f>
        <v>0.2749236</v>
      </c>
      <c r="S3585" s="185">
        <v>0</v>
      </c>
      <c r="T3585" s="186">
        <f>S3585*H3585</f>
        <v>0</v>
      </c>
      <c r="AR3585" s="24" t="s">
        <v>339</v>
      </c>
      <c r="AT3585" s="24" t="s">
        <v>146</v>
      </c>
      <c r="AU3585" s="24" t="s">
        <v>86</v>
      </c>
      <c r="AY3585" s="24" t="s">
        <v>144</v>
      </c>
      <c r="BE3585" s="187">
        <f>IF(N3585="základní",J3585,0)</f>
        <v>0</v>
      </c>
      <c r="BF3585" s="187">
        <f>IF(N3585="snížená",J3585,0)</f>
        <v>0</v>
      </c>
      <c r="BG3585" s="187">
        <f>IF(N3585="zákl. přenesená",J3585,0)</f>
        <v>0</v>
      </c>
      <c r="BH3585" s="187">
        <f>IF(N3585="sníž. přenesená",J3585,0)</f>
        <v>0</v>
      </c>
      <c r="BI3585" s="187">
        <f>IF(N3585="nulová",J3585,0)</f>
        <v>0</v>
      </c>
      <c r="BJ3585" s="24" t="s">
        <v>25</v>
      </c>
      <c r="BK3585" s="187">
        <f>ROUND(I3585*H3585,2)</f>
        <v>0</v>
      </c>
      <c r="BL3585" s="24" t="s">
        <v>339</v>
      </c>
      <c r="BM3585" s="24" t="s">
        <v>3629</v>
      </c>
    </row>
    <row r="3586" spans="2:51" s="11" customFormat="1" ht="13.5">
      <c r="B3586" s="188"/>
      <c r="D3586" s="189" t="s">
        <v>153</v>
      </c>
      <c r="E3586" s="190" t="s">
        <v>5</v>
      </c>
      <c r="F3586" s="191" t="s">
        <v>3630</v>
      </c>
      <c r="H3586" s="192" t="s">
        <v>5</v>
      </c>
      <c r="I3586" s="193"/>
      <c r="L3586" s="188"/>
      <c r="M3586" s="194"/>
      <c r="N3586" s="195"/>
      <c r="O3586" s="195"/>
      <c r="P3586" s="195"/>
      <c r="Q3586" s="195"/>
      <c r="R3586" s="195"/>
      <c r="S3586" s="195"/>
      <c r="T3586" s="196"/>
      <c r="AT3586" s="192" t="s">
        <v>153</v>
      </c>
      <c r="AU3586" s="192" t="s">
        <v>86</v>
      </c>
      <c r="AV3586" s="11" t="s">
        <v>25</v>
      </c>
      <c r="AW3586" s="11" t="s">
        <v>40</v>
      </c>
      <c r="AX3586" s="11" t="s">
        <v>77</v>
      </c>
      <c r="AY3586" s="192" t="s">
        <v>144</v>
      </c>
    </row>
    <row r="3587" spans="2:51" s="11" customFormat="1" ht="13.5">
      <c r="B3587" s="188"/>
      <c r="D3587" s="189" t="s">
        <v>153</v>
      </c>
      <c r="E3587" s="190" t="s">
        <v>5</v>
      </c>
      <c r="F3587" s="191" t="s">
        <v>1674</v>
      </c>
      <c r="H3587" s="192" t="s">
        <v>5</v>
      </c>
      <c r="I3587" s="193"/>
      <c r="L3587" s="188"/>
      <c r="M3587" s="194"/>
      <c r="N3587" s="195"/>
      <c r="O3587" s="195"/>
      <c r="P3587" s="195"/>
      <c r="Q3587" s="195"/>
      <c r="R3587" s="195"/>
      <c r="S3587" s="195"/>
      <c r="T3587" s="196"/>
      <c r="AT3587" s="192" t="s">
        <v>153</v>
      </c>
      <c r="AU3587" s="192" t="s">
        <v>86</v>
      </c>
      <c r="AV3587" s="11" t="s">
        <v>25</v>
      </c>
      <c r="AW3587" s="11" t="s">
        <v>40</v>
      </c>
      <c r="AX3587" s="11" t="s">
        <v>77</v>
      </c>
      <c r="AY3587" s="192" t="s">
        <v>144</v>
      </c>
    </row>
    <row r="3588" spans="2:51" s="12" customFormat="1" ht="13.5">
      <c r="B3588" s="197"/>
      <c r="D3588" s="189" t="s">
        <v>153</v>
      </c>
      <c r="E3588" s="198" t="s">
        <v>5</v>
      </c>
      <c r="F3588" s="199" t="s">
        <v>1675</v>
      </c>
      <c r="H3588" s="200">
        <v>319.53</v>
      </c>
      <c r="I3588" s="201"/>
      <c r="L3588" s="197"/>
      <c r="M3588" s="202"/>
      <c r="N3588" s="203"/>
      <c r="O3588" s="203"/>
      <c r="P3588" s="203"/>
      <c r="Q3588" s="203"/>
      <c r="R3588" s="203"/>
      <c r="S3588" s="203"/>
      <c r="T3588" s="204"/>
      <c r="AT3588" s="198" t="s">
        <v>153</v>
      </c>
      <c r="AU3588" s="198" t="s">
        <v>86</v>
      </c>
      <c r="AV3588" s="12" t="s">
        <v>86</v>
      </c>
      <c r="AW3588" s="12" t="s">
        <v>40</v>
      </c>
      <c r="AX3588" s="12" t="s">
        <v>77</v>
      </c>
      <c r="AY3588" s="198" t="s">
        <v>144</v>
      </c>
    </row>
    <row r="3589" spans="2:51" s="11" customFormat="1" ht="13.5">
      <c r="B3589" s="188"/>
      <c r="D3589" s="189" t="s">
        <v>153</v>
      </c>
      <c r="E3589" s="190" t="s">
        <v>5</v>
      </c>
      <c r="F3589" s="191" t="s">
        <v>1648</v>
      </c>
      <c r="H3589" s="192" t="s">
        <v>5</v>
      </c>
      <c r="I3589" s="193"/>
      <c r="L3589" s="188"/>
      <c r="M3589" s="194"/>
      <c r="N3589" s="195"/>
      <c r="O3589" s="195"/>
      <c r="P3589" s="195"/>
      <c r="Q3589" s="195"/>
      <c r="R3589" s="195"/>
      <c r="S3589" s="195"/>
      <c r="T3589" s="196"/>
      <c r="AT3589" s="192" t="s">
        <v>153</v>
      </c>
      <c r="AU3589" s="192" t="s">
        <v>86</v>
      </c>
      <c r="AV3589" s="11" t="s">
        <v>25</v>
      </c>
      <c r="AW3589" s="11" t="s">
        <v>40</v>
      </c>
      <c r="AX3589" s="11" t="s">
        <v>77</v>
      </c>
      <c r="AY3589" s="192" t="s">
        <v>144</v>
      </c>
    </row>
    <row r="3590" spans="2:51" s="12" customFormat="1" ht="13.5">
      <c r="B3590" s="197"/>
      <c r="D3590" s="189" t="s">
        <v>153</v>
      </c>
      <c r="E3590" s="198" t="s">
        <v>5</v>
      </c>
      <c r="F3590" s="199" t="s">
        <v>1676</v>
      </c>
      <c r="H3590" s="200">
        <v>-15.4</v>
      </c>
      <c r="I3590" s="201"/>
      <c r="L3590" s="197"/>
      <c r="M3590" s="202"/>
      <c r="N3590" s="203"/>
      <c r="O3590" s="203"/>
      <c r="P3590" s="203"/>
      <c r="Q3590" s="203"/>
      <c r="R3590" s="203"/>
      <c r="S3590" s="203"/>
      <c r="T3590" s="204"/>
      <c r="AT3590" s="198" t="s">
        <v>153</v>
      </c>
      <c r="AU3590" s="198" t="s">
        <v>86</v>
      </c>
      <c r="AV3590" s="12" t="s">
        <v>86</v>
      </c>
      <c r="AW3590" s="12" t="s">
        <v>40</v>
      </c>
      <c r="AX3590" s="12" t="s">
        <v>77</v>
      </c>
      <c r="AY3590" s="198" t="s">
        <v>144</v>
      </c>
    </row>
    <row r="3591" spans="2:51" s="12" customFormat="1" ht="13.5">
      <c r="B3591" s="197"/>
      <c r="D3591" s="189" t="s">
        <v>153</v>
      </c>
      <c r="E3591" s="198" t="s">
        <v>5</v>
      </c>
      <c r="F3591" s="199" t="s">
        <v>1677</v>
      </c>
      <c r="H3591" s="200">
        <v>-26</v>
      </c>
      <c r="I3591" s="201"/>
      <c r="L3591" s="197"/>
      <c r="M3591" s="202"/>
      <c r="N3591" s="203"/>
      <c r="O3591" s="203"/>
      <c r="P3591" s="203"/>
      <c r="Q3591" s="203"/>
      <c r="R3591" s="203"/>
      <c r="S3591" s="203"/>
      <c r="T3591" s="204"/>
      <c r="AT3591" s="198" t="s">
        <v>153</v>
      </c>
      <c r="AU3591" s="198" t="s">
        <v>86</v>
      </c>
      <c r="AV3591" s="12" t="s">
        <v>86</v>
      </c>
      <c r="AW3591" s="12" t="s">
        <v>40</v>
      </c>
      <c r="AX3591" s="12" t="s">
        <v>77</v>
      </c>
      <c r="AY3591" s="198" t="s">
        <v>144</v>
      </c>
    </row>
    <row r="3592" spans="2:51" s="11" customFormat="1" ht="13.5">
      <c r="B3592" s="188"/>
      <c r="D3592" s="189" t="s">
        <v>153</v>
      </c>
      <c r="E3592" s="190" t="s">
        <v>5</v>
      </c>
      <c r="F3592" s="191" t="s">
        <v>1651</v>
      </c>
      <c r="H3592" s="192" t="s">
        <v>5</v>
      </c>
      <c r="I3592" s="193"/>
      <c r="L3592" s="188"/>
      <c r="M3592" s="194"/>
      <c r="N3592" s="195"/>
      <c r="O3592" s="195"/>
      <c r="P3592" s="195"/>
      <c r="Q3592" s="195"/>
      <c r="R3592" s="195"/>
      <c r="S3592" s="195"/>
      <c r="T3592" s="196"/>
      <c r="AT3592" s="192" t="s">
        <v>153</v>
      </c>
      <c r="AU3592" s="192" t="s">
        <v>86</v>
      </c>
      <c r="AV3592" s="11" t="s">
        <v>25</v>
      </c>
      <c r="AW3592" s="11" t="s">
        <v>40</v>
      </c>
      <c r="AX3592" s="11" t="s">
        <v>77</v>
      </c>
      <c r="AY3592" s="192" t="s">
        <v>144</v>
      </c>
    </row>
    <row r="3593" spans="2:51" s="12" customFormat="1" ht="13.5">
      <c r="B3593" s="197"/>
      <c r="D3593" s="189" t="s">
        <v>153</v>
      </c>
      <c r="E3593" s="198" t="s">
        <v>5</v>
      </c>
      <c r="F3593" s="199" t="s">
        <v>1678</v>
      </c>
      <c r="H3593" s="200">
        <v>20.7</v>
      </c>
      <c r="I3593" s="201"/>
      <c r="L3593" s="197"/>
      <c r="M3593" s="202"/>
      <c r="N3593" s="203"/>
      <c r="O3593" s="203"/>
      <c r="P3593" s="203"/>
      <c r="Q3593" s="203"/>
      <c r="R3593" s="203"/>
      <c r="S3593" s="203"/>
      <c r="T3593" s="204"/>
      <c r="AT3593" s="198" t="s">
        <v>153</v>
      </c>
      <c r="AU3593" s="198" t="s">
        <v>86</v>
      </c>
      <c r="AV3593" s="12" t="s">
        <v>86</v>
      </c>
      <c r="AW3593" s="12" t="s">
        <v>40</v>
      </c>
      <c r="AX3593" s="12" t="s">
        <v>77</v>
      </c>
      <c r="AY3593" s="198" t="s">
        <v>144</v>
      </c>
    </row>
    <row r="3594" spans="2:51" s="13" customFormat="1" ht="13.5">
      <c r="B3594" s="205"/>
      <c r="D3594" s="206" t="s">
        <v>153</v>
      </c>
      <c r="E3594" s="207" t="s">
        <v>5</v>
      </c>
      <c r="F3594" s="208" t="s">
        <v>174</v>
      </c>
      <c r="H3594" s="209">
        <v>298.83</v>
      </c>
      <c r="I3594" s="210"/>
      <c r="L3594" s="205"/>
      <c r="M3594" s="211"/>
      <c r="N3594" s="212"/>
      <c r="O3594" s="212"/>
      <c r="P3594" s="212"/>
      <c r="Q3594" s="212"/>
      <c r="R3594" s="212"/>
      <c r="S3594" s="212"/>
      <c r="T3594" s="213"/>
      <c r="AT3594" s="214" t="s">
        <v>153</v>
      </c>
      <c r="AU3594" s="214" t="s">
        <v>86</v>
      </c>
      <c r="AV3594" s="13" t="s">
        <v>151</v>
      </c>
      <c r="AW3594" s="13" t="s">
        <v>40</v>
      </c>
      <c r="AX3594" s="13" t="s">
        <v>25</v>
      </c>
      <c r="AY3594" s="214" t="s">
        <v>144</v>
      </c>
    </row>
    <row r="3595" spans="2:65" s="1" customFormat="1" ht="31.5" customHeight="1">
      <c r="B3595" s="175"/>
      <c r="C3595" s="176" t="s">
        <v>3631</v>
      </c>
      <c r="D3595" s="176" t="s">
        <v>146</v>
      </c>
      <c r="E3595" s="177" t="s">
        <v>3632</v>
      </c>
      <c r="F3595" s="178" t="s">
        <v>3633</v>
      </c>
      <c r="G3595" s="179" t="s">
        <v>205</v>
      </c>
      <c r="H3595" s="180">
        <v>246.17</v>
      </c>
      <c r="I3595" s="181"/>
      <c r="J3595" s="182">
        <f>ROUND(I3595*H3595,2)</f>
        <v>0</v>
      </c>
      <c r="K3595" s="178" t="s">
        <v>4754</v>
      </c>
      <c r="L3595" s="42"/>
      <c r="M3595" s="183" t="s">
        <v>5</v>
      </c>
      <c r="N3595" s="184" t="s">
        <v>48</v>
      </c>
      <c r="O3595" s="43"/>
      <c r="P3595" s="185">
        <f>O3595*H3595</f>
        <v>0</v>
      </c>
      <c r="Q3595" s="185">
        <v>0.0048</v>
      </c>
      <c r="R3595" s="185">
        <f>Q3595*H3595</f>
        <v>1.1816159999999998</v>
      </c>
      <c r="S3595" s="185">
        <v>0</v>
      </c>
      <c r="T3595" s="186">
        <f>S3595*H3595</f>
        <v>0</v>
      </c>
      <c r="AR3595" s="24" t="s">
        <v>339</v>
      </c>
      <c r="AT3595" s="24" t="s">
        <v>146</v>
      </c>
      <c r="AU3595" s="24" t="s">
        <v>86</v>
      </c>
      <c r="AY3595" s="24" t="s">
        <v>144</v>
      </c>
      <c r="BE3595" s="187">
        <f>IF(N3595="základní",J3595,0)</f>
        <v>0</v>
      </c>
      <c r="BF3595" s="187">
        <f>IF(N3595="snížená",J3595,0)</f>
        <v>0</v>
      </c>
      <c r="BG3595" s="187">
        <f>IF(N3595="zákl. přenesená",J3595,0)</f>
        <v>0</v>
      </c>
      <c r="BH3595" s="187">
        <f>IF(N3595="sníž. přenesená",J3595,0)</f>
        <v>0</v>
      </c>
      <c r="BI3595" s="187">
        <f>IF(N3595="nulová",J3595,0)</f>
        <v>0</v>
      </c>
      <c r="BJ3595" s="24" t="s">
        <v>25</v>
      </c>
      <c r="BK3595" s="187">
        <f>ROUND(I3595*H3595,2)</f>
        <v>0</v>
      </c>
      <c r="BL3595" s="24" t="s">
        <v>339</v>
      </c>
      <c r="BM3595" s="24" t="s">
        <v>3634</v>
      </c>
    </row>
    <row r="3596" spans="2:51" s="11" customFormat="1" ht="13.5">
      <c r="B3596" s="188"/>
      <c r="D3596" s="189" t="s">
        <v>153</v>
      </c>
      <c r="E3596" s="190" t="s">
        <v>5</v>
      </c>
      <c r="F3596" s="191" t="s">
        <v>1256</v>
      </c>
      <c r="H3596" s="192" t="s">
        <v>5</v>
      </c>
      <c r="I3596" s="193"/>
      <c r="L3596" s="188"/>
      <c r="M3596" s="194"/>
      <c r="N3596" s="195"/>
      <c r="O3596" s="195"/>
      <c r="P3596" s="195"/>
      <c r="Q3596" s="195"/>
      <c r="R3596" s="195"/>
      <c r="S3596" s="195"/>
      <c r="T3596" s="196"/>
      <c r="AT3596" s="192" t="s">
        <v>153</v>
      </c>
      <c r="AU3596" s="192" t="s">
        <v>86</v>
      </c>
      <c r="AV3596" s="11" t="s">
        <v>25</v>
      </c>
      <c r="AW3596" s="11" t="s">
        <v>40</v>
      </c>
      <c r="AX3596" s="11" t="s">
        <v>77</v>
      </c>
      <c r="AY3596" s="192" t="s">
        <v>144</v>
      </c>
    </row>
    <row r="3597" spans="2:51" s="11" customFormat="1" ht="13.5">
      <c r="B3597" s="188"/>
      <c r="D3597" s="189" t="s">
        <v>153</v>
      </c>
      <c r="E3597" s="190" t="s">
        <v>5</v>
      </c>
      <c r="F3597" s="191" t="s">
        <v>1257</v>
      </c>
      <c r="H3597" s="192" t="s">
        <v>5</v>
      </c>
      <c r="I3597" s="193"/>
      <c r="L3597" s="188"/>
      <c r="M3597" s="194"/>
      <c r="N3597" s="195"/>
      <c r="O3597" s="195"/>
      <c r="P3597" s="195"/>
      <c r="Q3597" s="195"/>
      <c r="R3597" s="195"/>
      <c r="S3597" s="195"/>
      <c r="T3597" s="196"/>
      <c r="AT3597" s="192" t="s">
        <v>153</v>
      </c>
      <c r="AU3597" s="192" t="s">
        <v>86</v>
      </c>
      <c r="AV3597" s="11" t="s">
        <v>25</v>
      </c>
      <c r="AW3597" s="11" t="s">
        <v>40</v>
      </c>
      <c r="AX3597" s="11" t="s">
        <v>77</v>
      </c>
      <c r="AY3597" s="192" t="s">
        <v>144</v>
      </c>
    </row>
    <row r="3598" spans="2:51" s="11" customFormat="1" ht="13.5">
      <c r="B3598" s="188"/>
      <c r="D3598" s="189" t="s">
        <v>153</v>
      </c>
      <c r="E3598" s="190" t="s">
        <v>5</v>
      </c>
      <c r="F3598" s="191" t="s">
        <v>3635</v>
      </c>
      <c r="H3598" s="192" t="s">
        <v>5</v>
      </c>
      <c r="I3598" s="193"/>
      <c r="L3598" s="188"/>
      <c r="M3598" s="194"/>
      <c r="N3598" s="195"/>
      <c r="O3598" s="195"/>
      <c r="P3598" s="195"/>
      <c r="Q3598" s="195"/>
      <c r="R3598" s="195"/>
      <c r="S3598" s="195"/>
      <c r="T3598" s="196"/>
      <c r="AT3598" s="192" t="s">
        <v>153</v>
      </c>
      <c r="AU3598" s="192" t="s">
        <v>86</v>
      </c>
      <c r="AV3598" s="11" t="s">
        <v>25</v>
      </c>
      <c r="AW3598" s="11" t="s">
        <v>40</v>
      </c>
      <c r="AX3598" s="11" t="s">
        <v>77</v>
      </c>
      <c r="AY3598" s="192" t="s">
        <v>144</v>
      </c>
    </row>
    <row r="3599" spans="2:51" s="12" customFormat="1" ht="13.5">
      <c r="B3599" s="197"/>
      <c r="D3599" s="189" t="s">
        <v>153</v>
      </c>
      <c r="E3599" s="198" t="s">
        <v>5</v>
      </c>
      <c r="F3599" s="199" t="s">
        <v>1258</v>
      </c>
      <c r="H3599" s="200">
        <v>131.06</v>
      </c>
      <c r="I3599" s="201"/>
      <c r="L3599" s="197"/>
      <c r="M3599" s="202"/>
      <c r="N3599" s="203"/>
      <c r="O3599" s="203"/>
      <c r="P3599" s="203"/>
      <c r="Q3599" s="203"/>
      <c r="R3599" s="203"/>
      <c r="S3599" s="203"/>
      <c r="T3599" s="204"/>
      <c r="AT3599" s="198" t="s">
        <v>153</v>
      </c>
      <c r="AU3599" s="198" t="s">
        <v>86</v>
      </c>
      <c r="AV3599" s="12" t="s">
        <v>86</v>
      </c>
      <c r="AW3599" s="12" t="s">
        <v>40</v>
      </c>
      <c r="AX3599" s="12" t="s">
        <v>77</v>
      </c>
      <c r="AY3599" s="198" t="s">
        <v>144</v>
      </c>
    </row>
    <row r="3600" spans="2:51" s="11" customFormat="1" ht="13.5">
      <c r="B3600" s="188"/>
      <c r="D3600" s="189" t="s">
        <v>153</v>
      </c>
      <c r="E3600" s="190" t="s">
        <v>5</v>
      </c>
      <c r="F3600" s="191" t="s">
        <v>304</v>
      </c>
      <c r="H3600" s="192" t="s">
        <v>5</v>
      </c>
      <c r="I3600" s="193"/>
      <c r="L3600" s="188"/>
      <c r="M3600" s="194"/>
      <c r="N3600" s="195"/>
      <c r="O3600" s="195"/>
      <c r="P3600" s="195"/>
      <c r="Q3600" s="195"/>
      <c r="R3600" s="195"/>
      <c r="S3600" s="195"/>
      <c r="T3600" s="196"/>
      <c r="AT3600" s="192" t="s">
        <v>153</v>
      </c>
      <c r="AU3600" s="192" t="s">
        <v>86</v>
      </c>
      <c r="AV3600" s="11" t="s">
        <v>25</v>
      </c>
      <c r="AW3600" s="11" t="s">
        <v>40</v>
      </c>
      <c r="AX3600" s="11" t="s">
        <v>77</v>
      </c>
      <c r="AY3600" s="192" t="s">
        <v>144</v>
      </c>
    </row>
    <row r="3601" spans="2:51" s="11" customFormat="1" ht="13.5">
      <c r="B3601" s="188"/>
      <c r="D3601" s="189" t="s">
        <v>153</v>
      </c>
      <c r="E3601" s="190" t="s">
        <v>5</v>
      </c>
      <c r="F3601" s="191" t="s">
        <v>305</v>
      </c>
      <c r="H3601" s="192" t="s">
        <v>5</v>
      </c>
      <c r="I3601" s="193"/>
      <c r="L3601" s="188"/>
      <c r="M3601" s="194"/>
      <c r="N3601" s="195"/>
      <c r="O3601" s="195"/>
      <c r="P3601" s="195"/>
      <c r="Q3601" s="195"/>
      <c r="R3601" s="195"/>
      <c r="S3601" s="195"/>
      <c r="T3601" s="196"/>
      <c r="AT3601" s="192" t="s">
        <v>153</v>
      </c>
      <c r="AU3601" s="192" t="s">
        <v>86</v>
      </c>
      <c r="AV3601" s="11" t="s">
        <v>25</v>
      </c>
      <c r="AW3601" s="11" t="s">
        <v>40</v>
      </c>
      <c r="AX3601" s="11" t="s">
        <v>77</v>
      </c>
      <c r="AY3601" s="192" t="s">
        <v>144</v>
      </c>
    </row>
    <row r="3602" spans="2:51" s="12" customFormat="1" ht="13.5">
      <c r="B3602" s="197"/>
      <c r="D3602" s="189" t="s">
        <v>153</v>
      </c>
      <c r="E3602" s="198" t="s">
        <v>5</v>
      </c>
      <c r="F3602" s="199" t="s">
        <v>583</v>
      </c>
      <c r="H3602" s="200">
        <v>115.11</v>
      </c>
      <c r="I3602" s="201"/>
      <c r="L3602" s="197"/>
      <c r="M3602" s="202"/>
      <c r="N3602" s="203"/>
      <c r="O3602" s="203"/>
      <c r="P3602" s="203"/>
      <c r="Q3602" s="203"/>
      <c r="R3602" s="203"/>
      <c r="S3602" s="203"/>
      <c r="T3602" s="204"/>
      <c r="AT3602" s="198" t="s">
        <v>153</v>
      </c>
      <c r="AU3602" s="198" t="s">
        <v>86</v>
      </c>
      <c r="AV3602" s="12" t="s">
        <v>86</v>
      </c>
      <c r="AW3602" s="12" t="s">
        <v>40</v>
      </c>
      <c r="AX3602" s="12" t="s">
        <v>77</v>
      </c>
      <c r="AY3602" s="198" t="s">
        <v>144</v>
      </c>
    </row>
    <row r="3603" spans="2:51" s="13" customFormat="1" ht="13.5">
      <c r="B3603" s="205"/>
      <c r="D3603" s="206" t="s">
        <v>153</v>
      </c>
      <c r="E3603" s="207" t="s">
        <v>5</v>
      </c>
      <c r="F3603" s="208" t="s">
        <v>174</v>
      </c>
      <c r="H3603" s="209">
        <v>246.17</v>
      </c>
      <c r="I3603" s="210"/>
      <c r="L3603" s="205"/>
      <c r="M3603" s="211"/>
      <c r="N3603" s="212"/>
      <c r="O3603" s="212"/>
      <c r="P3603" s="212"/>
      <c r="Q3603" s="212"/>
      <c r="R3603" s="212"/>
      <c r="S3603" s="212"/>
      <c r="T3603" s="213"/>
      <c r="AT3603" s="214" t="s">
        <v>153</v>
      </c>
      <c r="AU3603" s="214" t="s">
        <v>86</v>
      </c>
      <c r="AV3603" s="13" t="s">
        <v>151</v>
      </c>
      <c r="AW3603" s="13" t="s">
        <v>40</v>
      </c>
      <c r="AX3603" s="13" t="s">
        <v>25</v>
      </c>
      <c r="AY3603" s="214" t="s">
        <v>144</v>
      </c>
    </row>
    <row r="3604" spans="2:65" s="1" customFormat="1" ht="22.5" customHeight="1">
      <c r="B3604" s="175"/>
      <c r="C3604" s="176" t="s">
        <v>3636</v>
      </c>
      <c r="D3604" s="176" t="s">
        <v>146</v>
      </c>
      <c r="E3604" s="177" t="s">
        <v>3637</v>
      </c>
      <c r="F3604" s="178" t="s">
        <v>3638</v>
      </c>
      <c r="G3604" s="179" t="s">
        <v>205</v>
      </c>
      <c r="H3604" s="180">
        <v>22.8</v>
      </c>
      <c r="I3604" s="181"/>
      <c r="J3604" s="182">
        <f>ROUND(I3604*H3604,2)</f>
        <v>0</v>
      </c>
      <c r="K3604" s="178" t="s">
        <v>4753</v>
      </c>
      <c r="L3604" s="42"/>
      <c r="M3604" s="183" t="s">
        <v>5</v>
      </c>
      <c r="N3604" s="184" t="s">
        <v>48</v>
      </c>
      <c r="O3604" s="43"/>
      <c r="P3604" s="185">
        <f>O3604*H3604</f>
        <v>0</v>
      </c>
      <c r="Q3604" s="185">
        <v>0.00029</v>
      </c>
      <c r="R3604" s="185">
        <f>Q3604*H3604</f>
        <v>0.006612</v>
      </c>
      <c r="S3604" s="185">
        <v>0</v>
      </c>
      <c r="T3604" s="186">
        <f>S3604*H3604</f>
        <v>0</v>
      </c>
      <c r="AR3604" s="24" t="s">
        <v>339</v>
      </c>
      <c r="AT3604" s="24" t="s">
        <v>146</v>
      </c>
      <c r="AU3604" s="24" t="s">
        <v>86</v>
      </c>
      <c r="AY3604" s="24" t="s">
        <v>144</v>
      </c>
      <c r="BE3604" s="187">
        <f>IF(N3604="základní",J3604,0)</f>
        <v>0</v>
      </c>
      <c r="BF3604" s="187">
        <f>IF(N3604="snížená",J3604,0)</f>
        <v>0</v>
      </c>
      <c r="BG3604" s="187">
        <f>IF(N3604="zákl. přenesená",J3604,0)</f>
        <v>0</v>
      </c>
      <c r="BH3604" s="187">
        <f>IF(N3604="sníž. přenesená",J3604,0)</f>
        <v>0</v>
      </c>
      <c r="BI3604" s="187">
        <f>IF(N3604="nulová",J3604,0)</f>
        <v>0</v>
      </c>
      <c r="BJ3604" s="24" t="s">
        <v>25</v>
      </c>
      <c r="BK3604" s="187">
        <f>ROUND(I3604*H3604,2)</f>
        <v>0</v>
      </c>
      <c r="BL3604" s="24" t="s">
        <v>339</v>
      </c>
      <c r="BM3604" s="24" t="s">
        <v>3639</v>
      </c>
    </row>
    <row r="3605" spans="2:51" s="11" customFormat="1" ht="13.5">
      <c r="B3605" s="188"/>
      <c r="D3605" s="189" t="s">
        <v>153</v>
      </c>
      <c r="E3605" s="190" t="s">
        <v>5</v>
      </c>
      <c r="F3605" s="191" t="s">
        <v>1250</v>
      </c>
      <c r="H3605" s="192" t="s">
        <v>5</v>
      </c>
      <c r="I3605" s="193"/>
      <c r="L3605" s="188"/>
      <c r="M3605" s="194"/>
      <c r="N3605" s="195"/>
      <c r="O3605" s="195"/>
      <c r="P3605" s="195"/>
      <c r="Q3605" s="195"/>
      <c r="R3605" s="195"/>
      <c r="S3605" s="195"/>
      <c r="T3605" s="196"/>
      <c r="AT3605" s="192" t="s">
        <v>153</v>
      </c>
      <c r="AU3605" s="192" t="s">
        <v>86</v>
      </c>
      <c r="AV3605" s="11" t="s">
        <v>25</v>
      </c>
      <c r="AW3605" s="11" t="s">
        <v>40</v>
      </c>
      <c r="AX3605" s="11" t="s">
        <v>77</v>
      </c>
      <c r="AY3605" s="192" t="s">
        <v>144</v>
      </c>
    </row>
    <row r="3606" spans="2:51" s="11" customFormat="1" ht="13.5">
      <c r="B3606" s="188"/>
      <c r="D3606" s="189" t="s">
        <v>153</v>
      </c>
      <c r="E3606" s="190" t="s">
        <v>5</v>
      </c>
      <c r="F3606" s="191" t="s">
        <v>1251</v>
      </c>
      <c r="H3606" s="192" t="s">
        <v>5</v>
      </c>
      <c r="I3606" s="193"/>
      <c r="L3606" s="188"/>
      <c r="M3606" s="194"/>
      <c r="N3606" s="195"/>
      <c r="O3606" s="195"/>
      <c r="P3606" s="195"/>
      <c r="Q3606" s="195"/>
      <c r="R3606" s="195"/>
      <c r="S3606" s="195"/>
      <c r="T3606" s="196"/>
      <c r="AT3606" s="192" t="s">
        <v>153</v>
      </c>
      <c r="AU3606" s="192" t="s">
        <v>86</v>
      </c>
      <c r="AV3606" s="11" t="s">
        <v>25</v>
      </c>
      <c r="AW3606" s="11" t="s">
        <v>40</v>
      </c>
      <c r="AX3606" s="11" t="s">
        <v>77</v>
      </c>
      <c r="AY3606" s="192" t="s">
        <v>144</v>
      </c>
    </row>
    <row r="3607" spans="2:51" s="12" customFormat="1" ht="13.5">
      <c r="B3607" s="197"/>
      <c r="D3607" s="189" t="s">
        <v>153</v>
      </c>
      <c r="E3607" s="198" t="s">
        <v>5</v>
      </c>
      <c r="F3607" s="199" t="s">
        <v>1895</v>
      </c>
      <c r="H3607" s="200">
        <v>14.28</v>
      </c>
      <c r="I3607" s="201"/>
      <c r="L3607" s="197"/>
      <c r="M3607" s="202"/>
      <c r="N3607" s="203"/>
      <c r="O3607" s="203"/>
      <c r="P3607" s="203"/>
      <c r="Q3607" s="203"/>
      <c r="R3607" s="203"/>
      <c r="S3607" s="203"/>
      <c r="T3607" s="204"/>
      <c r="AT3607" s="198" t="s">
        <v>153</v>
      </c>
      <c r="AU3607" s="198" t="s">
        <v>86</v>
      </c>
      <c r="AV3607" s="12" t="s">
        <v>86</v>
      </c>
      <c r="AW3607" s="12" t="s">
        <v>40</v>
      </c>
      <c r="AX3607" s="12" t="s">
        <v>77</v>
      </c>
      <c r="AY3607" s="198" t="s">
        <v>144</v>
      </c>
    </row>
    <row r="3608" spans="2:51" s="12" customFormat="1" ht="13.5">
      <c r="B3608" s="197"/>
      <c r="D3608" s="189" t="s">
        <v>153</v>
      </c>
      <c r="E3608" s="198" t="s">
        <v>5</v>
      </c>
      <c r="F3608" s="199" t="s">
        <v>1252</v>
      </c>
      <c r="H3608" s="200">
        <v>8.52</v>
      </c>
      <c r="I3608" s="201"/>
      <c r="L3608" s="197"/>
      <c r="M3608" s="202"/>
      <c r="N3608" s="203"/>
      <c r="O3608" s="203"/>
      <c r="P3608" s="203"/>
      <c r="Q3608" s="203"/>
      <c r="R3608" s="203"/>
      <c r="S3608" s="203"/>
      <c r="T3608" s="204"/>
      <c r="AT3608" s="198" t="s">
        <v>153</v>
      </c>
      <c r="AU3608" s="198" t="s">
        <v>86</v>
      </c>
      <c r="AV3608" s="12" t="s">
        <v>86</v>
      </c>
      <c r="AW3608" s="12" t="s">
        <v>40</v>
      </c>
      <c r="AX3608" s="12" t="s">
        <v>77</v>
      </c>
      <c r="AY3608" s="198" t="s">
        <v>144</v>
      </c>
    </row>
    <row r="3609" spans="2:51" s="13" customFormat="1" ht="13.5">
      <c r="B3609" s="205"/>
      <c r="D3609" s="206" t="s">
        <v>153</v>
      </c>
      <c r="E3609" s="207" t="s">
        <v>5</v>
      </c>
      <c r="F3609" s="208" t="s">
        <v>174</v>
      </c>
      <c r="H3609" s="209">
        <v>22.8</v>
      </c>
      <c r="I3609" s="210"/>
      <c r="L3609" s="205"/>
      <c r="M3609" s="211"/>
      <c r="N3609" s="212"/>
      <c r="O3609" s="212"/>
      <c r="P3609" s="212"/>
      <c r="Q3609" s="212"/>
      <c r="R3609" s="212"/>
      <c r="S3609" s="212"/>
      <c r="T3609" s="213"/>
      <c r="AT3609" s="214" t="s">
        <v>153</v>
      </c>
      <c r="AU3609" s="214" t="s">
        <v>86</v>
      </c>
      <c r="AV3609" s="13" t="s">
        <v>151</v>
      </c>
      <c r="AW3609" s="13" t="s">
        <v>40</v>
      </c>
      <c r="AX3609" s="13" t="s">
        <v>25</v>
      </c>
      <c r="AY3609" s="214" t="s">
        <v>144</v>
      </c>
    </row>
    <row r="3610" spans="2:65" s="1" customFormat="1" ht="22.5" customHeight="1">
      <c r="B3610" s="175"/>
      <c r="C3610" s="176" t="s">
        <v>3640</v>
      </c>
      <c r="D3610" s="176" t="s">
        <v>146</v>
      </c>
      <c r="E3610" s="177" t="s">
        <v>3641</v>
      </c>
      <c r="F3610" s="178" t="s">
        <v>3642</v>
      </c>
      <c r="G3610" s="179" t="s">
        <v>205</v>
      </c>
      <c r="H3610" s="180">
        <v>22.8</v>
      </c>
      <c r="I3610" s="181"/>
      <c r="J3610" s="182">
        <f>ROUND(I3610*H3610,2)</f>
        <v>0</v>
      </c>
      <c r="K3610" s="178" t="s">
        <v>4753</v>
      </c>
      <c r="L3610" s="42"/>
      <c r="M3610" s="183" t="s">
        <v>5</v>
      </c>
      <c r="N3610" s="184" t="s">
        <v>48</v>
      </c>
      <c r="O3610" s="43"/>
      <c r="P3610" s="185">
        <f>O3610*H3610</f>
        <v>0</v>
      </c>
      <c r="Q3610" s="185">
        <v>0.00066</v>
      </c>
      <c r="R3610" s="185">
        <f>Q3610*H3610</f>
        <v>0.015048</v>
      </c>
      <c r="S3610" s="185">
        <v>0</v>
      </c>
      <c r="T3610" s="186">
        <f>S3610*H3610</f>
        <v>0</v>
      </c>
      <c r="AR3610" s="24" t="s">
        <v>339</v>
      </c>
      <c r="AT3610" s="24" t="s">
        <v>146</v>
      </c>
      <c r="AU3610" s="24" t="s">
        <v>86</v>
      </c>
      <c r="AY3610" s="24" t="s">
        <v>144</v>
      </c>
      <c r="BE3610" s="187">
        <f>IF(N3610="základní",J3610,0)</f>
        <v>0</v>
      </c>
      <c r="BF3610" s="187">
        <f>IF(N3610="snížená",J3610,0)</f>
        <v>0</v>
      </c>
      <c r="BG3610" s="187">
        <f>IF(N3610="zákl. přenesená",J3610,0)</f>
        <v>0</v>
      </c>
      <c r="BH3610" s="187">
        <f>IF(N3610="sníž. přenesená",J3610,0)</f>
        <v>0</v>
      </c>
      <c r="BI3610" s="187">
        <f>IF(N3610="nulová",J3610,0)</f>
        <v>0</v>
      </c>
      <c r="BJ3610" s="24" t="s">
        <v>25</v>
      </c>
      <c r="BK3610" s="187">
        <f>ROUND(I3610*H3610,2)</f>
        <v>0</v>
      </c>
      <c r="BL3610" s="24" t="s">
        <v>339</v>
      </c>
      <c r="BM3610" s="24" t="s">
        <v>3643</v>
      </c>
    </row>
    <row r="3611" spans="2:51" s="11" customFormat="1" ht="13.5">
      <c r="B3611" s="188"/>
      <c r="D3611" s="189" t="s">
        <v>153</v>
      </c>
      <c r="E3611" s="190" t="s">
        <v>5</v>
      </c>
      <c r="F3611" s="191" t="s">
        <v>1250</v>
      </c>
      <c r="H3611" s="192" t="s">
        <v>5</v>
      </c>
      <c r="I3611" s="193"/>
      <c r="L3611" s="188"/>
      <c r="M3611" s="194"/>
      <c r="N3611" s="195"/>
      <c r="O3611" s="195"/>
      <c r="P3611" s="195"/>
      <c r="Q3611" s="195"/>
      <c r="R3611" s="195"/>
      <c r="S3611" s="195"/>
      <c r="T3611" s="196"/>
      <c r="AT3611" s="192" t="s">
        <v>153</v>
      </c>
      <c r="AU3611" s="192" t="s">
        <v>86</v>
      </c>
      <c r="AV3611" s="11" t="s">
        <v>25</v>
      </c>
      <c r="AW3611" s="11" t="s">
        <v>40</v>
      </c>
      <c r="AX3611" s="11" t="s">
        <v>77</v>
      </c>
      <c r="AY3611" s="192" t="s">
        <v>144</v>
      </c>
    </row>
    <row r="3612" spans="2:51" s="11" customFormat="1" ht="13.5">
      <c r="B3612" s="188"/>
      <c r="D3612" s="189" t="s">
        <v>153</v>
      </c>
      <c r="E3612" s="190" t="s">
        <v>5</v>
      </c>
      <c r="F3612" s="191" t="s">
        <v>1251</v>
      </c>
      <c r="H3612" s="192" t="s">
        <v>5</v>
      </c>
      <c r="I3612" s="193"/>
      <c r="L3612" s="188"/>
      <c r="M3612" s="194"/>
      <c r="N3612" s="195"/>
      <c r="O3612" s="195"/>
      <c r="P3612" s="195"/>
      <c r="Q3612" s="195"/>
      <c r="R3612" s="195"/>
      <c r="S3612" s="195"/>
      <c r="T3612" s="196"/>
      <c r="AT3612" s="192" t="s">
        <v>153</v>
      </c>
      <c r="AU3612" s="192" t="s">
        <v>86</v>
      </c>
      <c r="AV3612" s="11" t="s">
        <v>25</v>
      </c>
      <c r="AW3612" s="11" t="s">
        <v>40</v>
      </c>
      <c r="AX3612" s="11" t="s">
        <v>77</v>
      </c>
      <c r="AY3612" s="192" t="s">
        <v>144</v>
      </c>
    </row>
    <row r="3613" spans="2:51" s="12" customFormat="1" ht="13.5">
      <c r="B3613" s="197"/>
      <c r="D3613" s="189" t="s">
        <v>153</v>
      </c>
      <c r="E3613" s="198" t="s">
        <v>5</v>
      </c>
      <c r="F3613" s="199" t="s">
        <v>1895</v>
      </c>
      <c r="H3613" s="200">
        <v>14.28</v>
      </c>
      <c r="I3613" s="201"/>
      <c r="L3613" s="197"/>
      <c r="M3613" s="202"/>
      <c r="N3613" s="203"/>
      <c r="O3613" s="203"/>
      <c r="P3613" s="203"/>
      <c r="Q3613" s="203"/>
      <c r="R3613" s="203"/>
      <c r="S3613" s="203"/>
      <c r="T3613" s="204"/>
      <c r="AT3613" s="198" t="s">
        <v>153</v>
      </c>
      <c r="AU3613" s="198" t="s">
        <v>86</v>
      </c>
      <c r="AV3613" s="12" t="s">
        <v>86</v>
      </c>
      <c r="AW3613" s="12" t="s">
        <v>40</v>
      </c>
      <c r="AX3613" s="12" t="s">
        <v>77</v>
      </c>
      <c r="AY3613" s="198" t="s">
        <v>144</v>
      </c>
    </row>
    <row r="3614" spans="2:51" s="12" customFormat="1" ht="13.5">
      <c r="B3614" s="197"/>
      <c r="D3614" s="189" t="s">
        <v>153</v>
      </c>
      <c r="E3614" s="198" t="s">
        <v>5</v>
      </c>
      <c r="F3614" s="199" t="s">
        <v>1252</v>
      </c>
      <c r="H3614" s="200">
        <v>8.52</v>
      </c>
      <c r="I3614" s="201"/>
      <c r="L3614" s="197"/>
      <c r="M3614" s="202"/>
      <c r="N3614" s="203"/>
      <c r="O3614" s="203"/>
      <c r="P3614" s="203"/>
      <c r="Q3614" s="203"/>
      <c r="R3614" s="203"/>
      <c r="S3614" s="203"/>
      <c r="T3614" s="204"/>
      <c r="AT3614" s="198" t="s">
        <v>153</v>
      </c>
      <c r="AU3614" s="198" t="s">
        <v>86</v>
      </c>
      <c r="AV3614" s="12" t="s">
        <v>86</v>
      </c>
      <c r="AW3614" s="12" t="s">
        <v>40</v>
      </c>
      <c r="AX3614" s="12" t="s">
        <v>77</v>
      </c>
      <c r="AY3614" s="198" t="s">
        <v>144</v>
      </c>
    </row>
    <row r="3615" spans="2:51" s="13" customFormat="1" ht="13.5">
      <c r="B3615" s="205"/>
      <c r="D3615" s="189" t="s">
        <v>153</v>
      </c>
      <c r="E3615" s="215" t="s">
        <v>5</v>
      </c>
      <c r="F3615" s="216" t="s">
        <v>174</v>
      </c>
      <c r="H3615" s="217">
        <v>22.8</v>
      </c>
      <c r="I3615" s="210"/>
      <c r="L3615" s="205"/>
      <c r="M3615" s="211"/>
      <c r="N3615" s="212"/>
      <c r="O3615" s="212"/>
      <c r="P3615" s="212"/>
      <c r="Q3615" s="212"/>
      <c r="R3615" s="212"/>
      <c r="S3615" s="212"/>
      <c r="T3615" s="213"/>
      <c r="AT3615" s="214" t="s">
        <v>153</v>
      </c>
      <c r="AU3615" s="214" t="s">
        <v>86</v>
      </c>
      <c r="AV3615" s="13" t="s">
        <v>151</v>
      </c>
      <c r="AW3615" s="13" t="s">
        <v>40</v>
      </c>
      <c r="AX3615" s="13" t="s">
        <v>25</v>
      </c>
      <c r="AY3615" s="214" t="s">
        <v>144</v>
      </c>
    </row>
    <row r="3616" spans="2:63" s="10" customFormat="1" ht="29.85" customHeight="1">
      <c r="B3616" s="161"/>
      <c r="D3616" s="172" t="s">
        <v>76</v>
      </c>
      <c r="E3616" s="173" t="s">
        <v>3644</v>
      </c>
      <c r="F3616" s="173" t="s">
        <v>3645</v>
      </c>
      <c r="I3616" s="164"/>
      <c r="J3616" s="174">
        <f>BK3616</f>
        <v>0</v>
      </c>
      <c r="L3616" s="161"/>
      <c r="M3616" s="166"/>
      <c r="N3616" s="167"/>
      <c r="O3616" s="167"/>
      <c r="P3616" s="168">
        <f>SUM(P3617:P3870)</f>
        <v>0</v>
      </c>
      <c r="Q3616" s="167"/>
      <c r="R3616" s="168">
        <f>SUM(R3617:R3870)</f>
        <v>28.760343869999996</v>
      </c>
      <c r="S3616" s="167"/>
      <c r="T3616" s="169">
        <f>SUM(T3617:T3870)</f>
        <v>3.8989130899999997</v>
      </c>
      <c r="AR3616" s="162" t="s">
        <v>86</v>
      </c>
      <c r="AT3616" s="170" t="s">
        <v>76</v>
      </c>
      <c r="AU3616" s="170" t="s">
        <v>25</v>
      </c>
      <c r="AY3616" s="162" t="s">
        <v>144</v>
      </c>
      <c r="BK3616" s="171">
        <f>SUM(BK3617:BK3870)</f>
        <v>0</v>
      </c>
    </row>
    <row r="3617" spans="2:65" s="1" customFormat="1" ht="31.5" customHeight="1">
      <c r="B3617" s="175"/>
      <c r="C3617" s="176" t="s">
        <v>3646</v>
      </c>
      <c r="D3617" s="176" t="s">
        <v>146</v>
      </c>
      <c r="E3617" s="177" t="s">
        <v>3647</v>
      </c>
      <c r="F3617" s="178" t="s">
        <v>3648</v>
      </c>
      <c r="G3617" s="179" t="s">
        <v>205</v>
      </c>
      <c r="H3617" s="180">
        <v>6066.011</v>
      </c>
      <c r="I3617" s="181"/>
      <c r="J3617" s="182">
        <f>ROUND(I3617*H3617,2)</f>
        <v>0</v>
      </c>
      <c r="K3617" s="178" t="s">
        <v>4754</v>
      </c>
      <c r="L3617" s="42"/>
      <c r="M3617" s="183" t="s">
        <v>5</v>
      </c>
      <c r="N3617" s="184" t="s">
        <v>48</v>
      </c>
      <c r="O3617" s="43"/>
      <c r="P3617" s="185">
        <f>O3617*H3617</f>
        <v>0</v>
      </c>
      <c r="Q3617" s="185">
        <v>0.001</v>
      </c>
      <c r="R3617" s="185">
        <f>Q3617*H3617</f>
        <v>6.0660110000000005</v>
      </c>
      <c r="S3617" s="185">
        <v>0.00031</v>
      </c>
      <c r="T3617" s="186">
        <f>S3617*H3617</f>
        <v>1.8804634100000002</v>
      </c>
      <c r="AR3617" s="24" t="s">
        <v>339</v>
      </c>
      <c r="AT3617" s="24" t="s">
        <v>146</v>
      </c>
      <c r="AU3617" s="24" t="s">
        <v>86</v>
      </c>
      <c r="AY3617" s="24" t="s">
        <v>144</v>
      </c>
      <c r="BE3617" s="187">
        <f>IF(N3617="základní",J3617,0)</f>
        <v>0</v>
      </c>
      <c r="BF3617" s="187">
        <f>IF(N3617="snížená",J3617,0)</f>
        <v>0</v>
      </c>
      <c r="BG3617" s="187">
        <f>IF(N3617="zákl. přenesená",J3617,0)</f>
        <v>0</v>
      </c>
      <c r="BH3617" s="187">
        <f>IF(N3617="sníž. přenesená",J3617,0)</f>
        <v>0</v>
      </c>
      <c r="BI3617" s="187">
        <f>IF(N3617="nulová",J3617,0)</f>
        <v>0</v>
      </c>
      <c r="BJ3617" s="24" t="s">
        <v>25</v>
      </c>
      <c r="BK3617" s="187">
        <f>ROUND(I3617*H3617,2)</f>
        <v>0</v>
      </c>
      <c r="BL3617" s="24" t="s">
        <v>339</v>
      </c>
      <c r="BM3617" s="24" t="s">
        <v>3649</v>
      </c>
    </row>
    <row r="3618" spans="2:51" s="11" customFormat="1" ht="13.5">
      <c r="B3618" s="188"/>
      <c r="D3618" s="189" t="s">
        <v>153</v>
      </c>
      <c r="E3618" s="190" t="s">
        <v>5</v>
      </c>
      <c r="F3618" s="191" t="s">
        <v>695</v>
      </c>
      <c r="H3618" s="192" t="s">
        <v>5</v>
      </c>
      <c r="I3618" s="193"/>
      <c r="L3618" s="188"/>
      <c r="M3618" s="194"/>
      <c r="N3618" s="195"/>
      <c r="O3618" s="195"/>
      <c r="P3618" s="195"/>
      <c r="Q3618" s="195"/>
      <c r="R3618" s="195"/>
      <c r="S3618" s="195"/>
      <c r="T3618" s="196"/>
      <c r="AT3618" s="192" t="s">
        <v>153</v>
      </c>
      <c r="AU3618" s="192" t="s">
        <v>86</v>
      </c>
      <c r="AV3618" s="11" t="s">
        <v>25</v>
      </c>
      <c r="AW3618" s="11" t="s">
        <v>40</v>
      </c>
      <c r="AX3618" s="11" t="s">
        <v>77</v>
      </c>
      <c r="AY3618" s="192" t="s">
        <v>144</v>
      </c>
    </row>
    <row r="3619" spans="2:51" s="11" customFormat="1" ht="13.5">
      <c r="B3619" s="188"/>
      <c r="D3619" s="189" t="s">
        <v>153</v>
      </c>
      <c r="E3619" s="190" t="s">
        <v>5</v>
      </c>
      <c r="F3619" s="191" t="s">
        <v>3650</v>
      </c>
      <c r="H3619" s="192" t="s">
        <v>5</v>
      </c>
      <c r="I3619" s="193"/>
      <c r="L3619" s="188"/>
      <c r="M3619" s="194"/>
      <c r="N3619" s="195"/>
      <c r="O3619" s="195"/>
      <c r="P3619" s="195"/>
      <c r="Q3619" s="195"/>
      <c r="R3619" s="195"/>
      <c r="S3619" s="195"/>
      <c r="T3619" s="196"/>
      <c r="AT3619" s="192" t="s">
        <v>153</v>
      </c>
      <c r="AU3619" s="192" t="s">
        <v>86</v>
      </c>
      <c r="AV3619" s="11" t="s">
        <v>25</v>
      </c>
      <c r="AW3619" s="11" t="s">
        <v>40</v>
      </c>
      <c r="AX3619" s="11" t="s">
        <v>77</v>
      </c>
      <c r="AY3619" s="192" t="s">
        <v>144</v>
      </c>
    </row>
    <row r="3620" spans="2:51" s="12" customFormat="1" ht="13.5">
      <c r="B3620" s="197"/>
      <c r="D3620" s="189" t="s">
        <v>153</v>
      </c>
      <c r="E3620" s="198" t="s">
        <v>5</v>
      </c>
      <c r="F3620" s="199" t="s">
        <v>3651</v>
      </c>
      <c r="H3620" s="200">
        <v>484.91</v>
      </c>
      <c r="I3620" s="201"/>
      <c r="L3620" s="197"/>
      <c r="M3620" s="202"/>
      <c r="N3620" s="203"/>
      <c r="O3620" s="203"/>
      <c r="P3620" s="203"/>
      <c r="Q3620" s="203"/>
      <c r="R3620" s="203"/>
      <c r="S3620" s="203"/>
      <c r="T3620" s="204"/>
      <c r="AT3620" s="198" t="s">
        <v>153</v>
      </c>
      <c r="AU3620" s="198" t="s">
        <v>86</v>
      </c>
      <c r="AV3620" s="12" t="s">
        <v>86</v>
      </c>
      <c r="AW3620" s="12" t="s">
        <v>40</v>
      </c>
      <c r="AX3620" s="12" t="s">
        <v>77</v>
      </c>
      <c r="AY3620" s="198" t="s">
        <v>144</v>
      </c>
    </row>
    <row r="3621" spans="2:51" s="11" customFormat="1" ht="13.5">
      <c r="B3621" s="188"/>
      <c r="D3621" s="189" t="s">
        <v>153</v>
      </c>
      <c r="E3621" s="190" t="s">
        <v>5</v>
      </c>
      <c r="F3621" s="191" t="s">
        <v>926</v>
      </c>
      <c r="H3621" s="192" t="s">
        <v>5</v>
      </c>
      <c r="I3621" s="193"/>
      <c r="L3621" s="188"/>
      <c r="M3621" s="194"/>
      <c r="N3621" s="195"/>
      <c r="O3621" s="195"/>
      <c r="P3621" s="195"/>
      <c r="Q3621" s="195"/>
      <c r="R3621" s="195"/>
      <c r="S3621" s="195"/>
      <c r="T3621" s="196"/>
      <c r="AT3621" s="192" t="s">
        <v>153</v>
      </c>
      <c r="AU3621" s="192" t="s">
        <v>86</v>
      </c>
      <c r="AV3621" s="11" t="s">
        <v>25</v>
      </c>
      <c r="AW3621" s="11" t="s">
        <v>40</v>
      </c>
      <c r="AX3621" s="11" t="s">
        <v>77</v>
      </c>
      <c r="AY3621" s="192" t="s">
        <v>144</v>
      </c>
    </row>
    <row r="3622" spans="2:51" s="12" customFormat="1" ht="13.5">
      <c r="B3622" s="197"/>
      <c r="D3622" s="189" t="s">
        <v>153</v>
      </c>
      <c r="E3622" s="198" t="s">
        <v>5</v>
      </c>
      <c r="F3622" s="199" t="s">
        <v>3652</v>
      </c>
      <c r="H3622" s="200">
        <v>1780.553</v>
      </c>
      <c r="I3622" s="201"/>
      <c r="L3622" s="197"/>
      <c r="M3622" s="202"/>
      <c r="N3622" s="203"/>
      <c r="O3622" s="203"/>
      <c r="P3622" s="203"/>
      <c r="Q3622" s="203"/>
      <c r="R3622" s="203"/>
      <c r="S3622" s="203"/>
      <c r="T3622" s="204"/>
      <c r="AT3622" s="198" t="s">
        <v>153</v>
      </c>
      <c r="AU3622" s="198" t="s">
        <v>86</v>
      </c>
      <c r="AV3622" s="12" t="s">
        <v>86</v>
      </c>
      <c r="AW3622" s="12" t="s">
        <v>40</v>
      </c>
      <c r="AX3622" s="12" t="s">
        <v>77</v>
      </c>
      <c r="AY3622" s="198" t="s">
        <v>144</v>
      </c>
    </row>
    <row r="3623" spans="2:51" s="11" customFormat="1" ht="13.5">
      <c r="B3623" s="188"/>
      <c r="D3623" s="189" t="s">
        <v>153</v>
      </c>
      <c r="E3623" s="190" t="s">
        <v>5</v>
      </c>
      <c r="F3623" s="191" t="s">
        <v>1529</v>
      </c>
      <c r="H3623" s="192" t="s">
        <v>5</v>
      </c>
      <c r="I3623" s="193"/>
      <c r="L3623" s="188"/>
      <c r="M3623" s="194"/>
      <c r="N3623" s="195"/>
      <c r="O3623" s="195"/>
      <c r="P3623" s="195"/>
      <c r="Q3623" s="195"/>
      <c r="R3623" s="195"/>
      <c r="S3623" s="195"/>
      <c r="T3623" s="196"/>
      <c r="AT3623" s="192" t="s">
        <v>153</v>
      </c>
      <c r="AU3623" s="192" t="s">
        <v>86</v>
      </c>
      <c r="AV3623" s="11" t="s">
        <v>25</v>
      </c>
      <c r="AW3623" s="11" t="s">
        <v>40</v>
      </c>
      <c r="AX3623" s="11" t="s">
        <v>77</v>
      </c>
      <c r="AY3623" s="192" t="s">
        <v>144</v>
      </c>
    </row>
    <row r="3624" spans="2:51" s="11" customFormat="1" ht="13.5">
      <c r="B3624" s="188"/>
      <c r="D3624" s="189" t="s">
        <v>153</v>
      </c>
      <c r="E3624" s="190" t="s">
        <v>5</v>
      </c>
      <c r="F3624" s="191" t="s">
        <v>3650</v>
      </c>
      <c r="H3624" s="192" t="s">
        <v>5</v>
      </c>
      <c r="I3624" s="193"/>
      <c r="L3624" s="188"/>
      <c r="M3624" s="194"/>
      <c r="N3624" s="195"/>
      <c r="O3624" s="195"/>
      <c r="P3624" s="195"/>
      <c r="Q3624" s="195"/>
      <c r="R3624" s="195"/>
      <c r="S3624" s="195"/>
      <c r="T3624" s="196"/>
      <c r="AT3624" s="192" t="s">
        <v>153</v>
      </c>
      <c r="AU3624" s="192" t="s">
        <v>86</v>
      </c>
      <c r="AV3624" s="11" t="s">
        <v>25</v>
      </c>
      <c r="AW3624" s="11" t="s">
        <v>40</v>
      </c>
      <c r="AX3624" s="11" t="s">
        <v>77</v>
      </c>
      <c r="AY3624" s="192" t="s">
        <v>144</v>
      </c>
    </row>
    <row r="3625" spans="2:51" s="12" customFormat="1" ht="13.5">
      <c r="B3625" s="197"/>
      <c r="D3625" s="189" t="s">
        <v>153</v>
      </c>
      <c r="E3625" s="198" t="s">
        <v>5</v>
      </c>
      <c r="F3625" s="199" t="s">
        <v>3653</v>
      </c>
      <c r="H3625" s="200">
        <v>818.29</v>
      </c>
      <c r="I3625" s="201"/>
      <c r="L3625" s="197"/>
      <c r="M3625" s="202"/>
      <c r="N3625" s="203"/>
      <c r="O3625" s="203"/>
      <c r="P3625" s="203"/>
      <c r="Q3625" s="203"/>
      <c r="R3625" s="203"/>
      <c r="S3625" s="203"/>
      <c r="T3625" s="204"/>
      <c r="AT3625" s="198" t="s">
        <v>153</v>
      </c>
      <c r="AU3625" s="198" t="s">
        <v>86</v>
      </c>
      <c r="AV3625" s="12" t="s">
        <v>86</v>
      </c>
      <c r="AW3625" s="12" t="s">
        <v>40</v>
      </c>
      <c r="AX3625" s="12" t="s">
        <v>77</v>
      </c>
      <c r="AY3625" s="198" t="s">
        <v>144</v>
      </c>
    </row>
    <row r="3626" spans="2:51" s="11" customFormat="1" ht="13.5">
      <c r="B3626" s="188"/>
      <c r="D3626" s="189" t="s">
        <v>153</v>
      </c>
      <c r="E3626" s="190" t="s">
        <v>5</v>
      </c>
      <c r="F3626" s="191" t="s">
        <v>926</v>
      </c>
      <c r="H3626" s="192" t="s">
        <v>5</v>
      </c>
      <c r="I3626" s="193"/>
      <c r="L3626" s="188"/>
      <c r="M3626" s="194"/>
      <c r="N3626" s="195"/>
      <c r="O3626" s="195"/>
      <c r="P3626" s="195"/>
      <c r="Q3626" s="195"/>
      <c r="R3626" s="195"/>
      <c r="S3626" s="195"/>
      <c r="T3626" s="196"/>
      <c r="AT3626" s="192" t="s">
        <v>153</v>
      </c>
      <c r="AU3626" s="192" t="s">
        <v>86</v>
      </c>
      <c r="AV3626" s="11" t="s">
        <v>25</v>
      </c>
      <c r="AW3626" s="11" t="s">
        <v>40</v>
      </c>
      <c r="AX3626" s="11" t="s">
        <v>77</v>
      </c>
      <c r="AY3626" s="192" t="s">
        <v>144</v>
      </c>
    </row>
    <row r="3627" spans="2:51" s="12" customFormat="1" ht="13.5">
      <c r="B3627" s="197"/>
      <c r="D3627" s="189" t="s">
        <v>153</v>
      </c>
      <c r="E3627" s="198" t="s">
        <v>5</v>
      </c>
      <c r="F3627" s="199" t="s">
        <v>3654</v>
      </c>
      <c r="H3627" s="200">
        <v>2084.692</v>
      </c>
      <c r="I3627" s="201"/>
      <c r="L3627" s="197"/>
      <c r="M3627" s="202"/>
      <c r="N3627" s="203"/>
      <c r="O3627" s="203"/>
      <c r="P3627" s="203"/>
      <c r="Q3627" s="203"/>
      <c r="R3627" s="203"/>
      <c r="S3627" s="203"/>
      <c r="T3627" s="204"/>
      <c r="AT3627" s="198" t="s">
        <v>153</v>
      </c>
      <c r="AU3627" s="198" t="s">
        <v>86</v>
      </c>
      <c r="AV3627" s="12" t="s">
        <v>86</v>
      </c>
      <c r="AW3627" s="12" t="s">
        <v>40</v>
      </c>
      <c r="AX3627" s="12" t="s">
        <v>77</v>
      </c>
      <c r="AY3627" s="198" t="s">
        <v>144</v>
      </c>
    </row>
    <row r="3628" spans="2:51" s="11" customFormat="1" ht="13.5">
      <c r="B3628" s="188"/>
      <c r="D3628" s="189" t="s">
        <v>153</v>
      </c>
      <c r="E3628" s="190" t="s">
        <v>5</v>
      </c>
      <c r="F3628" s="191" t="s">
        <v>443</v>
      </c>
      <c r="H3628" s="192" t="s">
        <v>5</v>
      </c>
      <c r="I3628" s="193"/>
      <c r="L3628" s="188"/>
      <c r="M3628" s="194"/>
      <c r="N3628" s="195"/>
      <c r="O3628" s="195"/>
      <c r="P3628" s="195"/>
      <c r="Q3628" s="195"/>
      <c r="R3628" s="195"/>
      <c r="S3628" s="195"/>
      <c r="T3628" s="196"/>
      <c r="AT3628" s="192" t="s">
        <v>153</v>
      </c>
      <c r="AU3628" s="192" t="s">
        <v>86</v>
      </c>
      <c r="AV3628" s="11" t="s">
        <v>25</v>
      </c>
      <c r="AW3628" s="11" t="s">
        <v>40</v>
      </c>
      <c r="AX3628" s="11" t="s">
        <v>77</v>
      </c>
      <c r="AY3628" s="192" t="s">
        <v>144</v>
      </c>
    </row>
    <row r="3629" spans="2:51" s="11" customFormat="1" ht="13.5">
      <c r="B3629" s="188"/>
      <c r="D3629" s="189" t="s">
        <v>153</v>
      </c>
      <c r="E3629" s="190" t="s">
        <v>5</v>
      </c>
      <c r="F3629" s="191" t="s">
        <v>3650</v>
      </c>
      <c r="H3629" s="192" t="s">
        <v>5</v>
      </c>
      <c r="I3629" s="193"/>
      <c r="L3629" s="188"/>
      <c r="M3629" s="194"/>
      <c r="N3629" s="195"/>
      <c r="O3629" s="195"/>
      <c r="P3629" s="195"/>
      <c r="Q3629" s="195"/>
      <c r="R3629" s="195"/>
      <c r="S3629" s="195"/>
      <c r="T3629" s="196"/>
      <c r="AT3629" s="192" t="s">
        <v>153</v>
      </c>
      <c r="AU3629" s="192" t="s">
        <v>86</v>
      </c>
      <c r="AV3629" s="11" t="s">
        <v>25</v>
      </c>
      <c r="AW3629" s="11" t="s">
        <v>40</v>
      </c>
      <c r="AX3629" s="11" t="s">
        <v>77</v>
      </c>
      <c r="AY3629" s="192" t="s">
        <v>144</v>
      </c>
    </row>
    <row r="3630" spans="2:51" s="12" customFormat="1" ht="13.5">
      <c r="B3630" s="197"/>
      <c r="D3630" s="189" t="s">
        <v>153</v>
      </c>
      <c r="E3630" s="198" t="s">
        <v>5</v>
      </c>
      <c r="F3630" s="199" t="s">
        <v>3655</v>
      </c>
      <c r="H3630" s="200">
        <v>907.08</v>
      </c>
      <c r="I3630" s="201"/>
      <c r="L3630" s="197"/>
      <c r="M3630" s="202"/>
      <c r="N3630" s="203"/>
      <c r="O3630" s="203"/>
      <c r="P3630" s="203"/>
      <c r="Q3630" s="203"/>
      <c r="R3630" s="203"/>
      <c r="S3630" s="203"/>
      <c r="T3630" s="204"/>
      <c r="AT3630" s="198" t="s">
        <v>153</v>
      </c>
      <c r="AU3630" s="198" t="s">
        <v>86</v>
      </c>
      <c r="AV3630" s="12" t="s">
        <v>86</v>
      </c>
      <c r="AW3630" s="12" t="s">
        <v>40</v>
      </c>
      <c r="AX3630" s="12" t="s">
        <v>77</v>
      </c>
      <c r="AY3630" s="198" t="s">
        <v>144</v>
      </c>
    </row>
    <row r="3631" spans="2:51" s="11" customFormat="1" ht="13.5">
      <c r="B3631" s="188"/>
      <c r="D3631" s="189" t="s">
        <v>153</v>
      </c>
      <c r="E3631" s="190" t="s">
        <v>5</v>
      </c>
      <c r="F3631" s="191" t="s">
        <v>926</v>
      </c>
      <c r="H3631" s="192" t="s">
        <v>5</v>
      </c>
      <c r="I3631" s="193"/>
      <c r="L3631" s="188"/>
      <c r="M3631" s="194"/>
      <c r="N3631" s="195"/>
      <c r="O3631" s="195"/>
      <c r="P3631" s="195"/>
      <c r="Q3631" s="195"/>
      <c r="R3631" s="195"/>
      <c r="S3631" s="195"/>
      <c r="T3631" s="196"/>
      <c r="AT3631" s="192" t="s">
        <v>153</v>
      </c>
      <c r="AU3631" s="192" t="s">
        <v>86</v>
      </c>
      <c r="AV3631" s="11" t="s">
        <v>25</v>
      </c>
      <c r="AW3631" s="11" t="s">
        <v>40</v>
      </c>
      <c r="AX3631" s="11" t="s">
        <v>77</v>
      </c>
      <c r="AY3631" s="192" t="s">
        <v>144</v>
      </c>
    </row>
    <row r="3632" spans="2:51" s="12" customFormat="1" ht="13.5">
      <c r="B3632" s="197"/>
      <c r="D3632" s="189" t="s">
        <v>153</v>
      </c>
      <c r="E3632" s="198" t="s">
        <v>5</v>
      </c>
      <c r="F3632" s="199" t="s">
        <v>3656</v>
      </c>
      <c r="H3632" s="200">
        <v>590.467</v>
      </c>
      <c r="I3632" s="201"/>
      <c r="L3632" s="197"/>
      <c r="M3632" s="202"/>
      <c r="N3632" s="203"/>
      <c r="O3632" s="203"/>
      <c r="P3632" s="203"/>
      <c r="Q3632" s="203"/>
      <c r="R3632" s="203"/>
      <c r="S3632" s="203"/>
      <c r="T3632" s="204"/>
      <c r="AT3632" s="198" t="s">
        <v>153</v>
      </c>
      <c r="AU3632" s="198" t="s">
        <v>86</v>
      </c>
      <c r="AV3632" s="12" t="s">
        <v>86</v>
      </c>
      <c r="AW3632" s="12" t="s">
        <v>40</v>
      </c>
      <c r="AX3632" s="12" t="s">
        <v>77</v>
      </c>
      <c r="AY3632" s="198" t="s">
        <v>144</v>
      </c>
    </row>
    <row r="3633" spans="2:51" s="11" customFormat="1" ht="13.5">
      <c r="B3633" s="188"/>
      <c r="D3633" s="189" t="s">
        <v>153</v>
      </c>
      <c r="E3633" s="190" t="s">
        <v>5</v>
      </c>
      <c r="F3633" s="191" t="s">
        <v>3657</v>
      </c>
      <c r="H3633" s="192" t="s">
        <v>5</v>
      </c>
      <c r="I3633" s="193"/>
      <c r="L3633" s="188"/>
      <c r="M3633" s="194"/>
      <c r="N3633" s="195"/>
      <c r="O3633" s="195"/>
      <c r="P3633" s="195"/>
      <c r="Q3633" s="195"/>
      <c r="R3633" s="195"/>
      <c r="S3633" s="195"/>
      <c r="T3633" s="196"/>
      <c r="AT3633" s="192" t="s">
        <v>153</v>
      </c>
      <c r="AU3633" s="192" t="s">
        <v>86</v>
      </c>
      <c r="AV3633" s="11" t="s">
        <v>25</v>
      </c>
      <c r="AW3633" s="11" t="s">
        <v>40</v>
      </c>
      <c r="AX3633" s="11" t="s">
        <v>77</v>
      </c>
      <c r="AY3633" s="192" t="s">
        <v>144</v>
      </c>
    </row>
    <row r="3634" spans="2:51" s="12" customFormat="1" ht="13.5">
      <c r="B3634" s="197"/>
      <c r="D3634" s="189" t="s">
        <v>153</v>
      </c>
      <c r="E3634" s="198" t="s">
        <v>5</v>
      </c>
      <c r="F3634" s="199" t="s">
        <v>3658</v>
      </c>
      <c r="H3634" s="200">
        <v>-599.981</v>
      </c>
      <c r="I3634" s="201"/>
      <c r="L3634" s="197"/>
      <c r="M3634" s="202"/>
      <c r="N3634" s="203"/>
      <c r="O3634" s="203"/>
      <c r="P3634" s="203"/>
      <c r="Q3634" s="203"/>
      <c r="R3634" s="203"/>
      <c r="S3634" s="203"/>
      <c r="T3634" s="204"/>
      <c r="AT3634" s="198" t="s">
        <v>153</v>
      </c>
      <c r="AU3634" s="198" t="s">
        <v>86</v>
      </c>
      <c r="AV3634" s="12" t="s">
        <v>86</v>
      </c>
      <c r="AW3634" s="12" t="s">
        <v>40</v>
      </c>
      <c r="AX3634" s="12" t="s">
        <v>77</v>
      </c>
      <c r="AY3634" s="198" t="s">
        <v>144</v>
      </c>
    </row>
    <row r="3635" spans="2:51" s="13" customFormat="1" ht="13.5">
      <c r="B3635" s="205"/>
      <c r="D3635" s="206" t="s">
        <v>153</v>
      </c>
      <c r="E3635" s="207" t="s">
        <v>5</v>
      </c>
      <c r="F3635" s="208" t="s">
        <v>174</v>
      </c>
      <c r="H3635" s="209">
        <v>6066.011</v>
      </c>
      <c r="I3635" s="210"/>
      <c r="L3635" s="205"/>
      <c r="M3635" s="211"/>
      <c r="N3635" s="212"/>
      <c r="O3635" s="212"/>
      <c r="P3635" s="212"/>
      <c r="Q3635" s="212"/>
      <c r="R3635" s="212"/>
      <c r="S3635" s="212"/>
      <c r="T3635" s="213"/>
      <c r="AT3635" s="214" t="s">
        <v>153</v>
      </c>
      <c r="AU3635" s="214" t="s">
        <v>86</v>
      </c>
      <c r="AV3635" s="13" t="s">
        <v>151</v>
      </c>
      <c r="AW3635" s="13" t="s">
        <v>40</v>
      </c>
      <c r="AX3635" s="13" t="s">
        <v>25</v>
      </c>
      <c r="AY3635" s="214" t="s">
        <v>144</v>
      </c>
    </row>
    <row r="3636" spans="2:65" s="1" customFormat="1" ht="31.5" customHeight="1">
      <c r="B3636" s="175"/>
      <c r="C3636" s="176" t="s">
        <v>3659</v>
      </c>
      <c r="D3636" s="176" t="s">
        <v>146</v>
      </c>
      <c r="E3636" s="177" t="s">
        <v>3660</v>
      </c>
      <c r="F3636" s="178" t="s">
        <v>3661</v>
      </c>
      <c r="G3636" s="179" t="s">
        <v>205</v>
      </c>
      <c r="H3636" s="180">
        <v>6511.128</v>
      </c>
      <c r="I3636" s="181"/>
      <c r="J3636" s="182">
        <f>ROUND(I3636*H3636,2)</f>
        <v>0</v>
      </c>
      <c r="K3636" s="178" t="s">
        <v>4754</v>
      </c>
      <c r="L3636" s="42"/>
      <c r="M3636" s="183" t="s">
        <v>5</v>
      </c>
      <c r="N3636" s="184" t="s">
        <v>48</v>
      </c>
      <c r="O3636" s="43"/>
      <c r="P3636" s="185">
        <f>O3636*H3636</f>
        <v>0</v>
      </c>
      <c r="Q3636" s="185">
        <v>0.001</v>
      </c>
      <c r="R3636" s="185">
        <f>Q3636*H3636</f>
        <v>6.511128</v>
      </c>
      <c r="S3636" s="185">
        <v>0.00031</v>
      </c>
      <c r="T3636" s="186">
        <f>S3636*H3636</f>
        <v>2.01844968</v>
      </c>
      <c r="AR3636" s="24" t="s">
        <v>339</v>
      </c>
      <c r="AT3636" s="24" t="s">
        <v>146</v>
      </c>
      <c r="AU3636" s="24" t="s">
        <v>86</v>
      </c>
      <c r="AY3636" s="24" t="s">
        <v>144</v>
      </c>
      <c r="BE3636" s="187">
        <f>IF(N3636="základní",J3636,0)</f>
        <v>0</v>
      </c>
      <c r="BF3636" s="187">
        <f>IF(N3636="snížená",J3636,0)</f>
        <v>0</v>
      </c>
      <c r="BG3636" s="187">
        <f>IF(N3636="zákl. přenesená",J3636,0)</f>
        <v>0</v>
      </c>
      <c r="BH3636" s="187">
        <f>IF(N3636="sníž. přenesená",J3636,0)</f>
        <v>0</v>
      </c>
      <c r="BI3636" s="187">
        <f>IF(N3636="nulová",J3636,0)</f>
        <v>0</v>
      </c>
      <c r="BJ3636" s="24" t="s">
        <v>25</v>
      </c>
      <c r="BK3636" s="187">
        <f>ROUND(I3636*H3636,2)</f>
        <v>0</v>
      </c>
      <c r="BL3636" s="24" t="s">
        <v>339</v>
      </c>
      <c r="BM3636" s="24" t="s">
        <v>3662</v>
      </c>
    </row>
    <row r="3637" spans="2:51" s="11" customFormat="1" ht="27">
      <c r="B3637" s="188"/>
      <c r="D3637" s="189" t="s">
        <v>153</v>
      </c>
      <c r="E3637" s="190" t="s">
        <v>5</v>
      </c>
      <c r="F3637" s="191" t="s">
        <v>3663</v>
      </c>
      <c r="H3637" s="192" t="s">
        <v>5</v>
      </c>
      <c r="I3637" s="193"/>
      <c r="L3637" s="188"/>
      <c r="M3637" s="194"/>
      <c r="N3637" s="195"/>
      <c r="O3637" s="195"/>
      <c r="P3637" s="195"/>
      <c r="Q3637" s="195"/>
      <c r="R3637" s="195"/>
      <c r="S3637" s="195"/>
      <c r="T3637" s="196"/>
      <c r="AT3637" s="192" t="s">
        <v>153</v>
      </c>
      <c r="AU3637" s="192" t="s">
        <v>86</v>
      </c>
      <c r="AV3637" s="11" t="s">
        <v>25</v>
      </c>
      <c r="AW3637" s="11" t="s">
        <v>40</v>
      </c>
      <c r="AX3637" s="11" t="s">
        <v>77</v>
      </c>
      <c r="AY3637" s="192" t="s">
        <v>144</v>
      </c>
    </row>
    <row r="3638" spans="2:51" s="11" customFormat="1" ht="13.5">
      <c r="B3638" s="188"/>
      <c r="D3638" s="189" t="s">
        <v>153</v>
      </c>
      <c r="E3638" s="190" t="s">
        <v>5</v>
      </c>
      <c r="F3638" s="191" t="s">
        <v>1952</v>
      </c>
      <c r="H3638" s="192" t="s">
        <v>5</v>
      </c>
      <c r="I3638" s="193"/>
      <c r="L3638" s="188"/>
      <c r="M3638" s="194"/>
      <c r="N3638" s="195"/>
      <c r="O3638" s="195"/>
      <c r="P3638" s="195"/>
      <c r="Q3638" s="195"/>
      <c r="R3638" s="195"/>
      <c r="S3638" s="195"/>
      <c r="T3638" s="196"/>
      <c r="AT3638" s="192" t="s">
        <v>153</v>
      </c>
      <c r="AU3638" s="192" t="s">
        <v>86</v>
      </c>
      <c r="AV3638" s="11" t="s">
        <v>25</v>
      </c>
      <c r="AW3638" s="11" t="s">
        <v>40</v>
      </c>
      <c r="AX3638" s="11" t="s">
        <v>77</v>
      </c>
      <c r="AY3638" s="192" t="s">
        <v>144</v>
      </c>
    </row>
    <row r="3639" spans="2:51" s="11" customFormat="1" ht="13.5">
      <c r="B3639" s="188"/>
      <c r="D3639" s="189" t="s">
        <v>153</v>
      </c>
      <c r="E3639" s="190" t="s">
        <v>5</v>
      </c>
      <c r="F3639" s="191" t="s">
        <v>1525</v>
      </c>
      <c r="H3639" s="192" t="s">
        <v>5</v>
      </c>
      <c r="I3639" s="193"/>
      <c r="L3639" s="188"/>
      <c r="M3639" s="194"/>
      <c r="N3639" s="195"/>
      <c r="O3639" s="195"/>
      <c r="P3639" s="195"/>
      <c r="Q3639" s="195"/>
      <c r="R3639" s="195"/>
      <c r="S3639" s="195"/>
      <c r="T3639" s="196"/>
      <c r="AT3639" s="192" t="s">
        <v>153</v>
      </c>
      <c r="AU3639" s="192" t="s">
        <v>86</v>
      </c>
      <c r="AV3639" s="11" t="s">
        <v>25</v>
      </c>
      <c r="AW3639" s="11" t="s">
        <v>40</v>
      </c>
      <c r="AX3639" s="11" t="s">
        <v>77</v>
      </c>
      <c r="AY3639" s="192" t="s">
        <v>144</v>
      </c>
    </row>
    <row r="3640" spans="2:51" s="11" customFormat="1" ht="13.5">
      <c r="B3640" s="188"/>
      <c r="D3640" s="189" t="s">
        <v>153</v>
      </c>
      <c r="E3640" s="190" t="s">
        <v>5</v>
      </c>
      <c r="F3640" s="191" t="s">
        <v>3650</v>
      </c>
      <c r="H3640" s="192" t="s">
        <v>5</v>
      </c>
      <c r="I3640" s="193"/>
      <c r="L3640" s="188"/>
      <c r="M3640" s="194"/>
      <c r="N3640" s="195"/>
      <c r="O3640" s="195"/>
      <c r="P3640" s="195"/>
      <c r="Q3640" s="195"/>
      <c r="R3640" s="195"/>
      <c r="S3640" s="195"/>
      <c r="T3640" s="196"/>
      <c r="AT3640" s="192" t="s">
        <v>153</v>
      </c>
      <c r="AU3640" s="192" t="s">
        <v>86</v>
      </c>
      <c r="AV3640" s="11" t="s">
        <v>25</v>
      </c>
      <c r="AW3640" s="11" t="s">
        <v>40</v>
      </c>
      <c r="AX3640" s="11" t="s">
        <v>77</v>
      </c>
      <c r="AY3640" s="192" t="s">
        <v>144</v>
      </c>
    </row>
    <row r="3641" spans="2:51" s="12" customFormat="1" ht="13.5">
      <c r="B3641" s="197"/>
      <c r="D3641" s="189" t="s">
        <v>153</v>
      </c>
      <c r="E3641" s="198" t="s">
        <v>5</v>
      </c>
      <c r="F3641" s="199" t="s">
        <v>3664</v>
      </c>
      <c r="H3641" s="200">
        <v>948.01</v>
      </c>
      <c r="I3641" s="201"/>
      <c r="L3641" s="197"/>
      <c r="M3641" s="202"/>
      <c r="N3641" s="203"/>
      <c r="O3641" s="203"/>
      <c r="P3641" s="203"/>
      <c r="Q3641" s="203"/>
      <c r="R3641" s="203"/>
      <c r="S3641" s="203"/>
      <c r="T3641" s="204"/>
      <c r="AT3641" s="198" t="s">
        <v>153</v>
      </c>
      <c r="AU3641" s="198" t="s">
        <v>86</v>
      </c>
      <c r="AV3641" s="12" t="s">
        <v>86</v>
      </c>
      <c r="AW3641" s="12" t="s">
        <v>40</v>
      </c>
      <c r="AX3641" s="12" t="s">
        <v>77</v>
      </c>
      <c r="AY3641" s="198" t="s">
        <v>144</v>
      </c>
    </row>
    <row r="3642" spans="2:51" s="11" customFormat="1" ht="13.5">
      <c r="B3642" s="188"/>
      <c r="D3642" s="189" t="s">
        <v>153</v>
      </c>
      <c r="E3642" s="190" t="s">
        <v>5</v>
      </c>
      <c r="F3642" s="191" t="s">
        <v>926</v>
      </c>
      <c r="H3642" s="192" t="s">
        <v>5</v>
      </c>
      <c r="I3642" s="193"/>
      <c r="L3642" s="188"/>
      <c r="M3642" s="194"/>
      <c r="N3642" s="195"/>
      <c r="O3642" s="195"/>
      <c r="P3642" s="195"/>
      <c r="Q3642" s="195"/>
      <c r="R3642" s="195"/>
      <c r="S3642" s="195"/>
      <c r="T3642" s="196"/>
      <c r="AT3642" s="192" t="s">
        <v>153</v>
      </c>
      <c r="AU3642" s="192" t="s">
        <v>86</v>
      </c>
      <c r="AV3642" s="11" t="s">
        <v>25</v>
      </c>
      <c r="AW3642" s="11" t="s">
        <v>40</v>
      </c>
      <c r="AX3642" s="11" t="s">
        <v>77</v>
      </c>
      <c r="AY3642" s="192" t="s">
        <v>144</v>
      </c>
    </row>
    <row r="3643" spans="2:51" s="12" customFormat="1" ht="13.5">
      <c r="B3643" s="197"/>
      <c r="D3643" s="189" t="s">
        <v>153</v>
      </c>
      <c r="E3643" s="198" t="s">
        <v>5</v>
      </c>
      <c r="F3643" s="199" t="s">
        <v>3665</v>
      </c>
      <c r="H3643" s="200">
        <v>2109.559</v>
      </c>
      <c r="I3643" s="201"/>
      <c r="L3643" s="197"/>
      <c r="M3643" s="202"/>
      <c r="N3643" s="203"/>
      <c r="O3643" s="203"/>
      <c r="P3643" s="203"/>
      <c r="Q3643" s="203"/>
      <c r="R3643" s="203"/>
      <c r="S3643" s="203"/>
      <c r="T3643" s="204"/>
      <c r="AT3643" s="198" t="s">
        <v>153</v>
      </c>
      <c r="AU3643" s="198" t="s">
        <v>86</v>
      </c>
      <c r="AV3643" s="12" t="s">
        <v>86</v>
      </c>
      <c r="AW3643" s="12" t="s">
        <v>40</v>
      </c>
      <c r="AX3643" s="12" t="s">
        <v>77</v>
      </c>
      <c r="AY3643" s="198" t="s">
        <v>144</v>
      </c>
    </row>
    <row r="3644" spans="2:51" s="11" customFormat="1" ht="13.5">
      <c r="B3644" s="188"/>
      <c r="D3644" s="189" t="s">
        <v>153</v>
      </c>
      <c r="E3644" s="190" t="s">
        <v>5</v>
      </c>
      <c r="F3644" s="191" t="s">
        <v>1527</v>
      </c>
      <c r="H3644" s="192" t="s">
        <v>5</v>
      </c>
      <c r="I3644" s="193"/>
      <c r="L3644" s="188"/>
      <c r="M3644" s="194"/>
      <c r="N3644" s="195"/>
      <c r="O3644" s="195"/>
      <c r="P3644" s="195"/>
      <c r="Q3644" s="195"/>
      <c r="R3644" s="195"/>
      <c r="S3644" s="195"/>
      <c r="T3644" s="196"/>
      <c r="AT3644" s="192" t="s">
        <v>153</v>
      </c>
      <c r="AU3644" s="192" t="s">
        <v>86</v>
      </c>
      <c r="AV3644" s="11" t="s">
        <v>25</v>
      </c>
      <c r="AW3644" s="11" t="s">
        <v>40</v>
      </c>
      <c r="AX3644" s="11" t="s">
        <v>77</v>
      </c>
      <c r="AY3644" s="192" t="s">
        <v>144</v>
      </c>
    </row>
    <row r="3645" spans="2:51" s="11" customFormat="1" ht="13.5">
      <c r="B3645" s="188"/>
      <c r="D3645" s="189" t="s">
        <v>153</v>
      </c>
      <c r="E3645" s="190" t="s">
        <v>5</v>
      </c>
      <c r="F3645" s="191" t="s">
        <v>3650</v>
      </c>
      <c r="H3645" s="192" t="s">
        <v>5</v>
      </c>
      <c r="I3645" s="193"/>
      <c r="L3645" s="188"/>
      <c r="M3645" s="194"/>
      <c r="N3645" s="195"/>
      <c r="O3645" s="195"/>
      <c r="P3645" s="195"/>
      <c r="Q3645" s="195"/>
      <c r="R3645" s="195"/>
      <c r="S3645" s="195"/>
      <c r="T3645" s="196"/>
      <c r="AT3645" s="192" t="s">
        <v>153</v>
      </c>
      <c r="AU3645" s="192" t="s">
        <v>86</v>
      </c>
      <c r="AV3645" s="11" t="s">
        <v>25</v>
      </c>
      <c r="AW3645" s="11" t="s">
        <v>40</v>
      </c>
      <c r="AX3645" s="11" t="s">
        <v>77</v>
      </c>
      <c r="AY3645" s="192" t="s">
        <v>144</v>
      </c>
    </row>
    <row r="3646" spans="2:51" s="12" customFormat="1" ht="13.5">
      <c r="B3646" s="197"/>
      <c r="D3646" s="189" t="s">
        <v>153</v>
      </c>
      <c r="E3646" s="198" t="s">
        <v>5</v>
      </c>
      <c r="F3646" s="199" t="s">
        <v>3666</v>
      </c>
      <c r="H3646" s="200">
        <v>947.78</v>
      </c>
      <c r="I3646" s="201"/>
      <c r="L3646" s="197"/>
      <c r="M3646" s="202"/>
      <c r="N3646" s="203"/>
      <c r="O3646" s="203"/>
      <c r="P3646" s="203"/>
      <c r="Q3646" s="203"/>
      <c r="R3646" s="203"/>
      <c r="S3646" s="203"/>
      <c r="T3646" s="204"/>
      <c r="AT3646" s="198" t="s">
        <v>153</v>
      </c>
      <c r="AU3646" s="198" t="s">
        <v>86</v>
      </c>
      <c r="AV3646" s="12" t="s">
        <v>86</v>
      </c>
      <c r="AW3646" s="12" t="s">
        <v>40</v>
      </c>
      <c r="AX3646" s="12" t="s">
        <v>77</v>
      </c>
      <c r="AY3646" s="198" t="s">
        <v>144</v>
      </c>
    </row>
    <row r="3647" spans="2:51" s="11" customFormat="1" ht="13.5">
      <c r="B3647" s="188"/>
      <c r="D3647" s="189" t="s">
        <v>153</v>
      </c>
      <c r="E3647" s="190" t="s">
        <v>5</v>
      </c>
      <c r="F3647" s="191" t="s">
        <v>926</v>
      </c>
      <c r="H3647" s="192" t="s">
        <v>5</v>
      </c>
      <c r="I3647" s="193"/>
      <c r="L3647" s="188"/>
      <c r="M3647" s="194"/>
      <c r="N3647" s="195"/>
      <c r="O3647" s="195"/>
      <c r="P3647" s="195"/>
      <c r="Q3647" s="195"/>
      <c r="R3647" s="195"/>
      <c r="S3647" s="195"/>
      <c r="T3647" s="196"/>
      <c r="AT3647" s="192" t="s">
        <v>153</v>
      </c>
      <c r="AU3647" s="192" t="s">
        <v>86</v>
      </c>
      <c r="AV3647" s="11" t="s">
        <v>25</v>
      </c>
      <c r="AW3647" s="11" t="s">
        <v>40</v>
      </c>
      <c r="AX3647" s="11" t="s">
        <v>77</v>
      </c>
      <c r="AY3647" s="192" t="s">
        <v>144</v>
      </c>
    </row>
    <row r="3648" spans="2:51" s="12" customFormat="1" ht="13.5">
      <c r="B3648" s="197"/>
      <c r="D3648" s="189" t="s">
        <v>153</v>
      </c>
      <c r="E3648" s="198" t="s">
        <v>5</v>
      </c>
      <c r="F3648" s="199" t="s">
        <v>3667</v>
      </c>
      <c r="H3648" s="200">
        <v>2905.766</v>
      </c>
      <c r="I3648" s="201"/>
      <c r="L3648" s="197"/>
      <c r="M3648" s="202"/>
      <c r="N3648" s="203"/>
      <c r="O3648" s="203"/>
      <c r="P3648" s="203"/>
      <c r="Q3648" s="203"/>
      <c r="R3648" s="203"/>
      <c r="S3648" s="203"/>
      <c r="T3648" s="204"/>
      <c r="AT3648" s="198" t="s">
        <v>153</v>
      </c>
      <c r="AU3648" s="198" t="s">
        <v>86</v>
      </c>
      <c r="AV3648" s="12" t="s">
        <v>86</v>
      </c>
      <c r="AW3648" s="12" t="s">
        <v>40</v>
      </c>
      <c r="AX3648" s="12" t="s">
        <v>77</v>
      </c>
      <c r="AY3648" s="198" t="s">
        <v>144</v>
      </c>
    </row>
    <row r="3649" spans="2:51" s="11" customFormat="1" ht="13.5">
      <c r="B3649" s="188"/>
      <c r="D3649" s="189" t="s">
        <v>153</v>
      </c>
      <c r="E3649" s="190" t="s">
        <v>5</v>
      </c>
      <c r="F3649" s="191" t="s">
        <v>3657</v>
      </c>
      <c r="H3649" s="192" t="s">
        <v>5</v>
      </c>
      <c r="I3649" s="193"/>
      <c r="L3649" s="188"/>
      <c r="M3649" s="194"/>
      <c r="N3649" s="195"/>
      <c r="O3649" s="195"/>
      <c r="P3649" s="195"/>
      <c r="Q3649" s="195"/>
      <c r="R3649" s="195"/>
      <c r="S3649" s="195"/>
      <c r="T3649" s="196"/>
      <c r="AT3649" s="192" t="s">
        <v>153</v>
      </c>
      <c r="AU3649" s="192" t="s">
        <v>86</v>
      </c>
      <c r="AV3649" s="11" t="s">
        <v>25</v>
      </c>
      <c r="AW3649" s="11" t="s">
        <v>40</v>
      </c>
      <c r="AX3649" s="11" t="s">
        <v>77</v>
      </c>
      <c r="AY3649" s="192" t="s">
        <v>144</v>
      </c>
    </row>
    <row r="3650" spans="2:51" s="12" customFormat="1" ht="13.5">
      <c r="B3650" s="197"/>
      <c r="D3650" s="189" t="s">
        <v>153</v>
      </c>
      <c r="E3650" s="198" t="s">
        <v>5</v>
      </c>
      <c r="F3650" s="199" t="s">
        <v>3668</v>
      </c>
      <c r="H3650" s="200">
        <v>-399.987</v>
      </c>
      <c r="I3650" s="201"/>
      <c r="L3650" s="197"/>
      <c r="M3650" s="202"/>
      <c r="N3650" s="203"/>
      <c r="O3650" s="203"/>
      <c r="P3650" s="203"/>
      <c r="Q3650" s="203"/>
      <c r="R3650" s="203"/>
      <c r="S3650" s="203"/>
      <c r="T3650" s="204"/>
      <c r="AT3650" s="198" t="s">
        <v>153</v>
      </c>
      <c r="AU3650" s="198" t="s">
        <v>86</v>
      </c>
      <c r="AV3650" s="12" t="s">
        <v>86</v>
      </c>
      <c r="AW3650" s="12" t="s">
        <v>40</v>
      </c>
      <c r="AX3650" s="12" t="s">
        <v>77</v>
      </c>
      <c r="AY3650" s="198" t="s">
        <v>144</v>
      </c>
    </row>
    <row r="3651" spans="2:51" s="13" customFormat="1" ht="13.5">
      <c r="B3651" s="205"/>
      <c r="D3651" s="206" t="s">
        <v>153</v>
      </c>
      <c r="E3651" s="207" t="s">
        <v>5</v>
      </c>
      <c r="F3651" s="208" t="s">
        <v>174</v>
      </c>
      <c r="H3651" s="209">
        <v>6511.128</v>
      </c>
      <c r="I3651" s="210"/>
      <c r="L3651" s="205"/>
      <c r="M3651" s="211"/>
      <c r="N3651" s="212"/>
      <c r="O3651" s="212"/>
      <c r="P3651" s="212"/>
      <c r="Q3651" s="212"/>
      <c r="R3651" s="212"/>
      <c r="S3651" s="212"/>
      <c r="T3651" s="213"/>
      <c r="AT3651" s="214" t="s">
        <v>153</v>
      </c>
      <c r="AU3651" s="214" t="s">
        <v>86</v>
      </c>
      <c r="AV3651" s="13" t="s">
        <v>151</v>
      </c>
      <c r="AW3651" s="13" t="s">
        <v>40</v>
      </c>
      <c r="AX3651" s="13" t="s">
        <v>25</v>
      </c>
      <c r="AY3651" s="214" t="s">
        <v>144</v>
      </c>
    </row>
    <row r="3652" spans="2:65" s="1" customFormat="1" ht="31.5" customHeight="1">
      <c r="B3652" s="175"/>
      <c r="C3652" s="176" t="s">
        <v>3669</v>
      </c>
      <c r="D3652" s="176" t="s">
        <v>146</v>
      </c>
      <c r="E3652" s="177" t="s">
        <v>3670</v>
      </c>
      <c r="F3652" s="178" t="s">
        <v>3671</v>
      </c>
      <c r="G3652" s="179" t="s">
        <v>205</v>
      </c>
      <c r="H3652" s="180">
        <v>6066.011</v>
      </c>
      <c r="I3652" s="181"/>
      <c r="J3652" s="182">
        <f>ROUND(I3652*H3652,2)</f>
        <v>0</v>
      </c>
      <c r="K3652" s="178" t="s">
        <v>4754</v>
      </c>
      <c r="L3652" s="42"/>
      <c r="M3652" s="183" t="s">
        <v>5</v>
      </c>
      <c r="N3652" s="184" t="s">
        <v>48</v>
      </c>
      <c r="O3652" s="43"/>
      <c r="P3652" s="185">
        <f>O3652*H3652</f>
        <v>0</v>
      </c>
      <c r="Q3652" s="185">
        <v>0</v>
      </c>
      <c r="R3652" s="185">
        <f>Q3652*H3652</f>
        <v>0</v>
      </c>
      <c r="S3652" s="185">
        <v>0</v>
      </c>
      <c r="T3652" s="186">
        <f>S3652*H3652</f>
        <v>0</v>
      </c>
      <c r="AR3652" s="24" t="s">
        <v>339</v>
      </c>
      <c r="AT3652" s="24" t="s">
        <v>146</v>
      </c>
      <c r="AU3652" s="24" t="s">
        <v>86</v>
      </c>
      <c r="AY3652" s="24" t="s">
        <v>144</v>
      </c>
      <c r="BE3652" s="187">
        <f>IF(N3652="základní",J3652,0)</f>
        <v>0</v>
      </c>
      <c r="BF3652" s="187">
        <f>IF(N3652="snížená",J3652,0)</f>
        <v>0</v>
      </c>
      <c r="BG3652" s="187">
        <f>IF(N3652="zákl. přenesená",J3652,0)</f>
        <v>0</v>
      </c>
      <c r="BH3652" s="187">
        <f>IF(N3652="sníž. přenesená",J3652,0)</f>
        <v>0</v>
      </c>
      <c r="BI3652" s="187">
        <f>IF(N3652="nulová",J3652,0)</f>
        <v>0</v>
      </c>
      <c r="BJ3652" s="24" t="s">
        <v>25</v>
      </c>
      <c r="BK3652" s="187">
        <f>ROUND(I3652*H3652,2)</f>
        <v>0</v>
      </c>
      <c r="BL3652" s="24" t="s">
        <v>339</v>
      </c>
      <c r="BM3652" s="24" t="s">
        <v>3672</v>
      </c>
    </row>
    <row r="3653" spans="2:51" s="11" customFormat="1" ht="13.5">
      <c r="B3653" s="188"/>
      <c r="D3653" s="189" t="s">
        <v>153</v>
      </c>
      <c r="E3653" s="190" t="s">
        <v>5</v>
      </c>
      <c r="F3653" s="191" t="s">
        <v>695</v>
      </c>
      <c r="H3653" s="192" t="s">
        <v>5</v>
      </c>
      <c r="I3653" s="193"/>
      <c r="L3653" s="188"/>
      <c r="M3653" s="194"/>
      <c r="N3653" s="195"/>
      <c r="O3653" s="195"/>
      <c r="P3653" s="195"/>
      <c r="Q3653" s="195"/>
      <c r="R3653" s="195"/>
      <c r="S3653" s="195"/>
      <c r="T3653" s="196"/>
      <c r="AT3653" s="192" t="s">
        <v>153</v>
      </c>
      <c r="AU3653" s="192" t="s">
        <v>86</v>
      </c>
      <c r="AV3653" s="11" t="s">
        <v>25</v>
      </c>
      <c r="AW3653" s="11" t="s">
        <v>40</v>
      </c>
      <c r="AX3653" s="11" t="s">
        <v>77</v>
      </c>
      <c r="AY3653" s="192" t="s">
        <v>144</v>
      </c>
    </row>
    <row r="3654" spans="2:51" s="11" customFormat="1" ht="13.5">
      <c r="B3654" s="188"/>
      <c r="D3654" s="189" t="s">
        <v>153</v>
      </c>
      <c r="E3654" s="190" t="s">
        <v>5</v>
      </c>
      <c r="F3654" s="191" t="s">
        <v>3650</v>
      </c>
      <c r="H3654" s="192" t="s">
        <v>5</v>
      </c>
      <c r="I3654" s="193"/>
      <c r="L3654" s="188"/>
      <c r="M3654" s="194"/>
      <c r="N3654" s="195"/>
      <c r="O3654" s="195"/>
      <c r="P3654" s="195"/>
      <c r="Q3654" s="195"/>
      <c r="R3654" s="195"/>
      <c r="S3654" s="195"/>
      <c r="T3654" s="196"/>
      <c r="AT3654" s="192" t="s">
        <v>153</v>
      </c>
      <c r="AU3654" s="192" t="s">
        <v>86</v>
      </c>
      <c r="AV3654" s="11" t="s">
        <v>25</v>
      </c>
      <c r="AW3654" s="11" t="s">
        <v>40</v>
      </c>
      <c r="AX3654" s="11" t="s">
        <v>77</v>
      </c>
      <c r="AY3654" s="192" t="s">
        <v>144</v>
      </c>
    </row>
    <row r="3655" spans="2:51" s="12" customFormat="1" ht="13.5">
      <c r="B3655" s="197"/>
      <c r="D3655" s="189" t="s">
        <v>153</v>
      </c>
      <c r="E3655" s="198" t="s">
        <v>5</v>
      </c>
      <c r="F3655" s="199" t="s">
        <v>3651</v>
      </c>
      <c r="H3655" s="200">
        <v>484.91</v>
      </c>
      <c r="I3655" s="201"/>
      <c r="L3655" s="197"/>
      <c r="M3655" s="202"/>
      <c r="N3655" s="203"/>
      <c r="O3655" s="203"/>
      <c r="P3655" s="203"/>
      <c r="Q3655" s="203"/>
      <c r="R3655" s="203"/>
      <c r="S3655" s="203"/>
      <c r="T3655" s="204"/>
      <c r="AT3655" s="198" t="s">
        <v>153</v>
      </c>
      <c r="AU3655" s="198" t="s">
        <v>86</v>
      </c>
      <c r="AV3655" s="12" t="s">
        <v>86</v>
      </c>
      <c r="AW3655" s="12" t="s">
        <v>40</v>
      </c>
      <c r="AX3655" s="12" t="s">
        <v>77</v>
      </c>
      <c r="AY3655" s="198" t="s">
        <v>144</v>
      </c>
    </row>
    <row r="3656" spans="2:51" s="11" customFormat="1" ht="13.5">
      <c r="B3656" s="188"/>
      <c r="D3656" s="189" t="s">
        <v>153</v>
      </c>
      <c r="E3656" s="190" t="s">
        <v>5</v>
      </c>
      <c r="F3656" s="191" t="s">
        <v>926</v>
      </c>
      <c r="H3656" s="192" t="s">
        <v>5</v>
      </c>
      <c r="I3656" s="193"/>
      <c r="L3656" s="188"/>
      <c r="M3656" s="194"/>
      <c r="N3656" s="195"/>
      <c r="O3656" s="195"/>
      <c r="P3656" s="195"/>
      <c r="Q3656" s="195"/>
      <c r="R3656" s="195"/>
      <c r="S3656" s="195"/>
      <c r="T3656" s="196"/>
      <c r="AT3656" s="192" t="s">
        <v>153</v>
      </c>
      <c r="AU3656" s="192" t="s">
        <v>86</v>
      </c>
      <c r="AV3656" s="11" t="s">
        <v>25</v>
      </c>
      <c r="AW3656" s="11" t="s">
        <v>40</v>
      </c>
      <c r="AX3656" s="11" t="s">
        <v>77</v>
      </c>
      <c r="AY3656" s="192" t="s">
        <v>144</v>
      </c>
    </row>
    <row r="3657" spans="2:51" s="12" customFormat="1" ht="13.5">
      <c r="B3657" s="197"/>
      <c r="D3657" s="189" t="s">
        <v>153</v>
      </c>
      <c r="E3657" s="198" t="s">
        <v>5</v>
      </c>
      <c r="F3657" s="199" t="s">
        <v>3652</v>
      </c>
      <c r="H3657" s="200">
        <v>1780.553</v>
      </c>
      <c r="I3657" s="201"/>
      <c r="L3657" s="197"/>
      <c r="M3657" s="202"/>
      <c r="N3657" s="203"/>
      <c r="O3657" s="203"/>
      <c r="P3657" s="203"/>
      <c r="Q3657" s="203"/>
      <c r="R3657" s="203"/>
      <c r="S3657" s="203"/>
      <c r="T3657" s="204"/>
      <c r="AT3657" s="198" t="s">
        <v>153</v>
      </c>
      <c r="AU3657" s="198" t="s">
        <v>86</v>
      </c>
      <c r="AV3657" s="12" t="s">
        <v>86</v>
      </c>
      <c r="AW3657" s="12" t="s">
        <v>40</v>
      </c>
      <c r="AX3657" s="12" t="s">
        <v>77</v>
      </c>
      <c r="AY3657" s="198" t="s">
        <v>144</v>
      </c>
    </row>
    <row r="3658" spans="2:51" s="11" customFormat="1" ht="13.5">
      <c r="B3658" s="188"/>
      <c r="D3658" s="189" t="s">
        <v>153</v>
      </c>
      <c r="E3658" s="190" t="s">
        <v>5</v>
      </c>
      <c r="F3658" s="191" t="s">
        <v>1529</v>
      </c>
      <c r="H3658" s="192" t="s">
        <v>5</v>
      </c>
      <c r="I3658" s="193"/>
      <c r="L3658" s="188"/>
      <c r="M3658" s="194"/>
      <c r="N3658" s="195"/>
      <c r="O3658" s="195"/>
      <c r="P3658" s="195"/>
      <c r="Q3658" s="195"/>
      <c r="R3658" s="195"/>
      <c r="S3658" s="195"/>
      <c r="T3658" s="196"/>
      <c r="AT3658" s="192" t="s">
        <v>153</v>
      </c>
      <c r="AU3658" s="192" t="s">
        <v>86</v>
      </c>
      <c r="AV3658" s="11" t="s">
        <v>25</v>
      </c>
      <c r="AW3658" s="11" t="s">
        <v>40</v>
      </c>
      <c r="AX3658" s="11" t="s">
        <v>77</v>
      </c>
      <c r="AY3658" s="192" t="s">
        <v>144</v>
      </c>
    </row>
    <row r="3659" spans="2:51" s="11" customFormat="1" ht="13.5">
      <c r="B3659" s="188"/>
      <c r="D3659" s="189" t="s">
        <v>153</v>
      </c>
      <c r="E3659" s="190" t="s">
        <v>5</v>
      </c>
      <c r="F3659" s="191" t="s">
        <v>3650</v>
      </c>
      <c r="H3659" s="192" t="s">
        <v>5</v>
      </c>
      <c r="I3659" s="193"/>
      <c r="L3659" s="188"/>
      <c r="M3659" s="194"/>
      <c r="N3659" s="195"/>
      <c r="O3659" s="195"/>
      <c r="P3659" s="195"/>
      <c r="Q3659" s="195"/>
      <c r="R3659" s="195"/>
      <c r="S3659" s="195"/>
      <c r="T3659" s="196"/>
      <c r="AT3659" s="192" t="s">
        <v>153</v>
      </c>
      <c r="AU3659" s="192" t="s">
        <v>86</v>
      </c>
      <c r="AV3659" s="11" t="s">
        <v>25</v>
      </c>
      <c r="AW3659" s="11" t="s">
        <v>40</v>
      </c>
      <c r="AX3659" s="11" t="s">
        <v>77</v>
      </c>
      <c r="AY3659" s="192" t="s">
        <v>144</v>
      </c>
    </row>
    <row r="3660" spans="2:51" s="12" customFormat="1" ht="13.5">
      <c r="B3660" s="197"/>
      <c r="D3660" s="189" t="s">
        <v>153</v>
      </c>
      <c r="E3660" s="198" t="s">
        <v>5</v>
      </c>
      <c r="F3660" s="199" t="s">
        <v>3653</v>
      </c>
      <c r="H3660" s="200">
        <v>818.29</v>
      </c>
      <c r="I3660" s="201"/>
      <c r="L3660" s="197"/>
      <c r="M3660" s="202"/>
      <c r="N3660" s="203"/>
      <c r="O3660" s="203"/>
      <c r="P3660" s="203"/>
      <c r="Q3660" s="203"/>
      <c r="R3660" s="203"/>
      <c r="S3660" s="203"/>
      <c r="T3660" s="204"/>
      <c r="AT3660" s="198" t="s">
        <v>153</v>
      </c>
      <c r="AU3660" s="198" t="s">
        <v>86</v>
      </c>
      <c r="AV3660" s="12" t="s">
        <v>86</v>
      </c>
      <c r="AW3660" s="12" t="s">
        <v>40</v>
      </c>
      <c r="AX3660" s="12" t="s">
        <v>77</v>
      </c>
      <c r="AY3660" s="198" t="s">
        <v>144</v>
      </c>
    </row>
    <row r="3661" spans="2:51" s="11" customFormat="1" ht="13.5">
      <c r="B3661" s="188"/>
      <c r="D3661" s="189" t="s">
        <v>153</v>
      </c>
      <c r="E3661" s="190" t="s">
        <v>5</v>
      </c>
      <c r="F3661" s="191" t="s">
        <v>926</v>
      </c>
      <c r="H3661" s="192" t="s">
        <v>5</v>
      </c>
      <c r="I3661" s="193"/>
      <c r="L3661" s="188"/>
      <c r="M3661" s="194"/>
      <c r="N3661" s="195"/>
      <c r="O3661" s="195"/>
      <c r="P3661" s="195"/>
      <c r="Q3661" s="195"/>
      <c r="R3661" s="195"/>
      <c r="S3661" s="195"/>
      <c r="T3661" s="196"/>
      <c r="AT3661" s="192" t="s">
        <v>153</v>
      </c>
      <c r="AU3661" s="192" t="s">
        <v>86</v>
      </c>
      <c r="AV3661" s="11" t="s">
        <v>25</v>
      </c>
      <c r="AW3661" s="11" t="s">
        <v>40</v>
      </c>
      <c r="AX3661" s="11" t="s">
        <v>77</v>
      </c>
      <c r="AY3661" s="192" t="s">
        <v>144</v>
      </c>
    </row>
    <row r="3662" spans="2:51" s="12" customFormat="1" ht="13.5">
      <c r="B3662" s="197"/>
      <c r="D3662" s="189" t="s">
        <v>153</v>
      </c>
      <c r="E3662" s="198" t="s">
        <v>5</v>
      </c>
      <c r="F3662" s="199" t="s">
        <v>3654</v>
      </c>
      <c r="H3662" s="200">
        <v>2084.692</v>
      </c>
      <c r="I3662" s="201"/>
      <c r="L3662" s="197"/>
      <c r="M3662" s="202"/>
      <c r="N3662" s="203"/>
      <c r="O3662" s="203"/>
      <c r="P3662" s="203"/>
      <c r="Q3662" s="203"/>
      <c r="R3662" s="203"/>
      <c r="S3662" s="203"/>
      <c r="T3662" s="204"/>
      <c r="AT3662" s="198" t="s">
        <v>153</v>
      </c>
      <c r="AU3662" s="198" t="s">
        <v>86</v>
      </c>
      <c r="AV3662" s="12" t="s">
        <v>86</v>
      </c>
      <c r="AW3662" s="12" t="s">
        <v>40</v>
      </c>
      <c r="AX3662" s="12" t="s">
        <v>77</v>
      </c>
      <c r="AY3662" s="198" t="s">
        <v>144</v>
      </c>
    </row>
    <row r="3663" spans="2:51" s="11" customFormat="1" ht="13.5">
      <c r="B3663" s="188"/>
      <c r="D3663" s="189" t="s">
        <v>153</v>
      </c>
      <c r="E3663" s="190" t="s">
        <v>5</v>
      </c>
      <c r="F3663" s="191" t="s">
        <v>443</v>
      </c>
      <c r="H3663" s="192" t="s">
        <v>5</v>
      </c>
      <c r="I3663" s="193"/>
      <c r="L3663" s="188"/>
      <c r="M3663" s="194"/>
      <c r="N3663" s="195"/>
      <c r="O3663" s="195"/>
      <c r="P3663" s="195"/>
      <c r="Q3663" s="195"/>
      <c r="R3663" s="195"/>
      <c r="S3663" s="195"/>
      <c r="T3663" s="196"/>
      <c r="AT3663" s="192" t="s">
        <v>153</v>
      </c>
      <c r="AU3663" s="192" t="s">
        <v>86</v>
      </c>
      <c r="AV3663" s="11" t="s">
        <v>25</v>
      </c>
      <c r="AW3663" s="11" t="s">
        <v>40</v>
      </c>
      <c r="AX3663" s="11" t="s">
        <v>77</v>
      </c>
      <c r="AY3663" s="192" t="s">
        <v>144</v>
      </c>
    </row>
    <row r="3664" spans="2:51" s="11" customFormat="1" ht="13.5">
      <c r="B3664" s="188"/>
      <c r="D3664" s="189" t="s">
        <v>153</v>
      </c>
      <c r="E3664" s="190" t="s">
        <v>5</v>
      </c>
      <c r="F3664" s="191" t="s">
        <v>3650</v>
      </c>
      <c r="H3664" s="192" t="s">
        <v>5</v>
      </c>
      <c r="I3664" s="193"/>
      <c r="L3664" s="188"/>
      <c r="M3664" s="194"/>
      <c r="N3664" s="195"/>
      <c r="O3664" s="195"/>
      <c r="P3664" s="195"/>
      <c r="Q3664" s="195"/>
      <c r="R3664" s="195"/>
      <c r="S3664" s="195"/>
      <c r="T3664" s="196"/>
      <c r="AT3664" s="192" t="s">
        <v>153</v>
      </c>
      <c r="AU3664" s="192" t="s">
        <v>86</v>
      </c>
      <c r="AV3664" s="11" t="s">
        <v>25</v>
      </c>
      <c r="AW3664" s="11" t="s">
        <v>40</v>
      </c>
      <c r="AX3664" s="11" t="s">
        <v>77</v>
      </c>
      <c r="AY3664" s="192" t="s">
        <v>144</v>
      </c>
    </row>
    <row r="3665" spans="2:51" s="12" customFormat="1" ht="13.5">
      <c r="B3665" s="197"/>
      <c r="D3665" s="189" t="s">
        <v>153</v>
      </c>
      <c r="E3665" s="198" t="s">
        <v>5</v>
      </c>
      <c r="F3665" s="199" t="s">
        <v>3655</v>
      </c>
      <c r="H3665" s="200">
        <v>907.08</v>
      </c>
      <c r="I3665" s="201"/>
      <c r="L3665" s="197"/>
      <c r="M3665" s="202"/>
      <c r="N3665" s="203"/>
      <c r="O3665" s="203"/>
      <c r="P3665" s="203"/>
      <c r="Q3665" s="203"/>
      <c r="R3665" s="203"/>
      <c r="S3665" s="203"/>
      <c r="T3665" s="204"/>
      <c r="AT3665" s="198" t="s">
        <v>153</v>
      </c>
      <c r="AU3665" s="198" t="s">
        <v>86</v>
      </c>
      <c r="AV3665" s="12" t="s">
        <v>86</v>
      </c>
      <c r="AW3665" s="12" t="s">
        <v>40</v>
      </c>
      <c r="AX3665" s="12" t="s">
        <v>77</v>
      </c>
      <c r="AY3665" s="198" t="s">
        <v>144</v>
      </c>
    </row>
    <row r="3666" spans="2:51" s="11" customFormat="1" ht="13.5">
      <c r="B3666" s="188"/>
      <c r="D3666" s="189" t="s">
        <v>153</v>
      </c>
      <c r="E3666" s="190" t="s">
        <v>5</v>
      </c>
      <c r="F3666" s="191" t="s">
        <v>926</v>
      </c>
      <c r="H3666" s="192" t="s">
        <v>5</v>
      </c>
      <c r="I3666" s="193"/>
      <c r="L3666" s="188"/>
      <c r="M3666" s="194"/>
      <c r="N3666" s="195"/>
      <c r="O3666" s="195"/>
      <c r="P3666" s="195"/>
      <c r="Q3666" s="195"/>
      <c r="R3666" s="195"/>
      <c r="S3666" s="195"/>
      <c r="T3666" s="196"/>
      <c r="AT3666" s="192" t="s">
        <v>153</v>
      </c>
      <c r="AU3666" s="192" t="s">
        <v>86</v>
      </c>
      <c r="AV3666" s="11" t="s">
        <v>25</v>
      </c>
      <c r="AW3666" s="11" t="s">
        <v>40</v>
      </c>
      <c r="AX3666" s="11" t="s">
        <v>77</v>
      </c>
      <c r="AY3666" s="192" t="s">
        <v>144</v>
      </c>
    </row>
    <row r="3667" spans="2:51" s="12" customFormat="1" ht="13.5">
      <c r="B3667" s="197"/>
      <c r="D3667" s="189" t="s">
        <v>153</v>
      </c>
      <c r="E3667" s="198" t="s">
        <v>5</v>
      </c>
      <c r="F3667" s="199" t="s">
        <v>3656</v>
      </c>
      <c r="H3667" s="200">
        <v>590.467</v>
      </c>
      <c r="I3667" s="201"/>
      <c r="L3667" s="197"/>
      <c r="M3667" s="202"/>
      <c r="N3667" s="203"/>
      <c r="O3667" s="203"/>
      <c r="P3667" s="203"/>
      <c r="Q3667" s="203"/>
      <c r="R3667" s="203"/>
      <c r="S3667" s="203"/>
      <c r="T3667" s="204"/>
      <c r="AT3667" s="198" t="s">
        <v>153</v>
      </c>
      <c r="AU3667" s="198" t="s">
        <v>86</v>
      </c>
      <c r="AV3667" s="12" t="s">
        <v>86</v>
      </c>
      <c r="AW3667" s="12" t="s">
        <v>40</v>
      </c>
      <c r="AX3667" s="12" t="s">
        <v>77</v>
      </c>
      <c r="AY3667" s="198" t="s">
        <v>144</v>
      </c>
    </row>
    <row r="3668" spans="2:51" s="11" customFormat="1" ht="13.5">
      <c r="B3668" s="188"/>
      <c r="D3668" s="189" t="s">
        <v>153</v>
      </c>
      <c r="E3668" s="190" t="s">
        <v>5</v>
      </c>
      <c r="F3668" s="191" t="s">
        <v>3657</v>
      </c>
      <c r="H3668" s="192" t="s">
        <v>5</v>
      </c>
      <c r="I3668" s="193"/>
      <c r="L3668" s="188"/>
      <c r="M3668" s="194"/>
      <c r="N3668" s="195"/>
      <c r="O3668" s="195"/>
      <c r="P3668" s="195"/>
      <c r="Q3668" s="195"/>
      <c r="R3668" s="195"/>
      <c r="S3668" s="195"/>
      <c r="T3668" s="196"/>
      <c r="AT3668" s="192" t="s">
        <v>153</v>
      </c>
      <c r="AU3668" s="192" t="s">
        <v>86</v>
      </c>
      <c r="AV3668" s="11" t="s">
        <v>25</v>
      </c>
      <c r="AW3668" s="11" t="s">
        <v>40</v>
      </c>
      <c r="AX3668" s="11" t="s">
        <v>77</v>
      </c>
      <c r="AY3668" s="192" t="s">
        <v>144</v>
      </c>
    </row>
    <row r="3669" spans="2:51" s="12" customFormat="1" ht="13.5">
      <c r="B3669" s="197"/>
      <c r="D3669" s="189" t="s">
        <v>153</v>
      </c>
      <c r="E3669" s="198" t="s">
        <v>5</v>
      </c>
      <c r="F3669" s="199" t="s">
        <v>3658</v>
      </c>
      <c r="H3669" s="200">
        <v>-599.981</v>
      </c>
      <c r="I3669" s="201"/>
      <c r="L3669" s="197"/>
      <c r="M3669" s="202"/>
      <c r="N3669" s="203"/>
      <c r="O3669" s="203"/>
      <c r="P3669" s="203"/>
      <c r="Q3669" s="203"/>
      <c r="R3669" s="203"/>
      <c r="S3669" s="203"/>
      <c r="T3669" s="204"/>
      <c r="AT3669" s="198" t="s">
        <v>153</v>
      </c>
      <c r="AU3669" s="198" t="s">
        <v>86</v>
      </c>
      <c r="AV3669" s="12" t="s">
        <v>86</v>
      </c>
      <c r="AW3669" s="12" t="s">
        <v>40</v>
      </c>
      <c r="AX3669" s="12" t="s">
        <v>77</v>
      </c>
      <c r="AY3669" s="198" t="s">
        <v>144</v>
      </c>
    </row>
    <row r="3670" spans="2:51" s="13" customFormat="1" ht="13.5">
      <c r="B3670" s="205"/>
      <c r="D3670" s="206" t="s">
        <v>153</v>
      </c>
      <c r="E3670" s="207" t="s">
        <v>5</v>
      </c>
      <c r="F3670" s="208" t="s">
        <v>174</v>
      </c>
      <c r="H3670" s="209">
        <v>6066.011</v>
      </c>
      <c r="I3670" s="210"/>
      <c r="L3670" s="205"/>
      <c r="M3670" s="211"/>
      <c r="N3670" s="212"/>
      <c r="O3670" s="212"/>
      <c r="P3670" s="212"/>
      <c r="Q3670" s="212"/>
      <c r="R3670" s="212"/>
      <c r="S3670" s="212"/>
      <c r="T3670" s="213"/>
      <c r="AT3670" s="214" t="s">
        <v>153</v>
      </c>
      <c r="AU3670" s="214" t="s">
        <v>86</v>
      </c>
      <c r="AV3670" s="13" t="s">
        <v>151</v>
      </c>
      <c r="AW3670" s="13" t="s">
        <v>40</v>
      </c>
      <c r="AX3670" s="13" t="s">
        <v>25</v>
      </c>
      <c r="AY3670" s="214" t="s">
        <v>144</v>
      </c>
    </row>
    <row r="3671" spans="2:65" s="1" customFormat="1" ht="31.5" customHeight="1">
      <c r="B3671" s="175"/>
      <c r="C3671" s="176" t="s">
        <v>3673</v>
      </c>
      <c r="D3671" s="176" t="s">
        <v>146</v>
      </c>
      <c r="E3671" s="177" t="s">
        <v>3674</v>
      </c>
      <c r="F3671" s="178" t="s">
        <v>3675</v>
      </c>
      <c r="G3671" s="179" t="s">
        <v>205</v>
      </c>
      <c r="H3671" s="180">
        <v>6511.128</v>
      </c>
      <c r="I3671" s="181"/>
      <c r="J3671" s="182">
        <f>ROUND(I3671*H3671,2)</f>
        <v>0</v>
      </c>
      <c r="K3671" s="178" t="s">
        <v>4754</v>
      </c>
      <c r="L3671" s="42"/>
      <c r="M3671" s="183" t="s">
        <v>5</v>
      </c>
      <c r="N3671" s="184" t="s">
        <v>48</v>
      </c>
      <c r="O3671" s="43"/>
      <c r="P3671" s="185">
        <f>O3671*H3671</f>
        <v>0</v>
      </c>
      <c r="Q3671" s="185">
        <v>0</v>
      </c>
      <c r="R3671" s="185">
        <f>Q3671*H3671</f>
        <v>0</v>
      </c>
      <c r="S3671" s="185">
        <v>0</v>
      </c>
      <c r="T3671" s="186">
        <f>S3671*H3671</f>
        <v>0</v>
      </c>
      <c r="AR3671" s="24" t="s">
        <v>339</v>
      </c>
      <c r="AT3671" s="24" t="s">
        <v>146</v>
      </c>
      <c r="AU3671" s="24" t="s">
        <v>86</v>
      </c>
      <c r="AY3671" s="24" t="s">
        <v>144</v>
      </c>
      <c r="BE3671" s="187">
        <f>IF(N3671="základní",J3671,0)</f>
        <v>0</v>
      </c>
      <c r="BF3671" s="187">
        <f>IF(N3671="snížená",J3671,0)</f>
        <v>0</v>
      </c>
      <c r="BG3671" s="187">
        <f>IF(N3671="zákl. přenesená",J3671,0)</f>
        <v>0</v>
      </c>
      <c r="BH3671" s="187">
        <f>IF(N3671="sníž. přenesená",J3671,0)</f>
        <v>0</v>
      </c>
      <c r="BI3671" s="187">
        <f>IF(N3671="nulová",J3671,0)</f>
        <v>0</v>
      </c>
      <c r="BJ3671" s="24" t="s">
        <v>25</v>
      </c>
      <c r="BK3671" s="187">
        <f>ROUND(I3671*H3671,2)</f>
        <v>0</v>
      </c>
      <c r="BL3671" s="24" t="s">
        <v>339</v>
      </c>
      <c r="BM3671" s="24" t="s">
        <v>3676</v>
      </c>
    </row>
    <row r="3672" spans="2:51" s="11" customFormat="1" ht="13.5">
      <c r="B3672" s="188"/>
      <c r="D3672" s="189" t="s">
        <v>153</v>
      </c>
      <c r="E3672" s="190" t="s">
        <v>5</v>
      </c>
      <c r="F3672" s="191" t="s">
        <v>3677</v>
      </c>
      <c r="H3672" s="192" t="s">
        <v>5</v>
      </c>
      <c r="I3672" s="193"/>
      <c r="L3672" s="188"/>
      <c r="M3672" s="194"/>
      <c r="N3672" s="195"/>
      <c r="O3672" s="195"/>
      <c r="P3672" s="195"/>
      <c r="Q3672" s="195"/>
      <c r="R3672" s="195"/>
      <c r="S3672" s="195"/>
      <c r="T3672" s="196"/>
      <c r="AT3672" s="192" t="s">
        <v>153</v>
      </c>
      <c r="AU3672" s="192" t="s">
        <v>86</v>
      </c>
      <c r="AV3672" s="11" t="s">
        <v>25</v>
      </c>
      <c r="AW3672" s="11" t="s">
        <v>40</v>
      </c>
      <c r="AX3672" s="11" t="s">
        <v>77</v>
      </c>
      <c r="AY3672" s="192" t="s">
        <v>144</v>
      </c>
    </row>
    <row r="3673" spans="2:51" s="11" customFormat="1" ht="13.5">
      <c r="B3673" s="188"/>
      <c r="D3673" s="189" t="s">
        <v>153</v>
      </c>
      <c r="E3673" s="190" t="s">
        <v>5</v>
      </c>
      <c r="F3673" s="191" t="s">
        <v>1952</v>
      </c>
      <c r="H3673" s="192" t="s">
        <v>5</v>
      </c>
      <c r="I3673" s="193"/>
      <c r="L3673" s="188"/>
      <c r="M3673" s="194"/>
      <c r="N3673" s="195"/>
      <c r="O3673" s="195"/>
      <c r="P3673" s="195"/>
      <c r="Q3673" s="195"/>
      <c r="R3673" s="195"/>
      <c r="S3673" s="195"/>
      <c r="T3673" s="196"/>
      <c r="AT3673" s="192" t="s">
        <v>153</v>
      </c>
      <c r="AU3673" s="192" t="s">
        <v>86</v>
      </c>
      <c r="AV3673" s="11" t="s">
        <v>25</v>
      </c>
      <c r="AW3673" s="11" t="s">
        <v>40</v>
      </c>
      <c r="AX3673" s="11" t="s">
        <v>77</v>
      </c>
      <c r="AY3673" s="192" t="s">
        <v>144</v>
      </c>
    </row>
    <row r="3674" spans="2:51" s="11" customFormat="1" ht="13.5">
      <c r="B3674" s="188"/>
      <c r="D3674" s="189" t="s">
        <v>153</v>
      </c>
      <c r="E3674" s="190" t="s">
        <v>5</v>
      </c>
      <c r="F3674" s="191" t="s">
        <v>1525</v>
      </c>
      <c r="H3674" s="192" t="s">
        <v>5</v>
      </c>
      <c r="I3674" s="193"/>
      <c r="L3674" s="188"/>
      <c r="M3674" s="194"/>
      <c r="N3674" s="195"/>
      <c r="O3674" s="195"/>
      <c r="P3674" s="195"/>
      <c r="Q3674" s="195"/>
      <c r="R3674" s="195"/>
      <c r="S3674" s="195"/>
      <c r="T3674" s="196"/>
      <c r="AT3674" s="192" t="s">
        <v>153</v>
      </c>
      <c r="AU3674" s="192" t="s">
        <v>86</v>
      </c>
      <c r="AV3674" s="11" t="s">
        <v>25</v>
      </c>
      <c r="AW3674" s="11" t="s">
        <v>40</v>
      </c>
      <c r="AX3674" s="11" t="s">
        <v>77</v>
      </c>
      <c r="AY3674" s="192" t="s">
        <v>144</v>
      </c>
    </row>
    <row r="3675" spans="2:51" s="11" customFormat="1" ht="13.5">
      <c r="B3675" s="188"/>
      <c r="D3675" s="189" t="s">
        <v>153</v>
      </c>
      <c r="E3675" s="190" t="s">
        <v>5</v>
      </c>
      <c r="F3675" s="191" t="s">
        <v>3650</v>
      </c>
      <c r="H3675" s="192" t="s">
        <v>5</v>
      </c>
      <c r="I3675" s="193"/>
      <c r="L3675" s="188"/>
      <c r="M3675" s="194"/>
      <c r="N3675" s="195"/>
      <c r="O3675" s="195"/>
      <c r="P3675" s="195"/>
      <c r="Q3675" s="195"/>
      <c r="R3675" s="195"/>
      <c r="S3675" s="195"/>
      <c r="T3675" s="196"/>
      <c r="AT3675" s="192" t="s">
        <v>153</v>
      </c>
      <c r="AU3675" s="192" t="s">
        <v>86</v>
      </c>
      <c r="AV3675" s="11" t="s">
        <v>25</v>
      </c>
      <c r="AW3675" s="11" t="s">
        <v>40</v>
      </c>
      <c r="AX3675" s="11" t="s">
        <v>77</v>
      </c>
      <c r="AY3675" s="192" t="s">
        <v>144</v>
      </c>
    </row>
    <row r="3676" spans="2:51" s="12" customFormat="1" ht="13.5">
      <c r="B3676" s="197"/>
      <c r="D3676" s="189" t="s">
        <v>153</v>
      </c>
      <c r="E3676" s="198" t="s">
        <v>5</v>
      </c>
      <c r="F3676" s="199" t="s">
        <v>3664</v>
      </c>
      <c r="H3676" s="200">
        <v>948.01</v>
      </c>
      <c r="I3676" s="201"/>
      <c r="L3676" s="197"/>
      <c r="M3676" s="202"/>
      <c r="N3676" s="203"/>
      <c r="O3676" s="203"/>
      <c r="P3676" s="203"/>
      <c r="Q3676" s="203"/>
      <c r="R3676" s="203"/>
      <c r="S3676" s="203"/>
      <c r="T3676" s="204"/>
      <c r="AT3676" s="198" t="s">
        <v>153</v>
      </c>
      <c r="AU3676" s="198" t="s">
        <v>86</v>
      </c>
      <c r="AV3676" s="12" t="s">
        <v>86</v>
      </c>
      <c r="AW3676" s="12" t="s">
        <v>40</v>
      </c>
      <c r="AX3676" s="12" t="s">
        <v>77</v>
      </c>
      <c r="AY3676" s="198" t="s">
        <v>144</v>
      </c>
    </row>
    <row r="3677" spans="2:51" s="11" customFormat="1" ht="13.5">
      <c r="B3677" s="188"/>
      <c r="D3677" s="189" t="s">
        <v>153</v>
      </c>
      <c r="E3677" s="190" t="s">
        <v>5</v>
      </c>
      <c r="F3677" s="191" t="s">
        <v>926</v>
      </c>
      <c r="H3677" s="192" t="s">
        <v>5</v>
      </c>
      <c r="I3677" s="193"/>
      <c r="L3677" s="188"/>
      <c r="M3677" s="194"/>
      <c r="N3677" s="195"/>
      <c r="O3677" s="195"/>
      <c r="P3677" s="195"/>
      <c r="Q3677" s="195"/>
      <c r="R3677" s="195"/>
      <c r="S3677" s="195"/>
      <c r="T3677" s="196"/>
      <c r="AT3677" s="192" t="s">
        <v>153</v>
      </c>
      <c r="AU3677" s="192" t="s">
        <v>86</v>
      </c>
      <c r="AV3677" s="11" t="s">
        <v>25</v>
      </c>
      <c r="AW3677" s="11" t="s">
        <v>40</v>
      </c>
      <c r="AX3677" s="11" t="s">
        <v>77</v>
      </c>
      <c r="AY3677" s="192" t="s">
        <v>144</v>
      </c>
    </row>
    <row r="3678" spans="2:51" s="12" customFormat="1" ht="13.5">
      <c r="B3678" s="197"/>
      <c r="D3678" s="189" t="s">
        <v>153</v>
      </c>
      <c r="E3678" s="198" t="s">
        <v>5</v>
      </c>
      <c r="F3678" s="199" t="s">
        <v>3665</v>
      </c>
      <c r="H3678" s="200">
        <v>2109.559</v>
      </c>
      <c r="I3678" s="201"/>
      <c r="L3678" s="197"/>
      <c r="M3678" s="202"/>
      <c r="N3678" s="203"/>
      <c r="O3678" s="203"/>
      <c r="P3678" s="203"/>
      <c r="Q3678" s="203"/>
      <c r="R3678" s="203"/>
      <c r="S3678" s="203"/>
      <c r="T3678" s="204"/>
      <c r="AT3678" s="198" t="s">
        <v>153</v>
      </c>
      <c r="AU3678" s="198" t="s">
        <v>86</v>
      </c>
      <c r="AV3678" s="12" t="s">
        <v>86</v>
      </c>
      <c r="AW3678" s="12" t="s">
        <v>40</v>
      </c>
      <c r="AX3678" s="12" t="s">
        <v>77</v>
      </c>
      <c r="AY3678" s="198" t="s">
        <v>144</v>
      </c>
    </row>
    <row r="3679" spans="2:51" s="11" customFormat="1" ht="13.5">
      <c r="B3679" s="188"/>
      <c r="D3679" s="189" t="s">
        <v>153</v>
      </c>
      <c r="E3679" s="190" t="s">
        <v>5</v>
      </c>
      <c r="F3679" s="191" t="s">
        <v>1527</v>
      </c>
      <c r="H3679" s="192" t="s">
        <v>5</v>
      </c>
      <c r="I3679" s="193"/>
      <c r="L3679" s="188"/>
      <c r="M3679" s="194"/>
      <c r="N3679" s="195"/>
      <c r="O3679" s="195"/>
      <c r="P3679" s="195"/>
      <c r="Q3679" s="195"/>
      <c r="R3679" s="195"/>
      <c r="S3679" s="195"/>
      <c r="T3679" s="196"/>
      <c r="AT3679" s="192" t="s">
        <v>153</v>
      </c>
      <c r="AU3679" s="192" t="s">
        <v>86</v>
      </c>
      <c r="AV3679" s="11" t="s">
        <v>25</v>
      </c>
      <c r="AW3679" s="11" t="s">
        <v>40</v>
      </c>
      <c r="AX3679" s="11" t="s">
        <v>77</v>
      </c>
      <c r="AY3679" s="192" t="s">
        <v>144</v>
      </c>
    </row>
    <row r="3680" spans="2:51" s="11" customFormat="1" ht="13.5">
      <c r="B3680" s="188"/>
      <c r="D3680" s="189" t="s">
        <v>153</v>
      </c>
      <c r="E3680" s="190" t="s">
        <v>5</v>
      </c>
      <c r="F3680" s="191" t="s">
        <v>3650</v>
      </c>
      <c r="H3680" s="192" t="s">
        <v>5</v>
      </c>
      <c r="I3680" s="193"/>
      <c r="L3680" s="188"/>
      <c r="M3680" s="194"/>
      <c r="N3680" s="195"/>
      <c r="O3680" s="195"/>
      <c r="P3680" s="195"/>
      <c r="Q3680" s="195"/>
      <c r="R3680" s="195"/>
      <c r="S3680" s="195"/>
      <c r="T3680" s="196"/>
      <c r="AT3680" s="192" t="s">
        <v>153</v>
      </c>
      <c r="AU3680" s="192" t="s">
        <v>86</v>
      </c>
      <c r="AV3680" s="11" t="s">
        <v>25</v>
      </c>
      <c r="AW3680" s="11" t="s">
        <v>40</v>
      </c>
      <c r="AX3680" s="11" t="s">
        <v>77</v>
      </c>
      <c r="AY3680" s="192" t="s">
        <v>144</v>
      </c>
    </row>
    <row r="3681" spans="2:51" s="12" customFormat="1" ht="13.5">
      <c r="B3681" s="197"/>
      <c r="D3681" s="189" t="s">
        <v>153</v>
      </c>
      <c r="E3681" s="198" t="s">
        <v>5</v>
      </c>
      <c r="F3681" s="199" t="s">
        <v>3666</v>
      </c>
      <c r="H3681" s="200">
        <v>947.78</v>
      </c>
      <c r="I3681" s="201"/>
      <c r="L3681" s="197"/>
      <c r="M3681" s="202"/>
      <c r="N3681" s="203"/>
      <c r="O3681" s="203"/>
      <c r="P3681" s="203"/>
      <c r="Q3681" s="203"/>
      <c r="R3681" s="203"/>
      <c r="S3681" s="203"/>
      <c r="T3681" s="204"/>
      <c r="AT3681" s="198" t="s">
        <v>153</v>
      </c>
      <c r="AU3681" s="198" t="s">
        <v>86</v>
      </c>
      <c r="AV3681" s="12" t="s">
        <v>86</v>
      </c>
      <c r="AW3681" s="12" t="s">
        <v>40</v>
      </c>
      <c r="AX3681" s="12" t="s">
        <v>77</v>
      </c>
      <c r="AY3681" s="198" t="s">
        <v>144</v>
      </c>
    </row>
    <row r="3682" spans="2:51" s="11" customFormat="1" ht="13.5">
      <c r="B3682" s="188"/>
      <c r="D3682" s="189" t="s">
        <v>153</v>
      </c>
      <c r="E3682" s="190" t="s">
        <v>5</v>
      </c>
      <c r="F3682" s="191" t="s">
        <v>926</v>
      </c>
      <c r="H3682" s="192" t="s">
        <v>5</v>
      </c>
      <c r="I3682" s="193"/>
      <c r="L3682" s="188"/>
      <c r="M3682" s="194"/>
      <c r="N3682" s="195"/>
      <c r="O3682" s="195"/>
      <c r="P3682" s="195"/>
      <c r="Q3682" s="195"/>
      <c r="R3682" s="195"/>
      <c r="S3682" s="195"/>
      <c r="T3682" s="196"/>
      <c r="AT3682" s="192" t="s">
        <v>153</v>
      </c>
      <c r="AU3682" s="192" t="s">
        <v>86</v>
      </c>
      <c r="AV3682" s="11" t="s">
        <v>25</v>
      </c>
      <c r="AW3682" s="11" t="s">
        <v>40</v>
      </c>
      <c r="AX3682" s="11" t="s">
        <v>77</v>
      </c>
      <c r="AY3682" s="192" t="s">
        <v>144</v>
      </c>
    </row>
    <row r="3683" spans="2:51" s="12" customFormat="1" ht="13.5">
      <c r="B3683" s="197"/>
      <c r="D3683" s="189" t="s">
        <v>153</v>
      </c>
      <c r="E3683" s="198" t="s">
        <v>5</v>
      </c>
      <c r="F3683" s="199" t="s">
        <v>3667</v>
      </c>
      <c r="H3683" s="200">
        <v>2905.766</v>
      </c>
      <c r="I3683" s="201"/>
      <c r="L3683" s="197"/>
      <c r="M3683" s="202"/>
      <c r="N3683" s="203"/>
      <c r="O3683" s="203"/>
      <c r="P3683" s="203"/>
      <c r="Q3683" s="203"/>
      <c r="R3683" s="203"/>
      <c r="S3683" s="203"/>
      <c r="T3683" s="204"/>
      <c r="AT3683" s="198" t="s">
        <v>153</v>
      </c>
      <c r="AU3683" s="198" t="s">
        <v>86</v>
      </c>
      <c r="AV3683" s="12" t="s">
        <v>86</v>
      </c>
      <c r="AW3683" s="12" t="s">
        <v>40</v>
      </c>
      <c r="AX3683" s="12" t="s">
        <v>77</v>
      </c>
      <c r="AY3683" s="198" t="s">
        <v>144</v>
      </c>
    </row>
    <row r="3684" spans="2:51" s="11" customFormat="1" ht="13.5">
      <c r="B3684" s="188"/>
      <c r="D3684" s="189" t="s">
        <v>153</v>
      </c>
      <c r="E3684" s="190" t="s">
        <v>5</v>
      </c>
      <c r="F3684" s="191" t="s">
        <v>3657</v>
      </c>
      <c r="H3684" s="192" t="s">
        <v>5</v>
      </c>
      <c r="I3684" s="193"/>
      <c r="L3684" s="188"/>
      <c r="M3684" s="194"/>
      <c r="N3684" s="195"/>
      <c r="O3684" s="195"/>
      <c r="P3684" s="195"/>
      <c r="Q3684" s="195"/>
      <c r="R3684" s="195"/>
      <c r="S3684" s="195"/>
      <c r="T3684" s="196"/>
      <c r="AT3684" s="192" t="s">
        <v>153</v>
      </c>
      <c r="AU3684" s="192" t="s">
        <v>86</v>
      </c>
      <c r="AV3684" s="11" t="s">
        <v>25</v>
      </c>
      <c r="AW3684" s="11" t="s">
        <v>40</v>
      </c>
      <c r="AX3684" s="11" t="s">
        <v>77</v>
      </c>
      <c r="AY3684" s="192" t="s">
        <v>144</v>
      </c>
    </row>
    <row r="3685" spans="2:51" s="12" customFormat="1" ht="13.5">
      <c r="B3685" s="197"/>
      <c r="D3685" s="189" t="s">
        <v>153</v>
      </c>
      <c r="E3685" s="198" t="s">
        <v>5</v>
      </c>
      <c r="F3685" s="199" t="s">
        <v>3668</v>
      </c>
      <c r="H3685" s="200">
        <v>-399.987</v>
      </c>
      <c r="I3685" s="201"/>
      <c r="L3685" s="197"/>
      <c r="M3685" s="202"/>
      <c r="N3685" s="203"/>
      <c r="O3685" s="203"/>
      <c r="P3685" s="203"/>
      <c r="Q3685" s="203"/>
      <c r="R3685" s="203"/>
      <c r="S3685" s="203"/>
      <c r="T3685" s="204"/>
      <c r="AT3685" s="198" t="s">
        <v>153</v>
      </c>
      <c r="AU3685" s="198" t="s">
        <v>86</v>
      </c>
      <c r="AV3685" s="12" t="s">
        <v>86</v>
      </c>
      <c r="AW3685" s="12" t="s">
        <v>40</v>
      </c>
      <c r="AX3685" s="12" t="s">
        <v>77</v>
      </c>
      <c r="AY3685" s="198" t="s">
        <v>144</v>
      </c>
    </row>
    <row r="3686" spans="2:51" s="13" customFormat="1" ht="13.5">
      <c r="B3686" s="205"/>
      <c r="D3686" s="206" t="s">
        <v>153</v>
      </c>
      <c r="E3686" s="207" t="s">
        <v>5</v>
      </c>
      <c r="F3686" s="208" t="s">
        <v>174</v>
      </c>
      <c r="H3686" s="209">
        <v>6511.128</v>
      </c>
      <c r="I3686" s="210"/>
      <c r="L3686" s="205"/>
      <c r="M3686" s="211"/>
      <c r="N3686" s="212"/>
      <c r="O3686" s="212"/>
      <c r="P3686" s="212"/>
      <c r="Q3686" s="212"/>
      <c r="R3686" s="212"/>
      <c r="S3686" s="212"/>
      <c r="T3686" s="213"/>
      <c r="AT3686" s="214" t="s">
        <v>153</v>
      </c>
      <c r="AU3686" s="214" t="s">
        <v>86</v>
      </c>
      <c r="AV3686" s="13" t="s">
        <v>151</v>
      </c>
      <c r="AW3686" s="13" t="s">
        <v>40</v>
      </c>
      <c r="AX3686" s="13" t="s">
        <v>25</v>
      </c>
      <c r="AY3686" s="214" t="s">
        <v>144</v>
      </c>
    </row>
    <row r="3687" spans="2:65" s="1" customFormat="1" ht="44.25" customHeight="1">
      <c r="B3687" s="175"/>
      <c r="C3687" s="176" t="s">
        <v>3678</v>
      </c>
      <c r="D3687" s="176" t="s">
        <v>146</v>
      </c>
      <c r="E3687" s="177" t="s">
        <v>3679</v>
      </c>
      <c r="F3687" s="178" t="s">
        <v>3680</v>
      </c>
      <c r="G3687" s="179" t="s">
        <v>393</v>
      </c>
      <c r="H3687" s="180">
        <v>6066.011</v>
      </c>
      <c r="I3687" s="181"/>
      <c r="J3687" s="182">
        <f>ROUND(I3687*H3687,2)</f>
        <v>0</v>
      </c>
      <c r="K3687" s="178" t="s">
        <v>4754</v>
      </c>
      <c r="L3687" s="42"/>
      <c r="M3687" s="183" t="s">
        <v>5</v>
      </c>
      <c r="N3687" s="184" t="s">
        <v>48</v>
      </c>
      <c r="O3687" s="43"/>
      <c r="P3687" s="185">
        <f>O3687*H3687</f>
        <v>0</v>
      </c>
      <c r="Q3687" s="185">
        <v>0.00045</v>
      </c>
      <c r="R3687" s="185">
        <f>Q3687*H3687</f>
        <v>2.72970495</v>
      </c>
      <c r="S3687" s="185">
        <v>0</v>
      </c>
      <c r="T3687" s="186">
        <f>S3687*H3687</f>
        <v>0</v>
      </c>
      <c r="AR3687" s="24" t="s">
        <v>339</v>
      </c>
      <c r="AT3687" s="24" t="s">
        <v>146</v>
      </c>
      <c r="AU3687" s="24" t="s">
        <v>86</v>
      </c>
      <c r="AY3687" s="24" t="s">
        <v>144</v>
      </c>
      <c r="BE3687" s="187">
        <f>IF(N3687="základní",J3687,0)</f>
        <v>0</v>
      </c>
      <c r="BF3687" s="187">
        <f>IF(N3687="snížená",J3687,0)</f>
        <v>0</v>
      </c>
      <c r="BG3687" s="187">
        <f>IF(N3687="zákl. přenesená",J3687,0)</f>
        <v>0</v>
      </c>
      <c r="BH3687" s="187">
        <f>IF(N3687="sníž. přenesená",J3687,0)</f>
        <v>0</v>
      </c>
      <c r="BI3687" s="187">
        <f>IF(N3687="nulová",J3687,0)</f>
        <v>0</v>
      </c>
      <c r="BJ3687" s="24" t="s">
        <v>25</v>
      </c>
      <c r="BK3687" s="187">
        <f>ROUND(I3687*H3687,2)</f>
        <v>0</v>
      </c>
      <c r="BL3687" s="24" t="s">
        <v>339</v>
      </c>
      <c r="BM3687" s="24" t="s">
        <v>3681</v>
      </c>
    </row>
    <row r="3688" spans="2:51" s="11" customFormat="1" ht="27">
      <c r="B3688" s="188"/>
      <c r="D3688" s="189" t="s">
        <v>153</v>
      </c>
      <c r="E3688" s="190" t="s">
        <v>5</v>
      </c>
      <c r="F3688" s="191" t="s">
        <v>3682</v>
      </c>
      <c r="H3688" s="192" t="s">
        <v>5</v>
      </c>
      <c r="I3688" s="193"/>
      <c r="L3688" s="188"/>
      <c r="M3688" s="194"/>
      <c r="N3688" s="195"/>
      <c r="O3688" s="195"/>
      <c r="P3688" s="195"/>
      <c r="Q3688" s="195"/>
      <c r="R3688" s="195"/>
      <c r="S3688" s="195"/>
      <c r="T3688" s="196"/>
      <c r="AT3688" s="192" t="s">
        <v>153</v>
      </c>
      <c r="AU3688" s="192" t="s">
        <v>86</v>
      </c>
      <c r="AV3688" s="11" t="s">
        <v>25</v>
      </c>
      <c r="AW3688" s="11" t="s">
        <v>40</v>
      </c>
      <c r="AX3688" s="11" t="s">
        <v>77</v>
      </c>
      <c r="AY3688" s="192" t="s">
        <v>144</v>
      </c>
    </row>
    <row r="3689" spans="2:51" s="11" customFormat="1" ht="13.5">
      <c r="B3689" s="188"/>
      <c r="D3689" s="189" t="s">
        <v>153</v>
      </c>
      <c r="E3689" s="190" t="s">
        <v>5</v>
      </c>
      <c r="F3689" s="191" t="s">
        <v>1952</v>
      </c>
      <c r="H3689" s="192" t="s">
        <v>5</v>
      </c>
      <c r="I3689" s="193"/>
      <c r="L3689" s="188"/>
      <c r="M3689" s="194"/>
      <c r="N3689" s="195"/>
      <c r="O3689" s="195"/>
      <c r="P3689" s="195"/>
      <c r="Q3689" s="195"/>
      <c r="R3689" s="195"/>
      <c r="S3689" s="195"/>
      <c r="T3689" s="196"/>
      <c r="AT3689" s="192" t="s">
        <v>153</v>
      </c>
      <c r="AU3689" s="192" t="s">
        <v>86</v>
      </c>
      <c r="AV3689" s="11" t="s">
        <v>25</v>
      </c>
      <c r="AW3689" s="11" t="s">
        <v>40</v>
      </c>
      <c r="AX3689" s="11" t="s">
        <v>77</v>
      </c>
      <c r="AY3689" s="192" t="s">
        <v>144</v>
      </c>
    </row>
    <row r="3690" spans="2:51" s="11" customFormat="1" ht="13.5">
      <c r="B3690" s="188"/>
      <c r="D3690" s="189" t="s">
        <v>153</v>
      </c>
      <c r="E3690" s="190" t="s">
        <v>5</v>
      </c>
      <c r="F3690" s="191" t="s">
        <v>695</v>
      </c>
      <c r="H3690" s="192" t="s">
        <v>5</v>
      </c>
      <c r="I3690" s="193"/>
      <c r="L3690" s="188"/>
      <c r="M3690" s="194"/>
      <c r="N3690" s="195"/>
      <c r="O3690" s="195"/>
      <c r="P3690" s="195"/>
      <c r="Q3690" s="195"/>
      <c r="R3690" s="195"/>
      <c r="S3690" s="195"/>
      <c r="T3690" s="196"/>
      <c r="AT3690" s="192" t="s">
        <v>153</v>
      </c>
      <c r="AU3690" s="192" t="s">
        <v>86</v>
      </c>
      <c r="AV3690" s="11" t="s">
        <v>25</v>
      </c>
      <c r="AW3690" s="11" t="s">
        <v>40</v>
      </c>
      <c r="AX3690" s="11" t="s">
        <v>77</v>
      </c>
      <c r="AY3690" s="192" t="s">
        <v>144</v>
      </c>
    </row>
    <row r="3691" spans="2:51" s="11" customFormat="1" ht="13.5">
      <c r="B3691" s="188"/>
      <c r="D3691" s="189" t="s">
        <v>153</v>
      </c>
      <c r="E3691" s="190" t="s">
        <v>5</v>
      </c>
      <c r="F3691" s="191" t="s">
        <v>3650</v>
      </c>
      <c r="H3691" s="192" t="s">
        <v>5</v>
      </c>
      <c r="I3691" s="193"/>
      <c r="L3691" s="188"/>
      <c r="M3691" s="194"/>
      <c r="N3691" s="195"/>
      <c r="O3691" s="195"/>
      <c r="P3691" s="195"/>
      <c r="Q3691" s="195"/>
      <c r="R3691" s="195"/>
      <c r="S3691" s="195"/>
      <c r="T3691" s="196"/>
      <c r="AT3691" s="192" t="s">
        <v>153</v>
      </c>
      <c r="AU3691" s="192" t="s">
        <v>86</v>
      </c>
      <c r="AV3691" s="11" t="s">
        <v>25</v>
      </c>
      <c r="AW3691" s="11" t="s">
        <v>40</v>
      </c>
      <c r="AX3691" s="11" t="s">
        <v>77</v>
      </c>
      <c r="AY3691" s="192" t="s">
        <v>144</v>
      </c>
    </row>
    <row r="3692" spans="2:51" s="12" customFormat="1" ht="13.5">
      <c r="B3692" s="197"/>
      <c r="D3692" s="189" t="s">
        <v>153</v>
      </c>
      <c r="E3692" s="198" t="s">
        <v>5</v>
      </c>
      <c r="F3692" s="199" t="s">
        <v>3651</v>
      </c>
      <c r="H3692" s="200">
        <v>484.91</v>
      </c>
      <c r="I3692" s="201"/>
      <c r="L3692" s="197"/>
      <c r="M3692" s="202"/>
      <c r="N3692" s="203"/>
      <c r="O3692" s="203"/>
      <c r="P3692" s="203"/>
      <c r="Q3692" s="203"/>
      <c r="R3692" s="203"/>
      <c r="S3692" s="203"/>
      <c r="T3692" s="204"/>
      <c r="AT3692" s="198" t="s">
        <v>153</v>
      </c>
      <c r="AU3692" s="198" t="s">
        <v>86</v>
      </c>
      <c r="AV3692" s="12" t="s">
        <v>86</v>
      </c>
      <c r="AW3692" s="12" t="s">
        <v>40</v>
      </c>
      <c r="AX3692" s="12" t="s">
        <v>77</v>
      </c>
      <c r="AY3692" s="198" t="s">
        <v>144</v>
      </c>
    </row>
    <row r="3693" spans="2:51" s="11" customFormat="1" ht="13.5">
      <c r="B3693" s="188"/>
      <c r="D3693" s="189" t="s">
        <v>153</v>
      </c>
      <c r="E3693" s="190" t="s">
        <v>5</v>
      </c>
      <c r="F3693" s="191" t="s">
        <v>926</v>
      </c>
      <c r="H3693" s="192" t="s">
        <v>5</v>
      </c>
      <c r="I3693" s="193"/>
      <c r="L3693" s="188"/>
      <c r="M3693" s="194"/>
      <c r="N3693" s="195"/>
      <c r="O3693" s="195"/>
      <c r="P3693" s="195"/>
      <c r="Q3693" s="195"/>
      <c r="R3693" s="195"/>
      <c r="S3693" s="195"/>
      <c r="T3693" s="196"/>
      <c r="AT3693" s="192" t="s">
        <v>153</v>
      </c>
      <c r="AU3693" s="192" t="s">
        <v>86</v>
      </c>
      <c r="AV3693" s="11" t="s">
        <v>25</v>
      </c>
      <c r="AW3693" s="11" t="s">
        <v>40</v>
      </c>
      <c r="AX3693" s="11" t="s">
        <v>77</v>
      </c>
      <c r="AY3693" s="192" t="s">
        <v>144</v>
      </c>
    </row>
    <row r="3694" spans="2:51" s="12" customFormat="1" ht="13.5">
      <c r="B3694" s="197"/>
      <c r="D3694" s="189" t="s">
        <v>153</v>
      </c>
      <c r="E3694" s="198" t="s">
        <v>5</v>
      </c>
      <c r="F3694" s="199" t="s">
        <v>3652</v>
      </c>
      <c r="H3694" s="200">
        <v>1780.553</v>
      </c>
      <c r="I3694" s="201"/>
      <c r="L3694" s="197"/>
      <c r="M3694" s="202"/>
      <c r="N3694" s="203"/>
      <c r="O3694" s="203"/>
      <c r="P3694" s="203"/>
      <c r="Q3694" s="203"/>
      <c r="R3694" s="203"/>
      <c r="S3694" s="203"/>
      <c r="T3694" s="204"/>
      <c r="AT3694" s="198" t="s">
        <v>153</v>
      </c>
      <c r="AU3694" s="198" t="s">
        <v>86</v>
      </c>
      <c r="AV3694" s="12" t="s">
        <v>86</v>
      </c>
      <c r="AW3694" s="12" t="s">
        <v>40</v>
      </c>
      <c r="AX3694" s="12" t="s">
        <v>77</v>
      </c>
      <c r="AY3694" s="198" t="s">
        <v>144</v>
      </c>
    </row>
    <row r="3695" spans="2:51" s="11" customFormat="1" ht="13.5">
      <c r="B3695" s="188"/>
      <c r="D3695" s="189" t="s">
        <v>153</v>
      </c>
      <c r="E3695" s="190" t="s">
        <v>5</v>
      </c>
      <c r="F3695" s="191" t="s">
        <v>1529</v>
      </c>
      <c r="H3695" s="192" t="s">
        <v>5</v>
      </c>
      <c r="I3695" s="193"/>
      <c r="L3695" s="188"/>
      <c r="M3695" s="194"/>
      <c r="N3695" s="195"/>
      <c r="O3695" s="195"/>
      <c r="P3695" s="195"/>
      <c r="Q3695" s="195"/>
      <c r="R3695" s="195"/>
      <c r="S3695" s="195"/>
      <c r="T3695" s="196"/>
      <c r="AT3695" s="192" t="s">
        <v>153</v>
      </c>
      <c r="AU3695" s="192" t="s">
        <v>86</v>
      </c>
      <c r="AV3695" s="11" t="s">
        <v>25</v>
      </c>
      <c r="AW3695" s="11" t="s">
        <v>40</v>
      </c>
      <c r="AX3695" s="11" t="s">
        <v>77</v>
      </c>
      <c r="AY3695" s="192" t="s">
        <v>144</v>
      </c>
    </row>
    <row r="3696" spans="2:51" s="11" customFormat="1" ht="13.5">
      <c r="B3696" s="188"/>
      <c r="D3696" s="189" t="s">
        <v>153</v>
      </c>
      <c r="E3696" s="190" t="s">
        <v>5</v>
      </c>
      <c r="F3696" s="191" t="s">
        <v>3650</v>
      </c>
      <c r="H3696" s="192" t="s">
        <v>5</v>
      </c>
      <c r="I3696" s="193"/>
      <c r="L3696" s="188"/>
      <c r="M3696" s="194"/>
      <c r="N3696" s="195"/>
      <c r="O3696" s="195"/>
      <c r="P3696" s="195"/>
      <c r="Q3696" s="195"/>
      <c r="R3696" s="195"/>
      <c r="S3696" s="195"/>
      <c r="T3696" s="196"/>
      <c r="AT3696" s="192" t="s">
        <v>153</v>
      </c>
      <c r="AU3696" s="192" t="s">
        <v>86</v>
      </c>
      <c r="AV3696" s="11" t="s">
        <v>25</v>
      </c>
      <c r="AW3696" s="11" t="s">
        <v>40</v>
      </c>
      <c r="AX3696" s="11" t="s">
        <v>77</v>
      </c>
      <c r="AY3696" s="192" t="s">
        <v>144</v>
      </c>
    </row>
    <row r="3697" spans="2:51" s="12" customFormat="1" ht="13.5">
      <c r="B3697" s="197"/>
      <c r="D3697" s="189" t="s">
        <v>153</v>
      </c>
      <c r="E3697" s="198" t="s">
        <v>5</v>
      </c>
      <c r="F3697" s="199" t="s">
        <v>3653</v>
      </c>
      <c r="H3697" s="200">
        <v>818.29</v>
      </c>
      <c r="I3697" s="201"/>
      <c r="L3697" s="197"/>
      <c r="M3697" s="202"/>
      <c r="N3697" s="203"/>
      <c r="O3697" s="203"/>
      <c r="P3697" s="203"/>
      <c r="Q3697" s="203"/>
      <c r="R3697" s="203"/>
      <c r="S3697" s="203"/>
      <c r="T3697" s="204"/>
      <c r="AT3697" s="198" t="s">
        <v>153</v>
      </c>
      <c r="AU3697" s="198" t="s">
        <v>86</v>
      </c>
      <c r="AV3697" s="12" t="s">
        <v>86</v>
      </c>
      <c r="AW3697" s="12" t="s">
        <v>40</v>
      </c>
      <c r="AX3697" s="12" t="s">
        <v>77</v>
      </c>
      <c r="AY3697" s="198" t="s">
        <v>144</v>
      </c>
    </row>
    <row r="3698" spans="2:51" s="11" customFormat="1" ht="13.5">
      <c r="B3698" s="188"/>
      <c r="D3698" s="189" t="s">
        <v>153</v>
      </c>
      <c r="E3698" s="190" t="s">
        <v>5</v>
      </c>
      <c r="F3698" s="191" t="s">
        <v>926</v>
      </c>
      <c r="H3698" s="192" t="s">
        <v>5</v>
      </c>
      <c r="I3698" s="193"/>
      <c r="L3698" s="188"/>
      <c r="M3698" s="194"/>
      <c r="N3698" s="195"/>
      <c r="O3698" s="195"/>
      <c r="P3698" s="195"/>
      <c r="Q3698" s="195"/>
      <c r="R3698" s="195"/>
      <c r="S3698" s="195"/>
      <c r="T3698" s="196"/>
      <c r="AT3698" s="192" t="s">
        <v>153</v>
      </c>
      <c r="AU3698" s="192" t="s">
        <v>86</v>
      </c>
      <c r="AV3698" s="11" t="s">
        <v>25</v>
      </c>
      <c r="AW3698" s="11" t="s">
        <v>40</v>
      </c>
      <c r="AX3698" s="11" t="s">
        <v>77</v>
      </c>
      <c r="AY3698" s="192" t="s">
        <v>144</v>
      </c>
    </row>
    <row r="3699" spans="2:51" s="12" customFormat="1" ht="13.5">
      <c r="B3699" s="197"/>
      <c r="D3699" s="189" t="s">
        <v>153</v>
      </c>
      <c r="E3699" s="198" t="s">
        <v>5</v>
      </c>
      <c r="F3699" s="199" t="s">
        <v>3654</v>
      </c>
      <c r="H3699" s="200">
        <v>2084.692</v>
      </c>
      <c r="I3699" s="201"/>
      <c r="L3699" s="197"/>
      <c r="M3699" s="202"/>
      <c r="N3699" s="203"/>
      <c r="O3699" s="203"/>
      <c r="P3699" s="203"/>
      <c r="Q3699" s="203"/>
      <c r="R3699" s="203"/>
      <c r="S3699" s="203"/>
      <c r="T3699" s="204"/>
      <c r="AT3699" s="198" t="s">
        <v>153</v>
      </c>
      <c r="AU3699" s="198" t="s">
        <v>86</v>
      </c>
      <c r="AV3699" s="12" t="s">
        <v>86</v>
      </c>
      <c r="AW3699" s="12" t="s">
        <v>40</v>
      </c>
      <c r="AX3699" s="12" t="s">
        <v>77</v>
      </c>
      <c r="AY3699" s="198" t="s">
        <v>144</v>
      </c>
    </row>
    <row r="3700" spans="2:51" s="11" customFormat="1" ht="13.5">
      <c r="B3700" s="188"/>
      <c r="D3700" s="189" t="s">
        <v>153</v>
      </c>
      <c r="E3700" s="190" t="s">
        <v>5</v>
      </c>
      <c r="F3700" s="191" t="s">
        <v>443</v>
      </c>
      <c r="H3700" s="192" t="s">
        <v>5</v>
      </c>
      <c r="I3700" s="193"/>
      <c r="L3700" s="188"/>
      <c r="M3700" s="194"/>
      <c r="N3700" s="195"/>
      <c r="O3700" s="195"/>
      <c r="P3700" s="195"/>
      <c r="Q3700" s="195"/>
      <c r="R3700" s="195"/>
      <c r="S3700" s="195"/>
      <c r="T3700" s="196"/>
      <c r="AT3700" s="192" t="s">
        <v>153</v>
      </c>
      <c r="AU3700" s="192" t="s">
        <v>86</v>
      </c>
      <c r="AV3700" s="11" t="s">
        <v>25</v>
      </c>
      <c r="AW3700" s="11" t="s">
        <v>40</v>
      </c>
      <c r="AX3700" s="11" t="s">
        <v>77</v>
      </c>
      <c r="AY3700" s="192" t="s">
        <v>144</v>
      </c>
    </row>
    <row r="3701" spans="2:51" s="11" customFormat="1" ht="13.5">
      <c r="B3701" s="188"/>
      <c r="D3701" s="189" t="s">
        <v>153</v>
      </c>
      <c r="E3701" s="190" t="s">
        <v>5</v>
      </c>
      <c r="F3701" s="191" t="s">
        <v>3650</v>
      </c>
      <c r="H3701" s="192" t="s">
        <v>5</v>
      </c>
      <c r="I3701" s="193"/>
      <c r="L3701" s="188"/>
      <c r="M3701" s="194"/>
      <c r="N3701" s="195"/>
      <c r="O3701" s="195"/>
      <c r="P3701" s="195"/>
      <c r="Q3701" s="195"/>
      <c r="R3701" s="195"/>
      <c r="S3701" s="195"/>
      <c r="T3701" s="196"/>
      <c r="AT3701" s="192" t="s">
        <v>153</v>
      </c>
      <c r="AU3701" s="192" t="s">
        <v>86</v>
      </c>
      <c r="AV3701" s="11" t="s">
        <v>25</v>
      </c>
      <c r="AW3701" s="11" t="s">
        <v>40</v>
      </c>
      <c r="AX3701" s="11" t="s">
        <v>77</v>
      </c>
      <c r="AY3701" s="192" t="s">
        <v>144</v>
      </c>
    </row>
    <row r="3702" spans="2:51" s="12" customFormat="1" ht="13.5">
      <c r="B3702" s="197"/>
      <c r="D3702" s="189" t="s">
        <v>153</v>
      </c>
      <c r="E3702" s="198" t="s">
        <v>5</v>
      </c>
      <c r="F3702" s="199" t="s">
        <v>3655</v>
      </c>
      <c r="H3702" s="200">
        <v>907.08</v>
      </c>
      <c r="I3702" s="201"/>
      <c r="L3702" s="197"/>
      <c r="M3702" s="202"/>
      <c r="N3702" s="203"/>
      <c r="O3702" s="203"/>
      <c r="P3702" s="203"/>
      <c r="Q3702" s="203"/>
      <c r="R3702" s="203"/>
      <c r="S3702" s="203"/>
      <c r="T3702" s="204"/>
      <c r="AT3702" s="198" t="s">
        <v>153</v>
      </c>
      <c r="AU3702" s="198" t="s">
        <v>86</v>
      </c>
      <c r="AV3702" s="12" t="s">
        <v>86</v>
      </c>
      <c r="AW3702" s="12" t="s">
        <v>40</v>
      </c>
      <c r="AX3702" s="12" t="s">
        <v>77</v>
      </c>
      <c r="AY3702" s="198" t="s">
        <v>144</v>
      </c>
    </row>
    <row r="3703" spans="2:51" s="11" customFormat="1" ht="13.5">
      <c r="B3703" s="188"/>
      <c r="D3703" s="189" t="s">
        <v>153</v>
      </c>
      <c r="E3703" s="190" t="s">
        <v>5</v>
      </c>
      <c r="F3703" s="191" t="s">
        <v>926</v>
      </c>
      <c r="H3703" s="192" t="s">
        <v>5</v>
      </c>
      <c r="I3703" s="193"/>
      <c r="L3703" s="188"/>
      <c r="M3703" s="194"/>
      <c r="N3703" s="195"/>
      <c r="O3703" s="195"/>
      <c r="P3703" s="195"/>
      <c r="Q3703" s="195"/>
      <c r="R3703" s="195"/>
      <c r="S3703" s="195"/>
      <c r="T3703" s="196"/>
      <c r="AT3703" s="192" t="s">
        <v>153</v>
      </c>
      <c r="AU3703" s="192" t="s">
        <v>86</v>
      </c>
      <c r="AV3703" s="11" t="s">
        <v>25</v>
      </c>
      <c r="AW3703" s="11" t="s">
        <v>40</v>
      </c>
      <c r="AX3703" s="11" t="s">
        <v>77</v>
      </c>
      <c r="AY3703" s="192" t="s">
        <v>144</v>
      </c>
    </row>
    <row r="3704" spans="2:51" s="12" customFormat="1" ht="13.5">
      <c r="B3704" s="197"/>
      <c r="D3704" s="189" t="s">
        <v>153</v>
      </c>
      <c r="E3704" s="198" t="s">
        <v>5</v>
      </c>
      <c r="F3704" s="199" t="s">
        <v>3656</v>
      </c>
      <c r="H3704" s="200">
        <v>590.467</v>
      </c>
      <c r="I3704" s="201"/>
      <c r="L3704" s="197"/>
      <c r="M3704" s="202"/>
      <c r="N3704" s="203"/>
      <c r="O3704" s="203"/>
      <c r="P3704" s="203"/>
      <c r="Q3704" s="203"/>
      <c r="R3704" s="203"/>
      <c r="S3704" s="203"/>
      <c r="T3704" s="204"/>
      <c r="AT3704" s="198" t="s">
        <v>153</v>
      </c>
      <c r="AU3704" s="198" t="s">
        <v>86</v>
      </c>
      <c r="AV3704" s="12" t="s">
        <v>86</v>
      </c>
      <c r="AW3704" s="12" t="s">
        <v>40</v>
      </c>
      <c r="AX3704" s="12" t="s">
        <v>77</v>
      </c>
      <c r="AY3704" s="198" t="s">
        <v>144</v>
      </c>
    </row>
    <row r="3705" spans="2:51" s="11" customFormat="1" ht="13.5">
      <c r="B3705" s="188"/>
      <c r="D3705" s="189" t="s">
        <v>153</v>
      </c>
      <c r="E3705" s="190" t="s">
        <v>5</v>
      </c>
      <c r="F3705" s="191" t="s">
        <v>3657</v>
      </c>
      <c r="H3705" s="192" t="s">
        <v>5</v>
      </c>
      <c r="I3705" s="193"/>
      <c r="L3705" s="188"/>
      <c r="M3705" s="194"/>
      <c r="N3705" s="195"/>
      <c r="O3705" s="195"/>
      <c r="P3705" s="195"/>
      <c r="Q3705" s="195"/>
      <c r="R3705" s="195"/>
      <c r="S3705" s="195"/>
      <c r="T3705" s="196"/>
      <c r="AT3705" s="192" t="s">
        <v>153</v>
      </c>
      <c r="AU3705" s="192" t="s">
        <v>86</v>
      </c>
      <c r="AV3705" s="11" t="s">
        <v>25</v>
      </c>
      <c r="AW3705" s="11" t="s">
        <v>40</v>
      </c>
      <c r="AX3705" s="11" t="s">
        <v>77</v>
      </c>
      <c r="AY3705" s="192" t="s">
        <v>144</v>
      </c>
    </row>
    <row r="3706" spans="2:51" s="12" customFormat="1" ht="13.5">
      <c r="B3706" s="197"/>
      <c r="D3706" s="189" t="s">
        <v>153</v>
      </c>
      <c r="E3706" s="198" t="s">
        <v>5</v>
      </c>
      <c r="F3706" s="199" t="s">
        <v>3658</v>
      </c>
      <c r="H3706" s="200">
        <v>-599.981</v>
      </c>
      <c r="I3706" s="201"/>
      <c r="L3706" s="197"/>
      <c r="M3706" s="202"/>
      <c r="N3706" s="203"/>
      <c r="O3706" s="203"/>
      <c r="P3706" s="203"/>
      <c r="Q3706" s="203"/>
      <c r="R3706" s="203"/>
      <c r="S3706" s="203"/>
      <c r="T3706" s="204"/>
      <c r="AT3706" s="198" t="s">
        <v>153</v>
      </c>
      <c r="AU3706" s="198" t="s">
        <v>86</v>
      </c>
      <c r="AV3706" s="12" t="s">
        <v>86</v>
      </c>
      <c r="AW3706" s="12" t="s">
        <v>40</v>
      </c>
      <c r="AX3706" s="12" t="s">
        <v>77</v>
      </c>
      <c r="AY3706" s="198" t="s">
        <v>144</v>
      </c>
    </row>
    <row r="3707" spans="2:51" s="13" customFormat="1" ht="13.5">
      <c r="B3707" s="205"/>
      <c r="D3707" s="206" t="s">
        <v>153</v>
      </c>
      <c r="E3707" s="207" t="s">
        <v>5</v>
      </c>
      <c r="F3707" s="208" t="s">
        <v>174</v>
      </c>
      <c r="H3707" s="209">
        <v>6066.011</v>
      </c>
      <c r="I3707" s="210"/>
      <c r="L3707" s="205"/>
      <c r="M3707" s="211"/>
      <c r="N3707" s="212"/>
      <c r="O3707" s="212"/>
      <c r="P3707" s="212"/>
      <c r="Q3707" s="212"/>
      <c r="R3707" s="212"/>
      <c r="S3707" s="212"/>
      <c r="T3707" s="213"/>
      <c r="AT3707" s="214" t="s">
        <v>153</v>
      </c>
      <c r="AU3707" s="214" t="s">
        <v>86</v>
      </c>
      <c r="AV3707" s="13" t="s">
        <v>151</v>
      </c>
      <c r="AW3707" s="13" t="s">
        <v>40</v>
      </c>
      <c r="AX3707" s="13" t="s">
        <v>25</v>
      </c>
      <c r="AY3707" s="214" t="s">
        <v>144</v>
      </c>
    </row>
    <row r="3708" spans="2:65" s="1" customFormat="1" ht="44.25" customHeight="1">
      <c r="B3708" s="175"/>
      <c r="C3708" s="176" t="s">
        <v>3683</v>
      </c>
      <c r="D3708" s="176" t="s">
        <v>146</v>
      </c>
      <c r="E3708" s="177" t="s">
        <v>3684</v>
      </c>
      <c r="F3708" s="178" t="s">
        <v>3685</v>
      </c>
      <c r="G3708" s="179" t="s">
        <v>393</v>
      </c>
      <c r="H3708" s="180">
        <v>6511.128</v>
      </c>
      <c r="I3708" s="181"/>
      <c r="J3708" s="182">
        <f>ROUND(I3708*H3708,2)</f>
        <v>0</v>
      </c>
      <c r="K3708" s="178" t="s">
        <v>4754</v>
      </c>
      <c r="L3708" s="42"/>
      <c r="M3708" s="183" t="s">
        <v>5</v>
      </c>
      <c r="N3708" s="184" t="s">
        <v>48</v>
      </c>
      <c r="O3708" s="43"/>
      <c r="P3708" s="185">
        <f>O3708*H3708</f>
        <v>0</v>
      </c>
      <c r="Q3708" s="185">
        <v>0.00045</v>
      </c>
      <c r="R3708" s="185">
        <f>Q3708*H3708</f>
        <v>2.9300075999999997</v>
      </c>
      <c r="S3708" s="185">
        <v>0</v>
      </c>
      <c r="T3708" s="186">
        <f>S3708*H3708</f>
        <v>0</v>
      </c>
      <c r="AR3708" s="24" t="s">
        <v>339</v>
      </c>
      <c r="AT3708" s="24" t="s">
        <v>146</v>
      </c>
      <c r="AU3708" s="24" t="s">
        <v>86</v>
      </c>
      <c r="AY3708" s="24" t="s">
        <v>144</v>
      </c>
      <c r="BE3708" s="187">
        <f>IF(N3708="základní",J3708,0)</f>
        <v>0</v>
      </c>
      <c r="BF3708" s="187">
        <f>IF(N3708="snížená",J3708,0)</f>
        <v>0</v>
      </c>
      <c r="BG3708" s="187">
        <f>IF(N3708="zákl. přenesená",J3708,0)</f>
        <v>0</v>
      </c>
      <c r="BH3708" s="187">
        <f>IF(N3708="sníž. přenesená",J3708,0)</f>
        <v>0</v>
      </c>
      <c r="BI3708" s="187">
        <f>IF(N3708="nulová",J3708,0)</f>
        <v>0</v>
      </c>
      <c r="BJ3708" s="24" t="s">
        <v>25</v>
      </c>
      <c r="BK3708" s="187">
        <f>ROUND(I3708*H3708,2)</f>
        <v>0</v>
      </c>
      <c r="BL3708" s="24" t="s">
        <v>339</v>
      </c>
      <c r="BM3708" s="24" t="s">
        <v>3686</v>
      </c>
    </row>
    <row r="3709" spans="2:51" s="11" customFormat="1" ht="13.5">
      <c r="B3709" s="188"/>
      <c r="D3709" s="189" t="s">
        <v>153</v>
      </c>
      <c r="E3709" s="190" t="s">
        <v>5</v>
      </c>
      <c r="F3709" s="191" t="s">
        <v>3650</v>
      </c>
      <c r="H3709" s="192" t="s">
        <v>5</v>
      </c>
      <c r="I3709" s="193"/>
      <c r="L3709" s="188"/>
      <c r="M3709" s="194"/>
      <c r="N3709" s="195"/>
      <c r="O3709" s="195"/>
      <c r="P3709" s="195"/>
      <c r="Q3709" s="195"/>
      <c r="R3709" s="195"/>
      <c r="S3709" s="195"/>
      <c r="T3709" s="196"/>
      <c r="AT3709" s="192" t="s">
        <v>153</v>
      </c>
      <c r="AU3709" s="192" t="s">
        <v>86</v>
      </c>
      <c r="AV3709" s="11" t="s">
        <v>25</v>
      </c>
      <c r="AW3709" s="11" t="s">
        <v>40</v>
      </c>
      <c r="AX3709" s="11" t="s">
        <v>77</v>
      </c>
      <c r="AY3709" s="192" t="s">
        <v>144</v>
      </c>
    </row>
    <row r="3710" spans="2:51" s="12" customFormat="1" ht="13.5">
      <c r="B3710" s="197"/>
      <c r="D3710" s="189" t="s">
        <v>153</v>
      </c>
      <c r="E3710" s="198" t="s">
        <v>5</v>
      </c>
      <c r="F3710" s="199" t="s">
        <v>3664</v>
      </c>
      <c r="H3710" s="200">
        <v>948.01</v>
      </c>
      <c r="I3710" s="201"/>
      <c r="L3710" s="197"/>
      <c r="M3710" s="202"/>
      <c r="N3710" s="203"/>
      <c r="O3710" s="203"/>
      <c r="P3710" s="203"/>
      <c r="Q3710" s="203"/>
      <c r="R3710" s="203"/>
      <c r="S3710" s="203"/>
      <c r="T3710" s="204"/>
      <c r="AT3710" s="198" t="s">
        <v>153</v>
      </c>
      <c r="AU3710" s="198" t="s">
        <v>86</v>
      </c>
      <c r="AV3710" s="12" t="s">
        <v>86</v>
      </c>
      <c r="AW3710" s="12" t="s">
        <v>40</v>
      </c>
      <c r="AX3710" s="12" t="s">
        <v>77</v>
      </c>
      <c r="AY3710" s="198" t="s">
        <v>144</v>
      </c>
    </row>
    <row r="3711" spans="2:51" s="11" customFormat="1" ht="13.5">
      <c r="B3711" s="188"/>
      <c r="D3711" s="189" t="s">
        <v>153</v>
      </c>
      <c r="E3711" s="190" t="s">
        <v>5</v>
      </c>
      <c r="F3711" s="191" t="s">
        <v>926</v>
      </c>
      <c r="H3711" s="192" t="s">
        <v>5</v>
      </c>
      <c r="I3711" s="193"/>
      <c r="L3711" s="188"/>
      <c r="M3711" s="194"/>
      <c r="N3711" s="195"/>
      <c r="O3711" s="195"/>
      <c r="P3711" s="195"/>
      <c r="Q3711" s="195"/>
      <c r="R3711" s="195"/>
      <c r="S3711" s="195"/>
      <c r="T3711" s="196"/>
      <c r="AT3711" s="192" t="s">
        <v>153</v>
      </c>
      <c r="AU3711" s="192" t="s">
        <v>86</v>
      </c>
      <c r="AV3711" s="11" t="s">
        <v>25</v>
      </c>
      <c r="AW3711" s="11" t="s">
        <v>40</v>
      </c>
      <c r="AX3711" s="11" t="s">
        <v>77</v>
      </c>
      <c r="AY3711" s="192" t="s">
        <v>144</v>
      </c>
    </row>
    <row r="3712" spans="2:51" s="12" customFormat="1" ht="13.5">
      <c r="B3712" s="197"/>
      <c r="D3712" s="189" t="s">
        <v>153</v>
      </c>
      <c r="E3712" s="198" t="s">
        <v>5</v>
      </c>
      <c r="F3712" s="199" t="s">
        <v>3665</v>
      </c>
      <c r="H3712" s="200">
        <v>2109.559</v>
      </c>
      <c r="I3712" s="201"/>
      <c r="L3712" s="197"/>
      <c r="M3712" s="202"/>
      <c r="N3712" s="203"/>
      <c r="O3712" s="203"/>
      <c r="P3712" s="203"/>
      <c r="Q3712" s="203"/>
      <c r="R3712" s="203"/>
      <c r="S3712" s="203"/>
      <c r="T3712" s="204"/>
      <c r="AT3712" s="198" t="s">
        <v>153</v>
      </c>
      <c r="AU3712" s="198" t="s">
        <v>86</v>
      </c>
      <c r="AV3712" s="12" t="s">
        <v>86</v>
      </c>
      <c r="AW3712" s="12" t="s">
        <v>40</v>
      </c>
      <c r="AX3712" s="12" t="s">
        <v>77</v>
      </c>
      <c r="AY3712" s="198" t="s">
        <v>144</v>
      </c>
    </row>
    <row r="3713" spans="2:51" s="11" customFormat="1" ht="13.5">
      <c r="B3713" s="188"/>
      <c r="D3713" s="189" t="s">
        <v>153</v>
      </c>
      <c r="E3713" s="190" t="s">
        <v>5</v>
      </c>
      <c r="F3713" s="191" t="s">
        <v>1527</v>
      </c>
      <c r="H3713" s="192" t="s">
        <v>5</v>
      </c>
      <c r="I3713" s="193"/>
      <c r="L3713" s="188"/>
      <c r="M3713" s="194"/>
      <c r="N3713" s="195"/>
      <c r="O3713" s="195"/>
      <c r="P3713" s="195"/>
      <c r="Q3713" s="195"/>
      <c r="R3713" s="195"/>
      <c r="S3713" s="195"/>
      <c r="T3713" s="196"/>
      <c r="AT3713" s="192" t="s">
        <v>153</v>
      </c>
      <c r="AU3713" s="192" t="s">
        <v>86</v>
      </c>
      <c r="AV3713" s="11" t="s">
        <v>25</v>
      </c>
      <c r="AW3713" s="11" t="s">
        <v>40</v>
      </c>
      <c r="AX3713" s="11" t="s">
        <v>77</v>
      </c>
      <c r="AY3713" s="192" t="s">
        <v>144</v>
      </c>
    </row>
    <row r="3714" spans="2:51" s="11" customFormat="1" ht="13.5">
      <c r="B3714" s="188"/>
      <c r="D3714" s="189" t="s">
        <v>153</v>
      </c>
      <c r="E3714" s="190" t="s">
        <v>5</v>
      </c>
      <c r="F3714" s="191" t="s">
        <v>3650</v>
      </c>
      <c r="H3714" s="192" t="s">
        <v>5</v>
      </c>
      <c r="I3714" s="193"/>
      <c r="L3714" s="188"/>
      <c r="M3714" s="194"/>
      <c r="N3714" s="195"/>
      <c r="O3714" s="195"/>
      <c r="P3714" s="195"/>
      <c r="Q3714" s="195"/>
      <c r="R3714" s="195"/>
      <c r="S3714" s="195"/>
      <c r="T3714" s="196"/>
      <c r="AT3714" s="192" t="s">
        <v>153</v>
      </c>
      <c r="AU3714" s="192" t="s">
        <v>86</v>
      </c>
      <c r="AV3714" s="11" t="s">
        <v>25</v>
      </c>
      <c r="AW3714" s="11" t="s">
        <v>40</v>
      </c>
      <c r="AX3714" s="11" t="s">
        <v>77</v>
      </c>
      <c r="AY3714" s="192" t="s">
        <v>144</v>
      </c>
    </row>
    <row r="3715" spans="2:51" s="12" customFormat="1" ht="13.5">
      <c r="B3715" s="197"/>
      <c r="D3715" s="189" t="s">
        <v>153</v>
      </c>
      <c r="E3715" s="198" t="s">
        <v>5</v>
      </c>
      <c r="F3715" s="199" t="s">
        <v>3666</v>
      </c>
      <c r="H3715" s="200">
        <v>947.78</v>
      </c>
      <c r="I3715" s="201"/>
      <c r="L3715" s="197"/>
      <c r="M3715" s="202"/>
      <c r="N3715" s="203"/>
      <c r="O3715" s="203"/>
      <c r="P3715" s="203"/>
      <c r="Q3715" s="203"/>
      <c r="R3715" s="203"/>
      <c r="S3715" s="203"/>
      <c r="T3715" s="204"/>
      <c r="AT3715" s="198" t="s">
        <v>153</v>
      </c>
      <c r="AU3715" s="198" t="s">
        <v>86</v>
      </c>
      <c r="AV3715" s="12" t="s">
        <v>86</v>
      </c>
      <c r="AW3715" s="12" t="s">
        <v>40</v>
      </c>
      <c r="AX3715" s="12" t="s">
        <v>77</v>
      </c>
      <c r="AY3715" s="198" t="s">
        <v>144</v>
      </c>
    </row>
    <row r="3716" spans="2:51" s="11" customFormat="1" ht="13.5">
      <c r="B3716" s="188"/>
      <c r="D3716" s="189" t="s">
        <v>153</v>
      </c>
      <c r="E3716" s="190" t="s">
        <v>5</v>
      </c>
      <c r="F3716" s="191" t="s">
        <v>926</v>
      </c>
      <c r="H3716" s="192" t="s">
        <v>5</v>
      </c>
      <c r="I3716" s="193"/>
      <c r="L3716" s="188"/>
      <c r="M3716" s="194"/>
      <c r="N3716" s="195"/>
      <c r="O3716" s="195"/>
      <c r="P3716" s="195"/>
      <c r="Q3716" s="195"/>
      <c r="R3716" s="195"/>
      <c r="S3716" s="195"/>
      <c r="T3716" s="196"/>
      <c r="AT3716" s="192" t="s">
        <v>153</v>
      </c>
      <c r="AU3716" s="192" t="s">
        <v>86</v>
      </c>
      <c r="AV3716" s="11" t="s">
        <v>25</v>
      </c>
      <c r="AW3716" s="11" t="s">
        <v>40</v>
      </c>
      <c r="AX3716" s="11" t="s">
        <v>77</v>
      </c>
      <c r="AY3716" s="192" t="s">
        <v>144</v>
      </c>
    </row>
    <row r="3717" spans="2:51" s="12" customFormat="1" ht="13.5">
      <c r="B3717" s="197"/>
      <c r="D3717" s="189" t="s">
        <v>153</v>
      </c>
      <c r="E3717" s="198" t="s">
        <v>5</v>
      </c>
      <c r="F3717" s="199" t="s">
        <v>3667</v>
      </c>
      <c r="H3717" s="200">
        <v>2905.766</v>
      </c>
      <c r="I3717" s="201"/>
      <c r="L3717" s="197"/>
      <c r="M3717" s="202"/>
      <c r="N3717" s="203"/>
      <c r="O3717" s="203"/>
      <c r="P3717" s="203"/>
      <c r="Q3717" s="203"/>
      <c r="R3717" s="203"/>
      <c r="S3717" s="203"/>
      <c r="T3717" s="204"/>
      <c r="AT3717" s="198" t="s">
        <v>153</v>
      </c>
      <c r="AU3717" s="198" t="s">
        <v>86</v>
      </c>
      <c r="AV3717" s="12" t="s">
        <v>86</v>
      </c>
      <c r="AW3717" s="12" t="s">
        <v>40</v>
      </c>
      <c r="AX3717" s="12" t="s">
        <v>77</v>
      </c>
      <c r="AY3717" s="198" t="s">
        <v>144</v>
      </c>
    </row>
    <row r="3718" spans="2:51" s="11" customFormat="1" ht="13.5">
      <c r="B3718" s="188"/>
      <c r="D3718" s="189" t="s">
        <v>153</v>
      </c>
      <c r="E3718" s="190" t="s">
        <v>5</v>
      </c>
      <c r="F3718" s="191" t="s">
        <v>3657</v>
      </c>
      <c r="H3718" s="192" t="s">
        <v>5</v>
      </c>
      <c r="I3718" s="193"/>
      <c r="L3718" s="188"/>
      <c r="M3718" s="194"/>
      <c r="N3718" s="195"/>
      <c r="O3718" s="195"/>
      <c r="P3718" s="195"/>
      <c r="Q3718" s="195"/>
      <c r="R3718" s="195"/>
      <c r="S3718" s="195"/>
      <c r="T3718" s="196"/>
      <c r="AT3718" s="192" t="s">
        <v>153</v>
      </c>
      <c r="AU3718" s="192" t="s">
        <v>86</v>
      </c>
      <c r="AV3718" s="11" t="s">
        <v>25</v>
      </c>
      <c r="AW3718" s="11" t="s">
        <v>40</v>
      </c>
      <c r="AX3718" s="11" t="s">
        <v>77</v>
      </c>
      <c r="AY3718" s="192" t="s">
        <v>144</v>
      </c>
    </row>
    <row r="3719" spans="2:51" s="12" customFormat="1" ht="13.5">
      <c r="B3719" s="197"/>
      <c r="D3719" s="189" t="s">
        <v>153</v>
      </c>
      <c r="E3719" s="198" t="s">
        <v>5</v>
      </c>
      <c r="F3719" s="199" t="s">
        <v>3668</v>
      </c>
      <c r="H3719" s="200">
        <v>-399.987</v>
      </c>
      <c r="I3719" s="201"/>
      <c r="L3719" s="197"/>
      <c r="M3719" s="202"/>
      <c r="N3719" s="203"/>
      <c r="O3719" s="203"/>
      <c r="P3719" s="203"/>
      <c r="Q3719" s="203"/>
      <c r="R3719" s="203"/>
      <c r="S3719" s="203"/>
      <c r="T3719" s="204"/>
      <c r="AT3719" s="198" t="s">
        <v>153</v>
      </c>
      <c r="AU3719" s="198" t="s">
        <v>86</v>
      </c>
      <c r="AV3719" s="12" t="s">
        <v>86</v>
      </c>
      <c r="AW3719" s="12" t="s">
        <v>40</v>
      </c>
      <c r="AX3719" s="12" t="s">
        <v>77</v>
      </c>
      <c r="AY3719" s="198" t="s">
        <v>144</v>
      </c>
    </row>
    <row r="3720" spans="2:51" s="13" customFormat="1" ht="13.5">
      <c r="B3720" s="205"/>
      <c r="D3720" s="206" t="s">
        <v>153</v>
      </c>
      <c r="E3720" s="207" t="s">
        <v>5</v>
      </c>
      <c r="F3720" s="208" t="s">
        <v>174</v>
      </c>
      <c r="H3720" s="209">
        <v>6511.128</v>
      </c>
      <c r="I3720" s="210"/>
      <c r="L3720" s="205"/>
      <c r="M3720" s="211"/>
      <c r="N3720" s="212"/>
      <c r="O3720" s="212"/>
      <c r="P3720" s="212"/>
      <c r="Q3720" s="212"/>
      <c r="R3720" s="212"/>
      <c r="S3720" s="212"/>
      <c r="T3720" s="213"/>
      <c r="AT3720" s="214" t="s">
        <v>153</v>
      </c>
      <c r="AU3720" s="214" t="s">
        <v>86</v>
      </c>
      <c r="AV3720" s="13" t="s">
        <v>151</v>
      </c>
      <c r="AW3720" s="13" t="s">
        <v>40</v>
      </c>
      <c r="AX3720" s="13" t="s">
        <v>25</v>
      </c>
      <c r="AY3720" s="214" t="s">
        <v>144</v>
      </c>
    </row>
    <row r="3721" spans="2:65" s="1" customFormat="1" ht="31.5" customHeight="1">
      <c r="B3721" s="175"/>
      <c r="C3721" s="176" t="s">
        <v>3687</v>
      </c>
      <c r="D3721" s="176" t="s">
        <v>146</v>
      </c>
      <c r="E3721" s="177" t="s">
        <v>3688</v>
      </c>
      <c r="F3721" s="178" t="s">
        <v>3689</v>
      </c>
      <c r="G3721" s="179" t="s">
        <v>205</v>
      </c>
      <c r="H3721" s="180">
        <v>6755.757</v>
      </c>
      <c r="I3721" s="181"/>
      <c r="J3721" s="182">
        <f>ROUND(I3721*H3721,2)</f>
        <v>0</v>
      </c>
      <c r="K3721" s="178" t="s">
        <v>4754</v>
      </c>
      <c r="L3721" s="42"/>
      <c r="M3721" s="183" t="s">
        <v>5</v>
      </c>
      <c r="N3721" s="184" t="s">
        <v>48</v>
      </c>
      <c r="O3721" s="43"/>
      <c r="P3721" s="185">
        <f>O3721*H3721</f>
        <v>0</v>
      </c>
      <c r="Q3721" s="185">
        <v>0.0002</v>
      </c>
      <c r="R3721" s="185">
        <f>Q3721*H3721</f>
        <v>1.3511514</v>
      </c>
      <c r="S3721" s="185">
        <v>0</v>
      </c>
      <c r="T3721" s="186">
        <f>S3721*H3721</f>
        <v>0</v>
      </c>
      <c r="AR3721" s="24" t="s">
        <v>339</v>
      </c>
      <c r="AT3721" s="24" t="s">
        <v>146</v>
      </c>
      <c r="AU3721" s="24" t="s">
        <v>86</v>
      </c>
      <c r="AY3721" s="24" t="s">
        <v>144</v>
      </c>
      <c r="BE3721" s="187">
        <f>IF(N3721="základní",J3721,0)</f>
        <v>0</v>
      </c>
      <c r="BF3721" s="187">
        <f>IF(N3721="snížená",J3721,0)</f>
        <v>0</v>
      </c>
      <c r="BG3721" s="187">
        <f>IF(N3721="zákl. přenesená",J3721,0)</f>
        <v>0</v>
      </c>
      <c r="BH3721" s="187">
        <f>IF(N3721="sníž. přenesená",J3721,0)</f>
        <v>0</v>
      </c>
      <c r="BI3721" s="187">
        <f>IF(N3721="nulová",J3721,0)</f>
        <v>0</v>
      </c>
      <c r="BJ3721" s="24" t="s">
        <v>25</v>
      </c>
      <c r="BK3721" s="187">
        <f>ROUND(I3721*H3721,2)</f>
        <v>0</v>
      </c>
      <c r="BL3721" s="24" t="s">
        <v>339</v>
      </c>
      <c r="BM3721" s="24" t="s">
        <v>3690</v>
      </c>
    </row>
    <row r="3722" spans="2:51" s="11" customFormat="1" ht="13.5">
      <c r="B3722" s="188"/>
      <c r="D3722" s="189" t="s">
        <v>153</v>
      </c>
      <c r="E3722" s="190" t="s">
        <v>5</v>
      </c>
      <c r="F3722" s="191" t="s">
        <v>2207</v>
      </c>
      <c r="H3722" s="192" t="s">
        <v>5</v>
      </c>
      <c r="I3722" s="193"/>
      <c r="L3722" s="188"/>
      <c r="M3722" s="194"/>
      <c r="N3722" s="195"/>
      <c r="O3722" s="195"/>
      <c r="P3722" s="195"/>
      <c r="Q3722" s="195"/>
      <c r="R3722" s="195"/>
      <c r="S3722" s="195"/>
      <c r="T3722" s="196"/>
      <c r="AT3722" s="192" t="s">
        <v>153</v>
      </c>
      <c r="AU3722" s="192" t="s">
        <v>86</v>
      </c>
      <c r="AV3722" s="11" t="s">
        <v>25</v>
      </c>
      <c r="AW3722" s="11" t="s">
        <v>40</v>
      </c>
      <c r="AX3722" s="11" t="s">
        <v>77</v>
      </c>
      <c r="AY3722" s="192" t="s">
        <v>144</v>
      </c>
    </row>
    <row r="3723" spans="2:51" s="11" customFormat="1" ht="13.5">
      <c r="B3723" s="188"/>
      <c r="D3723" s="189" t="s">
        <v>153</v>
      </c>
      <c r="E3723" s="190" t="s">
        <v>5</v>
      </c>
      <c r="F3723" s="191" t="s">
        <v>695</v>
      </c>
      <c r="H3723" s="192" t="s">
        <v>5</v>
      </c>
      <c r="I3723" s="193"/>
      <c r="L3723" s="188"/>
      <c r="M3723" s="194"/>
      <c r="N3723" s="195"/>
      <c r="O3723" s="195"/>
      <c r="P3723" s="195"/>
      <c r="Q3723" s="195"/>
      <c r="R3723" s="195"/>
      <c r="S3723" s="195"/>
      <c r="T3723" s="196"/>
      <c r="AT3723" s="192" t="s">
        <v>153</v>
      </c>
      <c r="AU3723" s="192" t="s">
        <v>86</v>
      </c>
      <c r="AV3723" s="11" t="s">
        <v>25</v>
      </c>
      <c r="AW3723" s="11" t="s">
        <v>40</v>
      </c>
      <c r="AX3723" s="11" t="s">
        <v>77</v>
      </c>
      <c r="AY3723" s="192" t="s">
        <v>144</v>
      </c>
    </row>
    <row r="3724" spans="2:51" s="11" customFormat="1" ht="13.5">
      <c r="B3724" s="188"/>
      <c r="D3724" s="189" t="s">
        <v>153</v>
      </c>
      <c r="E3724" s="190" t="s">
        <v>5</v>
      </c>
      <c r="F3724" s="191" t="s">
        <v>3650</v>
      </c>
      <c r="H3724" s="192" t="s">
        <v>5</v>
      </c>
      <c r="I3724" s="193"/>
      <c r="L3724" s="188"/>
      <c r="M3724" s="194"/>
      <c r="N3724" s="195"/>
      <c r="O3724" s="195"/>
      <c r="P3724" s="195"/>
      <c r="Q3724" s="195"/>
      <c r="R3724" s="195"/>
      <c r="S3724" s="195"/>
      <c r="T3724" s="196"/>
      <c r="AT3724" s="192" t="s">
        <v>153</v>
      </c>
      <c r="AU3724" s="192" t="s">
        <v>86</v>
      </c>
      <c r="AV3724" s="11" t="s">
        <v>25</v>
      </c>
      <c r="AW3724" s="11" t="s">
        <v>40</v>
      </c>
      <c r="AX3724" s="11" t="s">
        <v>77</v>
      </c>
      <c r="AY3724" s="192" t="s">
        <v>144</v>
      </c>
    </row>
    <row r="3725" spans="2:51" s="12" customFormat="1" ht="13.5">
      <c r="B3725" s="197"/>
      <c r="D3725" s="189" t="s">
        <v>153</v>
      </c>
      <c r="E3725" s="198" t="s">
        <v>5</v>
      </c>
      <c r="F3725" s="199" t="s">
        <v>3651</v>
      </c>
      <c r="H3725" s="200">
        <v>484.91</v>
      </c>
      <c r="I3725" s="201"/>
      <c r="L3725" s="197"/>
      <c r="M3725" s="202"/>
      <c r="N3725" s="203"/>
      <c r="O3725" s="203"/>
      <c r="P3725" s="203"/>
      <c r="Q3725" s="203"/>
      <c r="R3725" s="203"/>
      <c r="S3725" s="203"/>
      <c r="T3725" s="204"/>
      <c r="AT3725" s="198" t="s">
        <v>153</v>
      </c>
      <c r="AU3725" s="198" t="s">
        <v>86</v>
      </c>
      <c r="AV3725" s="12" t="s">
        <v>86</v>
      </c>
      <c r="AW3725" s="12" t="s">
        <v>40</v>
      </c>
      <c r="AX3725" s="12" t="s">
        <v>77</v>
      </c>
      <c r="AY3725" s="198" t="s">
        <v>144</v>
      </c>
    </row>
    <row r="3726" spans="2:51" s="11" customFormat="1" ht="13.5">
      <c r="B3726" s="188"/>
      <c r="D3726" s="189" t="s">
        <v>153</v>
      </c>
      <c r="E3726" s="190" t="s">
        <v>5</v>
      </c>
      <c r="F3726" s="191" t="s">
        <v>926</v>
      </c>
      <c r="H3726" s="192" t="s">
        <v>5</v>
      </c>
      <c r="I3726" s="193"/>
      <c r="L3726" s="188"/>
      <c r="M3726" s="194"/>
      <c r="N3726" s="195"/>
      <c r="O3726" s="195"/>
      <c r="P3726" s="195"/>
      <c r="Q3726" s="195"/>
      <c r="R3726" s="195"/>
      <c r="S3726" s="195"/>
      <c r="T3726" s="196"/>
      <c r="AT3726" s="192" t="s">
        <v>153</v>
      </c>
      <c r="AU3726" s="192" t="s">
        <v>86</v>
      </c>
      <c r="AV3726" s="11" t="s">
        <v>25</v>
      </c>
      <c r="AW3726" s="11" t="s">
        <v>40</v>
      </c>
      <c r="AX3726" s="11" t="s">
        <v>77</v>
      </c>
      <c r="AY3726" s="192" t="s">
        <v>144</v>
      </c>
    </row>
    <row r="3727" spans="2:51" s="12" customFormat="1" ht="13.5">
      <c r="B3727" s="197"/>
      <c r="D3727" s="189" t="s">
        <v>153</v>
      </c>
      <c r="E3727" s="198" t="s">
        <v>5</v>
      </c>
      <c r="F3727" s="199" t="s">
        <v>3652</v>
      </c>
      <c r="H3727" s="200">
        <v>1780.553</v>
      </c>
      <c r="I3727" s="201"/>
      <c r="L3727" s="197"/>
      <c r="M3727" s="202"/>
      <c r="N3727" s="203"/>
      <c r="O3727" s="203"/>
      <c r="P3727" s="203"/>
      <c r="Q3727" s="203"/>
      <c r="R3727" s="203"/>
      <c r="S3727" s="203"/>
      <c r="T3727" s="204"/>
      <c r="AT3727" s="198" t="s">
        <v>153</v>
      </c>
      <c r="AU3727" s="198" t="s">
        <v>86</v>
      </c>
      <c r="AV3727" s="12" t="s">
        <v>86</v>
      </c>
      <c r="AW3727" s="12" t="s">
        <v>40</v>
      </c>
      <c r="AX3727" s="12" t="s">
        <v>77</v>
      </c>
      <c r="AY3727" s="198" t="s">
        <v>144</v>
      </c>
    </row>
    <row r="3728" spans="2:51" s="11" customFormat="1" ht="13.5">
      <c r="B3728" s="188"/>
      <c r="D3728" s="189" t="s">
        <v>153</v>
      </c>
      <c r="E3728" s="190" t="s">
        <v>5</v>
      </c>
      <c r="F3728" s="191" t="s">
        <v>1529</v>
      </c>
      <c r="H3728" s="192" t="s">
        <v>5</v>
      </c>
      <c r="I3728" s="193"/>
      <c r="L3728" s="188"/>
      <c r="M3728" s="194"/>
      <c r="N3728" s="195"/>
      <c r="O3728" s="195"/>
      <c r="P3728" s="195"/>
      <c r="Q3728" s="195"/>
      <c r="R3728" s="195"/>
      <c r="S3728" s="195"/>
      <c r="T3728" s="196"/>
      <c r="AT3728" s="192" t="s">
        <v>153</v>
      </c>
      <c r="AU3728" s="192" t="s">
        <v>86</v>
      </c>
      <c r="AV3728" s="11" t="s">
        <v>25</v>
      </c>
      <c r="AW3728" s="11" t="s">
        <v>40</v>
      </c>
      <c r="AX3728" s="11" t="s">
        <v>77</v>
      </c>
      <c r="AY3728" s="192" t="s">
        <v>144</v>
      </c>
    </row>
    <row r="3729" spans="2:51" s="11" customFormat="1" ht="13.5">
      <c r="B3729" s="188"/>
      <c r="D3729" s="189" t="s">
        <v>153</v>
      </c>
      <c r="E3729" s="190" t="s">
        <v>5</v>
      </c>
      <c r="F3729" s="191" t="s">
        <v>3650</v>
      </c>
      <c r="H3729" s="192" t="s">
        <v>5</v>
      </c>
      <c r="I3729" s="193"/>
      <c r="L3729" s="188"/>
      <c r="M3729" s="194"/>
      <c r="N3729" s="195"/>
      <c r="O3729" s="195"/>
      <c r="P3729" s="195"/>
      <c r="Q3729" s="195"/>
      <c r="R3729" s="195"/>
      <c r="S3729" s="195"/>
      <c r="T3729" s="196"/>
      <c r="AT3729" s="192" t="s">
        <v>153</v>
      </c>
      <c r="AU3729" s="192" t="s">
        <v>86</v>
      </c>
      <c r="AV3729" s="11" t="s">
        <v>25</v>
      </c>
      <c r="AW3729" s="11" t="s">
        <v>40</v>
      </c>
      <c r="AX3729" s="11" t="s">
        <v>77</v>
      </c>
      <c r="AY3729" s="192" t="s">
        <v>144</v>
      </c>
    </row>
    <row r="3730" spans="2:51" s="12" customFormat="1" ht="13.5">
      <c r="B3730" s="197"/>
      <c r="D3730" s="189" t="s">
        <v>153</v>
      </c>
      <c r="E3730" s="198" t="s">
        <v>5</v>
      </c>
      <c r="F3730" s="199" t="s">
        <v>3653</v>
      </c>
      <c r="H3730" s="200">
        <v>818.29</v>
      </c>
      <c r="I3730" s="201"/>
      <c r="L3730" s="197"/>
      <c r="M3730" s="202"/>
      <c r="N3730" s="203"/>
      <c r="O3730" s="203"/>
      <c r="P3730" s="203"/>
      <c r="Q3730" s="203"/>
      <c r="R3730" s="203"/>
      <c r="S3730" s="203"/>
      <c r="T3730" s="204"/>
      <c r="AT3730" s="198" t="s">
        <v>153</v>
      </c>
      <c r="AU3730" s="198" t="s">
        <v>86</v>
      </c>
      <c r="AV3730" s="12" t="s">
        <v>86</v>
      </c>
      <c r="AW3730" s="12" t="s">
        <v>40</v>
      </c>
      <c r="AX3730" s="12" t="s">
        <v>77</v>
      </c>
      <c r="AY3730" s="198" t="s">
        <v>144</v>
      </c>
    </row>
    <row r="3731" spans="2:51" s="11" customFormat="1" ht="13.5">
      <c r="B3731" s="188"/>
      <c r="D3731" s="189" t="s">
        <v>153</v>
      </c>
      <c r="E3731" s="190" t="s">
        <v>5</v>
      </c>
      <c r="F3731" s="191" t="s">
        <v>926</v>
      </c>
      <c r="H3731" s="192" t="s">
        <v>5</v>
      </c>
      <c r="I3731" s="193"/>
      <c r="L3731" s="188"/>
      <c r="M3731" s="194"/>
      <c r="N3731" s="195"/>
      <c r="O3731" s="195"/>
      <c r="P3731" s="195"/>
      <c r="Q3731" s="195"/>
      <c r="R3731" s="195"/>
      <c r="S3731" s="195"/>
      <c r="T3731" s="196"/>
      <c r="AT3731" s="192" t="s">
        <v>153</v>
      </c>
      <c r="AU3731" s="192" t="s">
        <v>86</v>
      </c>
      <c r="AV3731" s="11" t="s">
        <v>25</v>
      </c>
      <c r="AW3731" s="11" t="s">
        <v>40</v>
      </c>
      <c r="AX3731" s="11" t="s">
        <v>77</v>
      </c>
      <c r="AY3731" s="192" t="s">
        <v>144</v>
      </c>
    </row>
    <row r="3732" spans="2:51" s="12" customFormat="1" ht="13.5">
      <c r="B3732" s="197"/>
      <c r="D3732" s="189" t="s">
        <v>153</v>
      </c>
      <c r="E3732" s="198" t="s">
        <v>5</v>
      </c>
      <c r="F3732" s="199" t="s">
        <v>3654</v>
      </c>
      <c r="H3732" s="200">
        <v>2084.692</v>
      </c>
      <c r="I3732" s="201"/>
      <c r="L3732" s="197"/>
      <c r="M3732" s="202"/>
      <c r="N3732" s="203"/>
      <c r="O3732" s="203"/>
      <c r="P3732" s="203"/>
      <c r="Q3732" s="203"/>
      <c r="R3732" s="203"/>
      <c r="S3732" s="203"/>
      <c r="T3732" s="204"/>
      <c r="AT3732" s="198" t="s">
        <v>153</v>
      </c>
      <c r="AU3732" s="198" t="s">
        <v>86</v>
      </c>
      <c r="AV3732" s="12" t="s">
        <v>86</v>
      </c>
      <c r="AW3732" s="12" t="s">
        <v>40</v>
      </c>
      <c r="AX3732" s="12" t="s">
        <v>77</v>
      </c>
      <c r="AY3732" s="198" t="s">
        <v>144</v>
      </c>
    </row>
    <row r="3733" spans="2:51" s="11" customFormat="1" ht="13.5">
      <c r="B3733" s="188"/>
      <c r="D3733" s="189" t="s">
        <v>153</v>
      </c>
      <c r="E3733" s="190" t="s">
        <v>5</v>
      </c>
      <c r="F3733" s="191" t="s">
        <v>443</v>
      </c>
      <c r="H3733" s="192" t="s">
        <v>5</v>
      </c>
      <c r="I3733" s="193"/>
      <c r="L3733" s="188"/>
      <c r="M3733" s="194"/>
      <c r="N3733" s="195"/>
      <c r="O3733" s="195"/>
      <c r="P3733" s="195"/>
      <c r="Q3733" s="195"/>
      <c r="R3733" s="195"/>
      <c r="S3733" s="195"/>
      <c r="T3733" s="196"/>
      <c r="AT3733" s="192" t="s">
        <v>153</v>
      </c>
      <c r="AU3733" s="192" t="s">
        <v>86</v>
      </c>
      <c r="AV3733" s="11" t="s">
        <v>25</v>
      </c>
      <c r="AW3733" s="11" t="s">
        <v>40</v>
      </c>
      <c r="AX3733" s="11" t="s">
        <v>77</v>
      </c>
      <c r="AY3733" s="192" t="s">
        <v>144</v>
      </c>
    </row>
    <row r="3734" spans="2:51" s="11" customFormat="1" ht="13.5">
      <c r="B3734" s="188"/>
      <c r="D3734" s="189" t="s">
        <v>153</v>
      </c>
      <c r="E3734" s="190" t="s">
        <v>5</v>
      </c>
      <c r="F3734" s="191" t="s">
        <v>3650</v>
      </c>
      <c r="H3734" s="192" t="s">
        <v>5</v>
      </c>
      <c r="I3734" s="193"/>
      <c r="L3734" s="188"/>
      <c r="M3734" s="194"/>
      <c r="N3734" s="195"/>
      <c r="O3734" s="195"/>
      <c r="P3734" s="195"/>
      <c r="Q3734" s="195"/>
      <c r="R3734" s="195"/>
      <c r="S3734" s="195"/>
      <c r="T3734" s="196"/>
      <c r="AT3734" s="192" t="s">
        <v>153</v>
      </c>
      <c r="AU3734" s="192" t="s">
        <v>86</v>
      </c>
      <c r="AV3734" s="11" t="s">
        <v>25</v>
      </c>
      <c r="AW3734" s="11" t="s">
        <v>40</v>
      </c>
      <c r="AX3734" s="11" t="s">
        <v>77</v>
      </c>
      <c r="AY3734" s="192" t="s">
        <v>144</v>
      </c>
    </row>
    <row r="3735" spans="2:51" s="12" customFormat="1" ht="13.5">
      <c r="B3735" s="197"/>
      <c r="D3735" s="189" t="s">
        <v>153</v>
      </c>
      <c r="E3735" s="198" t="s">
        <v>5</v>
      </c>
      <c r="F3735" s="199" t="s">
        <v>3655</v>
      </c>
      <c r="H3735" s="200">
        <v>907.08</v>
      </c>
      <c r="I3735" s="201"/>
      <c r="L3735" s="197"/>
      <c r="M3735" s="202"/>
      <c r="N3735" s="203"/>
      <c r="O3735" s="203"/>
      <c r="P3735" s="203"/>
      <c r="Q3735" s="203"/>
      <c r="R3735" s="203"/>
      <c r="S3735" s="203"/>
      <c r="T3735" s="204"/>
      <c r="AT3735" s="198" t="s">
        <v>153</v>
      </c>
      <c r="AU3735" s="198" t="s">
        <v>86</v>
      </c>
      <c r="AV3735" s="12" t="s">
        <v>86</v>
      </c>
      <c r="AW3735" s="12" t="s">
        <v>40</v>
      </c>
      <c r="AX3735" s="12" t="s">
        <v>77</v>
      </c>
      <c r="AY3735" s="198" t="s">
        <v>144</v>
      </c>
    </row>
    <row r="3736" spans="2:51" s="11" customFormat="1" ht="13.5">
      <c r="B3736" s="188"/>
      <c r="D3736" s="189" t="s">
        <v>153</v>
      </c>
      <c r="E3736" s="190" t="s">
        <v>5</v>
      </c>
      <c r="F3736" s="191" t="s">
        <v>926</v>
      </c>
      <c r="H3736" s="192" t="s">
        <v>5</v>
      </c>
      <c r="I3736" s="193"/>
      <c r="L3736" s="188"/>
      <c r="M3736" s="194"/>
      <c r="N3736" s="195"/>
      <c r="O3736" s="195"/>
      <c r="P3736" s="195"/>
      <c r="Q3736" s="195"/>
      <c r="R3736" s="195"/>
      <c r="S3736" s="195"/>
      <c r="T3736" s="196"/>
      <c r="AT3736" s="192" t="s">
        <v>153</v>
      </c>
      <c r="AU3736" s="192" t="s">
        <v>86</v>
      </c>
      <c r="AV3736" s="11" t="s">
        <v>25</v>
      </c>
      <c r="AW3736" s="11" t="s">
        <v>40</v>
      </c>
      <c r="AX3736" s="11" t="s">
        <v>77</v>
      </c>
      <c r="AY3736" s="192" t="s">
        <v>144</v>
      </c>
    </row>
    <row r="3737" spans="2:51" s="12" customFormat="1" ht="13.5">
      <c r="B3737" s="197"/>
      <c r="D3737" s="189" t="s">
        <v>153</v>
      </c>
      <c r="E3737" s="198" t="s">
        <v>5</v>
      </c>
      <c r="F3737" s="199" t="s">
        <v>3656</v>
      </c>
      <c r="H3737" s="200">
        <v>590.467</v>
      </c>
      <c r="I3737" s="201"/>
      <c r="L3737" s="197"/>
      <c r="M3737" s="202"/>
      <c r="N3737" s="203"/>
      <c r="O3737" s="203"/>
      <c r="P3737" s="203"/>
      <c r="Q3737" s="203"/>
      <c r="R3737" s="203"/>
      <c r="S3737" s="203"/>
      <c r="T3737" s="204"/>
      <c r="AT3737" s="198" t="s">
        <v>153</v>
      </c>
      <c r="AU3737" s="198" t="s">
        <v>86</v>
      </c>
      <c r="AV3737" s="12" t="s">
        <v>86</v>
      </c>
      <c r="AW3737" s="12" t="s">
        <v>40</v>
      </c>
      <c r="AX3737" s="12" t="s">
        <v>77</v>
      </c>
      <c r="AY3737" s="198" t="s">
        <v>144</v>
      </c>
    </row>
    <row r="3738" spans="2:51" s="11" customFormat="1" ht="13.5">
      <c r="B3738" s="188"/>
      <c r="D3738" s="189" t="s">
        <v>153</v>
      </c>
      <c r="E3738" s="190" t="s">
        <v>5</v>
      </c>
      <c r="F3738" s="191" t="s">
        <v>3691</v>
      </c>
      <c r="H3738" s="192" t="s">
        <v>5</v>
      </c>
      <c r="I3738" s="193"/>
      <c r="L3738" s="188"/>
      <c r="M3738" s="194"/>
      <c r="N3738" s="195"/>
      <c r="O3738" s="195"/>
      <c r="P3738" s="195"/>
      <c r="Q3738" s="195"/>
      <c r="R3738" s="195"/>
      <c r="S3738" s="195"/>
      <c r="T3738" s="196"/>
      <c r="AT3738" s="192" t="s">
        <v>153</v>
      </c>
      <c r="AU3738" s="192" t="s">
        <v>86</v>
      </c>
      <c r="AV3738" s="11" t="s">
        <v>25</v>
      </c>
      <c r="AW3738" s="11" t="s">
        <v>40</v>
      </c>
      <c r="AX3738" s="11" t="s">
        <v>77</v>
      </c>
      <c r="AY3738" s="192" t="s">
        <v>144</v>
      </c>
    </row>
    <row r="3739" spans="2:51" s="12" customFormat="1" ht="13.5">
      <c r="B3739" s="197"/>
      <c r="D3739" s="189" t="s">
        <v>153</v>
      </c>
      <c r="E3739" s="198" t="s">
        <v>5</v>
      </c>
      <c r="F3739" s="199" t="s">
        <v>3692</v>
      </c>
      <c r="H3739" s="200">
        <v>89.765</v>
      </c>
      <c r="I3739" s="201"/>
      <c r="L3739" s="197"/>
      <c r="M3739" s="202"/>
      <c r="N3739" s="203"/>
      <c r="O3739" s="203"/>
      <c r="P3739" s="203"/>
      <c r="Q3739" s="203"/>
      <c r="R3739" s="203"/>
      <c r="S3739" s="203"/>
      <c r="T3739" s="204"/>
      <c r="AT3739" s="198" t="s">
        <v>153</v>
      </c>
      <c r="AU3739" s="198" t="s">
        <v>86</v>
      </c>
      <c r="AV3739" s="12" t="s">
        <v>86</v>
      </c>
      <c r="AW3739" s="12" t="s">
        <v>40</v>
      </c>
      <c r="AX3739" s="12" t="s">
        <v>77</v>
      </c>
      <c r="AY3739" s="198" t="s">
        <v>144</v>
      </c>
    </row>
    <row r="3740" spans="2:51" s="13" customFormat="1" ht="13.5">
      <c r="B3740" s="205"/>
      <c r="D3740" s="206" t="s">
        <v>153</v>
      </c>
      <c r="E3740" s="207" t="s">
        <v>5</v>
      </c>
      <c r="F3740" s="208" t="s">
        <v>174</v>
      </c>
      <c r="H3740" s="209">
        <v>6755.757</v>
      </c>
      <c r="I3740" s="210"/>
      <c r="L3740" s="205"/>
      <c r="M3740" s="211"/>
      <c r="N3740" s="212"/>
      <c r="O3740" s="212"/>
      <c r="P3740" s="212"/>
      <c r="Q3740" s="212"/>
      <c r="R3740" s="212"/>
      <c r="S3740" s="212"/>
      <c r="T3740" s="213"/>
      <c r="AT3740" s="214" t="s">
        <v>153</v>
      </c>
      <c r="AU3740" s="214" t="s">
        <v>86</v>
      </c>
      <c r="AV3740" s="13" t="s">
        <v>151</v>
      </c>
      <c r="AW3740" s="13" t="s">
        <v>40</v>
      </c>
      <c r="AX3740" s="13" t="s">
        <v>25</v>
      </c>
      <c r="AY3740" s="214" t="s">
        <v>144</v>
      </c>
    </row>
    <row r="3741" spans="2:65" s="1" customFormat="1" ht="31.5" customHeight="1">
      <c r="B3741" s="175"/>
      <c r="C3741" s="176" t="s">
        <v>3693</v>
      </c>
      <c r="D3741" s="176" t="s">
        <v>146</v>
      </c>
      <c r="E3741" s="177" t="s">
        <v>3694</v>
      </c>
      <c r="F3741" s="178" t="s">
        <v>3695</v>
      </c>
      <c r="G3741" s="179" t="s">
        <v>205</v>
      </c>
      <c r="H3741" s="180">
        <v>6911.115</v>
      </c>
      <c r="I3741" s="181"/>
      <c r="J3741" s="182">
        <f>ROUND(I3741*H3741,2)</f>
        <v>0</v>
      </c>
      <c r="K3741" s="178" t="s">
        <v>4754</v>
      </c>
      <c r="L3741" s="42"/>
      <c r="M3741" s="183" t="s">
        <v>5</v>
      </c>
      <c r="N3741" s="184" t="s">
        <v>48</v>
      </c>
      <c r="O3741" s="43"/>
      <c r="P3741" s="185">
        <f>O3741*H3741</f>
        <v>0</v>
      </c>
      <c r="Q3741" s="185">
        <v>0.0002</v>
      </c>
      <c r="R3741" s="185">
        <f>Q3741*H3741</f>
        <v>1.382223</v>
      </c>
      <c r="S3741" s="185">
        <v>0</v>
      </c>
      <c r="T3741" s="186">
        <f>S3741*H3741</f>
        <v>0</v>
      </c>
      <c r="AR3741" s="24" t="s">
        <v>339</v>
      </c>
      <c r="AT3741" s="24" t="s">
        <v>146</v>
      </c>
      <c r="AU3741" s="24" t="s">
        <v>86</v>
      </c>
      <c r="AY3741" s="24" t="s">
        <v>144</v>
      </c>
      <c r="BE3741" s="187">
        <f>IF(N3741="základní",J3741,0)</f>
        <v>0</v>
      </c>
      <c r="BF3741" s="187">
        <f>IF(N3741="snížená",J3741,0)</f>
        <v>0</v>
      </c>
      <c r="BG3741" s="187">
        <f>IF(N3741="zákl. přenesená",J3741,0)</f>
        <v>0</v>
      </c>
      <c r="BH3741" s="187">
        <f>IF(N3741="sníž. přenesená",J3741,0)</f>
        <v>0</v>
      </c>
      <c r="BI3741" s="187">
        <f>IF(N3741="nulová",J3741,0)</f>
        <v>0</v>
      </c>
      <c r="BJ3741" s="24" t="s">
        <v>25</v>
      </c>
      <c r="BK3741" s="187">
        <f>ROUND(I3741*H3741,2)</f>
        <v>0</v>
      </c>
      <c r="BL3741" s="24" t="s">
        <v>339</v>
      </c>
      <c r="BM3741" s="24" t="s">
        <v>3696</v>
      </c>
    </row>
    <row r="3742" spans="2:51" s="11" customFormat="1" ht="13.5">
      <c r="B3742" s="188"/>
      <c r="D3742" s="189" t="s">
        <v>153</v>
      </c>
      <c r="E3742" s="190" t="s">
        <v>5</v>
      </c>
      <c r="F3742" s="191" t="s">
        <v>2207</v>
      </c>
      <c r="H3742" s="192" t="s">
        <v>5</v>
      </c>
      <c r="I3742" s="193"/>
      <c r="L3742" s="188"/>
      <c r="M3742" s="194"/>
      <c r="N3742" s="195"/>
      <c r="O3742" s="195"/>
      <c r="P3742" s="195"/>
      <c r="Q3742" s="195"/>
      <c r="R3742" s="195"/>
      <c r="S3742" s="195"/>
      <c r="T3742" s="196"/>
      <c r="AT3742" s="192" t="s">
        <v>153</v>
      </c>
      <c r="AU3742" s="192" t="s">
        <v>86</v>
      </c>
      <c r="AV3742" s="11" t="s">
        <v>25</v>
      </c>
      <c r="AW3742" s="11" t="s">
        <v>40</v>
      </c>
      <c r="AX3742" s="11" t="s">
        <v>77</v>
      </c>
      <c r="AY3742" s="192" t="s">
        <v>144</v>
      </c>
    </row>
    <row r="3743" spans="2:51" s="11" customFormat="1" ht="13.5">
      <c r="B3743" s="188"/>
      <c r="D3743" s="189" t="s">
        <v>153</v>
      </c>
      <c r="E3743" s="190" t="s">
        <v>5</v>
      </c>
      <c r="F3743" s="191" t="s">
        <v>1952</v>
      </c>
      <c r="H3743" s="192" t="s">
        <v>5</v>
      </c>
      <c r="I3743" s="193"/>
      <c r="L3743" s="188"/>
      <c r="M3743" s="194"/>
      <c r="N3743" s="195"/>
      <c r="O3743" s="195"/>
      <c r="P3743" s="195"/>
      <c r="Q3743" s="195"/>
      <c r="R3743" s="195"/>
      <c r="S3743" s="195"/>
      <c r="T3743" s="196"/>
      <c r="AT3743" s="192" t="s">
        <v>153</v>
      </c>
      <c r="AU3743" s="192" t="s">
        <v>86</v>
      </c>
      <c r="AV3743" s="11" t="s">
        <v>25</v>
      </c>
      <c r="AW3743" s="11" t="s">
        <v>40</v>
      </c>
      <c r="AX3743" s="11" t="s">
        <v>77</v>
      </c>
      <c r="AY3743" s="192" t="s">
        <v>144</v>
      </c>
    </row>
    <row r="3744" spans="2:51" s="11" customFormat="1" ht="13.5">
      <c r="B3744" s="188"/>
      <c r="D3744" s="189" t="s">
        <v>153</v>
      </c>
      <c r="E3744" s="190" t="s">
        <v>5</v>
      </c>
      <c r="F3744" s="191" t="s">
        <v>1525</v>
      </c>
      <c r="H3744" s="192" t="s">
        <v>5</v>
      </c>
      <c r="I3744" s="193"/>
      <c r="L3744" s="188"/>
      <c r="M3744" s="194"/>
      <c r="N3744" s="195"/>
      <c r="O3744" s="195"/>
      <c r="P3744" s="195"/>
      <c r="Q3744" s="195"/>
      <c r="R3744" s="195"/>
      <c r="S3744" s="195"/>
      <c r="T3744" s="196"/>
      <c r="AT3744" s="192" t="s">
        <v>153</v>
      </c>
      <c r="AU3744" s="192" t="s">
        <v>86</v>
      </c>
      <c r="AV3744" s="11" t="s">
        <v>25</v>
      </c>
      <c r="AW3744" s="11" t="s">
        <v>40</v>
      </c>
      <c r="AX3744" s="11" t="s">
        <v>77</v>
      </c>
      <c r="AY3744" s="192" t="s">
        <v>144</v>
      </c>
    </row>
    <row r="3745" spans="2:51" s="11" customFormat="1" ht="13.5">
      <c r="B3745" s="188"/>
      <c r="D3745" s="189" t="s">
        <v>153</v>
      </c>
      <c r="E3745" s="190" t="s">
        <v>5</v>
      </c>
      <c r="F3745" s="191" t="s">
        <v>3650</v>
      </c>
      <c r="H3745" s="192" t="s">
        <v>5</v>
      </c>
      <c r="I3745" s="193"/>
      <c r="L3745" s="188"/>
      <c r="M3745" s="194"/>
      <c r="N3745" s="195"/>
      <c r="O3745" s="195"/>
      <c r="P3745" s="195"/>
      <c r="Q3745" s="195"/>
      <c r="R3745" s="195"/>
      <c r="S3745" s="195"/>
      <c r="T3745" s="196"/>
      <c r="AT3745" s="192" t="s">
        <v>153</v>
      </c>
      <c r="AU3745" s="192" t="s">
        <v>86</v>
      </c>
      <c r="AV3745" s="11" t="s">
        <v>25</v>
      </c>
      <c r="AW3745" s="11" t="s">
        <v>40</v>
      </c>
      <c r="AX3745" s="11" t="s">
        <v>77</v>
      </c>
      <c r="AY3745" s="192" t="s">
        <v>144</v>
      </c>
    </row>
    <row r="3746" spans="2:51" s="12" customFormat="1" ht="13.5">
      <c r="B3746" s="197"/>
      <c r="D3746" s="189" t="s">
        <v>153</v>
      </c>
      <c r="E3746" s="198" t="s">
        <v>5</v>
      </c>
      <c r="F3746" s="199" t="s">
        <v>3664</v>
      </c>
      <c r="H3746" s="200">
        <v>948.01</v>
      </c>
      <c r="I3746" s="201"/>
      <c r="L3746" s="197"/>
      <c r="M3746" s="202"/>
      <c r="N3746" s="203"/>
      <c r="O3746" s="203"/>
      <c r="P3746" s="203"/>
      <c r="Q3746" s="203"/>
      <c r="R3746" s="203"/>
      <c r="S3746" s="203"/>
      <c r="T3746" s="204"/>
      <c r="AT3746" s="198" t="s">
        <v>153</v>
      </c>
      <c r="AU3746" s="198" t="s">
        <v>86</v>
      </c>
      <c r="AV3746" s="12" t="s">
        <v>86</v>
      </c>
      <c r="AW3746" s="12" t="s">
        <v>40</v>
      </c>
      <c r="AX3746" s="12" t="s">
        <v>77</v>
      </c>
      <c r="AY3746" s="198" t="s">
        <v>144</v>
      </c>
    </row>
    <row r="3747" spans="2:51" s="11" customFormat="1" ht="13.5">
      <c r="B3747" s="188"/>
      <c r="D3747" s="189" t="s">
        <v>153</v>
      </c>
      <c r="E3747" s="190" t="s">
        <v>5</v>
      </c>
      <c r="F3747" s="191" t="s">
        <v>926</v>
      </c>
      <c r="H3747" s="192" t="s">
        <v>5</v>
      </c>
      <c r="I3747" s="193"/>
      <c r="L3747" s="188"/>
      <c r="M3747" s="194"/>
      <c r="N3747" s="195"/>
      <c r="O3747" s="195"/>
      <c r="P3747" s="195"/>
      <c r="Q3747" s="195"/>
      <c r="R3747" s="195"/>
      <c r="S3747" s="195"/>
      <c r="T3747" s="196"/>
      <c r="AT3747" s="192" t="s">
        <v>153</v>
      </c>
      <c r="AU3747" s="192" t="s">
        <v>86</v>
      </c>
      <c r="AV3747" s="11" t="s">
        <v>25</v>
      </c>
      <c r="AW3747" s="11" t="s">
        <v>40</v>
      </c>
      <c r="AX3747" s="11" t="s">
        <v>77</v>
      </c>
      <c r="AY3747" s="192" t="s">
        <v>144</v>
      </c>
    </row>
    <row r="3748" spans="2:51" s="12" customFormat="1" ht="13.5">
      <c r="B3748" s="197"/>
      <c r="D3748" s="189" t="s">
        <v>153</v>
      </c>
      <c r="E3748" s="198" t="s">
        <v>5</v>
      </c>
      <c r="F3748" s="199" t="s">
        <v>3665</v>
      </c>
      <c r="H3748" s="200">
        <v>2109.559</v>
      </c>
      <c r="I3748" s="201"/>
      <c r="L3748" s="197"/>
      <c r="M3748" s="202"/>
      <c r="N3748" s="203"/>
      <c r="O3748" s="203"/>
      <c r="P3748" s="203"/>
      <c r="Q3748" s="203"/>
      <c r="R3748" s="203"/>
      <c r="S3748" s="203"/>
      <c r="T3748" s="204"/>
      <c r="AT3748" s="198" t="s">
        <v>153</v>
      </c>
      <c r="AU3748" s="198" t="s">
        <v>86</v>
      </c>
      <c r="AV3748" s="12" t="s">
        <v>86</v>
      </c>
      <c r="AW3748" s="12" t="s">
        <v>40</v>
      </c>
      <c r="AX3748" s="12" t="s">
        <v>77</v>
      </c>
      <c r="AY3748" s="198" t="s">
        <v>144</v>
      </c>
    </row>
    <row r="3749" spans="2:51" s="11" customFormat="1" ht="13.5">
      <c r="B3749" s="188"/>
      <c r="D3749" s="189" t="s">
        <v>153</v>
      </c>
      <c r="E3749" s="190" t="s">
        <v>5</v>
      </c>
      <c r="F3749" s="191" t="s">
        <v>1527</v>
      </c>
      <c r="H3749" s="192" t="s">
        <v>5</v>
      </c>
      <c r="I3749" s="193"/>
      <c r="L3749" s="188"/>
      <c r="M3749" s="194"/>
      <c r="N3749" s="195"/>
      <c r="O3749" s="195"/>
      <c r="P3749" s="195"/>
      <c r="Q3749" s="195"/>
      <c r="R3749" s="195"/>
      <c r="S3749" s="195"/>
      <c r="T3749" s="196"/>
      <c r="AT3749" s="192" t="s">
        <v>153</v>
      </c>
      <c r="AU3749" s="192" t="s">
        <v>86</v>
      </c>
      <c r="AV3749" s="11" t="s">
        <v>25</v>
      </c>
      <c r="AW3749" s="11" t="s">
        <v>40</v>
      </c>
      <c r="AX3749" s="11" t="s">
        <v>77</v>
      </c>
      <c r="AY3749" s="192" t="s">
        <v>144</v>
      </c>
    </row>
    <row r="3750" spans="2:51" s="11" customFormat="1" ht="13.5">
      <c r="B3750" s="188"/>
      <c r="D3750" s="189" t="s">
        <v>153</v>
      </c>
      <c r="E3750" s="190" t="s">
        <v>5</v>
      </c>
      <c r="F3750" s="191" t="s">
        <v>3650</v>
      </c>
      <c r="H3750" s="192" t="s">
        <v>5</v>
      </c>
      <c r="I3750" s="193"/>
      <c r="L3750" s="188"/>
      <c r="M3750" s="194"/>
      <c r="N3750" s="195"/>
      <c r="O3750" s="195"/>
      <c r="P3750" s="195"/>
      <c r="Q3750" s="195"/>
      <c r="R3750" s="195"/>
      <c r="S3750" s="195"/>
      <c r="T3750" s="196"/>
      <c r="AT3750" s="192" t="s">
        <v>153</v>
      </c>
      <c r="AU3750" s="192" t="s">
        <v>86</v>
      </c>
      <c r="AV3750" s="11" t="s">
        <v>25</v>
      </c>
      <c r="AW3750" s="11" t="s">
        <v>40</v>
      </c>
      <c r="AX3750" s="11" t="s">
        <v>77</v>
      </c>
      <c r="AY3750" s="192" t="s">
        <v>144</v>
      </c>
    </row>
    <row r="3751" spans="2:51" s="12" customFormat="1" ht="13.5">
      <c r="B3751" s="197"/>
      <c r="D3751" s="189" t="s">
        <v>153</v>
      </c>
      <c r="E3751" s="198" t="s">
        <v>5</v>
      </c>
      <c r="F3751" s="199" t="s">
        <v>3666</v>
      </c>
      <c r="H3751" s="200">
        <v>947.78</v>
      </c>
      <c r="I3751" s="201"/>
      <c r="L3751" s="197"/>
      <c r="M3751" s="202"/>
      <c r="N3751" s="203"/>
      <c r="O3751" s="203"/>
      <c r="P3751" s="203"/>
      <c r="Q3751" s="203"/>
      <c r="R3751" s="203"/>
      <c r="S3751" s="203"/>
      <c r="T3751" s="204"/>
      <c r="AT3751" s="198" t="s">
        <v>153</v>
      </c>
      <c r="AU3751" s="198" t="s">
        <v>86</v>
      </c>
      <c r="AV3751" s="12" t="s">
        <v>86</v>
      </c>
      <c r="AW3751" s="12" t="s">
        <v>40</v>
      </c>
      <c r="AX3751" s="12" t="s">
        <v>77</v>
      </c>
      <c r="AY3751" s="198" t="s">
        <v>144</v>
      </c>
    </row>
    <row r="3752" spans="2:51" s="11" customFormat="1" ht="13.5">
      <c r="B3752" s="188"/>
      <c r="D3752" s="189" t="s">
        <v>153</v>
      </c>
      <c r="E3752" s="190" t="s">
        <v>5</v>
      </c>
      <c r="F3752" s="191" t="s">
        <v>926</v>
      </c>
      <c r="H3752" s="192" t="s">
        <v>5</v>
      </c>
      <c r="I3752" s="193"/>
      <c r="L3752" s="188"/>
      <c r="M3752" s="194"/>
      <c r="N3752" s="195"/>
      <c r="O3752" s="195"/>
      <c r="P3752" s="195"/>
      <c r="Q3752" s="195"/>
      <c r="R3752" s="195"/>
      <c r="S3752" s="195"/>
      <c r="T3752" s="196"/>
      <c r="AT3752" s="192" t="s">
        <v>153</v>
      </c>
      <c r="AU3752" s="192" t="s">
        <v>86</v>
      </c>
      <c r="AV3752" s="11" t="s">
        <v>25</v>
      </c>
      <c r="AW3752" s="11" t="s">
        <v>40</v>
      </c>
      <c r="AX3752" s="11" t="s">
        <v>77</v>
      </c>
      <c r="AY3752" s="192" t="s">
        <v>144</v>
      </c>
    </row>
    <row r="3753" spans="2:51" s="12" customFormat="1" ht="13.5">
      <c r="B3753" s="197"/>
      <c r="D3753" s="189" t="s">
        <v>153</v>
      </c>
      <c r="E3753" s="198" t="s">
        <v>5</v>
      </c>
      <c r="F3753" s="199" t="s">
        <v>3667</v>
      </c>
      <c r="H3753" s="200">
        <v>2905.766</v>
      </c>
      <c r="I3753" s="201"/>
      <c r="L3753" s="197"/>
      <c r="M3753" s="202"/>
      <c r="N3753" s="203"/>
      <c r="O3753" s="203"/>
      <c r="P3753" s="203"/>
      <c r="Q3753" s="203"/>
      <c r="R3753" s="203"/>
      <c r="S3753" s="203"/>
      <c r="T3753" s="204"/>
      <c r="AT3753" s="198" t="s">
        <v>153</v>
      </c>
      <c r="AU3753" s="198" t="s">
        <v>86</v>
      </c>
      <c r="AV3753" s="12" t="s">
        <v>86</v>
      </c>
      <c r="AW3753" s="12" t="s">
        <v>40</v>
      </c>
      <c r="AX3753" s="12" t="s">
        <v>77</v>
      </c>
      <c r="AY3753" s="198" t="s">
        <v>144</v>
      </c>
    </row>
    <row r="3754" spans="2:51" s="13" customFormat="1" ht="13.5">
      <c r="B3754" s="205"/>
      <c r="D3754" s="206" t="s">
        <v>153</v>
      </c>
      <c r="E3754" s="207" t="s">
        <v>5</v>
      </c>
      <c r="F3754" s="208" t="s">
        <v>174</v>
      </c>
      <c r="H3754" s="209">
        <v>6911.115</v>
      </c>
      <c r="I3754" s="210"/>
      <c r="L3754" s="205"/>
      <c r="M3754" s="211"/>
      <c r="N3754" s="212"/>
      <c r="O3754" s="212"/>
      <c r="P3754" s="212"/>
      <c r="Q3754" s="212"/>
      <c r="R3754" s="212"/>
      <c r="S3754" s="212"/>
      <c r="T3754" s="213"/>
      <c r="AT3754" s="214" t="s">
        <v>153</v>
      </c>
      <c r="AU3754" s="214" t="s">
        <v>86</v>
      </c>
      <c r="AV3754" s="13" t="s">
        <v>151</v>
      </c>
      <c r="AW3754" s="13" t="s">
        <v>40</v>
      </c>
      <c r="AX3754" s="13" t="s">
        <v>25</v>
      </c>
      <c r="AY3754" s="214" t="s">
        <v>144</v>
      </c>
    </row>
    <row r="3755" spans="2:65" s="1" customFormat="1" ht="31.5" customHeight="1">
      <c r="B3755" s="175"/>
      <c r="C3755" s="176" t="s">
        <v>3697</v>
      </c>
      <c r="D3755" s="176" t="s">
        <v>146</v>
      </c>
      <c r="E3755" s="177" t="s">
        <v>3698</v>
      </c>
      <c r="F3755" s="178" t="s">
        <v>3699</v>
      </c>
      <c r="G3755" s="179" t="s">
        <v>205</v>
      </c>
      <c r="H3755" s="180">
        <v>5404.606</v>
      </c>
      <c r="I3755" s="181"/>
      <c r="J3755" s="182">
        <f>ROUND(I3755*H3755,2)</f>
        <v>0</v>
      </c>
      <c r="K3755" s="178" t="s">
        <v>4754</v>
      </c>
      <c r="L3755" s="42"/>
      <c r="M3755" s="183" t="s">
        <v>5</v>
      </c>
      <c r="N3755" s="184" t="s">
        <v>48</v>
      </c>
      <c r="O3755" s="43"/>
      <c r="P3755" s="185">
        <f>O3755*H3755</f>
        <v>0</v>
      </c>
      <c r="Q3755" s="185">
        <v>0.0002</v>
      </c>
      <c r="R3755" s="185">
        <f>Q3755*H3755</f>
        <v>1.0809212</v>
      </c>
      <c r="S3755" s="185">
        <v>0</v>
      </c>
      <c r="T3755" s="186">
        <f>S3755*H3755</f>
        <v>0</v>
      </c>
      <c r="AR3755" s="24" t="s">
        <v>339</v>
      </c>
      <c r="AT3755" s="24" t="s">
        <v>146</v>
      </c>
      <c r="AU3755" s="24" t="s">
        <v>86</v>
      </c>
      <c r="AY3755" s="24" t="s">
        <v>144</v>
      </c>
      <c r="BE3755" s="187">
        <f>IF(N3755="základní",J3755,0)</f>
        <v>0</v>
      </c>
      <c r="BF3755" s="187">
        <f>IF(N3755="snížená",J3755,0)</f>
        <v>0</v>
      </c>
      <c r="BG3755" s="187">
        <f>IF(N3755="zákl. přenesená",J3755,0)</f>
        <v>0</v>
      </c>
      <c r="BH3755" s="187">
        <f>IF(N3755="sníž. přenesená",J3755,0)</f>
        <v>0</v>
      </c>
      <c r="BI3755" s="187">
        <f>IF(N3755="nulová",J3755,0)</f>
        <v>0</v>
      </c>
      <c r="BJ3755" s="24" t="s">
        <v>25</v>
      </c>
      <c r="BK3755" s="187">
        <f>ROUND(I3755*H3755,2)</f>
        <v>0</v>
      </c>
      <c r="BL3755" s="24" t="s">
        <v>339</v>
      </c>
      <c r="BM3755" s="24" t="s">
        <v>3700</v>
      </c>
    </row>
    <row r="3756" spans="2:51" s="11" customFormat="1" ht="13.5">
      <c r="B3756" s="188"/>
      <c r="D3756" s="189" t="s">
        <v>153</v>
      </c>
      <c r="E3756" s="190" t="s">
        <v>5</v>
      </c>
      <c r="F3756" s="191" t="s">
        <v>695</v>
      </c>
      <c r="H3756" s="192" t="s">
        <v>5</v>
      </c>
      <c r="I3756" s="193"/>
      <c r="L3756" s="188"/>
      <c r="M3756" s="194"/>
      <c r="N3756" s="195"/>
      <c r="O3756" s="195"/>
      <c r="P3756" s="195"/>
      <c r="Q3756" s="195"/>
      <c r="R3756" s="195"/>
      <c r="S3756" s="195"/>
      <c r="T3756" s="196"/>
      <c r="AT3756" s="192" t="s">
        <v>153</v>
      </c>
      <c r="AU3756" s="192" t="s">
        <v>86</v>
      </c>
      <c r="AV3756" s="11" t="s">
        <v>25</v>
      </c>
      <c r="AW3756" s="11" t="s">
        <v>40</v>
      </c>
      <c r="AX3756" s="11" t="s">
        <v>77</v>
      </c>
      <c r="AY3756" s="192" t="s">
        <v>144</v>
      </c>
    </row>
    <row r="3757" spans="2:51" s="11" customFormat="1" ht="13.5">
      <c r="B3757" s="188"/>
      <c r="D3757" s="189" t="s">
        <v>153</v>
      </c>
      <c r="E3757" s="190" t="s">
        <v>5</v>
      </c>
      <c r="F3757" s="191" t="s">
        <v>3650</v>
      </c>
      <c r="H3757" s="192" t="s">
        <v>5</v>
      </c>
      <c r="I3757" s="193"/>
      <c r="L3757" s="188"/>
      <c r="M3757" s="194"/>
      <c r="N3757" s="195"/>
      <c r="O3757" s="195"/>
      <c r="P3757" s="195"/>
      <c r="Q3757" s="195"/>
      <c r="R3757" s="195"/>
      <c r="S3757" s="195"/>
      <c r="T3757" s="196"/>
      <c r="AT3757" s="192" t="s">
        <v>153</v>
      </c>
      <c r="AU3757" s="192" t="s">
        <v>86</v>
      </c>
      <c r="AV3757" s="11" t="s">
        <v>25</v>
      </c>
      <c r="AW3757" s="11" t="s">
        <v>40</v>
      </c>
      <c r="AX3757" s="11" t="s">
        <v>77</v>
      </c>
      <c r="AY3757" s="192" t="s">
        <v>144</v>
      </c>
    </row>
    <row r="3758" spans="2:51" s="12" customFormat="1" ht="13.5">
      <c r="B3758" s="197"/>
      <c r="D3758" s="189" t="s">
        <v>153</v>
      </c>
      <c r="E3758" s="198" t="s">
        <v>5</v>
      </c>
      <c r="F3758" s="199" t="s">
        <v>3651</v>
      </c>
      <c r="H3758" s="200">
        <v>484.91</v>
      </c>
      <c r="I3758" s="201"/>
      <c r="L3758" s="197"/>
      <c r="M3758" s="202"/>
      <c r="N3758" s="203"/>
      <c r="O3758" s="203"/>
      <c r="P3758" s="203"/>
      <c r="Q3758" s="203"/>
      <c r="R3758" s="203"/>
      <c r="S3758" s="203"/>
      <c r="T3758" s="204"/>
      <c r="AT3758" s="198" t="s">
        <v>153</v>
      </c>
      <c r="AU3758" s="198" t="s">
        <v>86</v>
      </c>
      <c r="AV3758" s="12" t="s">
        <v>86</v>
      </c>
      <c r="AW3758" s="12" t="s">
        <v>40</v>
      </c>
      <c r="AX3758" s="12" t="s">
        <v>77</v>
      </c>
      <c r="AY3758" s="198" t="s">
        <v>144</v>
      </c>
    </row>
    <row r="3759" spans="2:51" s="11" customFormat="1" ht="13.5">
      <c r="B3759" s="188"/>
      <c r="D3759" s="189" t="s">
        <v>153</v>
      </c>
      <c r="E3759" s="190" t="s">
        <v>5</v>
      </c>
      <c r="F3759" s="191" t="s">
        <v>926</v>
      </c>
      <c r="H3759" s="192" t="s">
        <v>5</v>
      </c>
      <c r="I3759" s="193"/>
      <c r="L3759" s="188"/>
      <c r="M3759" s="194"/>
      <c r="N3759" s="195"/>
      <c r="O3759" s="195"/>
      <c r="P3759" s="195"/>
      <c r="Q3759" s="195"/>
      <c r="R3759" s="195"/>
      <c r="S3759" s="195"/>
      <c r="T3759" s="196"/>
      <c r="AT3759" s="192" t="s">
        <v>153</v>
      </c>
      <c r="AU3759" s="192" t="s">
        <v>86</v>
      </c>
      <c r="AV3759" s="11" t="s">
        <v>25</v>
      </c>
      <c r="AW3759" s="11" t="s">
        <v>40</v>
      </c>
      <c r="AX3759" s="11" t="s">
        <v>77</v>
      </c>
      <c r="AY3759" s="192" t="s">
        <v>144</v>
      </c>
    </row>
    <row r="3760" spans="2:51" s="12" customFormat="1" ht="13.5">
      <c r="B3760" s="197"/>
      <c r="D3760" s="189" t="s">
        <v>153</v>
      </c>
      <c r="E3760" s="198" t="s">
        <v>5</v>
      </c>
      <c r="F3760" s="199" t="s">
        <v>3652</v>
      </c>
      <c r="H3760" s="200">
        <v>1780.553</v>
      </c>
      <c r="I3760" s="201"/>
      <c r="L3760" s="197"/>
      <c r="M3760" s="202"/>
      <c r="N3760" s="203"/>
      <c r="O3760" s="203"/>
      <c r="P3760" s="203"/>
      <c r="Q3760" s="203"/>
      <c r="R3760" s="203"/>
      <c r="S3760" s="203"/>
      <c r="T3760" s="204"/>
      <c r="AT3760" s="198" t="s">
        <v>153</v>
      </c>
      <c r="AU3760" s="198" t="s">
        <v>86</v>
      </c>
      <c r="AV3760" s="12" t="s">
        <v>86</v>
      </c>
      <c r="AW3760" s="12" t="s">
        <v>40</v>
      </c>
      <c r="AX3760" s="12" t="s">
        <v>77</v>
      </c>
      <c r="AY3760" s="198" t="s">
        <v>144</v>
      </c>
    </row>
    <row r="3761" spans="2:51" s="11" customFormat="1" ht="13.5">
      <c r="B3761" s="188"/>
      <c r="D3761" s="189" t="s">
        <v>153</v>
      </c>
      <c r="E3761" s="190" t="s">
        <v>5</v>
      </c>
      <c r="F3761" s="191" t="s">
        <v>1529</v>
      </c>
      <c r="H3761" s="192" t="s">
        <v>5</v>
      </c>
      <c r="I3761" s="193"/>
      <c r="L3761" s="188"/>
      <c r="M3761" s="194"/>
      <c r="N3761" s="195"/>
      <c r="O3761" s="195"/>
      <c r="P3761" s="195"/>
      <c r="Q3761" s="195"/>
      <c r="R3761" s="195"/>
      <c r="S3761" s="195"/>
      <c r="T3761" s="196"/>
      <c r="AT3761" s="192" t="s">
        <v>153</v>
      </c>
      <c r="AU3761" s="192" t="s">
        <v>86</v>
      </c>
      <c r="AV3761" s="11" t="s">
        <v>25</v>
      </c>
      <c r="AW3761" s="11" t="s">
        <v>40</v>
      </c>
      <c r="AX3761" s="11" t="s">
        <v>77</v>
      </c>
      <c r="AY3761" s="192" t="s">
        <v>144</v>
      </c>
    </row>
    <row r="3762" spans="2:51" s="11" customFormat="1" ht="13.5">
      <c r="B3762" s="188"/>
      <c r="D3762" s="189" t="s">
        <v>153</v>
      </c>
      <c r="E3762" s="190" t="s">
        <v>5</v>
      </c>
      <c r="F3762" s="191" t="s">
        <v>3650</v>
      </c>
      <c r="H3762" s="192" t="s">
        <v>5</v>
      </c>
      <c r="I3762" s="193"/>
      <c r="L3762" s="188"/>
      <c r="M3762" s="194"/>
      <c r="N3762" s="195"/>
      <c r="O3762" s="195"/>
      <c r="P3762" s="195"/>
      <c r="Q3762" s="195"/>
      <c r="R3762" s="195"/>
      <c r="S3762" s="195"/>
      <c r="T3762" s="196"/>
      <c r="AT3762" s="192" t="s">
        <v>153</v>
      </c>
      <c r="AU3762" s="192" t="s">
        <v>86</v>
      </c>
      <c r="AV3762" s="11" t="s">
        <v>25</v>
      </c>
      <c r="AW3762" s="11" t="s">
        <v>40</v>
      </c>
      <c r="AX3762" s="11" t="s">
        <v>77</v>
      </c>
      <c r="AY3762" s="192" t="s">
        <v>144</v>
      </c>
    </row>
    <row r="3763" spans="2:51" s="12" customFormat="1" ht="13.5">
      <c r="B3763" s="197"/>
      <c r="D3763" s="189" t="s">
        <v>153</v>
      </c>
      <c r="E3763" s="198" t="s">
        <v>5</v>
      </c>
      <c r="F3763" s="199" t="s">
        <v>3653</v>
      </c>
      <c r="H3763" s="200">
        <v>818.29</v>
      </c>
      <c r="I3763" s="201"/>
      <c r="L3763" s="197"/>
      <c r="M3763" s="202"/>
      <c r="N3763" s="203"/>
      <c r="O3763" s="203"/>
      <c r="P3763" s="203"/>
      <c r="Q3763" s="203"/>
      <c r="R3763" s="203"/>
      <c r="S3763" s="203"/>
      <c r="T3763" s="204"/>
      <c r="AT3763" s="198" t="s">
        <v>153</v>
      </c>
      <c r="AU3763" s="198" t="s">
        <v>86</v>
      </c>
      <c r="AV3763" s="12" t="s">
        <v>86</v>
      </c>
      <c r="AW3763" s="12" t="s">
        <v>40</v>
      </c>
      <c r="AX3763" s="12" t="s">
        <v>77</v>
      </c>
      <c r="AY3763" s="198" t="s">
        <v>144</v>
      </c>
    </row>
    <row r="3764" spans="2:51" s="11" customFormat="1" ht="13.5">
      <c r="B3764" s="188"/>
      <c r="D3764" s="189" t="s">
        <v>153</v>
      </c>
      <c r="E3764" s="190" t="s">
        <v>5</v>
      </c>
      <c r="F3764" s="191" t="s">
        <v>926</v>
      </c>
      <c r="H3764" s="192" t="s">
        <v>5</v>
      </c>
      <c r="I3764" s="193"/>
      <c r="L3764" s="188"/>
      <c r="M3764" s="194"/>
      <c r="N3764" s="195"/>
      <c r="O3764" s="195"/>
      <c r="P3764" s="195"/>
      <c r="Q3764" s="195"/>
      <c r="R3764" s="195"/>
      <c r="S3764" s="195"/>
      <c r="T3764" s="196"/>
      <c r="AT3764" s="192" t="s">
        <v>153</v>
      </c>
      <c r="AU3764" s="192" t="s">
        <v>86</v>
      </c>
      <c r="AV3764" s="11" t="s">
        <v>25</v>
      </c>
      <c r="AW3764" s="11" t="s">
        <v>40</v>
      </c>
      <c r="AX3764" s="11" t="s">
        <v>77</v>
      </c>
      <c r="AY3764" s="192" t="s">
        <v>144</v>
      </c>
    </row>
    <row r="3765" spans="2:51" s="12" customFormat="1" ht="13.5">
      <c r="B3765" s="197"/>
      <c r="D3765" s="189" t="s">
        <v>153</v>
      </c>
      <c r="E3765" s="198" t="s">
        <v>5</v>
      </c>
      <c r="F3765" s="199" t="s">
        <v>3654</v>
      </c>
      <c r="H3765" s="200">
        <v>2084.692</v>
      </c>
      <c r="I3765" s="201"/>
      <c r="L3765" s="197"/>
      <c r="M3765" s="202"/>
      <c r="N3765" s="203"/>
      <c r="O3765" s="203"/>
      <c r="P3765" s="203"/>
      <c r="Q3765" s="203"/>
      <c r="R3765" s="203"/>
      <c r="S3765" s="203"/>
      <c r="T3765" s="204"/>
      <c r="AT3765" s="198" t="s">
        <v>153</v>
      </c>
      <c r="AU3765" s="198" t="s">
        <v>86</v>
      </c>
      <c r="AV3765" s="12" t="s">
        <v>86</v>
      </c>
      <c r="AW3765" s="12" t="s">
        <v>40</v>
      </c>
      <c r="AX3765" s="12" t="s">
        <v>77</v>
      </c>
      <c r="AY3765" s="198" t="s">
        <v>144</v>
      </c>
    </row>
    <row r="3766" spans="2:51" s="11" customFormat="1" ht="13.5">
      <c r="B3766" s="188"/>
      <c r="D3766" s="189" t="s">
        <v>153</v>
      </c>
      <c r="E3766" s="190" t="s">
        <v>5</v>
      </c>
      <c r="F3766" s="191" t="s">
        <v>443</v>
      </c>
      <c r="H3766" s="192" t="s">
        <v>5</v>
      </c>
      <c r="I3766" s="193"/>
      <c r="L3766" s="188"/>
      <c r="M3766" s="194"/>
      <c r="N3766" s="195"/>
      <c r="O3766" s="195"/>
      <c r="P3766" s="195"/>
      <c r="Q3766" s="195"/>
      <c r="R3766" s="195"/>
      <c r="S3766" s="195"/>
      <c r="T3766" s="196"/>
      <c r="AT3766" s="192" t="s">
        <v>153</v>
      </c>
      <c r="AU3766" s="192" t="s">
        <v>86</v>
      </c>
      <c r="AV3766" s="11" t="s">
        <v>25</v>
      </c>
      <c r="AW3766" s="11" t="s">
        <v>40</v>
      </c>
      <c r="AX3766" s="11" t="s">
        <v>77</v>
      </c>
      <c r="AY3766" s="192" t="s">
        <v>144</v>
      </c>
    </row>
    <row r="3767" spans="2:51" s="11" customFormat="1" ht="13.5">
      <c r="B3767" s="188"/>
      <c r="D3767" s="189" t="s">
        <v>153</v>
      </c>
      <c r="E3767" s="190" t="s">
        <v>5</v>
      </c>
      <c r="F3767" s="191" t="s">
        <v>3650</v>
      </c>
      <c r="H3767" s="192" t="s">
        <v>5</v>
      </c>
      <c r="I3767" s="193"/>
      <c r="L3767" s="188"/>
      <c r="M3767" s="194"/>
      <c r="N3767" s="195"/>
      <c r="O3767" s="195"/>
      <c r="P3767" s="195"/>
      <c r="Q3767" s="195"/>
      <c r="R3767" s="195"/>
      <c r="S3767" s="195"/>
      <c r="T3767" s="196"/>
      <c r="AT3767" s="192" t="s">
        <v>153</v>
      </c>
      <c r="AU3767" s="192" t="s">
        <v>86</v>
      </c>
      <c r="AV3767" s="11" t="s">
        <v>25</v>
      </c>
      <c r="AW3767" s="11" t="s">
        <v>40</v>
      </c>
      <c r="AX3767" s="11" t="s">
        <v>77</v>
      </c>
      <c r="AY3767" s="192" t="s">
        <v>144</v>
      </c>
    </row>
    <row r="3768" spans="2:51" s="12" customFormat="1" ht="13.5">
      <c r="B3768" s="197"/>
      <c r="D3768" s="189" t="s">
        <v>153</v>
      </c>
      <c r="E3768" s="198" t="s">
        <v>5</v>
      </c>
      <c r="F3768" s="199" t="s">
        <v>3655</v>
      </c>
      <c r="H3768" s="200">
        <v>907.08</v>
      </c>
      <c r="I3768" s="201"/>
      <c r="L3768" s="197"/>
      <c r="M3768" s="202"/>
      <c r="N3768" s="203"/>
      <c r="O3768" s="203"/>
      <c r="P3768" s="203"/>
      <c r="Q3768" s="203"/>
      <c r="R3768" s="203"/>
      <c r="S3768" s="203"/>
      <c r="T3768" s="204"/>
      <c r="AT3768" s="198" t="s">
        <v>153</v>
      </c>
      <c r="AU3768" s="198" t="s">
        <v>86</v>
      </c>
      <c r="AV3768" s="12" t="s">
        <v>86</v>
      </c>
      <c r="AW3768" s="12" t="s">
        <v>40</v>
      </c>
      <c r="AX3768" s="12" t="s">
        <v>77</v>
      </c>
      <c r="AY3768" s="198" t="s">
        <v>144</v>
      </c>
    </row>
    <row r="3769" spans="2:51" s="11" customFormat="1" ht="13.5">
      <c r="B3769" s="188"/>
      <c r="D3769" s="189" t="s">
        <v>153</v>
      </c>
      <c r="E3769" s="190" t="s">
        <v>5</v>
      </c>
      <c r="F3769" s="191" t="s">
        <v>926</v>
      </c>
      <c r="H3769" s="192" t="s">
        <v>5</v>
      </c>
      <c r="I3769" s="193"/>
      <c r="L3769" s="188"/>
      <c r="M3769" s="194"/>
      <c r="N3769" s="195"/>
      <c r="O3769" s="195"/>
      <c r="P3769" s="195"/>
      <c r="Q3769" s="195"/>
      <c r="R3769" s="195"/>
      <c r="S3769" s="195"/>
      <c r="T3769" s="196"/>
      <c r="AT3769" s="192" t="s">
        <v>153</v>
      </c>
      <c r="AU3769" s="192" t="s">
        <v>86</v>
      </c>
      <c r="AV3769" s="11" t="s">
        <v>25</v>
      </c>
      <c r="AW3769" s="11" t="s">
        <v>40</v>
      </c>
      <c r="AX3769" s="11" t="s">
        <v>77</v>
      </c>
      <c r="AY3769" s="192" t="s">
        <v>144</v>
      </c>
    </row>
    <row r="3770" spans="2:51" s="12" customFormat="1" ht="13.5">
      <c r="B3770" s="197"/>
      <c r="D3770" s="189" t="s">
        <v>153</v>
      </c>
      <c r="E3770" s="198" t="s">
        <v>5</v>
      </c>
      <c r="F3770" s="199" t="s">
        <v>3656</v>
      </c>
      <c r="H3770" s="200">
        <v>590.467</v>
      </c>
      <c r="I3770" s="201"/>
      <c r="L3770" s="197"/>
      <c r="M3770" s="202"/>
      <c r="N3770" s="203"/>
      <c r="O3770" s="203"/>
      <c r="P3770" s="203"/>
      <c r="Q3770" s="203"/>
      <c r="R3770" s="203"/>
      <c r="S3770" s="203"/>
      <c r="T3770" s="204"/>
      <c r="AT3770" s="198" t="s">
        <v>153</v>
      </c>
      <c r="AU3770" s="198" t="s">
        <v>86</v>
      </c>
      <c r="AV3770" s="12" t="s">
        <v>86</v>
      </c>
      <c r="AW3770" s="12" t="s">
        <v>40</v>
      </c>
      <c r="AX3770" s="12" t="s">
        <v>77</v>
      </c>
      <c r="AY3770" s="198" t="s">
        <v>144</v>
      </c>
    </row>
    <row r="3771" spans="2:51" s="11" customFormat="1" ht="13.5">
      <c r="B3771" s="188"/>
      <c r="D3771" s="189" t="s">
        <v>153</v>
      </c>
      <c r="E3771" s="190" t="s">
        <v>5</v>
      </c>
      <c r="F3771" s="191" t="s">
        <v>3691</v>
      </c>
      <c r="H3771" s="192" t="s">
        <v>5</v>
      </c>
      <c r="I3771" s="193"/>
      <c r="L3771" s="188"/>
      <c r="M3771" s="194"/>
      <c r="N3771" s="195"/>
      <c r="O3771" s="195"/>
      <c r="P3771" s="195"/>
      <c r="Q3771" s="195"/>
      <c r="R3771" s="195"/>
      <c r="S3771" s="195"/>
      <c r="T3771" s="196"/>
      <c r="AT3771" s="192" t="s">
        <v>153</v>
      </c>
      <c r="AU3771" s="192" t="s">
        <v>86</v>
      </c>
      <c r="AV3771" s="11" t="s">
        <v>25</v>
      </c>
      <c r="AW3771" s="11" t="s">
        <v>40</v>
      </c>
      <c r="AX3771" s="11" t="s">
        <v>77</v>
      </c>
      <c r="AY3771" s="192" t="s">
        <v>144</v>
      </c>
    </row>
    <row r="3772" spans="2:51" s="12" customFormat="1" ht="13.5">
      <c r="B3772" s="197"/>
      <c r="D3772" s="189" t="s">
        <v>153</v>
      </c>
      <c r="E3772" s="198" t="s">
        <v>5</v>
      </c>
      <c r="F3772" s="199" t="s">
        <v>3692</v>
      </c>
      <c r="H3772" s="200">
        <v>89.765</v>
      </c>
      <c r="I3772" s="201"/>
      <c r="L3772" s="197"/>
      <c r="M3772" s="202"/>
      <c r="N3772" s="203"/>
      <c r="O3772" s="203"/>
      <c r="P3772" s="203"/>
      <c r="Q3772" s="203"/>
      <c r="R3772" s="203"/>
      <c r="S3772" s="203"/>
      <c r="T3772" s="204"/>
      <c r="AT3772" s="198" t="s">
        <v>153</v>
      </c>
      <c r="AU3772" s="198" t="s">
        <v>86</v>
      </c>
      <c r="AV3772" s="12" t="s">
        <v>86</v>
      </c>
      <c r="AW3772" s="12" t="s">
        <v>40</v>
      </c>
      <c r="AX3772" s="12" t="s">
        <v>77</v>
      </c>
      <c r="AY3772" s="198" t="s">
        <v>144</v>
      </c>
    </row>
    <row r="3773" spans="2:51" s="13" customFormat="1" ht="13.5">
      <c r="B3773" s="205"/>
      <c r="D3773" s="189" t="s">
        <v>153</v>
      </c>
      <c r="E3773" s="215" t="s">
        <v>5</v>
      </c>
      <c r="F3773" s="216" t="s">
        <v>174</v>
      </c>
      <c r="H3773" s="217">
        <v>6755.757</v>
      </c>
      <c r="I3773" s="210"/>
      <c r="L3773" s="205"/>
      <c r="M3773" s="211"/>
      <c r="N3773" s="212"/>
      <c r="O3773" s="212"/>
      <c r="P3773" s="212"/>
      <c r="Q3773" s="212"/>
      <c r="R3773" s="212"/>
      <c r="S3773" s="212"/>
      <c r="T3773" s="213"/>
      <c r="AT3773" s="214" t="s">
        <v>153</v>
      </c>
      <c r="AU3773" s="214" t="s">
        <v>86</v>
      </c>
      <c r="AV3773" s="13" t="s">
        <v>151</v>
      </c>
      <c r="AW3773" s="13" t="s">
        <v>40</v>
      </c>
      <c r="AX3773" s="13" t="s">
        <v>77</v>
      </c>
      <c r="AY3773" s="214" t="s">
        <v>144</v>
      </c>
    </row>
    <row r="3774" spans="2:51" s="12" customFormat="1" ht="13.5">
      <c r="B3774" s="197"/>
      <c r="D3774" s="189" t="s">
        <v>153</v>
      </c>
      <c r="E3774" s="198" t="s">
        <v>5</v>
      </c>
      <c r="F3774" s="199" t="s">
        <v>3701</v>
      </c>
      <c r="H3774" s="200">
        <v>5404.606</v>
      </c>
      <c r="I3774" s="201"/>
      <c r="L3774" s="197"/>
      <c r="M3774" s="202"/>
      <c r="N3774" s="203"/>
      <c r="O3774" s="203"/>
      <c r="P3774" s="203"/>
      <c r="Q3774" s="203"/>
      <c r="R3774" s="203"/>
      <c r="S3774" s="203"/>
      <c r="T3774" s="204"/>
      <c r="AT3774" s="198" t="s">
        <v>153</v>
      </c>
      <c r="AU3774" s="198" t="s">
        <v>86</v>
      </c>
      <c r="AV3774" s="12" t="s">
        <v>86</v>
      </c>
      <c r="AW3774" s="12" t="s">
        <v>40</v>
      </c>
      <c r="AX3774" s="12" t="s">
        <v>77</v>
      </c>
      <c r="AY3774" s="198" t="s">
        <v>144</v>
      </c>
    </row>
    <row r="3775" spans="2:51" s="13" customFormat="1" ht="13.5">
      <c r="B3775" s="205"/>
      <c r="D3775" s="206" t="s">
        <v>153</v>
      </c>
      <c r="E3775" s="207" t="s">
        <v>5</v>
      </c>
      <c r="F3775" s="208" t="s">
        <v>174</v>
      </c>
      <c r="H3775" s="209">
        <v>5404.606</v>
      </c>
      <c r="I3775" s="210"/>
      <c r="L3775" s="205"/>
      <c r="M3775" s="211"/>
      <c r="N3775" s="212"/>
      <c r="O3775" s="212"/>
      <c r="P3775" s="212"/>
      <c r="Q3775" s="212"/>
      <c r="R3775" s="212"/>
      <c r="S3775" s="212"/>
      <c r="T3775" s="213"/>
      <c r="AT3775" s="214" t="s">
        <v>153</v>
      </c>
      <c r="AU3775" s="214" t="s">
        <v>86</v>
      </c>
      <c r="AV3775" s="13" t="s">
        <v>151</v>
      </c>
      <c r="AW3775" s="13" t="s">
        <v>40</v>
      </c>
      <c r="AX3775" s="13" t="s">
        <v>25</v>
      </c>
      <c r="AY3775" s="214" t="s">
        <v>144</v>
      </c>
    </row>
    <row r="3776" spans="2:65" s="1" customFormat="1" ht="31.5" customHeight="1">
      <c r="B3776" s="175"/>
      <c r="C3776" s="176" t="s">
        <v>3702</v>
      </c>
      <c r="D3776" s="176" t="s">
        <v>146</v>
      </c>
      <c r="E3776" s="177" t="s">
        <v>3703</v>
      </c>
      <c r="F3776" s="178" t="s">
        <v>3704</v>
      </c>
      <c r="G3776" s="179" t="s">
        <v>205</v>
      </c>
      <c r="H3776" s="180">
        <v>5528.892</v>
      </c>
      <c r="I3776" s="181"/>
      <c r="J3776" s="182">
        <f>ROUND(I3776*H3776,2)</f>
        <v>0</v>
      </c>
      <c r="K3776" s="178" t="s">
        <v>4754</v>
      </c>
      <c r="L3776" s="42"/>
      <c r="M3776" s="183" t="s">
        <v>5</v>
      </c>
      <c r="N3776" s="184" t="s">
        <v>48</v>
      </c>
      <c r="O3776" s="43"/>
      <c r="P3776" s="185">
        <f>O3776*H3776</f>
        <v>0</v>
      </c>
      <c r="Q3776" s="185">
        <v>0.0002</v>
      </c>
      <c r="R3776" s="185">
        <f>Q3776*H3776</f>
        <v>1.1057784</v>
      </c>
      <c r="S3776" s="185">
        <v>0</v>
      </c>
      <c r="T3776" s="186">
        <f>S3776*H3776</f>
        <v>0</v>
      </c>
      <c r="AR3776" s="24" t="s">
        <v>339</v>
      </c>
      <c r="AT3776" s="24" t="s">
        <v>146</v>
      </c>
      <c r="AU3776" s="24" t="s">
        <v>86</v>
      </c>
      <c r="AY3776" s="24" t="s">
        <v>144</v>
      </c>
      <c r="BE3776" s="187">
        <f>IF(N3776="základní",J3776,0)</f>
        <v>0</v>
      </c>
      <c r="BF3776" s="187">
        <f>IF(N3776="snížená",J3776,0)</f>
        <v>0</v>
      </c>
      <c r="BG3776" s="187">
        <f>IF(N3776="zákl. přenesená",J3776,0)</f>
        <v>0</v>
      </c>
      <c r="BH3776" s="187">
        <f>IF(N3776="sníž. přenesená",J3776,0)</f>
        <v>0</v>
      </c>
      <c r="BI3776" s="187">
        <f>IF(N3776="nulová",J3776,0)</f>
        <v>0</v>
      </c>
      <c r="BJ3776" s="24" t="s">
        <v>25</v>
      </c>
      <c r="BK3776" s="187">
        <f>ROUND(I3776*H3776,2)</f>
        <v>0</v>
      </c>
      <c r="BL3776" s="24" t="s">
        <v>339</v>
      </c>
      <c r="BM3776" s="24" t="s">
        <v>3705</v>
      </c>
    </row>
    <row r="3777" spans="2:51" s="11" customFormat="1" ht="13.5">
      <c r="B3777" s="188"/>
      <c r="D3777" s="189" t="s">
        <v>153</v>
      </c>
      <c r="E3777" s="190" t="s">
        <v>5</v>
      </c>
      <c r="F3777" s="191" t="s">
        <v>3706</v>
      </c>
      <c r="H3777" s="192" t="s">
        <v>5</v>
      </c>
      <c r="I3777" s="193"/>
      <c r="L3777" s="188"/>
      <c r="M3777" s="194"/>
      <c r="N3777" s="195"/>
      <c r="O3777" s="195"/>
      <c r="P3777" s="195"/>
      <c r="Q3777" s="195"/>
      <c r="R3777" s="195"/>
      <c r="S3777" s="195"/>
      <c r="T3777" s="196"/>
      <c r="AT3777" s="192" t="s">
        <v>153</v>
      </c>
      <c r="AU3777" s="192" t="s">
        <v>86</v>
      </c>
      <c r="AV3777" s="11" t="s">
        <v>25</v>
      </c>
      <c r="AW3777" s="11" t="s">
        <v>40</v>
      </c>
      <c r="AX3777" s="11" t="s">
        <v>77</v>
      </c>
      <c r="AY3777" s="192" t="s">
        <v>144</v>
      </c>
    </row>
    <row r="3778" spans="2:51" s="11" customFormat="1" ht="13.5">
      <c r="B3778" s="188"/>
      <c r="D3778" s="189" t="s">
        <v>153</v>
      </c>
      <c r="E3778" s="190" t="s">
        <v>5</v>
      </c>
      <c r="F3778" s="191" t="s">
        <v>1952</v>
      </c>
      <c r="H3778" s="192" t="s">
        <v>5</v>
      </c>
      <c r="I3778" s="193"/>
      <c r="L3778" s="188"/>
      <c r="M3778" s="194"/>
      <c r="N3778" s="195"/>
      <c r="O3778" s="195"/>
      <c r="P3778" s="195"/>
      <c r="Q3778" s="195"/>
      <c r="R3778" s="195"/>
      <c r="S3778" s="195"/>
      <c r="T3778" s="196"/>
      <c r="AT3778" s="192" t="s">
        <v>153</v>
      </c>
      <c r="AU3778" s="192" t="s">
        <v>86</v>
      </c>
      <c r="AV3778" s="11" t="s">
        <v>25</v>
      </c>
      <c r="AW3778" s="11" t="s">
        <v>40</v>
      </c>
      <c r="AX3778" s="11" t="s">
        <v>77</v>
      </c>
      <c r="AY3778" s="192" t="s">
        <v>144</v>
      </c>
    </row>
    <row r="3779" spans="2:51" s="11" customFormat="1" ht="13.5">
      <c r="B3779" s="188"/>
      <c r="D3779" s="189" t="s">
        <v>153</v>
      </c>
      <c r="E3779" s="190" t="s">
        <v>5</v>
      </c>
      <c r="F3779" s="191" t="s">
        <v>1525</v>
      </c>
      <c r="H3779" s="192" t="s">
        <v>5</v>
      </c>
      <c r="I3779" s="193"/>
      <c r="L3779" s="188"/>
      <c r="M3779" s="194"/>
      <c r="N3779" s="195"/>
      <c r="O3779" s="195"/>
      <c r="P3779" s="195"/>
      <c r="Q3779" s="195"/>
      <c r="R3779" s="195"/>
      <c r="S3779" s="195"/>
      <c r="T3779" s="196"/>
      <c r="AT3779" s="192" t="s">
        <v>153</v>
      </c>
      <c r="AU3779" s="192" t="s">
        <v>86</v>
      </c>
      <c r="AV3779" s="11" t="s">
        <v>25</v>
      </c>
      <c r="AW3779" s="11" t="s">
        <v>40</v>
      </c>
      <c r="AX3779" s="11" t="s">
        <v>77</v>
      </c>
      <c r="AY3779" s="192" t="s">
        <v>144</v>
      </c>
    </row>
    <row r="3780" spans="2:51" s="11" customFormat="1" ht="13.5">
      <c r="B3780" s="188"/>
      <c r="D3780" s="189" t="s">
        <v>153</v>
      </c>
      <c r="E3780" s="190" t="s">
        <v>5</v>
      </c>
      <c r="F3780" s="191" t="s">
        <v>3650</v>
      </c>
      <c r="H3780" s="192" t="s">
        <v>5</v>
      </c>
      <c r="I3780" s="193"/>
      <c r="L3780" s="188"/>
      <c r="M3780" s="194"/>
      <c r="N3780" s="195"/>
      <c r="O3780" s="195"/>
      <c r="P3780" s="195"/>
      <c r="Q3780" s="195"/>
      <c r="R3780" s="195"/>
      <c r="S3780" s="195"/>
      <c r="T3780" s="196"/>
      <c r="AT3780" s="192" t="s">
        <v>153</v>
      </c>
      <c r="AU3780" s="192" t="s">
        <v>86</v>
      </c>
      <c r="AV3780" s="11" t="s">
        <v>25</v>
      </c>
      <c r="AW3780" s="11" t="s">
        <v>40</v>
      </c>
      <c r="AX3780" s="11" t="s">
        <v>77</v>
      </c>
      <c r="AY3780" s="192" t="s">
        <v>144</v>
      </c>
    </row>
    <row r="3781" spans="2:51" s="12" customFormat="1" ht="13.5">
      <c r="B3781" s="197"/>
      <c r="D3781" s="189" t="s">
        <v>153</v>
      </c>
      <c r="E3781" s="198" t="s">
        <v>5</v>
      </c>
      <c r="F3781" s="199" t="s">
        <v>3664</v>
      </c>
      <c r="H3781" s="200">
        <v>948.01</v>
      </c>
      <c r="I3781" s="201"/>
      <c r="L3781" s="197"/>
      <c r="M3781" s="202"/>
      <c r="N3781" s="203"/>
      <c r="O3781" s="203"/>
      <c r="P3781" s="203"/>
      <c r="Q3781" s="203"/>
      <c r="R3781" s="203"/>
      <c r="S3781" s="203"/>
      <c r="T3781" s="204"/>
      <c r="AT3781" s="198" t="s">
        <v>153</v>
      </c>
      <c r="AU3781" s="198" t="s">
        <v>86</v>
      </c>
      <c r="AV3781" s="12" t="s">
        <v>86</v>
      </c>
      <c r="AW3781" s="12" t="s">
        <v>40</v>
      </c>
      <c r="AX3781" s="12" t="s">
        <v>77</v>
      </c>
      <c r="AY3781" s="198" t="s">
        <v>144</v>
      </c>
    </row>
    <row r="3782" spans="2:51" s="11" customFormat="1" ht="13.5">
      <c r="B3782" s="188"/>
      <c r="D3782" s="189" t="s">
        <v>153</v>
      </c>
      <c r="E3782" s="190" t="s">
        <v>5</v>
      </c>
      <c r="F3782" s="191" t="s">
        <v>926</v>
      </c>
      <c r="H3782" s="192" t="s">
        <v>5</v>
      </c>
      <c r="I3782" s="193"/>
      <c r="L3782" s="188"/>
      <c r="M3782" s="194"/>
      <c r="N3782" s="195"/>
      <c r="O3782" s="195"/>
      <c r="P3782" s="195"/>
      <c r="Q3782" s="195"/>
      <c r="R3782" s="195"/>
      <c r="S3782" s="195"/>
      <c r="T3782" s="196"/>
      <c r="AT3782" s="192" t="s">
        <v>153</v>
      </c>
      <c r="AU3782" s="192" t="s">
        <v>86</v>
      </c>
      <c r="AV3782" s="11" t="s">
        <v>25</v>
      </c>
      <c r="AW3782" s="11" t="s">
        <v>40</v>
      </c>
      <c r="AX3782" s="11" t="s">
        <v>77</v>
      </c>
      <c r="AY3782" s="192" t="s">
        <v>144</v>
      </c>
    </row>
    <row r="3783" spans="2:51" s="12" customFormat="1" ht="13.5">
      <c r="B3783" s="197"/>
      <c r="D3783" s="189" t="s">
        <v>153</v>
      </c>
      <c r="E3783" s="198" t="s">
        <v>5</v>
      </c>
      <c r="F3783" s="199" t="s">
        <v>3665</v>
      </c>
      <c r="H3783" s="200">
        <v>2109.559</v>
      </c>
      <c r="I3783" s="201"/>
      <c r="L3783" s="197"/>
      <c r="M3783" s="202"/>
      <c r="N3783" s="203"/>
      <c r="O3783" s="203"/>
      <c r="P3783" s="203"/>
      <c r="Q3783" s="203"/>
      <c r="R3783" s="203"/>
      <c r="S3783" s="203"/>
      <c r="T3783" s="204"/>
      <c r="AT3783" s="198" t="s">
        <v>153</v>
      </c>
      <c r="AU3783" s="198" t="s">
        <v>86</v>
      </c>
      <c r="AV3783" s="12" t="s">
        <v>86</v>
      </c>
      <c r="AW3783" s="12" t="s">
        <v>40</v>
      </c>
      <c r="AX3783" s="12" t="s">
        <v>77</v>
      </c>
      <c r="AY3783" s="198" t="s">
        <v>144</v>
      </c>
    </row>
    <row r="3784" spans="2:51" s="11" customFormat="1" ht="13.5">
      <c r="B3784" s="188"/>
      <c r="D3784" s="189" t="s">
        <v>153</v>
      </c>
      <c r="E3784" s="190" t="s">
        <v>5</v>
      </c>
      <c r="F3784" s="191" t="s">
        <v>1527</v>
      </c>
      <c r="H3784" s="192" t="s">
        <v>5</v>
      </c>
      <c r="I3784" s="193"/>
      <c r="L3784" s="188"/>
      <c r="M3784" s="194"/>
      <c r="N3784" s="195"/>
      <c r="O3784" s="195"/>
      <c r="P3784" s="195"/>
      <c r="Q3784" s="195"/>
      <c r="R3784" s="195"/>
      <c r="S3784" s="195"/>
      <c r="T3784" s="196"/>
      <c r="AT3784" s="192" t="s">
        <v>153</v>
      </c>
      <c r="AU3784" s="192" t="s">
        <v>86</v>
      </c>
      <c r="AV3784" s="11" t="s">
        <v>25</v>
      </c>
      <c r="AW3784" s="11" t="s">
        <v>40</v>
      </c>
      <c r="AX3784" s="11" t="s">
        <v>77</v>
      </c>
      <c r="AY3784" s="192" t="s">
        <v>144</v>
      </c>
    </row>
    <row r="3785" spans="2:51" s="11" customFormat="1" ht="13.5">
      <c r="B3785" s="188"/>
      <c r="D3785" s="189" t="s">
        <v>153</v>
      </c>
      <c r="E3785" s="190" t="s">
        <v>5</v>
      </c>
      <c r="F3785" s="191" t="s">
        <v>3650</v>
      </c>
      <c r="H3785" s="192" t="s">
        <v>5</v>
      </c>
      <c r="I3785" s="193"/>
      <c r="L3785" s="188"/>
      <c r="M3785" s="194"/>
      <c r="N3785" s="195"/>
      <c r="O3785" s="195"/>
      <c r="P3785" s="195"/>
      <c r="Q3785" s="195"/>
      <c r="R3785" s="195"/>
      <c r="S3785" s="195"/>
      <c r="T3785" s="196"/>
      <c r="AT3785" s="192" t="s">
        <v>153</v>
      </c>
      <c r="AU3785" s="192" t="s">
        <v>86</v>
      </c>
      <c r="AV3785" s="11" t="s">
        <v>25</v>
      </c>
      <c r="AW3785" s="11" t="s">
        <v>40</v>
      </c>
      <c r="AX3785" s="11" t="s">
        <v>77</v>
      </c>
      <c r="AY3785" s="192" t="s">
        <v>144</v>
      </c>
    </row>
    <row r="3786" spans="2:51" s="12" customFormat="1" ht="13.5">
      <c r="B3786" s="197"/>
      <c r="D3786" s="189" t="s">
        <v>153</v>
      </c>
      <c r="E3786" s="198" t="s">
        <v>5</v>
      </c>
      <c r="F3786" s="199" t="s">
        <v>3666</v>
      </c>
      <c r="H3786" s="200">
        <v>947.78</v>
      </c>
      <c r="I3786" s="201"/>
      <c r="L3786" s="197"/>
      <c r="M3786" s="202"/>
      <c r="N3786" s="203"/>
      <c r="O3786" s="203"/>
      <c r="P3786" s="203"/>
      <c r="Q3786" s="203"/>
      <c r="R3786" s="203"/>
      <c r="S3786" s="203"/>
      <c r="T3786" s="204"/>
      <c r="AT3786" s="198" t="s">
        <v>153</v>
      </c>
      <c r="AU3786" s="198" t="s">
        <v>86</v>
      </c>
      <c r="AV3786" s="12" t="s">
        <v>86</v>
      </c>
      <c r="AW3786" s="12" t="s">
        <v>40</v>
      </c>
      <c r="AX3786" s="12" t="s">
        <v>77</v>
      </c>
      <c r="AY3786" s="198" t="s">
        <v>144</v>
      </c>
    </row>
    <row r="3787" spans="2:51" s="11" customFormat="1" ht="13.5">
      <c r="B3787" s="188"/>
      <c r="D3787" s="189" t="s">
        <v>153</v>
      </c>
      <c r="E3787" s="190" t="s">
        <v>5</v>
      </c>
      <c r="F3787" s="191" t="s">
        <v>926</v>
      </c>
      <c r="H3787" s="192" t="s">
        <v>5</v>
      </c>
      <c r="I3787" s="193"/>
      <c r="L3787" s="188"/>
      <c r="M3787" s="194"/>
      <c r="N3787" s="195"/>
      <c r="O3787" s="195"/>
      <c r="P3787" s="195"/>
      <c r="Q3787" s="195"/>
      <c r="R3787" s="195"/>
      <c r="S3787" s="195"/>
      <c r="T3787" s="196"/>
      <c r="AT3787" s="192" t="s">
        <v>153</v>
      </c>
      <c r="AU3787" s="192" t="s">
        <v>86</v>
      </c>
      <c r="AV3787" s="11" t="s">
        <v>25</v>
      </c>
      <c r="AW3787" s="11" t="s">
        <v>40</v>
      </c>
      <c r="AX3787" s="11" t="s">
        <v>77</v>
      </c>
      <c r="AY3787" s="192" t="s">
        <v>144</v>
      </c>
    </row>
    <row r="3788" spans="2:51" s="12" customFormat="1" ht="13.5">
      <c r="B3788" s="197"/>
      <c r="D3788" s="189" t="s">
        <v>153</v>
      </c>
      <c r="E3788" s="198" t="s">
        <v>5</v>
      </c>
      <c r="F3788" s="199" t="s">
        <v>3667</v>
      </c>
      <c r="H3788" s="200">
        <v>2905.766</v>
      </c>
      <c r="I3788" s="201"/>
      <c r="L3788" s="197"/>
      <c r="M3788" s="202"/>
      <c r="N3788" s="203"/>
      <c r="O3788" s="203"/>
      <c r="P3788" s="203"/>
      <c r="Q3788" s="203"/>
      <c r="R3788" s="203"/>
      <c r="S3788" s="203"/>
      <c r="T3788" s="204"/>
      <c r="AT3788" s="198" t="s">
        <v>153</v>
      </c>
      <c r="AU3788" s="198" t="s">
        <v>86</v>
      </c>
      <c r="AV3788" s="12" t="s">
        <v>86</v>
      </c>
      <c r="AW3788" s="12" t="s">
        <v>40</v>
      </c>
      <c r="AX3788" s="12" t="s">
        <v>77</v>
      </c>
      <c r="AY3788" s="198" t="s">
        <v>144</v>
      </c>
    </row>
    <row r="3789" spans="2:51" s="13" customFormat="1" ht="13.5">
      <c r="B3789" s="205"/>
      <c r="D3789" s="189" t="s">
        <v>153</v>
      </c>
      <c r="E3789" s="215" t="s">
        <v>5</v>
      </c>
      <c r="F3789" s="216" t="s">
        <v>174</v>
      </c>
      <c r="H3789" s="217">
        <v>6911.115</v>
      </c>
      <c r="I3789" s="210"/>
      <c r="L3789" s="205"/>
      <c r="M3789" s="211"/>
      <c r="N3789" s="212"/>
      <c r="O3789" s="212"/>
      <c r="P3789" s="212"/>
      <c r="Q3789" s="212"/>
      <c r="R3789" s="212"/>
      <c r="S3789" s="212"/>
      <c r="T3789" s="213"/>
      <c r="AT3789" s="214" t="s">
        <v>153</v>
      </c>
      <c r="AU3789" s="214" t="s">
        <v>86</v>
      </c>
      <c r="AV3789" s="13" t="s">
        <v>151</v>
      </c>
      <c r="AW3789" s="13" t="s">
        <v>40</v>
      </c>
      <c r="AX3789" s="13" t="s">
        <v>77</v>
      </c>
      <c r="AY3789" s="214" t="s">
        <v>144</v>
      </c>
    </row>
    <row r="3790" spans="2:51" s="12" customFormat="1" ht="13.5">
      <c r="B3790" s="197"/>
      <c r="D3790" s="189" t="s">
        <v>153</v>
      </c>
      <c r="E3790" s="198" t="s">
        <v>5</v>
      </c>
      <c r="F3790" s="199" t="s">
        <v>3707</v>
      </c>
      <c r="H3790" s="200">
        <v>5528.892</v>
      </c>
      <c r="I3790" s="201"/>
      <c r="L3790" s="197"/>
      <c r="M3790" s="202"/>
      <c r="N3790" s="203"/>
      <c r="O3790" s="203"/>
      <c r="P3790" s="203"/>
      <c r="Q3790" s="203"/>
      <c r="R3790" s="203"/>
      <c r="S3790" s="203"/>
      <c r="T3790" s="204"/>
      <c r="AT3790" s="198" t="s">
        <v>153</v>
      </c>
      <c r="AU3790" s="198" t="s">
        <v>86</v>
      </c>
      <c r="AV3790" s="12" t="s">
        <v>86</v>
      </c>
      <c r="AW3790" s="12" t="s">
        <v>40</v>
      </c>
      <c r="AX3790" s="12" t="s">
        <v>77</v>
      </c>
      <c r="AY3790" s="198" t="s">
        <v>144</v>
      </c>
    </row>
    <row r="3791" spans="2:51" s="13" customFormat="1" ht="13.5">
      <c r="B3791" s="205"/>
      <c r="D3791" s="206" t="s">
        <v>153</v>
      </c>
      <c r="E3791" s="207" t="s">
        <v>5</v>
      </c>
      <c r="F3791" s="208" t="s">
        <v>174</v>
      </c>
      <c r="H3791" s="209">
        <v>5528.892</v>
      </c>
      <c r="I3791" s="210"/>
      <c r="L3791" s="205"/>
      <c r="M3791" s="211"/>
      <c r="N3791" s="212"/>
      <c r="O3791" s="212"/>
      <c r="P3791" s="212"/>
      <c r="Q3791" s="212"/>
      <c r="R3791" s="212"/>
      <c r="S3791" s="212"/>
      <c r="T3791" s="213"/>
      <c r="AT3791" s="214" t="s">
        <v>153</v>
      </c>
      <c r="AU3791" s="214" t="s">
        <v>86</v>
      </c>
      <c r="AV3791" s="13" t="s">
        <v>151</v>
      </c>
      <c r="AW3791" s="13" t="s">
        <v>40</v>
      </c>
      <c r="AX3791" s="13" t="s">
        <v>25</v>
      </c>
      <c r="AY3791" s="214" t="s">
        <v>144</v>
      </c>
    </row>
    <row r="3792" spans="2:65" s="1" customFormat="1" ht="31.5" customHeight="1">
      <c r="B3792" s="175"/>
      <c r="C3792" s="176" t="s">
        <v>3708</v>
      </c>
      <c r="D3792" s="176" t="s">
        <v>146</v>
      </c>
      <c r="E3792" s="177" t="s">
        <v>3709</v>
      </c>
      <c r="F3792" s="178" t="s">
        <v>3710</v>
      </c>
      <c r="G3792" s="179" t="s">
        <v>205</v>
      </c>
      <c r="H3792" s="180">
        <v>3377.879</v>
      </c>
      <c r="I3792" s="181"/>
      <c r="J3792" s="182">
        <f>ROUND(I3792*H3792,2)</f>
        <v>0</v>
      </c>
      <c r="K3792" s="178" t="s">
        <v>4754</v>
      </c>
      <c r="L3792" s="42"/>
      <c r="M3792" s="183" t="s">
        <v>5</v>
      </c>
      <c r="N3792" s="184" t="s">
        <v>48</v>
      </c>
      <c r="O3792" s="43"/>
      <c r="P3792" s="185">
        <f>O3792*H3792</f>
        <v>0</v>
      </c>
      <c r="Q3792" s="185">
        <v>0.0004</v>
      </c>
      <c r="R3792" s="185">
        <f>Q3792*H3792</f>
        <v>1.3511516000000001</v>
      </c>
      <c r="S3792" s="185">
        <v>0</v>
      </c>
      <c r="T3792" s="186">
        <f>S3792*H3792</f>
        <v>0</v>
      </c>
      <c r="AR3792" s="24" t="s">
        <v>339</v>
      </c>
      <c r="AT3792" s="24" t="s">
        <v>146</v>
      </c>
      <c r="AU3792" s="24" t="s">
        <v>86</v>
      </c>
      <c r="AY3792" s="24" t="s">
        <v>144</v>
      </c>
      <c r="BE3792" s="187">
        <f>IF(N3792="základní",J3792,0)</f>
        <v>0</v>
      </c>
      <c r="BF3792" s="187">
        <f>IF(N3792="snížená",J3792,0)</f>
        <v>0</v>
      </c>
      <c r="BG3792" s="187">
        <f>IF(N3792="zákl. přenesená",J3792,0)</f>
        <v>0</v>
      </c>
      <c r="BH3792" s="187">
        <f>IF(N3792="sníž. přenesená",J3792,0)</f>
        <v>0</v>
      </c>
      <c r="BI3792" s="187">
        <f>IF(N3792="nulová",J3792,0)</f>
        <v>0</v>
      </c>
      <c r="BJ3792" s="24" t="s">
        <v>25</v>
      </c>
      <c r="BK3792" s="187">
        <f>ROUND(I3792*H3792,2)</f>
        <v>0</v>
      </c>
      <c r="BL3792" s="24" t="s">
        <v>339</v>
      </c>
      <c r="BM3792" s="24" t="s">
        <v>3711</v>
      </c>
    </row>
    <row r="3793" spans="2:51" s="11" customFormat="1" ht="13.5">
      <c r="B3793" s="188"/>
      <c r="D3793" s="189" t="s">
        <v>153</v>
      </c>
      <c r="E3793" s="190" t="s">
        <v>5</v>
      </c>
      <c r="F3793" s="191" t="s">
        <v>695</v>
      </c>
      <c r="H3793" s="192" t="s">
        <v>5</v>
      </c>
      <c r="I3793" s="193"/>
      <c r="L3793" s="188"/>
      <c r="M3793" s="194"/>
      <c r="N3793" s="195"/>
      <c r="O3793" s="195"/>
      <c r="P3793" s="195"/>
      <c r="Q3793" s="195"/>
      <c r="R3793" s="195"/>
      <c r="S3793" s="195"/>
      <c r="T3793" s="196"/>
      <c r="AT3793" s="192" t="s">
        <v>153</v>
      </c>
      <c r="AU3793" s="192" t="s">
        <v>86</v>
      </c>
      <c r="AV3793" s="11" t="s">
        <v>25</v>
      </c>
      <c r="AW3793" s="11" t="s">
        <v>40</v>
      </c>
      <c r="AX3793" s="11" t="s">
        <v>77</v>
      </c>
      <c r="AY3793" s="192" t="s">
        <v>144</v>
      </c>
    </row>
    <row r="3794" spans="2:51" s="11" customFormat="1" ht="13.5">
      <c r="B3794" s="188"/>
      <c r="D3794" s="189" t="s">
        <v>153</v>
      </c>
      <c r="E3794" s="190" t="s">
        <v>5</v>
      </c>
      <c r="F3794" s="191" t="s">
        <v>3650</v>
      </c>
      <c r="H3794" s="192" t="s">
        <v>5</v>
      </c>
      <c r="I3794" s="193"/>
      <c r="L3794" s="188"/>
      <c r="M3794" s="194"/>
      <c r="N3794" s="195"/>
      <c r="O3794" s="195"/>
      <c r="P3794" s="195"/>
      <c r="Q3794" s="195"/>
      <c r="R3794" s="195"/>
      <c r="S3794" s="195"/>
      <c r="T3794" s="196"/>
      <c r="AT3794" s="192" t="s">
        <v>153</v>
      </c>
      <c r="AU3794" s="192" t="s">
        <v>86</v>
      </c>
      <c r="AV3794" s="11" t="s">
        <v>25</v>
      </c>
      <c r="AW3794" s="11" t="s">
        <v>40</v>
      </c>
      <c r="AX3794" s="11" t="s">
        <v>77</v>
      </c>
      <c r="AY3794" s="192" t="s">
        <v>144</v>
      </c>
    </row>
    <row r="3795" spans="2:51" s="12" customFormat="1" ht="13.5">
      <c r="B3795" s="197"/>
      <c r="D3795" s="189" t="s">
        <v>153</v>
      </c>
      <c r="E3795" s="198" t="s">
        <v>5</v>
      </c>
      <c r="F3795" s="199" t="s">
        <v>3651</v>
      </c>
      <c r="H3795" s="200">
        <v>484.91</v>
      </c>
      <c r="I3795" s="201"/>
      <c r="L3795" s="197"/>
      <c r="M3795" s="202"/>
      <c r="N3795" s="203"/>
      <c r="O3795" s="203"/>
      <c r="P3795" s="203"/>
      <c r="Q3795" s="203"/>
      <c r="R3795" s="203"/>
      <c r="S3795" s="203"/>
      <c r="T3795" s="204"/>
      <c r="AT3795" s="198" t="s">
        <v>153</v>
      </c>
      <c r="AU3795" s="198" t="s">
        <v>86</v>
      </c>
      <c r="AV3795" s="12" t="s">
        <v>86</v>
      </c>
      <c r="AW3795" s="12" t="s">
        <v>40</v>
      </c>
      <c r="AX3795" s="12" t="s">
        <v>77</v>
      </c>
      <c r="AY3795" s="198" t="s">
        <v>144</v>
      </c>
    </row>
    <row r="3796" spans="2:51" s="11" customFormat="1" ht="13.5">
      <c r="B3796" s="188"/>
      <c r="D3796" s="189" t="s">
        <v>153</v>
      </c>
      <c r="E3796" s="190" t="s">
        <v>5</v>
      </c>
      <c r="F3796" s="191" t="s">
        <v>926</v>
      </c>
      <c r="H3796" s="192" t="s">
        <v>5</v>
      </c>
      <c r="I3796" s="193"/>
      <c r="L3796" s="188"/>
      <c r="M3796" s="194"/>
      <c r="N3796" s="195"/>
      <c r="O3796" s="195"/>
      <c r="P3796" s="195"/>
      <c r="Q3796" s="195"/>
      <c r="R3796" s="195"/>
      <c r="S3796" s="195"/>
      <c r="T3796" s="196"/>
      <c r="AT3796" s="192" t="s">
        <v>153</v>
      </c>
      <c r="AU3796" s="192" t="s">
        <v>86</v>
      </c>
      <c r="AV3796" s="11" t="s">
        <v>25</v>
      </c>
      <c r="AW3796" s="11" t="s">
        <v>40</v>
      </c>
      <c r="AX3796" s="11" t="s">
        <v>77</v>
      </c>
      <c r="AY3796" s="192" t="s">
        <v>144</v>
      </c>
    </row>
    <row r="3797" spans="2:51" s="12" customFormat="1" ht="13.5">
      <c r="B3797" s="197"/>
      <c r="D3797" s="189" t="s">
        <v>153</v>
      </c>
      <c r="E3797" s="198" t="s">
        <v>5</v>
      </c>
      <c r="F3797" s="199" t="s">
        <v>3652</v>
      </c>
      <c r="H3797" s="200">
        <v>1780.553</v>
      </c>
      <c r="I3797" s="201"/>
      <c r="L3797" s="197"/>
      <c r="M3797" s="202"/>
      <c r="N3797" s="203"/>
      <c r="O3797" s="203"/>
      <c r="P3797" s="203"/>
      <c r="Q3797" s="203"/>
      <c r="R3797" s="203"/>
      <c r="S3797" s="203"/>
      <c r="T3797" s="204"/>
      <c r="AT3797" s="198" t="s">
        <v>153</v>
      </c>
      <c r="AU3797" s="198" t="s">
        <v>86</v>
      </c>
      <c r="AV3797" s="12" t="s">
        <v>86</v>
      </c>
      <c r="AW3797" s="12" t="s">
        <v>40</v>
      </c>
      <c r="AX3797" s="12" t="s">
        <v>77</v>
      </c>
      <c r="AY3797" s="198" t="s">
        <v>144</v>
      </c>
    </row>
    <row r="3798" spans="2:51" s="11" customFormat="1" ht="13.5">
      <c r="B3798" s="188"/>
      <c r="D3798" s="189" t="s">
        <v>153</v>
      </c>
      <c r="E3798" s="190" t="s">
        <v>5</v>
      </c>
      <c r="F3798" s="191" t="s">
        <v>1529</v>
      </c>
      <c r="H3798" s="192" t="s">
        <v>5</v>
      </c>
      <c r="I3798" s="193"/>
      <c r="L3798" s="188"/>
      <c r="M3798" s="194"/>
      <c r="N3798" s="195"/>
      <c r="O3798" s="195"/>
      <c r="P3798" s="195"/>
      <c r="Q3798" s="195"/>
      <c r="R3798" s="195"/>
      <c r="S3798" s="195"/>
      <c r="T3798" s="196"/>
      <c r="AT3798" s="192" t="s">
        <v>153</v>
      </c>
      <c r="AU3798" s="192" t="s">
        <v>86</v>
      </c>
      <c r="AV3798" s="11" t="s">
        <v>25</v>
      </c>
      <c r="AW3798" s="11" t="s">
        <v>40</v>
      </c>
      <c r="AX3798" s="11" t="s">
        <v>77</v>
      </c>
      <c r="AY3798" s="192" t="s">
        <v>144</v>
      </c>
    </row>
    <row r="3799" spans="2:51" s="11" customFormat="1" ht="13.5">
      <c r="B3799" s="188"/>
      <c r="D3799" s="189" t="s">
        <v>153</v>
      </c>
      <c r="E3799" s="190" t="s">
        <v>5</v>
      </c>
      <c r="F3799" s="191" t="s">
        <v>3650</v>
      </c>
      <c r="H3799" s="192" t="s">
        <v>5</v>
      </c>
      <c r="I3799" s="193"/>
      <c r="L3799" s="188"/>
      <c r="M3799" s="194"/>
      <c r="N3799" s="195"/>
      <c r="O3799" s="195"/>
      <c r="P3799" s="195"/>
      <c r="Q3799" s="195"/>
      <c r="R3799" s="195"/>
      <c r="S3799" s="195"/>
      <c r="T3799" s="196"/>
      <c r="AT3799" s="192" t="s">
        <v>153</v>
      </c>
      <c r="AU3799" s="192" t="s">
        <v>86</v>
      </c>
      <c r="AV3799" s="11" t="s">
        <v>25</v>
      </c>
      <c r="AW3799" s="11" t="s">
        <v>40</v>
      </c>
      <c r="AX3799" s="11" t="s">
        <v>77</v>
      </c>
      <c r="AY3799" s="192" t="s">
        <v>144</v>
      </c>
    </row>
    <row r="3800" spans="2:51" s="12" customFormat="1" ht="13.5">
      <c r="B3800" s="197"/>
      <c r="D3800" s="189" t="s">
        <v>153</v>
      </c>
      <c r="E3800" s="198" t="s">
        <v>5</v>
      </c>
      <c r="F3800" s="199" t="s">
        <v>3653</v>
      </c>
      <c r="H3800" s="200">
        <v>818.29</v>
      </c>
      <c r="I3800" s="201"/>
      <c r="L3800" s="197"/>
      <c r="M3800" s="202"/>
      <c r="N3800" s="203"/>
      <c r="O3800" s="203"/>
      <c r="P3800" s="203"/>
      <c r="Q3800" s="203"/>
      <c r="R3800" s="203"/>
      <c r="S3800" s="203"/>
      <c r="T3800" s="204"/>
      <c r="AT3800" s="198" t="s">
        <v>153</v>
      </c>
      <c r="AU3800" s="198" t="s">
        <v>86</v>
      </c>
      <c r="AV3800" s="12" t="s">
        <v>86</v>
      </c>
      <c r="AW3800" s="12" t="s">
        <v>40</v>
      </c>
      <c r="AX3800" s="12" t="s">
        <v>77</v>
      </c>
      <c r="AY3800" s="198" t="s">
        <v>144</v>
      </c>
    </row>
    <row r="3801" spans="2:51" s="11" customFormat="1" ht="13.5">
      <c r="B3801" s="188"/>
      <c r="D3801" s="189" t="s">
        <v>153</v>
      </c>
      <c r="E3801" s="190" t="s">
        <v>5</v>
      </c>
      <c r="F3801" s="191" t="s">
        <v>926</v>
      </c>
      <c r="H3801" s="192" t="s">
        <v>5</v>
      </c>
      <c r="I3801" s="193"/>
      <c r="L3801" s="188"/>
      <c r="M3801" s="194"/>
      <c r="N3801" s="195"/>
      <c r="O3801" s="195"/>
      <c r="P3801" s="195"/>
      <c r="Q3801" s="195"/>
      <c r="R3801" s="195"/>
      <c r="S3801" s="195"/>
      <c r="T3801" s="196"/>
      <c r="AT3801" s="192" t="s">
        <v>153</v>
      </c>
      <c r="AU3801" s="192" t="s">
        <v>86</v>
      </c>
      <c r="AV3801" s="11" t="s">
        <v>25</v>
      </c>
      <c r="AW3801" s="11" t="s">
        <v>40</v>
      </c>
      <c r="AX3801" s="11" t="s">
        <v>77</v>
      </c>
      <c r="AY3801" s="192" t="s">
        <v>144</v>
      </c>
    </row>
    <row r="3802" spans="2:51" s="12" customFormat="1" ht="13.5">
      <c r="B3802" s="197"/>
      <c r="D3802" s="189" t="s">
        <v>153</v>
      </c>
      <c r="E3802" s="198" t="s">
        <v>5</v>
      </c>
      <c r="F3802" s="199" t="s">
        <v>3654</v>
      </c>
      <c r="H3802" s="200">
        <v>2084.692</v>
      </c>
      <c r="I3802" s="201"/>
      <c r="L3802" s="197"/>
      <c r="M3802" s="202"/>
      <c r="N3802" s="203"/>
      <c r="O3802" s="203"/>
      <c r="P3802" s="203"/>
      <c r="Q3802" s="203"/>
      <c r="R3802" s="203"/>
      <c r="S3802" s="203"/>
      <c r="T3802" s="204"/>
      <c r="AT3802" s="198" t="s">
        <v>153</v>
      </c>
      <c r="AU3802" s="198" t="s">
        <v>86</v>
      </c>
      <c r="AV3802" s="12" t="s">
        <v>86</v>
      </c>
      <c r="AW3802" s="12" t="s">
        <v>40</v>
      </c>
      <c r="AX3802" s="12" t="s">
        <v>77</v>
      </c>
      <c r="AY3802" s="198" t="s">
        <v>144</v>
      </c>
    </row>
    <row r="3803" spans="2:51" s="11" customFormat="1" ht="13.5">
      <c r="B3803" s="188"/>
      <c r="D3803" s="189" t="s">
        <v>153</v>
      </c>
      <c r="E3803" s="190" t="s">
        <v>5</v>
      </c>
      <c r="F3803" s="191" t="s">
        <v>443</v>
      </c>
      <c r="H3803" s="192" t="s">
        <v>5</v>
      </c>
      <c r="I3803" s="193"/>
      <c r="L3803" s="188"/>
      <c r="M3803" s="194"/>
      <c r="N3803" s="195"/>
      <c r="O3803" s="195"/>
      <c r="P3803" s="195"/>
      <c r="Q3803" s="195"/>
      <c r="R3803" s="195"/>
      <c r="S3803" s="195"/>
      <c r="T3803" s="196"/>
      <c r="AT3803" s="192" t="s">
        <v>153</v>
      </c>
      <c r="AU3803" s="192" t="s">
        <v>86</v>
      </c>
      <c r="AV3803" s="11" t="s">
        <v>25</v>
      </c>
      <c r="AW3803" s="11" t="s">
        <v>40</v>
      </c>
      <c r="AX3803" s="11" t="s">
        <v>77</v>
      </c>
      <c r="AY3803" s="192" t="s">
        <v>144</v>
      </c>
    </row>
    <row r="3804" spans="2:51" s="11" customFormat="1" ht="13.5">
      <c r="B3804" s="188"/>
      <c r="D3804" s="189" t="s">
        <v>153</v>
      </c>
      <c r="E3804" s="190" t="s">
        <v>5</v>
      </c>
      <c r="F3804" s="191" t="s">
        <v>3650</v>
      </c>
      <c r="H3804" s="192" t="s">
        <v>5</v>
      </c>
      <c r="I3804" s="193"/>
      <c r="L3804" s="188"/>
      <c r="M3804" s="194"/>
      <c r="N3804" s="195"/>
      <c r="O3804" s="195"/>
      <c r="P3804" s="195"/>
      <c r="Q3804" s="195"/>
      <c r="R3804" s="195"/>
      <c r="S3804" s="195"/>
      <c r="T3804" s="196"/>
      <c r="AT3804" s="192" t="s">
        <v>153</v>
      </c>
      <c r="AU3804" s="192" t="s">
        <v>86</v>
      </c>
      <c r="AV3804" s="11" t="s">
        <v>25</v>
      </c>
      <c r="AW3804" s="11" t="s">
        <v>40</v>
      </c>
      <c r="AX3804" s="11" t="s">
        <v>77</v>
      </c>
      <c r="AY3804" s="192" t="s">
        <v>144</v>
      </c>
    </row>
    <row r="3805" spans="2:51" s="12" customFormat="1" ht="13.5">
      <c r="B3805" s="197"/>
      <c r="D3805" s="189" t="s">
        <v>153</v>
      </c>
      <c r="E3805" s="198" t="s">
        <v>5</v>
      </c>
      <c r="F3805" s="199" t="s">
        <v>3655</v>
      </c>
      <c r="H3805" s="200">
        <v>907.08</v>
      </c>
      <c r="I3805" s="201"/>
      <c r="L3805" s="197"/>
      <c r="M3805" s="202"/>
      <c r="N3805" s="203"/>
      <c r="O3805" s="203"/>
      <c r="P3805" s="203"/>
      <c r="Q3805" s="203"/>
      <c r="R3805" s="203"/>
      <c r="S3805" s="203"/>
      <c r="T3805" s="204"/>
      <c r="AT3805" s="198" t="s">
        <v>153</v>
      </c>
      <c r="AU3805" s="198" t="s">
        <v>86</v>
      </c>
      <c r="AV3805" s="12" t="s">
        <v>86</v>
      </c>
      <c r="AW3805" s="12" t="s">
        <v>40</v>
      </c>
      <c r="AX3805" s="12" t="s">
        <v>77</v>
      </c>
      <c r="AY3805" s="198" t="s">
        <v>144</v>
      </c>
    </row>
    <row r="3806" spans="2:51" s="11" customFormat="1" ht="13.5">
      <c r="B3806" s="188"/>
      <c r="D3806" s="189" t="s">
        <v>153</v>
      </c>
      <c r="E3806" s="190" t="s">
        <v>5</v>
      </c>
      <c r="F3806" s="191" t="s">
        <v>926</v>
      </c>
      <c r="H3806" s="192" t="s">
        <v>5</v>
      </c>
      <c r="I3806" s="193"/>
      <c r="L3806" s="188"/>
      <c r="M3806" s="194"/>
      <c r="N3806" s="195"/>
      <c r="O3806" s="195"/>
      <c r="P3806" s="195"/>
      <c r="Q3806" s="195"/>
      <c r="R3806" s="195"/>
      <c r="S3806" s="195"/>
      <c r="T3806" s="196"/>
      <c r="AT3806" s="192" t="s">
        <v>153</v>
      </c>
      <c r="AU3806" s="192" t="s">
        <v>86</v>
      </c>
      <c r="AV3806" s="11" t="s">
        <v>25</v>
      </c>
      <c r="AW3806" s="11" t="s">
        <v>40</v>
      </c>
      <c r="AX3806" s="11" t="s">
        <v>77</v>
      </c>
      <c r="AY3806" s="192" t="s">
        <v>144</v>
      </c>
    </row>
    <row r="3807" spans="2:51" s="12" customFormat="1" ht="13.5">
      <c r="B3807" s="197"/>
      <c r="D3807" s="189" t="s">
        <v>153</v>
      </c>
      <c r="E3807" s="198" t="s">
        <v>5</v>
      </c>
      <c r="F3807" s="199" t="s">
        <v>3656</v>
      </c>
      <c r="H3807" s="200">
        <v>590.467</v>
      </c>
      <c r="I3807" s="201"/>
      <c r="L3807" s="197"/>
      <c r="M3807" s="202"/>
      <c r="N3807" s="203"/>
      <c r="O3807" s="203"/>
      <c r="P3807" s="203"/>
      <c r="Q3807" s="203"/>
      <c r="R3807" s="203"/>
      <c r="S3807" s="203"/>
      <c r="T3807" s="204"/>
      <c r="AT3807" s="198" t="s">
        <v>153</v>
      </c>
      <c r="AU3807" s="198" t="s">
        <v>86</v>
      </c>
      <c r="AV3807" s="12" t="s">
        <v>86</v>
      </c>
      <c r="AW3807" s="12" t="s">
        <v>40</v>
      </c>
      <c r="AX3807" s="12" t="s">
        <v>77</v>
      </c>
      <c r="AY3807" s="198" t="s">
        <v>144</v>
      </c>
    </row>
    <row r="3808" spans="2:51" s="11" customFormat="1" ht="13.5">
      <c r="B3808" s="188"/>
      <c r="D3808" s="189" t="s">
        <v>153</v>
      </c>
      <c r="E3808" s="190" t="s">
        <v>5</v>
      </c>
      <c r="F3808" s="191" t="s">
        <v>3691</v>
      </c>
      <c r="H3808" s="192" t="s">
        <v>5</v>
      </c>
      <c r="I3808" s="193"/>
      <c r="L3808" s="188"/>
      <c r="M3808" s="194"/>
      <c r="N3808" s="195"/>
      <c r="O3808" s="195"/>
      <c r="P3808" s="195"/>
      <c r="Q3808" s="195"/>
      <c r="R3808" s="195"/>
      <c r="S3808" s="195"/>
      <c r="T3808" s="196"/>
      <c r="AT3808" s="192" t="s">
        <v>153</v>
      </c>
      <c r="AU3808" s="192" t="s">
        <v>86</v>
      </c>
      <c r="AV3808" s="11" t="s">
        <v>25</v>
      </c>
      <c r="AW3808" s="11" t="s">
        <v>40</v>
      </c>
      <c r="AX3808" s="11" t="s">
        <v>77</v>
      </c>
      <c r="AY3808" s="192" t="s">
        <v>144</v>
      </c>
    </row>
    <row r="3809" spans="2:51" s="12" customFormat="1" ht="13.5">
      <c r="B3809" s="197"/>
      <c r="D3809" s="189" t="s">
        <v>153</v>
      </c>
      <c r="E3809" s="198" t="s">
        <v>5</v>
      </c>
      <c r="F3809" s="199" t="s">
        <v>3692</v>
      </c>
      <c r="H3809" s="200">
        <v>89.765</v>
      </c>
      <c r="I3809" s="201"/>
      <c r="L3809" s="197"/>
      <c r="M3809" s="202"/>
      <c r="N3809" s="203"/>
      <c r="O3809" s="203"/>
      <c r="P3809" s="203"/>
      <c r="Q3809" s="203"/>
      <c r="R3809" s="203"/>
      <c r="S3809" s="203"/>
      <c r="T3809" s="204"/>
      <c r="AT3809" s="198" t="s">
        <v>153</v>
      </c>
      <c r="AU3809" s="198" t="s">
        <v>86</v>
      </c>
      <c r="AV3809" s="12" t="s">
        <v>86</v>
      </c>
      <c r="AW3809" s="12" t="s">
        <v>40</v>
      </c>
      <c r="AX3809" s="12" t="s">
        <v>77</v>
      </c>
      <c r="AY3809" s="198" t="s">
        <v>144</v>
      </c>
    </row>
    <row r="3810" spans="2:51" s="13" customFormat="1" ht="13.5">
      <c r="B3810" s="205"/>
      <c r="D3810" s="189" t="s">
        <v>153</v>
      </c>
      <c r="E3810" s="215" t="s">
        <v>5</v>
      </c>
      <c r="F3810" s="216" t="s">
        <v>174</v>
      </c>
      <c r="H3810" s="217">
        <v>6755.757</v>
      </c>
      <c r="I3810" s="210"/>
      <c r="L3810" s="205"/>
      <c r="M3810" s="211"/>
      <c r="N3810" s="212"/>
      <c r="O3810" s="212"/>
      <c r="P3810" s="212"/>
      <c r="Q3810" s="212"/>
      <c r="R3810" s="212"/>
      <c r="S3810" s="212"/>
      <c r="T3810" s="213"/>
      <c r="AT3810" s="214" t="s">
        <v>153</v>
      </c>
      <c r="AU3810" s="214" t="s">
        <v>86</v>
      </c>
      <c r="AV3810" s="13" t="s">
        <v>151</v>
      </c>
      <c r="AW3810" s="13" t="s">
        <v>40</v>
      </c>
      <c r="AX3810" s="13" t="s">
        <v>77</v>
      </c>
      <c r="AY3810" s="214" t="s">
        <v>144</v>
      </c>
    </row>
    <row r="3811" spans="2:51" s="12" customFormat="1" ht="13.5">
      <c r="B3811" s="197"/>
      <c r="D3811" s="189" t="s">
        <v>153</v>
      </c>
      <c r="E3811" s="198" t="s">
        <v>5</v>
      </c>
      <c r="F3811" s="199" t="s">
        <v>3712</v>
      </c>
      <c r="H3811" s="200">
        <v>3377.879</v>
      </c>
      <c r="I3811" s="201"/>
      <c r="L3811" s="197"/>
      <c r="M3811" s="202"/>
      <c r="N3811" s="203"/>
      <c r="O3811" s="203"/>
      <c r="P3811" s="203"/>
      <c r="Q3811" s="203"/>
      <c r="R3811" s="203"/>
      <c r="S3811" s="203"/>
      <c r="T3811" s="204"/>
      <c r="AT3811" s="198" t="s">
        <v>153</v>
      </c>
      <c r="AU3811" s="198" t="s">
        <v>86</v>
      </c>
      <c r="AV3811" s="12" t="s">
        <v>86</v>
      </c>
      <c r="AW3811" s="12" t="s">
        <v>40</v>
      </c>
      <c r="AX3811" s="12" t="s">
        <v>77</v>
      </c>
      <c r="AY3811" s="198" t="s">
        <v>144</v>
      </c>
    </row>
    <row r="3812" spans="2:51" s="13" customFormat="1" ht="13.5">
      <c r="B3812" s="205"/>
      <c r="D3812" s="206" t="s">
        <v>153</v>
      </c>
      <c r="E3812" s="207" t="s">
        <v>5</v>
      </c>
      <c r="F3812" s="208" t="s">
        <v>174</v>
      </c>
      <c r="H3812" s="209">
        <v>3377.879</v>
      </c>
      <c r="I3812" s="210"/>
      <c r="L3812" s="205"/>
      <c r="M3812" s="211"/>
      <c r="N3812" s="212"/>
      <c r="O3812" s="212"/>
      <c r="P3812" s="212"/>
      <c r="Q3812" s="212"/>
      <c r="R3812" s="212"/>
      <c r="S3812" s="212"/>
      <c r="T3812" s="213"/>
      <c r="AT3812" s="214" t="s">
        <v>153</v>
      </c>
      <c r="AU3812" s="214" t="s">
        <v>86</v>
      </c>
      <c r="AV3812" s="13" t="s">
        <v>151</v>
      </c>
      <c r="AW3812" s="13" t="s">
        <v>40</v>
      </c>
      <c r="AX3812" s="13" t="s">
        <v>25</v>
      </c>
      <c r="AY3812" s="214" t="s">
        <v>144</v>
      </c>
    </row>
    <row r="3813" spans="2:65" s="1" customFormat="1" ht="31.5" customHeight="1">
      <c r="B3813" s="175"/>
      <c r="C3813" s="176" t="s">
        <v>3713</v>
      </c>
      <c r="D3813" s="176" t="s">
        <v>146</v>
      </c>
      <c r="E3813" s="177" t="s">
        <v>3714</v>
      </c>
      <c r="F3813" s="178" t="s">
        <v>3715</v>
      </c>
      <c r="G3813" s="179" t="s">
        <v>205</v>
      </c>
      <c r="H3813" s="180">
        <v>3377.879</v>
      </c>
      <c r="I3813" s="181"/>
      <c r="J3813" s="182">
        <f>ROUND(I3813*H3813,2)</f>
        <v>0</v>
      </c>
      <c r="K3813" s="178" t="s">
        <v>4754</v>
      </c>
      <c r="L3813" s="42"/>
      <c r="M3813" s="183" t="s">
        <v>5</v>
      </c>
      <c r="N3813" s="184" t="s">
        <v>48</v>
      </c>
      <c r="O3813" s="43"/>
      <c r="P3813" s="185">
        <f>O3813*H3813</f>
        <v>0</v>
      </c>
      <c r="Q3813" s="185">
        <v>0.0004</v>
      </c>
      <c r="R3813" s="185">
        <f>Q3813*H3813</f>
        <v>1.3511516000000001</v>
      </c>
      <c r="S3813" s="185">
        <v>0</v>
      </c>
      <c r="T3813" s="186">
        <f>S3813*H3813</f>
        <v>0</v>
      </c>
      <c r="AR3813" s="24" t="s">
        <v>339</v>
      </c>
      <c r="AT3813" s="24" t="s">
        <v>146</v>
      </c>
      <c r="AU3813" s="24" t="s">
        <v>86</v>
      </c>
      <c r="AY3813" s="24" t="s">
        <v>144</v>
      </c>
      <c r="BE3813" s="187">
        <f>IF(N3813="základní",J3813,0)</f>
        <v>0</v>
      </c>
      <c r="BF3813" s="187">
        <f>IF(N3813="snížená",J3813,0)</f>
        <v>0</v>
      </c>
      <c r="BG3813" s="187">
        <f>IF(N3813="zákl. přenesená",J3813,0)</f>
        <v>0</v>
      </c>
      <c r="BH3813" s="187">
        <f>IF(N3813="sníž. přenesená",J3813,0)</f>
        <v>0</v>
      </c>
      <c r="BI3813" s="187">
        <f>IF(N3813="nulová",J3813,0)</f>
        <v>0</v>
      </c>
      <c r="BJ3813" s="24" t="s">
        <v>25</v>
      </c>
      <c r="BK3813" s="187">
        <f>ROUND(I3813*H3813,2)</f>
        <v>0</v>
      </c>
      <c r="BL3813" s="24" t="s">
        <v>339</v>
      </c>
      <c r="BM3813" s="24" t="s">
        <v>3716</v>
      </c>
    </row>
    <row r="3814" spans="2:51" s="11" customFormat="1" ht="13.5">
      <c r="B3814" s="188"/>
      <c r="D3814" s="189" t="s">
        <v>153</v>
      </c>
      <c r="E3814" s="190" t="s">
        <v>5</v>
      </c>
      <c r="F3814" s="191" t="s">
        <v>695</v>
      </c>
      <c r="H3814" s="192" t="s">
        <v>5</v>
      </c>
      <c r="I3814" s="193"/>
      <c r="L3814" s="188"/>
      <c r="M3814" s="194"/>
      <c r="N3814" s="195"/>
      <c r="O3814" s="195"/>
      <c r="P3814" s="195"/>
      <c r="Q3814" s="195"/>
      <c r="R3814" s="195"/>
      <c r="S3814" s="195"/>
      <c r="T3814" s="196"/>
      <c r="AT3814" s="192" t="s">
        <v>153</v>
      </c>
      <c r="AU3814" s="192" t="s">
        <v>86</v>
      </c>
      <c r="AV3814" s="11" t="s">
        <v>25</v>
      </c>
      <c r="AW3814" s="11" t="s">
        <v>40</v>
      </c>
      <c r="AX3814" s="11" t="s">
        <v>77</v>
      </c>
      <c r="AY3814" s="192" t="s">
        <v>144</v>
      </c>
    </row>
    <row r="3815" spans="2:51" s="11" customFormat="1" ht="13.5">
      <c r="B3815" s="188"/>
      <c r="D3815" s="189" t="s">
        <v>153</v>
      </c>
      <c r="E3815" s="190" t="s">
        <v>5</v>
      </c>
      <c r="F3815" s="191" t="s">
        <v>3650</v>
      </c>
      <c r="H3815" s="192" t="s">
        <v>5</v>
      </c>
      <c r="I3815" s="193"/>
      <c r="L3815" s="188"/>
      <c r="M3815" s="194"/>
      <c r="N3815" s="195"/>
      <c r="O3815" s="195"/>
      <c r="P3815" s="195"/>
      <c r="Q3815" s="195"/>
      <c r="R3815" s="195"/>
      <c r="S3815" s="195"/>
      <c r="T3815" s="196"/>
      <c r="AT3815" s="192" t="s">
        <v>153</v>
      </c>
      <c r="AU3815" s="192" t="s">
        <v>86</v>
      </c>
      <c r="AV3815" s="11" t="s">
        <v>25</v>
      </c>
      <c r="AW3815" s="11" t="s">
        <v>40</v>
      </c>
      <c r="AX3815" s="11" t="s">
        <v>77</v>
      </c>
      <c r="AY3815" s="192" t="s">
        <v>144</v>
      </c>
    </row>
    <row r="3816" spans="2:51" s="12" customFormat="1" ht="13.5">
      <c r="B3816" s="197"/>
      <c r="D3816" s="189" t="s">
        <v>153</v>
      </c>
      <c r="E3816" s="198" t="s">
        <v>5</v>
      </c>
      <c r="F3816" s="199" t="s">
        <v>3651</v>
      </c>
      <c r="H3816" s="200">
        <v>484.91</v>
      </c>
      <c r="I3816" s="201"/>
      <c r="L3816" s="197"/>
      <c r="M3816" s="202"/>
      <c r="N3816" s="203"/>
      <c r="O3816" s="203"/>
      <c r="P3816" s="203"/>
      <c r="Q3816" s="203"/>
      <c r="R3816" s="203"/>
      <c r="S3816" s="203"/>
      <c r="T3816" s="204"/>
      <c r="AT3816" s="198" t="s">
        <v>153</v>
      </c>
      <c r="AU3816" s="198" t="s">
        <v>86</v>
      </c>
      <c r="AV3816" s="12" t="s">
        <v>86</v>
      </c>
      <c r="AW3816" s="12" t="s">
        <v>40</v>
      </c>
      <c r="AX3816" s="12" t="s">
        <v>77</v>
      </c>
      <c r="AY3816" s="198" t="s">
        <v>144</v>
      </c>
    </row>
    <row r="3817" spans="2:51" s="11" customFormat="1" ht="13.5">
      <c r="B3817" s="188"/>
      <c r="D3817" s="189" t="s">
        <v>153</v>
      </c>
      <c r="E3817" s="190" t="s">
        <v>5</v>
      </c>
      <c r="F3817" s="191" t="s">
        <v>926</v>
      </c>
      <c r="H3817" s="192" t="s">
        <v>5</v>
      </c>
      <c r="I3817" s="193"/>
      <c r="L3817" s="188"/>
      <c r="M3817" s="194"/>
      <c r="N3817" s="195"/>
      <c r="O3817" s="195"/>
      <c r="P3817" s="195"/>
      <c r="Q3817" s="195"/>
      <c r="R3817" s="195"/>
      <c r="S3817" s="195"/>
      <c r="T3817" s="196"/>
      <c r="AT3817" s="192" t="s">
        <v>153</v>
      </c>
      <c r="AU3817" s="192" t="s">
        <v>86</v>
      </c>
      <c r="AV3817" s="11" t="s">
        <v>25</v>
      </c>
      <c r="AW3817" s="11" t="s">
        <v>40</v>
      </c>
      <c r="AX3817" s="11" t="s">
        <v>77</v>
      </c>
      <c r="AY3817" s="192" t="s">
        <v>144</v>
      </c>
    </row>
    <row r="3818" spans="2:51" s="12" customFormat="1" ht="13.5">
      <c r="B3818" s="197"/>
      <c r="D3818" s="189" t="s">
        <v>153</v>
      </c>
      <c r="E3818" s="198" t="s">
        <v>5</v>
      </c>
      <c r="F3818" s="199" t="s">
        <v>3652</v>
      </c>
      <c r="H3818" s="200">
        <v>1780.553</v>
      </c>
      <c r="I3818" s="201"/>
      <c r="L3818" s="197"/>
      <c r="M3818" s="202"/>
      <c r="N3818" s="203"/>
      <c r="O3818" s="203"/>
      <c r="P3818" s="203"/>
      <c r="Q3818" s="203"/>
      <c r="R3818" s="203"/>
      <c r="S3818" s="203"/>
      <c r="T3818" s="204"/>
      <c r="AT3818" s="198" t="s">
        <v>153</v>
      </c>
      <c r="AU3818" s="198" t="s">
        <v>86</v>
      </c>
      <c r="AV3818" s="12" t="s">
        <v>86</v>
      </c>
      <c r="AW3818" s="12" t="s">
        <v>40</v>
      </c>
      <c r="AX3818" s="12" t="s">
        <v>77</v>
      </c>
      <c r="AY3818" s="198" t="s">
        <v>144</v>
      </c>
    </row>
    <row r="3819" spans="2:51" s="11" customFormat="1" ht="13.5">
      <c r="B3819" s="188"/>
      <c r="D3819" s="189" t="s">
        <v>153</v>
      </c>
      <c r="E3819" s="190" t="s">
        <v>5</v>
      </c>
      <c r="F3819" s="191" t="s">
        <v>1529</v>
      </c>
      <c r="H3819" s="192" t="s">
        <v>5</v>
      </c>
      <c r="I3819" s="193"/>
      <c r="L3819" s="188"/>
      <c r="M3819" s="194"/>
      <c r="N3819" s="195"/>
      <c r="O3819" s="195"/>
      <c r="P3819" s="195"/>
      <c r="Q3819" s="195"/>
      <c r="R3819" s="195"/>
      <c r="S3819" s="195"/>
      <c r="T3819" s="196"/>
      <c r="AT3819" s="192" t="s">
        <v>153</v>
      </c>
      <c r="AU3819" s="192" t="s">
        <v>86</v>
      </c>
      <c r="AV3819" s="11" t="s">
        <v>25</v>
      </c>
      <c r="AW3819" s="11" t="s">
        <v>40</v>
      </c>
      <c r="AX3819" s="11" t="s">
        <v>77</v>
      </c>
      <c r="AY3819" s="192" t="s">
        <v>144</v>
      </c>
    </row>
    <row r="3820" spans="2:51" s="11" customFormat="1" ht="13.5">
      <c r="B3820" s="188"/>
      <c r="D3820" s="189" t="s">
        <v>153</v>
      </c>
      <c r="E3820" s="190" t="s">
        <v>5</v>
      </c>
      <c r="F3820" s="191" t="s">
        <v>3650</v>
      </c>
      <c r="H3820" s="192" t="s">
        <v>5</v>
      </c>
      <c r="I3820" s="193"/>
      <c r="L3820" s="188"/>
      <c r="M3820" s="194"/>
      <c r="N3820" s="195"/>
      <c r="O3820" s="195"/>
      <c r="P3820" s="195"/>
      <c r="Q3820" s="195"/>
      <c r="R3820" s="195"/>
      <c r="S3820" s="195"/>
      <c r="T3820" s="196"/>
      <c r="AT3820" s="192" t="s">
        <v>153</v>
      </c>
      <c r="AU3820" s="192" t="s">
        <v>86</v>
      </c>
      <c r="AV3820" s="11" t="s">
        <v>25</v>
      </c>
      <c r="AW3820" s="11" t="s">
        <v>40</v>
      </c>
      <c r="AX3820" s="11" t="s">
        <v>77</v>
      </c>
      <c r="AY3820" s="192" t="s">
        <v>144</v>
      </c>
    </row>
    <row r="3821" spans="2:51" s="12" customFormat="1" ht="13.5">
      <c r="B3821" s="197"/>
      <c r="D3821" s="189" t="s">
        <v>153</v>
      </c>
      <c r="E3821" s="198" t="s">
        <v>5</v>
      </c>
      <c r="F3821" s="199" t="s">
        <v>3653</v>
      </c>
      <c r="H3821" s="200">
        <v>818.29</v>
      </c>
      <c r="I3821" s="201"/>
      <c r="L3821" s="197"/>
      <c r="M3821" s="202"/>
      <c r="N3821" s="203"/>
      <c r="O3821" s="203"/>
      <c r="P3821" s="203"/>
      <c r="Q3821" s="203"/>
      <c r="R3821" s="203"/>
      <c r="S3821" s="203"/>
      <c r="T3821" s="204"/>
      <c r="AT3821" s="198" t="s">
        <v>153</v>
      </c>
      <c r="AU3821" s="198" t="s">
        <v>86</v>
      </c>
      <c r="AV3821" s="12" t="s">
        <v>86</v>
      </c>
      <c r="AW3821" s="12" t="s">
        <v>40</v>
      </c>
      <c r="AX3821" s="12" t="s">
        <v>77</v>
      </c>
      <c r="AY3821" s="198" t="s">
        <v>144</v>
      </c>
    </row>
    <row r="3822" spans="2:51" s="11" customFormat="1" ht="13.5">
      <c r="B3822" s="188"/>
      <c r="D3822" s="189" t="s">
        <v>153</v>
      </c>
      <c r="E3822" s="190" t="s">
        <v>5</v>
      </c>
      <c r="F3822" s="191" t="s">
        <v>926</v>
      </c>
      <c r="H3822" s="192" t="s">
        <v>5</v>
      </c>
      <c r="I3822" s="193"/>
      <c r="L3822" s="188"/>
      <c r="M3822" s="194"/>
      <c r="N3822" s="195"/>
      <c r="O3822" s="195"/>
      <c r="P3822" s="195"/>
      <c r="Q3822" s="195"/>
      <c r="R3822" s="195"/>
      <c r="S3822" s="195"/>
      <c r="T3822" s="196"/>
      <c r="AT3822" s="192" t="s">
        <v>153</v>
      </c>
      <c r="AU3822" s="192" t="s">
        <v>86</v>
      </c>
      <c r="AV3822" s="11" t="s">
        <v>25</v>
      </c>
      <c r="AW3822" s="11" t="s">
        <v>40</v>
      </c>
      <c r="AX3822" s="11" t="s">
        <v>77</v>
      </c>
      <c r="AY3822" s="192" t="s">
        <v>144</v>
      </c>
    </row>
    <row r="3823" spans="2:51" s="12" customFormat="1" ht="13.5">
      <c r="B3823" s="197"/>
      <c r="D3823" s="189" t="s">
        <v>153</v>
      </c>
      <c r="E3823" s="198" t="s">
        <v>5</v>
      </c>
      <c r="F3823" s="199" t="s">
        <v>3654</v>
      </c>
      <c r="H3823" s="200">
        <v>2084.692</v>
      </c>
      <c r="I3823" s="201"/>
      <c r="L3823" s="197"/>
      <c r="M3823" s="202"/>
      <c r="N3823" s="203"/>
      <c r="O3823" s="203"/>
      <c r="P3823" s="203"/>
      <c r="Q3823" s="203"/>
      <c r="R3823" s="203"/>
      <c r="S3823" s="203"/>
      <c r="T3823" s="204"/>
      <c r="AT3823" s="198" t="s">
        <v>153</v>
      </c>
      <c r="AU3823" s="198" t="s">
        <v>86</v>
      </c>
      <c r="AV3823" s="12" t="s">
        <v>86</v>
      </c>
      <c r="AW3823" s="12" t="s">
        <v>40</v>
      </c>
      <c r="AX3823" s="12" t="s">
        <v>77</v>
      </c>
      <c r="AY3823" s="198" t="s">
        <v>144</v>
      </c>
    </row>
    <row r="3824" spans="2:51" s="11" customFormat="1" ht="13.5">
      <c r="B3824" s="188"/>
      <c r="D3824" s="189" t="s">
        <v>153</v>
      </c>
      <c r="E3824" s="190" t="s">
        <v>5</v>
      </c>
      <c r="F3824" s="191" t="s">
        <v>443</v>
      </c>
      <c r="H3824" s="192" t="s">
        <v>5</v>
      </c>
      <c r="I3824" s="193"/>
      <c r="L3824" s="188"/>
      <c r="M3824" s="194"/>
      <c r="N3824" s="195"/>
      <c r="O3824" s="195"/>
      <c r="P3824" s="195"/>
      <c r="Q3824" s="195"/>
      <c r="R3824" s="195"/>
      <c r="S3824" s="195"/>
      <c r="T3824" s="196"/>
      <c r="AT3824" s="192" t="s">
        <v>153</v>
      </c>
      <c r="AU3824" s="192" t="s">
        <v>86</v>
      </c>
      <c r="AV3824" s="11" t="s">
        <v>25</v>
      </c>
      <c r="AW3824" s="11" t="s">
        <v>40</v>
      </c>
      <c r="AX3824" s="11" t="s">
        <v>77</v>
      </c>
      <c r="AY3824" s="192" t="s">
        <v>144</v>
      </c>
    </row>
    <row r="3825" spans="2:51" s="11" customFormat="1" ht="13.5">
      <c r="B3825" s="188"/>
      <c r="D3825" s="189" t="s">
        <v>153</v>
      </c>
      <c r="E3825" s="190" t="s">
        <v>5</v>
      </c>
      <c r="F3825" s="191" t="s">
        <v>3650</v>
      </c>
      <c r="H3825" s="192" t="s">
        <v>5</v>
      </c>
      <c r="I3825" s="193"/>
      <c r="L3825" s="188"/>
      <c r="M3825" s="194"/>
      <c r="N3825" s="195"/>
      <c r="O3825" s="195"/>
      <c r="P3825" s="195"/>
      <c r="Q3825" s="195"/>
      <c r="R3825" s="195"/>
      <c r="S3825" s="195"/>
      <c r="T3825" s="196"/>
      <c r="AT3825" s="192" t="s">
        <v>153</v>
      </c>
      <c r="AU3825" s="192" t="s">
        <v>86</v>
      </c>
      <c r="AV3825" s="11" t="s">
        <v>25</v>
      </c>
      <c r="AW3825" s="11" t="s">
        <v>40</v>
      </c>
      <c r="AX3825" s="11" t="s">
        <v>77</v>
      </c>
      <c r="AY3825" s="192" t="s">
        <v>144</v>
      </c>
    </row>
    <row r="3826" spans="2:51" s="12" customFormat="1" ht="13.5">
      <c r="B3826" s="197"/>
      <c r="D3826" s="189" t="s">
        <v>153</v>
      </c>
      <c r="E3826" s="198" t="s">
        <v>5</v>
      </c>
      <c r="F3826" s="199" t="s">
        <v>3655</v>
      </c>
      <c r="H3826" s="200">
        <v>907.08</v>
      </c>
      <c r="I3826" s="201"/>
      <c r="L3826" s="197"/>
      <c r="M3826" s="202"/>
      <c r="N3826" s="203"/>
      <c r="O3826" s="203"/>
      <c r="P3826" s="203"/>
      <c r="Q3826" s="203"/>
      <c r="R3826" s="203"/>
      <c r="S3826" s="203"/>
      <c r="T3826" s="204"/>
      <c r="AT3826" s="198" t="s">
        <v>153</v>
      </c>
      <c r="AU3826" s="198" t="s">
        <v>86</v>
      </c>
      <c r="AV3826" s="12" t="s">
        <v>86</v>
      </c>
      <c r="AW3826" s="12" t="s">
        <v>40</v>
      </c>
      <c r="AX3826" s="12" t="s">
        <v>77</v>
      </c>
      <c r="AY3826" s="198" t="s">
        <v>144</v>
      </c>
    </row>
    <row r="3827" spans="2:51" s="11" customFormat="1" ht="13.5">
      <c r="B3827" s="188"/>
      <c r="D3827" s="189" t="s">
        <v>153</v>
      </c>
      <c r="E3827" s="190" t="s">
        <v>5</v>
      </c>
      <c r="F3827" s="191" t="s">
        <v>926</v>
      </c>
      <c r="H3827" s="192" t="s">
        <v>5</v>
      </c>
      <c r="I3827" s="193"/>
      <c r="L3827" s="188"/>
      <c r="M3827" s="194"/>
      <c r="N3827" s="195"/>
      <c r="O3827" s="195"/>
      <c r="P3827" s="195"/>
      <c r="Q3827" s="195"/>
      <c r="R3827" s="195"/>
      <c r="S3827" s="195"/>
      <c r="T3827" s="196"/>
      <c r="AT3827" s="192" t="s">
        <v>153</v>
      </c>
      <c r="AU3827" s="192" t="s">
        <v>86</v>
      </c>
      <c r="AV3827" s="11" t="s">
        <v>25</v>
      </c>
      <c r="AW3827" s="11" t="s">
        <v>40</v>
      </c>
      <c r="AX3827" s="11" t="s">
        <v>77</v>
      </c>
      <c r="AY3827" s="192" t="s">
        <v>144</v>
      </c>
    </row>
    <row r="3828" spans="2:51" s="12" customFormat="1" ht="13.5">
      <c r="B3828" s="197"/>
      <c r="D3828" s="189" t="s">
        <v>153</v>
      </c>
      <c r="E3828" s="198" t="s">
        <v>5</v>
      </c>
      <c r="F3828" s="199" t="s">
        <v>3656</v>
      </c>
      <c r="H3828" s="200">
        <v>590.467</v>
      </c>
      <c r="I3828" s="201"/>
      <c r="L3828" s="197"/>
      <c r="M3828" s="202"/>
      <c r="N3828" s="203"/>
      <c r="O3828" s="203"/>
      <c r="P3828" s="203"/>
      <c r="Q3828" s="203"/>
      <c r="R3828" s="203"/>
      <c r="S3828" s="203"/>
      <c r="T3828" s="204"/>
      <c r="AT3828" s="198" t="s">
        <v>153</v>
      </c>
      <c r="AU3828" s="198" t="s">
        <v>86</v>
      </c>
      <c r="AV3828" s="12" t="s">
        <v>86</v>
      </c>
      <c r="AW3828" s="12" t="s">
        <v>40</v>
      </c>
      <c r="AX3828" s="12" t="s">
        <v>77</v>
      </c>
      <c r="AY3828" s="198" t="s">
        <v>144</v>
      </c>
    </row>
    <row r="3829" spans="2:51" s="11" customFormat="1" ht="13.5">
      <c r="B3829" s="188"/>
      <c r="D3829" s="189" t="s">
        <v>153</v>
      </c>
      <c r="E3829" s="190" t="s">
        <v>5</v>
      </c>
      <c r="F3829" s="191" t="s">
        <v>3691</v>
      </c>
      <c r="H3829" s="192" t="s">
        <v>5</v>
      </c>
      <c r="I3829" s="193"/>
      <c r="L3829" s="188"/>
      <c r="M3829" s="194"/>
      <c r="N3829" s="195"/>
      <c r="O3829" s="195"/>
      <c r="P3829" s="195"/>
      <c r="Q3829" s="195"/>
      <c r="R3829" s="195"/>
      <c r="S3829" s="195"/>
      <c r="T3829" s="196"/>
      <c r="AT3829" s="192" t="s">
        <v>153</v>
      </c>
      <c r="AU3829" s="192" t="s">
        <v>86</v>
      </c>
      <c r="AV3829" s="11" t="s">
        <v>25</v>
      </c>
      <c r="AW3829" s="11" t="s">
        <v>40</v>
      </c>
      <c r="AX3829" s="11" t="s">
        <v>77</v>
      </c>
      <c r="AY3829" s="192" t="s">
        <v>144</v>
      </c>
    </row>
    <row r="3830" spans="2:51" s="12" customFormat="1" ht="13.5">
      <c r="B3830" s="197"/>
      <c r="D3830" s="189" t="s">
        <v>153</v>
      </c>
      <c r="E3830" s="198" t="s">
        <v>5</v>
      </c>
      <c r="F3830" s="199" t="s">
        <v>3692</v>
      </c>
      <c r="H3830" s="200">
        <v>89.765</v>
      </c>
      <c r="I3830" s="201"/>
      <c r="L3830" s="197"/>
      <c r="M3830" s="202"/>
      <c r="N3830" s="203"/>
      <c r="O3830" s="203"/>
      <c r="P3830" s="203"/>
      <c r="Q3830" s="203"/>
      <c r="R3830" s="203"/>
      <c r="S3830" s="203"/>
      <c r="T3830" s="204"/>
      <c r="AT3830" s="198" t="s">
        <v>153</v>
      </c>
      <c r="AU3830" s="198" t="s">
        <v>86</v>
      </c>
      <c r="AV3830" s="12" t="s">
        <v>86</v>
      </c>
      <c r="AW3830" s="12" t="s">
        <v>40</v>
      </c>
      <c r="AX3830" s="12" t="s">
        <v>77</v>
      </c>
      <c r="AY3830" s="198" t="s">
        <v>144</v>
      </c>
    </row>
    <row r="3831" spans="2:51" s="13" customFormat="1" ht="13.5">
      <c r="B3831" s="205"/>
      <c r="D3831" s="189" t="s">
        <v>153</v>
      </c>
      <c r="E3831" s="215" t="s">
        <v>5</v>
      </c>
      <c r="F3831" s="216" t="s">
        <v>174</v>
      </c>
      <c r="H3831" s="217">
        <v>6755.757</v>
      </c>
      <c r="I3831" s="210"/>
      <c r="L3831" s="205"/>
      <c r="M3831" s="211"/>
      <c r="N3831" s="212"/>
      <c r="O3831" s="212"/>
      <c r="P3831" s="212"/>
      <c r="Q3831" s="212"/>
      <c r="R3831" s="212"/>
      <c r="S3831" s="212"/>
      <c r="T3831" s="213"/>
      <c r="AT3831" s="214" t="s">
        <v>153</v>
      </c>
      <c r="AU3831" s="214" t="s">
        <v>86</v>
      </c>
      <c r="AV3831" s="13" t="s">
        <v>151</v>
      </c>
      <c r="AW3831" s="13" t="s">
        <v>40</v>
      </c>
      <c r="AX3831" s="13" t="s">
        <v>77</v>
      </c>
      <c r="AY3831" s="214" t="s">
        <v>144</v>
      </c>
    </row>
    <row r="3832" spans="2:51" s="12" customFormat="1" ht="13.5">
      <c r="B3832" s="197"/>
      <c r="D3832" s="189" t="s">
        <v>153</v>
      </c>
      <c r="E3832" s="198" t="s">
        <v>5</v>
      </c>
      <c r="F3832" s="199" t="s">
        <v>3712</v>
      </c>
      <c r="H3832" s="200">
        <v>3377.879</v>
      </c>
      <c r="I3832" s="201"/>
      <c r="L3832" s="197"/>
      <c r="M3832" s="202"/>
      <c r="N3832" s="203"/>
      <c r="O3832" s="203"/>
      <c r="P3832" s="203"/>
      <c r="Q3832" s="203"/>
      <c r="R3832" s="203"/>
      <c r="S3832" s="203"/>
      <c r="T3832" s="204"/>
      <c r="AT3832" s="198" t="s">
        <v>153</v>
      </c>
      <c r="AU3832" s="198" t="s">
        <v>86</v>
      </c>
      <c r="AV3832" s="12" t="s">
        <v>86</v>
      </c>
      <c r="AW3832" s="12" t="s">
        <v>40</v>
      </c>
      <c r="AX3832" s="12" t="s">
        <v>77</v>
      </c>
      <c r="AY3832" s="198" t="s">
        <v>144</v>
      </c>
    </row>
    <row r="3833" spans="2:51" s="13" customFormat="1" ht="13.5">
      <c r="B3833" s="205"/>
      <c r="D3833" s="206" t="s">
        <v>153</v>
      </c>
      <c r="E3833" s="207" t="s">
        <v>5</v>
      </c>
      <c r="F3833" s="208" t="s">
        <v>174</v>
      </c>
      <c r="H3833" s="209">
        <v>3377.879</v>
      </c>
      <c r="I3833" s="210"/>
      <c r="L3833" s="205"/>
      <c r="M3833" s="211"/>
      <c r="N3833" s="212"/>
      <c r="O3833" s="212"/>
      <c r="P3833" s="212"/>
      <c r="Q3833" s="212"/>
      <c r="R3833" s="212"/>
      <c r="S3833" s="212"/>
      <c r="T3833" s="213"/>
      <c r="AT3833" s="214" t="s">
        <v>153</v>
      </c>
      <c r="AU3833" s="214" t="s">
        <v>86</v>
      </c>
      <c r="AV3833" s="13" t="s">
        <v>151</v>
      </c>
      <c r="AW3833" s="13" t="s">
        <v>40</v>
      </c>
      <c r="AX3833" s="13" t="s">
        <v>25</v>
      </c>
      <c r="AY3833" s="214" t="s">
        <v>144</v>
      </c>
    </row>
    <row r="3834" spans="2:65" s="1" customFormat="1" ht="31.5" customHeight="1">
      <c r="B3834" s="175"/>
      <c r="C3834" s="176" t="s">
        <v>3717</v>
      </c>
      <c r="D3834" s="176" t="s">
        <v>146</v>
      </c>
      <c r="E3834" s="177" t="s">
        <v>3718</v>
      </c>
      <c r="F3834" s="178" t="s">
        <v>3719</v>
      </c>
      <c r="G3834" s="179" t="s">
        <v>205</v>
      </c>
      <c r="H3834" s="180">
        <v>3455.558</v>
      </c>
      <c r="I3834" s="181"/>
      <c r="J3834" s="182">
        <f>ROUND(I3834*H3834,2)</f>
        <v>0</v>
      </c>
      <c r="K3834" s="178" t="s">
        <v>4754</v>
      </c>
      <c r="L3834" s="42"/>
      <c r="M3834" s="183" t="s">
        <v>5</v>
      </c>
      <c r="N3834" s="184" t="s">
        <v>48</v>
      </c>
      <c r="O3834" s="43"/>
      <c r="P3834" s="185">
        <f>O3834*H3834</f>
        <v>0</v>
      </c>
      <c r="Q3834" s="185">
        <v>0.0004</v>
      </c>
      <c r="R3834" s="185">
        <f>Q3834*H3834</f>
        <v>1.3822232</v>
      </c>
      <c r="S3834" s="185">
        <v>0</v>
      </c>
      <c r="T3834" s="186">
        <f>S3834*H3834</f>
        <v>0</v>
      </c>
      <c r="AR3834" s="24" t="s">
        <v>339</v>
      </c>
      <c r="AT3834" s="24" t="s">
        <v>146</v>
      </c>
      <c r="AU3834" s="24" t="s">
        <v>86</v>
      </c>
      <c r="AY3834" s="24" t="s">
        <v>144</v>
      </c>
      <c r="BE3834" s="187">
        <f>IF(N3834="základní",J3834,0)</f>
        <v>0</v>
      </c>
      <c r="BF3834" s="187">
        <f>IF(N3834="snížená",J3834,0)</f>
        <v>0</v>
      </c>
      <c r="BG3834" s="187">
        <f>IF(N3834="zákl. přenesená",J3834,0)</f>
        <v>0</v>
      </c>
      <c r="BH3834" s="187">
        <f>IF(N3834="sníž. přenesená",J3834,0)</f>
        <v>0</v>
      </c>
      <c r="BI3834" s="187">
        <f>IF(N3834="nulová",J3834,0)</f>
        <v>0</v>
      </c>
      <c r="BJ3834" s="24" t="s">
        <v>25</v>
      </c>
      <c r="BK3834" s="187">
        <f>ROUND(I3834*H3834,2)</f>
        <v>0</v>
      </c>
      <c r="BL3834" s="24" t="s">
        <v>339</v>
      </c>
      <c r="BM3834" s="24" t="s">
        <v>3720</v>
      </c>
    </row>
    <row r="3835" spans="2:51" s="11" customFormat="1" ht="13.5">
      <c r="B3835" s="188"/>
      <c r="D3835" s="189" t="s">
        <v>153</v>
      </c>
      <c r="E3835" s="190" t="s">
        <v>5</v>
      </c>
      <c r="F3835" s="191" t="s">
        <v>3721</v>
      </c>
      <c r="H3835" s="192" t="s">
        <v>5</v>
      </c>
      <c r="I3835" s="193"/>
      <c r="L3835" s="188"/>
      <c r="M3835" s="194"/>
      <c r="N3835" s="195"/>
      <c r="O3835" s="195"/>
      <c r="P3835" s="195"/>
      <c r="Q3835" s="195"/>
      <c r="R3835" s="195"/>
      <c r="S3835" s="195"/>
      <c r="T3835" s="196"/>
      <c r="AT3835" s="192" t="s">
        <v>153</v>
      </c>
      <c r="AU3835" s="192" t="s">
        <v>86</v>
      </c>
      <c r="AV3835" s="11" t="s">
        <v>25</v>
      </c>
      <c r="AW3835" s="11" t="s">
        <v>40</v>
      </c>
      <c r="AX3835" s="11" t="s">
        <v>77</v>
      </c>
      <c r="AY3835" s="192" t="s">
        <v>144</v>
      </c>
    </row>
    <row r="3836" spans="2:51" s="11" customFormat="1" ht="13.5">
      <c r="B3836" s="188"/>
      <c r="D3836" s="189" t="s">
        <v>153</v>
      </c>
      <c r="E3836" s="190" t="s">
        <v>5</v>
      </c>
      <c r="F3836" s="191" t="s">
        <v>1952</v>
      </c>
      <c r="H3836" s="192" t="s">
        <v>5</v>
      </c>
      <c r="I3836" s="193"/>
      <c r="L3836" s="188"/>
      <c r="M3836" s="194"/>
      <c r="N3836" s="195"/>
      <c r="O3836" s="195"/>
      <c r="P3836" s="195"/>
      <c r="Q3836" s="195"/>
      <c r="R3836" s="195"/>
      <c r="S3836" s="195"/>
      <c r="T3836" s="196"/>
      <c r="AT3836" s="192" t="s">
        <v>153</v>
      </c>
      <c r="AU3836" s="192" t="s">
        <v>86</v>
      </c>
      <c r="AV3836" s="11" t="s">
        <v>25</v>
      </c>
      <c r="AW3836" s="11" t="s">
        <v>40</v>
      </c>
      <c r="AX3836" s="11" t="s">
        <v>77</v>
      </c>
      <c r="AY3836" s="192" t="s">
        <v>144</v>
      </c>
    </row>
    <row r="3837" spans="2:51" s="11" customFormat="1" ht="13.5">
      <c r="B3837" s="188"/>
      <c r="D3837" s="189" t="s">
        <v>153</v>
      </c>
      <c r="E3837" s="190" t="s">
        <v>5</v>
      </c>
      <c r="F3837" s="191" t="s">
        <v>1525</v>
      </c>
      <c r="H3837" s="192" t="s">
        <v>5</v>
      </c>
      <c r="I3837" s="193"/>
      <c r="L3837" s="188"/>
      <c r="M3837" s="194"/>
      <c r="N3837" s="195"/>
      <c r="O3837" s="195"/>
      <c r="P3837" s="195"/>
      <c r="Q3837" s="195"/>
      <c r="R3837" s="195"/>
      <c r="S3837" s="195"/>
      <c r="T3837" s="196"/>
      <c r="AT3837" s="192" t="s">
        <v>153</v>
      </c>
      <c r="AU3837" s="192" t="s">
        <v>86</v>
      </c>
      <c r="AV3837" s="11" t="s">
        <v>25</v>
      </c>
      <c r="AW3837" s="11" t="s">
        <v>40</v>
      </c>
      <c r="AX3837" s="11" t="s">
        <v>77</v>
      </c>
      <c r="AY3837" s="192" t="s">
        <v>144</v>
      </c>
    </row>
    <row r="3838" spans="2:51" s="11" customFormat="1" ht="13.5">
      <c r="B3838" s="188"/>
      <c r="D3838" s="189" t="s">
        <v>153</v>
      </c>
      <c r="E3838" s="190" t="s">
        <v>5</v>
      </c>
      <c r="F3838" s="191" t="s">
        <v>3650</v>
      </c>
      <c r="H3838" s="192" t="s">
        <v>5</v>
      </c>
      <c r="I3838" s="193"/>
      <c r="L3838" s="188"/>
      <c r="M3838" s="194"/>
      <c r="N3838" s="195"/>
      <c r="O3838" s="195"/>
      <c r="P3838" s="195"/>
      <c r="Q3838" s="195"/>
      <c r="R3838" s="195"/>
      <c r="S3838" s="195"/>
      <c r="T3838" s="196"/>
      <c r="AT3838" s="192" t="s">
        <v>153</v>
      </c>
      <c r="AU3838" s="192" t="s">
        <v>86</v>
      </c>
      <c r="AV3838" s="11" t="s">
        <v>25</v>
      </c>
      <c r="AW3838" s="11" t="s">
        <v>40</v>
      </c>
      <c r="AX3838" s="11" t="s">
        <v>77</v>
      </c>
      <c r="AY3838" s="192" t="s">
        <v>144</v>
      </c>
    </row>
    <row r="3839" spans="2:51" s="12" customFormat="1" ht="13.5">
      <c r="B3839" s="197"/>
      <c r="D3839" s="189" t="s">
        <v>153</v>
      </c>
      <c r="E3839" s="198" t="s">
        <v>5</v>
      </c>
      <c r="F3839" s="199" t="s">
        <v>3664</v>
      </c>
      <c r="H3839" s="200">
        <v>948.01</v>
      </c>
      <c r="I3839" s="201"/>
      <c r="L3839" s="197"/>
      <c r="M3839" s="202"/>
      <c r="N3839" s="203"/>
      <c r="O3839" s="203"/>
      <c r="P3839" s="203"/>
      <c r="Q3839" s="203"/>
      <c r="R3839" s="203"/>
      <c r="S3839" s="203"/>
      <c r="T3839" s="204"/>
      <c r="AT3839" s="198" t="s">
        <v>153</v>
      </c>
      <c r="AU3839" s="198" t="s">
        <v>86</v>
      </c>
      <c r="AV3839" s="12" t="s">
        <v>86</v>
      </c>
      <c r="AW3839" s="12" t="s">
        <v>40</v>
      </c>
      <c r="AX3839" s="12" t="s">
        <v>77</v>
      </c>
      <c r="AY3839" s="198" t="s">
        <v>144</v>
      </c>
    </row>
    <row r="3840" spans="2:51" s="11" customFormat="1" ht="13.5">
      <c r="B3840" s="188"/>
      <c r="D3840" s="189" t="s">
        <v>153</v>
      </c>
      <c r="E3840" s="190" t="s">
        <v>5</v>
      </c>
      <c r="F3840" s="191" t="s">
        <v>926</v>
      </c>
      <c r="H3840" s="192" t="s">
        <v>5</v>
      </c>
      <c r="I3840" s="193"/>
      <c r="L3840" s="188"/>
      <c r="M3840" s="194"/>
      <c r="N3840" s="195"/>
      <c r="O3840" s="195"/>
      <c r="P3840" s="195"/>
      <c r="Q3840" s="195"/>
      <c r="R3840" s="195"/>
      <c r="S3840" s="195"/>
      <c r="T3840" s="196"/>
      <c r="AT3840" s="192" t="s">
        <v>153</v>
      </c>
      <c r="AU3840" s="192" t="s">
        <v>86</v>
      </c>
      <c r="AV3840" s="11" t="s">
        <v>25</v>
      </c>
      <c r="AW3840" s="11" t="s">
        <v>40</v>
      </c>
      <c r="AX3840" s="11" t="s">
        <v>77</v>
      </c>
      <c r="AY3840" s="192" t="s">
        <v>144</v>
      </c>
    </row>
    <row r="3841" spans="2:51" s="12" customFormat="1" ht="13.5">
      <c r="B3841" s="197"/>
      <c r="D3841" s="189" t="s">
        <v>153</v>
      </c>
      <c r="E3841" s="198" t="s">
        <v>5</v>
      </c>
      <c r="F3841" s="199" t="s">
        <v>3665</v>
      </c>
      <c r="H3841" s="200">
        <v>2109.559</v>
      </c>
      <c r="I3841" s="201"/>
      <c r="L3841" s="197"/>
      <c r="M3841" s="202"/>
      <c r="N3841" s="203"/>
      <c r="O3841" s="203"/>
      <c r="P3841" s="203"/>
      <c r="Q3841" s="203"/>
      <c r="R3841" s="203"/>
      <c r="S3841" s="203"/>
      <c r="T3841" s="204"/>
      <c r="AT3841" s="198" t="s">
        <v>153</v>
      </c>
      <c r="AU3841" s="198" t="s">
        <v>86</v>
      </c>
      <c r="AV3841" s="12" t="s">
        <v>86</v>
      </c>
      <c r="AW3841" s="12" t="s">
        <v>40</v>
      </c>
      <c r="AX3841" s="12" t="s">
        <v>77</v>
      </c>
      <c r="AY3841" s="198" t="s">
        <v>144</v>
      </c>
    </row>
    <row r="3842" spans="2:51" s="11" customFormat="1" ht="13.5">
      <c r="B3842" s="188"/>
      <c r="D3842" s="189" t="s">
        <v>153</v>
      </c>
      <c r="E3842" s="190" t="s">
        <v>5</v>
      </c>
      <c r="F3842" s="191" t="s">
        <v>1527</v>
      </c>
      <c r="H3842" s="192" t="s">
        <v>5</v>
      </c>
      <c r="I3842" s="193"/>
      <c r="L3842" s="188"/>
      <c r="M3842" s="194"/>
      <c r="N3842" s="195"/>
      <c r="O3842" s="195"/>
      <c r="P3842" s="195"/>
      <c r="Q3842" s="195"/>
      <c r="R3842" s="195"/>
      <c r="S3842" s="195"/>
      <c r="T3842" s="196"/>
      <c r="AT3842" s="192" t="s">
        <v>153</v>
      </c>
      <c r="AU3842" s="192" t="s">
        <v>86</v>
      </c>
      <c r="AV3842" s="11" t="s">
        <v>25</v>
      </c>
      <c r="AW3842" s="11" t="s">
        <v>40</v>
      </c>
      <c r="AX3842" s="11" t="s">
        <v>77</v>
      </c>
      <c r="AY3842" s="192" t="s">
        <v>144</v>
      </c>
    </row>
    <row r="3843" spans="2:51" s="11" customFormat="1" ht="13.5">
      <c r="B3843" s="188"/>
      <c r="D3843" s="189" t="s">
        <v>153</v>
      </c>
      <c r="E3843" s="190" t="s">
        <v>5</v>
      </c>
      <c r="F3843" s="191" t="s">
        <v>3650</v>
      </c>
      <c r="H3843" s="192" t="s">
        <v>5</v>
      </c>
      <c r="I3843" s="193"/>
      <c r="L3843" s="188"/>
      <c r="M3843" s="194"/>
      <c r="N3843" s="195"/>
      <c r="O3843" s="195"/>
      <c r="P3843" s="195"/>
      <c r="Q3843" s="195"/>
      <c r="R3843" s="195"/>
      <c r="S3843" s="195"/>
      <c r="T3843" s="196"/>
      <c r="AT3843" s="192" t="s">
        <v>153</v>
      </c>
      <c r="AU3843" s="192" t="s">
        <v>86</v>
      </c>
      <c r="AV3843" s="11" t="s">
        <v>25</v>
      </c>
      <c r="AW3843" s="11" t="s">
        <v>40</v>
      </c>
      <c r="AX3843" s="11" t="s">
        <v>77</v>
      </c>
      <c r="AY3843" s="192" t="s">
        <v>144</v>
      </c>
    </row>
    <row r="3844" spans="2:51" s="12" customFormat="1" ht="13.5">
      <c r="B3844" s="197"/>
      <c r="D3844" s="189" t="s">
        <v>153</v>
      </c>
      <c r="E3844" s="198" t="s">
        <v>5</v>
      </c>
      <c r="F3844" s="199" t="s">
        <v>3666</v>
      </c>
      <c r="H3844" s="200">
        <v>947.78</v>
      </c>
      <c r="I3844" s="201"/>
      <c r="L3844" s="197"/>
      <c r="M3844" s="202"/>
      <c r="N3844" s="203"/>
      <c r="O3844" s="203"/>
      <c r="P3844" s="203"/>
      <c r="Q3844" s="203"/>
      <c r="R3844" s="203"/>
      <c r="S3844" s="203"/>
      <c r="T3844" s="204"/>
      <c r="AT3844" s="198" t="s">
        <v>153</v>
      </c>
      <c r="AU3844" s="198" t="s">
        <v>86</v>
      </c>
      <c r="AV3844" s="12" t="s">
        <v>86</v>
      </c>
      <c r="AW3844" s="12" t="s">
        <v>40</v>
      </c>
      <c r="AX3844" s="12" t="s">
        <v>77</v>
      </c>
      <c r="AY3844" s="198" t="s">
        <v>144</v>
      </c>
    </row>
    <row r="3845" spans="2:51" s="11" customFormat="1" ht="13.5">
      <c r="B3845" s="188"/>
      <c r="D3845" s="189" t="s">
        <v>153</v>
      </c>
      <c r="E3845" s="190" t="s">
        <v>5</v>
      </c>
      <c r="F3845" s="191" t="s">
        <v>926</v>
      </c>
      <c r="H3845" s="192" t="s">
        <v>5</v>
      </c>
      <c r="I3845" s="193"/>
      <c r="L3845" s="188"/>
      <c r="M3845" s="194"/>
      <c r="N3845" s="195"/>
      <c r="O3845" s="195"/>
      <c r="P3845" s="195"/>
      <c r="Q3845" s="195"/>
      <c r="R3845" s="195"/>
      <c r="S3845" s="195"/>
      <c r="T3845" s="196"/>
      <c r="AT3845" s="192" t="s">
        <v>153</v>
      </c>
      <c r="AU3845" s="192" t="s">
        <v>86</v>
      </c>
      <c r="AV3845" s="11" t="s">
        <v>25</v>
      </c>
      <c r="AW3845" s="11" t="s">
        <v>40</v>
      </c>
      <c r="AX3845" s="11" t="s">
        <v>77</v>
      </c>
      <c r="AY3845" s="192" t="s">
        <v>144</v>
      </c>
    </row>
    <row r="3846" spans="2:51" s="12" customFormat="1" ht="13.5">
      <c r="B3846" s="197"/>
      <c r="D3846" s="189" t="s">
        <v>153</v>
      </c>
      <c r="E3846" s="198" t="s">
        <v>5</v>
      </c>
      <c r="F3846" s="199" t="s">
        <v>3667</v>
      </c>
      <c r="H3846" s="200">
        <v>2905.766</v>
      </c>
      <c r="I3846" s="201"/>
      <c r="L3846" s="197"/>
      <c r="M3846" s="202"/>
      <c r="N3846" s="203"/>
      <c r="O3846" s="203"/>
      <c r="P3846" s="203"/>
      <c r="Q3846" s="203"/>
      <c r="R3846" s="203"/>
      <c r="S3846" s="203"/>
      <c r="T3846" s="204"/>
      <c r="AT3846" s="198" t="s">
        <v>153</v>
      </c>
      <c r="AU3846" s="198" t="s">
        <v>86</v>
      </c>
      <c r="AV3846" s="12" t="s">
        <v>86</v>
      </c>
      <c r="AW3846" s="12" t="s">
        <v>40</v>
      </c>
      <c r="AX3846" s="12" t="s">
        <v>77</v>
      </c>
      <c r="AY3846" s="198" t="s">
        <v>144</v>
      </c>
    </row>
    <row r="3847" spans="2:51" s="13" customFormat="1" ht="13.5">
      <c r="B3847" s="205"/>
      <c r="D3847" s="189" t="s">
        <v>153</v>
      </c>
      <c r="E3847" s="215" t="s">
        <v>5</v>
      </c>
      <c r="F3847" s="216" t="s">
        <v>174</v>
      </c>
      <c r="H3847" s="217">
        <v>6911.115</v>
      </c>
      <c r="I3847" s="210"/>
      <c r="L3847" s="205"/>
      <c r="M3847" s="211"/>
      <c r="N3847" s="212"/>
      <c r="O3847" s="212"/>
      <c r="P3847" s="212"/>
      <c r="Q3847" s="212"/>
      <c r="R3847" s="212"/>
      <c r="S3847" s="212"/>
      <c r="T3847" s="213"/>
      <c r="AT3847" s="214" t="s">
        <v>153</v>
      </c>
      <c r="AU3847" s="214" t="s">
        <v>86</v>
      </c>
      <c r="AV3847" s="13" t="s">
        <v>151</v>
      </c>
      <c r="AW3847" s="13" t="s">
        <v>40</v>
      </c>
      <c r="AX3847" s="13" t="s">
        <v>77</v>
      </c>
      <c r="AY3847" s="214" t="s">
        <v>144</v>
      </c>
    </row>
    <row r="3848" spans="2:51" s="12" customFormat="1" ht="13.5">
      <c r="B3848" s="197"/>
      <c r="D3848" s="189" t="s">
        <v>153</v>
      </c>
      <c r="E3848" s="198" t="s">
        <v>5</v>
      </c>
      <c r="F3848" s="199" t="s">
        <v>3722</v>
      </c>
      <c r="H3848" s="200">
        <v>3455.558</v>
      </c>
      <c r="I3848" s="201"/>
      <c r="L3848" s="197"/>
      <c r="M3848" s="202"/>
      <c r="N3848" s="203"/>
      <c r="O3848" s="203"/>
      <c r="P3848" s="203"/>
      <c r="Q3848" s="203"/>
      <c r="R3848" s="203"/>
      <c r="S3848" s="203"/>
      <c r="T3848" s="204"/>
      <c r="AT3848" s="198" t="s">
        <v>153</v>
      </c>
      <c r="AU3848" s="198" t="s">
        <v>86</v>
      </c>
      <c r="AV3848" s="12" t="s">
        <v>86</v>
      </c>
      <c r="AW3848" s="12" t="s">
        <v>40</v>
      </c>
      <c r="AX3848" s="12" t="s">
        <v>77</v>
      </c>
      <c r="AY3848" s="198" t="s">
        <v>144</v>
      </c>
    </row>
    <row r="3849" spans="2:51" s="13" customFormat="1" ht="13.5">
      <c r="B3849" s="205"/>
      <c r="D3849" s="206" t="s">
        <v>153</v>
      </c>
      <c r="E3849" s="207" t="s">
        <v>5</v>
      </c>
      <c r="F3849" s="208" t="s">
        <v>174</v>
      </c>
      <c r="H3849" s="209">
        <v>3455.558</v>
      </c>
      <c r="I3849" s="210"/>
      <c r="L3849" s="205"/>
      <c r="M3849" s="211"/>
      <c r="N3849" s="212"/>
      <c r="O3849" s="212"/>
      <c r="P3849" s="212"/>
      <c r="Q3849" s="212"/>
      <c r="R3849" s="212"/>
      <c r="S3849" s="212"/>
      <c r="T3849" s="213"/>
      <c r="AT3849" s="214" t="s">
        <v>153</v>
      </c>
      <c r="AU3849" s="214" t="s">
        <v>86</v>
      </c>
      <c r="AV3849" s="13" t="s">
        <v>151</v>
      </c>
      <c r="AW3849" s="13" t="s">
        <v>40</v>
      </c>
      <c r="AX3849" s="13" t="s">
        <v>25</v>
      </c>
      <c r="AY3849" s="214" t="s">
        <v>144</v>
      </c>
    </row>
    <row r="3850" spans="2:65" s="1" customFormat="1" ht="31.5" customHeight="1">
      <c r="B3850" s="175"/>
      <c r="C3850" s="176" t="s">
        <v>3723</v>
      </c>
      <c r="D3850" s="176" t="s">
        <v>146</v>
      </c>
      <c r="E3850" s="177" t="s">
        <v>3724</v>
      </c>
      <c r="F3850" s="178" t="s">
        <v>3725</v>
      </c>
      <c r="G3850" s="179" t="s">
        <v>205</v>
      </c>
      <c r="H3850" s="180">
        <v>3455.558</v>
      </c>
      <c r="I3850" s="181"/>
      <c r="J3850" s="182">
        <f>ROUND(I3850*H3850,2)</f>
        <v>0</v>
      </c>
      <c r="K3850" s="178" t="s">
        <v>4754</v>
      </c>
      <c r="L3850" s="42"/>
      <c r="M3850" s="183" t="s">
        <v>5</v>
      </c>
      <c r="N3850" s="184" t="s">
        <v>48</v>
      </c>
      <c r="O3850" s="43"/>
      <c r="P3850" s="185">
        <f>O3850*H3850</f>
        <v>0</v>
      </c>
      <c r="Q3850" s="185">
        <v>0.0004</v>
      </c>
      <c r="R3850" s="185">
        <f>Q3850*H3850</f>
        <v>1.3822232</v>
      </c>
      <c r="S3850" s="185">
        <v>0</v>
      </c>
      <c r="T3850" s="186">
        <f>S3850*H3850</f>
        <v>0</v>
      </c>
      <c r="AR3850" s="24" t="s">
        <v>339</v>
      </c>
      <c r="AT3850" s="24" t="s">
        <v>146</v>
      </c>
      <c r="AU3850" s="24" t="s">
        <v>86</v>
      </c>
      <c r="AY3850" s="24" t="s">
        <v>144</v>
      </c>
      <c r="BE3850" s="187">
        <f>IF(N3850="základní",J3850,0)</f>
        <v>0</v>
      </c>
      <c r="BF3850" s="187">
        <f>IF(N3850="snížená",J3850,0)</f>
        <v>0</v>
      </c>
      <c r="BG3850" s="187">
        <f>IF(N3850="zákl. přenesená",J3850,0)</f>
        <v>0</v>
      </c>
      <c r="BH3850" s="187">
        <f>IF(N3850="sníž. přenesená",J3850,0)</f>
        <v>0</v>
      </c>
      <c r="BI3850" s="187">
        <f>IF(N3850="nulová",J3850,0)</f>
        <v>0</v>
      </c>
      <c r="BJ3850" s="24" t="s">
        <v>25</v>
      </c>
      <c r="BK3850" s="187">
        <f>ROUND(I3850*H3850,2)</f>
        <v>0</v>
      </c>
      <c r="BL3850" s="24" t="s">
        <v>339</v>
      </c>
      <c r="BM3850" s="24" t="s">
        <v>3726</v>
      </c>
    </row>
    <row r="3851" spans="2:51" s="11" customFormat="1" ht="13.5">
      <c r="B3851" s="188"/>
      <c r="D3851" s="189" t="s">
        <v>153</v>
      </c>
      <c r="E3851" s="190" t="s">
        <v>5</v>
      </c>
      <c r="F3851" s="191" t="s">
        <v>3721</v>
      </c>
      <c r="H3851" s="192" t="s">
        <v>5</v>
      </c>
      <c r="I3851" s="193"/>
      <c r="L3851" s="188"/>
      <c r="M3851" s="194"/>
      <c r="N3851" s="195"/>
      <c r="O3851" s="195"/>
      <c r="P3851" s="195"/>
      <c r="Q3851" s="195"/>
      <c r="R3851" s="195"/>
      <c r="S3851" s="195"/>
      <c r="T3851" s="196"/>
      <c r="AT3851" s="192" t="s">
        <v>153</v>
      </c>
      <c r="AU3851" s="192" t="s">
        <v>86</v>
      </c>
      <c r="AV3851" s="11" t="s">
        <v>25</v>
      </c>
      <c r="AW3851" s="11" t="s">
        <v>40</v>
      </c>
      <c r="AX3851" s="11" t="s">
        <v>77</v>
      </c>
      <c r="AY3851" s="192" t="s">
        <v>144</v>
      </c>
    </row>
    <row r="3852" spans="2:51" s="11" customFormat="1" ht="13.5">
      <c r="B3852" s="188"/>
      <c r="D3852" s="189" t="s">
        <v>153</v>
      </c>
      <c r="E3852" s="190" t="s">
        <v>5</v>
      </c>
      <c r="F3852" s="191" t="s">
        <v>1952</v>
      </c>
      <c r="H3852" s="192" t="s">
        <v>5</v>
      </c>
      <c r="I3852" s="193"/>
      <c r="L3852" s="188"/>
      <c r="M3852" s="194"/>
      <c r="N3852" s="195"/>
      <c r="O3852" s="195"/>
      <c r="P3852" s="195"/>
      <c r="Q3852" s="195"/>
      <c r="R3852" s="195"/>
      <c r="S3852" s="195"/>
      <c r="T3852" s="196"/>
      <c r="AT3852" s="192" t="s">
        <v>153</v>
      </c>
      <c r="AU3852" s="192" t="s">
        <v>86</v>
      </c>
      <c r="AV3852" s="11" t="s">
        <v>25</v>
      </c>
      <c r="AW3852" s="11" t="s">
        <v>40</v>
      </c>
      <c r="AX3852" s="11" t="s">
        <v>77</v>
      </c>
      <c r="AY3852" s="192" t="s">
        <v>144</v>
      </c>
    </row>
    <row r="3853" spans="2:51" s="11" customFormat="1" ht="13.5">
      <c r="B3853" s="188"/>
      <c r="D3853" s="189" t="s">
        <v>153</v>
      </c>
      <c r="E3853" s="190" t="s">
        <v>5</v>
      </c>
      <c r="F3853" s="191" t="s">
        <v>1525</v>
      </c>
      <c r="H3853" s="192" t="s">
        <v>5</v>
      </c>
      <c r="I3853" s="193"/>
      <c r="L3853" s="188"/>
      <c r="M3853" s="194"/>
      <c r="N3853" s="195"/>
      <c r="O3853" s="195"/>
      <c r="P3853" s="195"/>
      <c r="Q3853" s="195"/>
      <c r="R3853" s="195"/>
      <c r="S3853" s="195"/>
      <c r="T3853" s="196"/>
      <c r="AT3853" s="192" t="s">
        <v>153</v>
      </c>
      <c r="AU3853" s="192" t="s">
        <v>86</v>
      </c>
      <c r="AV3853" s="11" t="s">
        <v>25</v>
      </c>
      <c r="AW3853" s="11" t="s">
        <v>40</v>
      </c>
      <c r="AX3853" s="11" t="s">
        <v>77</v>
      </c>
      <c r="AY3853" s="192" t="s">
        <v>144</v>
      </c>
    </row>
    <row r="3854" spans="2:51" s="11" customFormat="1" ht="13.5">
      <c r="B3854" s="188"/>
      <c r="D3854" s="189" t="s">
        <v>153</v>
      </c>
      <c r="E3854" s="190" t="s">
        <v>5</v>
      </c>
      <c r="F3854" s="191" t="s">
        <v>3650</v>
      </c>
      <c r="H3854" s="192" t="s">
        <v>5</v>
      </c>
      <c r="I3854" s="193"/>
      <c r="L3854" s="188"/>
      <c r="M3854" s="194"/>
      <c r="N3854" s="195"/>
      <c r="O3854" s="195"/>
      <c r="P3854" s="195"/>
      <c r="Q3854" s="195"/>
      <c r="R3854" s="195"/>
      <c r="S3854" s="195"/>
      <c r="T3854" s="196"/>
      <c r="AT3854" s="192" t="s">
        <v>153</v>
      </c>
      <c r="AU3854" s="192" t="s">
        <v>86</v>
      </c>
      <c r="AV3854" s="11" t="s">
        <v>25</v>
      </c>
      <c r="AW3854" s="11" t="s">
        <v>40</v>
      </c>
      <c r="AX3854" s="11" t="s">
        <v>77</v>
      </c>
      <c r="AY3854" s="192" t="s">
        <v>144</v>
      </c>
    </row>
    <row r="3855" spans="2:51" s="12" customFormat="1" ht="13.5">
      <c r="B3855" s="197"/>
      <c r="D3855" s="189" t="s">
        <v>153</v>
      </c>
      <c r="E3855" s="198" t="s">
        <v>5</v>
      </c>
      <c r="F3855" s="199" t="s">
        <v>3664</v>
      </c>
      <c r="H3855" s="200">
        <v>948.01</v>
      </c>
      <c r="I3855" s="201"/>
      <c r="L3855" s="197"/>
      <c r="M3855" s="202"/>
      <c r="N3855" s="203"/>
      <c r="O3855" s="203"/>
      <c r="P3855" s="203"/>
      <c r="Q3855" s="203"/>
      <c r="R3855" s="203"/>
      <c r="S3855" s="203"/>
      <c r="T3855" s="204"/>
      <c r="AT3855" s="198" t="s">
        <v>153</v>
      </c>
      <c r="AU3855" s="198" t="s">
        <v>86</v>
      </c>
      <c r="AV3855" s="12" t="s">
        <v>86</v>
      </c>
      <c r="AW3855" s="12" t="s">
        <v>40</v>
      </c>
      <c r="AX3855" s="12" t="s">
        <v>77</v>
      </c>
      <c r="AY3855" s="198" t="s">
        <v>144</v>
      </c>
    </row>
    <row r="3856" spans="2:51" s="11" customFormat="1" ht="13.5">
      <c r="B3856" s="188"/>
      <c r="D3856" s="189" t="s">
        <v>153</v>
      </c>
      <c r="E3856" s="190" t="s">
        <v>5</v>
      </c>
      <c r="F3856" s="191" t="s">
        <v>926</v>
      </c>
      <c r="H3856" s="192" t="s">
        <v>5</v>
      </c>
      <c r="I3856" s="193"/>
      <c r="L3856" s="188"/>
      <c r="M3856" s="194"/>
      <c r="N3856" s="195"/>
      <c r="O3856" s="195"/>
      <c r="P3856" s="195"/>
      <c r="Q3856" s="195"/>
      <c r="R3856" s="195"/>
      <c r="S3856" s="195"/>
      <c r="T3856" s="196"/>
      <c r="AT3856" s="192" t="s">
        <v>153</v>
      </c>
      <c r="AU3856" s="192" t="s">
        <v>86</v>
      </c>
      <c r="AV3856" s="11" t="s">
        <v>25</v>
      </c>
      <c r="AW3856" s="11" t="s">
        <v>40</v>
      </c>
      <c r="AX3856" s="11" t="s">
        <v>77</v>
      </c>
      <c r="AY3856" s="192" t="s">
        <v>144</v>
      </c>
    </row>
    <row r="3857" spans="2:51" s="12" customFormat="1" ht="13.5">
      <c r="B3857" s="197"/>
      <c r="D3857" s="189" t="s">
        <v>153</v>
      </c>
      <c r="E3857" s="198" t="s">
        <v>5</v>
      </c>
      <c r="F3857" s="199" t="s">
        <v>3665</v>
      </c>
      <c r="H3857" s="200">
        <v>2109.559</v>
      </c>
      <c r="I3857" s="201"/>
      <c r="L3857" s="197"/>
      <c r="M3857" s="202"/>
      <c r="N3857" s="203"/>
      <c r="O3857" s="203"/>
      <c r="P3857" s="203"/>
      <c r="Q3857" s="203"/>
      <c r="R3857" s="203"/>
      <c r="S3857" s="203"/>
      <c r="T3857" s="204"/>
      <c r="AT3857" s="198" t="s">
        <v>153</v>
      </c>
      <c r="AU3857" s="198" t="s">
        <v>86</v>
      </c>
      <c r="AV3857" s="12" t="s">
        <v>86</v>
      </c>
      <c r="AW3857" s="12" t="s">
        <v>40</v>
      </c>
      <c r="AX3857" s="12" t="s">
        <v>77</v>
      </c>
      <c r="AY3857" s="198" t="s">
        <v>144</v>
      </c>
    </row>
    <row r="3858" spans="2:51" s="11" customFormat="1" ht="13.5">
      <c r="B3858" s="188"/>
      <c r="D3858" s="189" t="s">
        <v>153</v>
      </c>
      <c r="E3858" s="190" t="s">
        <v>5</v>
      </c>
      <c r="F3858" s="191" t="s">
        <v>1527</v>
      </c>
      <c r="H3858" s="192" t="s">
        <v>5</v>
      </c>
      <c r="I3858" s="193"/>
      <c r="L3858" s="188"/>
      <c r="M3858" s="194"/>
      <c r="N3858" s="195"/>
      <c r="O3858" s="195"/>
      <c r="P3858" s="195"/>
      <c r="Q3858" s="195"/>
      <c r="R3858" s="195"/>
      <c r="S3858" s="195"/>
      <c r="T3858" s="196"/>
      <c r="AT3858" s="192" t="s">
        <v>153</v>
      </c>
      <c r="AU3858" s="192" t="s">
        <v>86</v>
      </c>
      <c r="AV3858" s="11" t="s">
        <v>25</v>
      </c>
      <c r="AW3858" s="11" t="s">
        <v>40</v>
      </c>
      <c r="AX3858" s="11" t="s">
        <v>77</v>
      </c>
      <c r="AY3858" s="192" t="s">
        <v>144</v>
      </c>
    </row>
    <row r="3859" spans="2:51" s="11" customFormat="1" ht="13.5">
      <c r="B3859" s="188"/>
      <c r="D3859" s="189" t="s">
        <v>153</v>
      </c>
      <c r="E3859" s="190" t="s">
        <v>5</v>
      </c>
      <c r="F3859" s="191" t="s">
        <v>3650</v>
      </c>
      <c r="H3859" s="192" t="s">
        <v>5</v>
      </c>
      <c r="I3859" s="193"/>
      <c r="L3859" s="188"/>
      <c r="M3859" s="194"/>
      <c r="N3859" s="195"/>
      <c r="O3859" s="195"/>
      <c r="P3859" s="195"/>
      <c r="Q3859" s="195"/>
      <c r="R3859" s="195"/>
      <c r="S3859" s="195"/>
      <c r="T3859" s="196"/>
      <c r="AT3859" s="192" t="s">
        <v>153</v>
      </c>
      <c r="AU3859" s="192" t="s">
        <v>86</v>
      </c>
      <c r="AV3859" s="11" t="s">
        <v>25</v>
      </c>
      <c r="AW3859" s="11" t="s">
        <v>40</v>
      </c>
      <c r="AX3859" s="11" t="s">
        <v>77</v>
      </c>
      <c r="AY3859" s="192" t="s">
        <v>144</v>
      </c>
    </row>
    <row r="3860" spans="2:51" s="12" customFormat="1" ht="13.5">
      <c r="B3860" s="197"/>
      <c r="D3860" s="189" t="s">
        <v>153</v>
      </c>
      <c r="E3860" s="198" t="s">
        <v>5</v>
      </c>
      <c r="F3860" s="199" t="s">
        <v>3666</v>
      </c>
      <c r="H3860" s="200">
        <v>947.78</v>
      </c>
      <c r="I3860" s="201"/>
      <c r="L3860" s="197"/>
      <c r="M3860" s="202"/>
      <c r="N3860" s="203"/>
      <c r="O3860" s="203"/>
      <c r="P3860" s="203"/>
      <c r="Q3860" s="203"/>
      <c r="R3860" s="203"/>
      <c r="S3860" s="203"/>
      <c r="T3860" s="204"/>
      <c r="AT3860" s="198" t="s">
        <v>153</v>
      </c>
      <c r="AU3860" s="198" t="s">
        <v>86</v>
      </c>
      <c r="AV3860" s="12" t="s">
        <v>86</v>
      </c>
      <c r="AW3860" s="12" t="s">
        <v>40</v>
      </c>
      <c r="AX3860" s="12" t="s">
        <v>77</v>
      </c>
      <c r="AY3860" s="198" t="s">
        <v>144</v>
      </c>
    </row>
    <row r="3861" spans="2:51" s="11" customFormat="1" ht="13.5">
      <c r="B3861" s="188"/>
      <c r="D3861" s="189" t="s">
        <v>153</v>
      </c>
      <c r="E3861" s="190" t="s">
        <v>5</v>
      </c>
      <c r="F3861" s="191" t="s">
        <v>926</v>
      </c>
      <c r="H3861" s="192" t="s">
        <v>5</v>
      </c>
      <c r="I3861" s="193"/>
      <c r="L3861" s="188"/>
      <c r="M3861" s="194"/>
      <c r="N3861" s="195"/>
      <c r="O3861" s="195"/>
      <c r="P3861" s="195"/>
      <c r="Q3861" s="195"/>
      <c r="R3861" s="195"/>
      <c r="S3861" s="195"/>
      <c r="T3861" s="196"/>
      <c r="AT3861" s="192" t="s">
        <v>153</v>
      </c>
      <c r="AU3861" s="192" t="s">
        <v>86</v>
      </c>
      <c r="AV3861" s="11" t="s">
        <v>25</v>
      </c>
      <c r="AW3861" s="11" t="s">
        <v>40</v>
      </c>
      <c r="AX3861" s="11" t="s">
        <v>77</v>
      </c>
      <c r="AY3861" s="192" t="s">
        <v>144</v>
      </c>
    </row>
    <row r="3862" spans="2:51" s="12" customFormat="1" ht="13.5">
      <c r="B3862" s="197"/>
      <c r="D3862" s="189" t="s">
        <v>153</v>
      </c>
      <c r="E3862" s="198" t="s">
        <v>5</v>
      </c>
      <c r="F3862" s="199" t="s">
        <v>3667</v>
      </c>
      <c r="H3862" s="200">
        <v>2905.766</v>
      </c>
      <c r="I3862" s="201"/>
      <c r="L3862" s="197"/>
      <c r="M3862" s="202"/>
      <c r="N3862" s="203"/>
      <c r="O3862" s="203"/>
      <c r="P3862" s="203"/>
      <c r="Q3862" s="203"/>
      <c r="R3862" s="203"/>
      <c r="S3862" s="203"/>
      <c r="T3862" s="204"/>
      <c r="AT3862" s="198" t="s">
        <v>153</v>
      </c>
      <c r="AU3862" s="198" t="s">
        <v>86</v>
      </c>
      <c r="AV3862" s="12" t="s">
        <v>86</v>
      </c>
      <c r="AW3862" s="12" t="s">
        <v>40</v>
      </c>
      <c r="AX3862" s="12" t="s">
        <v>77</v>
      </c>
      <c r="AY3862" s="198" t="s">
        <v>144</v>
      </c>
    </row>
    <row r="3863" spans="2:51" s="13" customFormat="1" ht="13.5">
      <c r="B3863" s="205"/>
      <c r="D3863" s="189" t="s">
        <v>153</v>
      </c>
      <c r="E3863" s="215" t="s">
        <v>5</v>
      </c>
      <c r="F3863" s="216" t="s">
        <v>174</v>
      </c>
      <c r="H3863" s="217">
        <v>6911.115</v>
      </c>
      <c r="I3863" s="210"/>
      <c r="L3863" s="205"/>
      <c r="M3863" s="211"/>
      <c r="N3863" s="212"/>
      <c r="O3863" s="212"/>
      <c r="P3863" s="212"/>
      <c r="Q3863" s="212"/>
      <c r="R3863" s="212"/>
      <c r="S3863" s="212"/>
      <c r="T3863" s="213"/>
      <c r="AT3863" s="214" t="s">
        <v>153</v>
      </c>
      <c r="AU3863" s="214" t="s">
        <v>86</v>
      </c>
      <c r="AV3863" s="13" t="s">
        <v>151</v>
      </c>
      <c r="AW3863" s="13" t="s">
        <v>40</v>
      </c>
      <c r="AX3863" s="13" t="s">
        <v>77</v>
      </c>
      <c r="AY3863" s="214" t="s">
        <v>144</v>
      </c>
    </row>
    <row r="3864" spans="2:51" s="12" customFormat="1" ht="13.5">
      <c r="B3864" s="197"/>
      <c r="D3864" s="189" t="s">
        <v>153</v>
      </c>
      <c r="E3864" s="198" t="s">
        <v>5</v>
      </c>
      <c r="F3864" s="199" t="s">
        <v>3722</v>
      </c>
      <c r="H3864" s="200">
        <v>3455.558</v>
      </c>
      <c r="I3864" s="201"/>
      <c r="L3864" s="197"/>
      <c r="M3864" s="202"/>
      <c r="N3864" s="203"/>
      <c r="O3864" s="203"/>
      <c r="P3864" s="203"/>
      <c r="Q3864" s="203"/>
      <c r="R3864" s="203"/>
      <c r="S3864" s="203"/>
      <c r="T3864" s="204"/>
      <c r="AT3864" s="198" t="s">
        <v>153</v>
      </c>
      <c r="AU3864" s="198" t="s">
        <v>86</v>
      </c>
      <c r="AV3864" s="12" t="s">
        <v>86</v>
      </c>
      <c r="AW3864" s="12" t="s">
        <v>40</v>
      </c>
      <c r="AX3864" s="12" t="s">
        <v>77</v>
      </c>
      <c r="AY3864" s="198" t="s">
        <v>144</v>
      </c>
    </row>
    <row r="3865" spans="2:51" s="13" customFormat="1" ht="13.5">
      <c r="B3865" s="205"/>
      <c r="D3865" s="206" t="s">
        <v>153</v>
      </c>
      <c r="E3865" s="207" t="s">
        <v>5</v>
      </c>
      <c r="F3865" s="208" t="s">
        <v>174</v>
      </c>
      <c r="H3865" s="209">
        <v>3455.558</v>
      </c>
      <c r="I3865" s="210"/>
      <c r="L3865" s="205"/>
      <c r="M3865" s="211"/>
      <c r="N3865" s="212"/>
      <c r="O3865" s="212"/>
      <c r="P3865" s="212"/>
      <c r="Q3865" s="212"/>
      <c r="R3865" s="212"/>
      <c r="S3865" s="212"/>
      <c r="T3865" s="213"/>
      <c r="AT3865" s="214" t="s">
        <v>153</v>
      </c>
      <c r="AU3865" s="214" t="s">
        <v>86</v>
      </c>
      <c r="AV3865" s="13" t="s">
        <v>151</v>
      </c>
      <c r="AW3865" s="13" t="s">
        <v>40</v>
      </c>
      <c r="AX3865" s="13" t="s">
        <v>25</v>
      </c>
      <c r="AY3865" s="214" t="s">
        <v>144</v>
      </c>
    </row>
    <row r="3866" spans="2:65" s="1" customFormat="1" ht="31.5" customHeight="1">
      <c r="B3866" s="175"/>
      <c r="C3866" s="176" t="s">
        <v>3727</v>
      </c>
      <c r="D3866" s="176" t="s">
        <v>146</v>
      </c>
      <c r="E3866" s="177" t="s">
        <v>3728</v>
      </c>
      <c r="F3866" s="178" t="s">
        <v>3729</v>
      </c>
      <c r="G3866" s="179" t="s">
        <v>205</v>
      </c>
      <c r="H3866" s="180">
        <v>13666.872</v>
      </c>
      <c r="I3866" s="181"/>
      <c r="J3866" s="182">
        <f>ROUND(I3866*H3866,2)</f>
        <v>0</v>
      </c>
      <c r="K3866" s="178" t="s">
        <v>4754</v>
      </c>
      <c r="L3866" s="42"/>
      <c r="M3866" s="183" t="s">
        <v>5</v>
      </c>
      <c r="N3866" s="184" t="s">
        <v>48</v>
      </c>
      <c r="O3866" s="43"/>
      <c r="P3866" s="185">
        <f>O3866*H3866</f>
        <v>0</v>
      </c>
      <c r="Q3866" s="185">
        <v>1E-05</v>
      </c>
      <c r="R3866" s="185">
        <f>Q3866*H3866</f>
        <v>0.13666872</v>
      </c>
      <c r="S3866" s="185">
        <v>0</v>
      </c>
      <c r="T3866" s="186">
        <f>S3866*H3866</f>
        <v>0</v>
      </c>
      <c r="AR3866" s="24" t="s">
        <v>339</v>
      </c>
      <c r="AT3866" s="24" t="s">
        <v>146</v>
      </c>
      <c r="AU3866" s="24" t="s">
        <v>86</v>
      </c>
      <c r="AY3866" s="24" t="s">
        <v>144</v>
      </c>
      <c r="BE3866" s="187">
        <f>IF(N3866="základní",J3866,0)</f>
        <v>0</v>
      </c>
      <c r="BF3866" s="187">
        <f>IF(N3866="snížená",J3866,0)</f>
        <v>0</v>
      </c>
      <c r="BG3866" s="187">
        <f>IF(N3866="zákl. přenesená",J3866,0)</f>
        <v>0</v>
      </c>
      <c r="BH3866" s="187">
        <f>IF(N3866="sníž. přenesená",J3866,0)</f>
        <v>0</v>
      </c>
      <c r="BI3866" s="187">
        <f>IF(N3866="nulová",J3866,0)</f>
        <v>0</v>
      </c>
      <c r="BJ3866" s="24" t="s">
        <v>25</v>
      </c>
      <c r="BK3866" s="187">
        <f>ROUND(I3866*H3866,2)</f>
        <v>0</v>
      </c>
      <c r="BL3866" s="24" t="s">
        <v>339</v>
      </c>
      <c r="BM3866" s="24" t="s">
        <v>3730</v>
      </c>
    </row>
    <row r="3867" spans="2:51" s="12" customFormat="1" ht="13.5">
      <c r="B3867" s="197"/>
      <c r="D3867" s="189" t="s">
        <v>153</v>
      </c>
      <c r="E3867" s="198" t="s">
        <v>5</v>
      </c>
      <c r="F3867" s="199" t="s">
        <v>3731</v>
      </c>
      <c r="H3867" s="200">
        <v>13577.107</v>
      </c>
      <c r="I3867" s="201"/>
      <c r="L3867" s="197"/>
      <c r="M3867" s="202"/>
      <c r="N3867" s="203"/>
      <c r="O3867" s="203"/>
      <c r="P3867" s="203"/>
      <c r="Q3867" s="203"/>
      <c r="R3867" s="203"/>
      <c r="S3867" s="203"/>
      <c r="T3867" s="204"/>
      <c r="AT3867" s="198" t="s">
        <v>153</v>
      </c>
      <c r="AU3867" s="198" t="s">
        <v>86</v>
      </c>
      <c r="AV3867" s="12" t="s">
        <v>86</v>
      </c>
      <c r="AW3867" s="12" t="s">
        <v>40</v>
      </c>
      <c r="AX3867" s="12" t="s">
        <v>77</v>
      </c>
      <c r="AY3867" s="198" t="s">
        <v>144</v>
      </c>
    </row>
    <row r="3868" spans="2:51" s="11" customFormat="1" ht="13.5">
      <c r="B3868" s="188"/>
      <c r="D3868" s="189" t="s">
        <v>153</v>
      </c>
      <c r="E3868" s="190" t="s">
        <v>5</v>
      </c>
      <c r="F3868" s="191" t="s">
        <v>3691</v>
      </c>
      <c r="H3868" s="192" t="s">
        <v>5</v>
      </c>
      <c r="I3868" s="193"/>
      <c r="L3868" s="188"/>
      <c r="M3868" s="194"/>
      <c r="N3868" s="195"/>
      <c r="O3868" s="195"/>
      <c r="P3868" s="195"/>
      <c r="Q3868" s="195"/>
      <c r="R3868" s="195"/>
      <c r="S3868" s="195"/>
      <c r="T3868" s="196"/>
      <c r="AT3868" s="192" t="s">
        <v>153</v>
      </c>
      <c r="AU3868" s="192" t="s">
        <v>86</v>
      </c>
      <c r="AV3868" s="11" t="s">
        <v>25</v>
      </c>
      <c r="AW3868" s="11" t="s">
        <v>40</v>
      </c>
      <c r="AX3868" s="11" t="s">
        <v>77</v>
      </c>
      <c r="AY3868" s="192" t="s">
        <v>144</v>
      </c>
    </row>
    <row r="3869" spans="2:51" s="12" customFormat="1" ht="13.5">
      <c r="B3869" s="197"/>
      <c r="D3869" s="189" t="s">
        <v>153</v>
      </c>
      <c r="E3869" s="198" t="s">
        <v>5</v>
      </c>
      <c r="F3869" s="199" t="s">
        <v>3692</v>
      </c>
      <c r="H3869" s="200">
        <v>89.765</v>
      </c>
      <c r="I3869" s="201"/>
      <c r="L3869" s="197"/>
      <c r="M3869" s="202"/>
      <c r="N3869" s="203"/>
      <c r="O3869" s="203"/>
      <c r="P3869" s="203"/>
      <c r="Q3869" s="203"/>
      <c r="R3869" s="203"/>
      <c r="S3869" s="203"/>
      <c r="T3869" s="204"/>
      <c r="AT3869" s="198" t="s">
        <v>153</v>
      </c>
      <c r="AU3869" s="198" t="s">
        <v>86</v>
      </c>
      <c r="AV3869" s="12" t="s">
        <v>86</v>
      </c>
      <c r="AW3869" s="12" t="s">
        <v>40</v>
      </c>
      <c r="AX3869" s="12" t="s">
        <v>77</v>
      </c>
      <c r="AY3869" s="198" t="s">
        <v>144</v>
      </c>
    </row>
    <row r="3870" spans="2:51" s="13" customFormat="1" ht="13.5">
      <c r="B3870" s="205"/>
      <c r="D3870" s="189" t="s">
        <v>153</v>
      </c>
      <c r="E3870" s="215" t="s">
        <v>5</v>
      </c>
      <c r="F3870" s="216" t="s">
        <v>174</v>
      </c>
      <c r="H3870" s="217">
        <v>13666.872</v>
      </c>
      <c r="I3870" s="210"/>
      <c r="L3870" s="205"/>
      <c r="M3870" s="211"/>
      <c r="N3870" s="212"/>
      <c r="O3870" s="212"/>
      <c r="P3870" s="212"/>
      <c r="Q3870" s="212"/>
      <c r="R3870" s="212"/>
      <c r="S3870" s="212"/>
      <c r="T3870" s="213"/>
      <c r="AT3870" s="214" t="s">
        <v>153</v>
      </c>
      <c r="AU3870" s="214" t="s">
        <v>86</v>
      </c>
      <c r="AV3870" s="13" t="s">
        <v>151</v>
      </c>
      <c r="AW3870" s="13" t="s">
        <v>40</v>
      </c>
      <c r="AX3870" s="13" t="s">
        <v>25</v>
      </c>
      <c r="AY3870" s="214" t="s">
        <v>144</v>
      </c>
    </row>
    <row r="3871" spans="2:63" s="10" customFormat="1" ht="29.85" customHeight="1">
      <c r="B3871" s="161"/>
      <c r="D3871" s="172" t="s">
        <v>76</v>
      </c>
      <c r="E3871" s="173" t="s">
        <v>3732</v>
      </c>
      <c r="F3871" s="173" t="s">
        <v>3733</v>
      </c>
      <c r="I3871" s="164"/>
      <c r="J3871" s="174">
        <f>BK3871</f>
        <v>0</v>
      </c>
      <c r="L3871" s="161"/>
      <c r="M3871" s="166"/>
      <c r="N3871" s="167"/>
      <c r="O3871" s="167"/>
      <c r="P3871" s="168">
        <f>SUM(P3872:P3876)</f>
        <v>0</v>
      </c>
      <c r="Q3871" s="167"/>
      <c r="R3871" s="168">
        <f>SUM(R3872:R3876)</f>
        <v>0.009000000000000001</v>
      </c>
      <c r="S3871" s="167"/>
      <c r="T3871" s="169">
        <f>SUM(T3872:T3876)</f>
        <v>0</v>
      </c>
      <c r="AR3871" s="162" t="s">
        <v>86</v>
      </c>
      <c r="AT3871" s="170" t="s">
        <v>76</v>
      </c>
      <c r="AU3871" s="170" t="s">
        <v>25</v>
      </c>
      <c r="AY3871" s="162" t="s">
        <v>144</v>
      </c>
      <c r="BK3871" s="171">
        <f>SUM(BK3872:BK3876)</f>
        <v>0</v>
      </c>
    </row>
    <row r="3872" spans="2:65" s="1" customFormat="1" ht="31.5" customHeight="1">
      <c r="B3872" s="175"/>
      <c r="C3872" s="176" t="s">
        <v>3734</v>
      </c>
      <c r="D3872" s="176" t="s">
        <v>146</v>
      </c>
      <c r="E3872" s="177" t="s">
        <v>3735</v>
      </c>
      <c r="F3872" s="178" t="s">
        <v>3736</v>
      </c>
      <c r="G3872" s="179" t="s">
        <v>468</v>
      </c>
      <c r="H3872" s="180">
        <v>12</v>
      </c>
      <c r="I3872" s="181"/>
      <c r="J3872" s="182">
        <f>ROUND(I3872*H3872,2)</f>
        <v>0</v>
      </c>
      <c r="K3872" s="178" t="s">
        <v>4754</v>
      </c>
      <c r="L3872" s="42"/>
      <c r="M3872" s="183" t="s">
        <v>5</v>
      </c>
      <c r="N3872" s="184" t="s">
        <v>48</v>
      </c>
      <c r="O3872" s="43"/>
      <c r="P3872" s="185">
        <f>O3872*H3872</f>
        <v>0</v>
      </c>
      <c r="Q3872" s="185">
        <v>0.00075</v>
      </c>
      <c r="R3872" s="185">
        <f>Q3872*H3872</f>
        <v>0.009000000000000001</v>
      </c>
      <c r="S3872" s="185">
        <v>0</v>
      </c>
      <c r="T3872" s="186">
        <f>S3872*H3872</f>
        <v>0</v>
      </c>
      <c r="AR3872" s="24" t="s">
        <v>339</v>
      </c>
      <c r="AT3872" s="24" t="s">
        <v>146</v>
      </c>
      <c r="AU3872" s="24" t="s">
        <v>86</v>
      </c>
      <c r="AY3872" s="24" t="s">
        <v>144</v>
      </c>
      <c r="BE3872" s="187">
        <f>IF(N3872="základní",J3872,0)</f>
        <v>0</v>
      </c>
      <c r="BF3872" s="187">
        <f>IF(N3872="snížená",J3872,0)</f>
        <v>0</v>
      </c>
      <c r="BG3872" s="187">
        <f>IF(N3872="zákl. přenesená",J3872,0)</f>
        <v>0</v>
      </c>
      <c r="BH3872" s="187">
        <f>IF(N3872="sníž. přenesená",J3872,0)</f>
        <v>0</v>
      </c>
      <c r="BI3872" s="187">
        <f>IF(N3872="nulová",J3872,0)</f>
        <v>0</v>
      </c>
      <c r="BJ3872" s="24" t="s">
        <v>25</v>
      </c>
      <c r="BK3872" s="187">
        <f>ROUND(I3872*H3872,2)</f>
        <v>0</v>
      </c>
      <c r="BL3872" s="24" t="s">
        <v>339</v>
      </c>
      <c r="BM3872" s="24" t="s">
        <v>3737</v>
      </c>
    </row>
    <row r="3873" spans="2:51" s="11" customFormat="1" ht="13.5">
      <c r="B3873" s="188"/>
      <c r="D3873" s="189" t="s">
        <v>153</v>
      </c>
      <c r="E3873" s="190" t="s">
        <v>5</v>
      </c>
      <c r="F3873" s="191" t="s">
        <v>3738</v>
      </c>
      <c r="H3873" s="192" t="s">
        <v>5</v>
      </c>
      <c r="I3873" s="193"/>
      <c r="L3873" s="188"/>
      <c r="M3873" s="194"/>
      <c r="N3873" s="195"/>
      <c r="O3873" s="195"/>
      <c r="P3873" s="195"/>
      <c r="Q3873" s="195"/>
      <c r="R3873" s="195"/>
      <c r="S3873" s="195"/>
      <c r="T3873" s="196"/>
      <c r="AT3873" s="192" t="s">
        <v>153</v>
      </c>
      <c r="AU3873" s="192" t="s">
        <v>86</v>
      </c>
      <c r="AV3873" s="11" t="s">
        <v>25</v>
      </c>
      <c r="AW3873" s="11" t="s">
        <v>40</v>
      </c>
      <c r="AX3873" s="11" t="s">
        <v>77</v>
      </c>
      <c r="AY3873" s="192" t="s">
        <v>144</v>
      </c>
    </row>
    <row r="3874" spans="2:51" s="12" customFormat="1" ht="13.5">
      <c r="B3874" s="197"/>
      <c r="D3874" s="189" t="s">
        <v>153</v>
      </c>
      <c r="E3874" s="198" t="s">
        <v>5</v>
      </c>
      <c r="F3874" s="199" t="s">
        <v>3739</v>
      </c>
      <c r="H3874" s="200">
        <v>12</v>
      </c>
      <c r="I3874" s="201"/>
      <c r="L3874" s="197"/>
      <c r="M3874" s="202"/>
      <c r="N3874" s="203"/>
      <c r="O3874" s="203"/>
      <c r="P3874" s="203"/>
      <c r="Q3874" s="203"/>
      <c r="R3874" s="203"/>
      <c r="S3874" s="203"/>
      <c r="T3874" s="204"/>
      <c r="AT3874" s="198" t="s">
        <v>153</v>
      </c>
      <c r="AU3874" s="198" t="s">
        <v>86</v>
      </c>
      <c r="AV3874" s="12" t="s">
        <v>86</v>
      </c>
      <c r="AW3874" s="12" t="s">
        <v>40</v>
      </c>
      <c r="AX3874" s="12" t="s">
        <v>77</v>
      </c>
      <c r="AY3874" s="198" t="s">
        <v>144</v>
      </c>
    </row>
    <row r="3875" spans="2:51" s="13" customFormat="1" ht="13.5">
      <c r="B3875" s="205"/>
      <c r="D3875" s="206" t="s">
        <v>153</v>
      </c>
      <c r="E3875" s="207" t="s">
        <v>5</v>
      </c>
      <c r="F3875" s="208" t="s">
        <v>174</v>
      </c>
      <c r="H3875" s="209">
        <v>12</v>
      </c>
      <c r="I3875" s="210"/>
      <c r="L3875" s="205"/>
      <c r="M3875" s="211"/>
      <c r="N3875" s="212"/>
      <c r="O3875" s="212"/>
      <c r="P3875" s="212"/>
      <c r="Q3875" s="212"/>
      <c r="R3875" s="212"/>
      <c r="S3875" s="212"/>
      <c r="T3875" s="213"/>
      <c r="AT3875" s="214" t="s">
        <v>153</v>
      </c>
      <c r="AU3875" s="214" t="s">
        <v>86</v>
      </c>
      <c r="AV3875" s="13" t="s">
        <v>151</v>
      </c>
      <c r="AW3875" s="13" t="s">
        <v>40</v>
      </c>
      <c r="AX3875" s="13" t="s">
        <v>25</v>
      </c>
      <c r="AY3875" s="214" t="s">
        <v>144</v>
      </c>
    </row>
    <row r="3876" spans="2:65" s="1" customFormat="1" ht="31.5" customHeight="1">
      <c r="B3876" s="175"/>
      <c r="C3876" s="176" t="s">
        <v>3740</v>
      </c>
      <c r="D3876" s="176" t="s">
        <v>146</v>
      </c>
      <c r="E3876" s="177" t="s">
        <v>3741</v>
      </c>
      <c r="F3876" s="178" t="s">
        <v>3742</v>
      </c>
      <c r="G3876" s="179" t="s">
        <v>1208</v>
      </c>
      <c r="H3876" s="239"/>
      <c r="I3876" s="181"/>
      <c r="J3876" s="182">
        <f>ROUND(I3876*H3876,2)</f>
        <v>0</v>
      </c>
      <c r="K3876" s="178" t="s">
        <v>4754</v>
      </c>
      <c r="L3876" s="42"/>
      <c r="M3876" s="183" t="s">
        <v>5</v>
      </c>
      <c r="N3876" s="184" t="s">
        <v>48</v>
      </c>
      <c r="O3876" s="43"/>
      <c r="P3876" s="185">
        <f>O3876*H3876</f>
        <v>0</v>
      </c>
      <c r="Q3876" s="185">
        <v>0</v>
      </c>
      <c r="R3876" s="185">
        <f>Q3876*H3876</f>
        <v>0</v>
      </c>
      <c r="S3876" s="185">
        <v>0</v>
      </c>
      <c r="T3876" s="186">
        <f>S3876*H3876</f>
        <v>0</v>
      </c>
      <c r="AR3876" s="24" t="s">
        <v>339</v>
      </c>
      <c r="AT3876" s="24" t="s">
        <v>146</v>
      </c>
      <c r="AU3876" s="24" t="s">
        <v>86</v>
      </c>
      <c r="AY3876" s="24" t="s">
        <v>144</v>
      </c>
      <c r="BE3876" s="187">
        <f>IF(N3876="základní",J3876,0)</f>
        <v>0</v>
      </c>
      <c r="BF3876" s="187">
        <f>IF(N3876="snížená",J3876,0)</f>
        <v>0</v>
      </c>
      <c r="BG3876" s="187">
        <f>IF(N3876="zákl. přenesená",J3876,0)</f>
        <v>0</v>
      </c>
      <c r="BH3876" s="187">
        <f>IF(N3876="sníž. přenesená",J3876,0)</f>
        <v>0</v>
      </c>
      <c r="BI3876" s="187">
        <f>IF(N3876="nulová",J3876,0)</f>
        <v>0</v>
      </c>
      <c r="BJ3876" s="24" t="s">
        <v>25</v>
      </c>
      <c r="BK3876" s="187">
        <f>ROUND(I3876*H3876,2)</f>
        <v>0</v>
      </c>
      <c r="BL3876" s="24" t="s">
        <v>339</v>
      </c>
      <c r="BM3876" s="24" t="s">
        <v>3743</v>
      </c>
    </row>
    <row r="3877" spans="2:63" s="10" customFormat="1" ht="29.85" customHeight="1">
      <c r="B3877" s="161"/>
      <c r="D3877" s="172" t="s">
        <v>76</v>
      </c>
      <c r="E3877" s="173" t="s">
        <v>3744</v>
      </c>
      <c r="F3877" s="173" t="s">
        <v>3745</v>
      </c>
      <c r="I3877" s="164"/>
      <c r="J3877" s="174">
        <f>BK3877</f>
        <v>0</v>
      </c>
      <c r="L3877" s="161"/>
      <c r="M3877" s="166"/>
      <c r="N3877" s="167"/>
      <c r="O3877" s="167"/>
      <c r="P3877" s="168">
        <f>SUM(P3878:P3905)</f>
        <v>0</v>
      </c>
      <c r="Q3877" s="167"/>
      <c r="R3877" s="168">
        <f>SUM(R3878:R3905)</f>
        <v>0</v>
      </c>
      <c r="S3877" s="167"/>
      <c r="T3877" s="169">
        <f>SUM(T3878:T3905)</f>
        <v>0</v>
      </c>
      <c r="AR3877" s="162" t="s">
        <v>86</v>
      </c>
      <c r="AT3877" s="170" t="s">
        <v>76</v>
      </c>
      <c r="AU3877" s="170" t="s">
        <v>25</v>
      </c>
      <c r="AY3877" s="162" t="s">
        <v>144</v>
      </c>
      <c r="BK3877" s="171">
        <f>SUM(BK3878:BK3905)</f>
        <v>0</v>
      </c>
    </row>
    <row r="3878" spans="2:65" s="1" customFormat="1" ht="22.5" customHeight="1">
      <c r="B3878" s="175"/>
      <c r="C3878" s="176" t="s">
        <v>3746</v>
      </c>
      <c r="D3878" s="176" t="s">
        <v>146</v>
      </c>
      <c r="E3878" s="177" t="s">
        <v>3747</v>
      </c>
      <c r="F3878" s="178" t="s">
        <v>3748</v>
      </c>
      <c r="G3878" s="179" t="s">
        <v>393</v>
      </c>
      <c r="H3878" s="180">
        <v>8</v>
      </c>
      <c r="I3878" s="181"/>
      <c r="J3878" s="182">
        <f>ROUND(I3878*H3878,2)</f>
        <v>0</v>
      </c>
      <c r="K3878" s="178" t="s">
        <v>4754</v>
      </c>
      <c r="L3878" s="42"/>
      <c r="M3878" s="183" t="s">
        <v>5</v>
      </c>
      <c r="N3878" s="184" t="s">
        <v>48</v>
      </c>
      <c r="O3878" s="43"/>
      <c r="P3878" s="185">
        <f>O3878*H3878</f>
        <v>0</v>
      </c>
      <c r="Q3878" s="185">
        <v>0</v>
      </c>
      <c r="R3878" s="185">
        <f>Q3878*H3878</f>
        <v>0</v>
      </c>
      <c r="S3878" s="185">
        <v>0</v>
      </c>
      <c r="T3878" s="186">
        <f>S3878*H3878</f>
        <v>0</v>
      </c>
      <c r="AR3878" s="24" t="s">
        <v>339</v>
      </c>
      <c r="AT3878" s="24" t="s">
        <v>146</v>
      </c>
      <c r="AU3878" s="24" t="s">
        <v>86</v>
      </c>
      <c r="AY3878" s="24" t="s">
        <v>144</v>
      </c>
      <c r="BE3878" s="187">
        <f>IF(N3878="základní",J3878,0)</f>
        <v>0</v>
      </c>
      <c r="BF3878" s="187">
        <f>IF(N3878="snížená",J3878,0)</f>
        <v>0</v>
      </c>
      <c r="BG3878" s="187">
        <f>IF(N3878="zákl. přenesená",J3878,0)</f>
        <v>0</v>
      </c>
      <c r="BH3878" s="187">
        <f>IF(N3878="sníž. přenesená",J3878,0)</f>
        <v>0</v>
      </c>
      <c r="BI3878" s="187">
        <f>IF(N3878="nulová",J3878,0)</f>
        <v>0</v>
      </c>
      <c r="BJ3878" s="24" t="s">
        <v>25</v>
      </c>
      <c r="BK3878" s="187">
        <f>ROUND(I3878*H3878,2)</f>
        <v>0</v>
      </c>
      <c r="BL3878" s="24" t="s">
        <v>339</v>
      </c>
      <c r="BM3878" s="24" t="s">
        <v>3749</v>
      </c>
    </row>
    <row r="3879" spans="2:51" s="12" customFormat="1" ht="13.5">
      <c r="B3879" s="197"/>
      <c r="D3879" s="206" t="s">
        <v>153</v>
      </c>
      <c r="E3879" s="220" t="s">
        <v>5</v>
      </c>
      <c r="F3879" s="218" t="s">
        <v>202</v>
      </c>
      <c r="H3879" s="219">
        <v>8</v>
      </c>
      <c r="I3879" s="201"/>
      <c r="L3879" s="197"/>
      <c r="M3879" s="202"/>
      <c r="N3879" s="203"/>
      <c r="O3879" s="203"/>
      <c r="P3879" s="203"/>
      <c r="Q3879" s="203"/>
      <c r="R3879" s="203"/>
      <c r="S3879" s="203"/>
      <c r="T3879" s="204"/>
      <c r="AT3879" s="198" t="s">
        <v>153</v>
      </c>
      <c r="AU3879" s="198" t="s">
        <v>86</v>
      </c>
      <c r="AV3879" s="12" t="s">
        <v>86</v>
      </c>
      <c r="AW3879" s="12" t="s">
        <v>40</v>
      </c>
      <c r="AX3879" s="12" t="s">
        <v>25</v>
      </c>
      <c r="AY3879" s="198" t="s">
        <v>144</v>
      </c>
    </row>
    <row r="3880" spans="2:65" s="1" customFormat="1" ht="22.5" customHeight="1">
      <c r="B3880" s="175"/>
      <c r="C3880" s="176" t="s">
        <v>3750</v>
      </c>
      <c r="D3880" s="176" t="s">
        <v>146</v>
      </c>
      <c r="E3880" s="177" t="s">
        <v>3751</v>
      </c>
      <c r="F3880" s="178" t="s">
        <v>3752</v>
      </c>
      <c r="G3880" s="179" t="s">
        <v>393</v>
      </c>
      <c r="H3880" s="180">
        <v>1</v>
      </c>
      <c r="I3880" s="181"/>
      <c r="J3880" s="182">
        <f>ROUND(I3880*H3880,2)</f>
        <v>0</v>
      </c>
      <c r="K3880" s="178" t="s">
        <v>4754</v>
      </c>
      <c r="L3880" s="42"/>
      <c r="M3880" s="183" t="s">
        <v>5</v>
      </c>
      <c r="N3880" s="184" t="s">
        <v>48</v>
      </c>
      <c r="O3880" s="43"/>
      <c r="P3880" s="185">
        <f>O3880*H3880</f>
        <v>0</v>
      </c>
      <c r="Q3880" s="185">
        <v>0</v>
      </c>
      <c r="R3880" s="185">
        <f>Q3880*H3880</f>
        <v>0</v>
      </c>
      <c r="S3880" s="185">
        <v>0</v>
      </c>
      <c r="T3880" s="186">
        <f>S3880*H3880</f>
        <v>0</v>
      </c>
      <c r="AR3880" s="24" t="s">
        <v>339</v>
      </c>
      <c r="AT3880" s="24" t="s">
        <v>146</v>
      </c>
      <c r="AU3880" s="24" t="s">
        <v>86</v>
      </c>
      <c r="AY3880" s="24" t="s">
        <v>144</v>
      </c>
      <c r="BE3880" s="187">
        <f>IF(N3880="základní",J3880,0)</f>
        <v>0</v>
      </c>
      <c r="BF3880" s="187">
        <f>IF(N3880="snížená",J3880,0)</f>
        <v>0</v>
      </c>
      <c r="BG3880" s="187">
        <f>IF(N3880="zákl. přenesená",J3880,0)</f>
        <v>0</v>
      </c>
      <c r="BH3880" s="187">
        <f>IF(N3880="sníž. přenesená",J3880,0)</f>
        <v>0</v>
      </c>
      <c r="BI3880" s="187">
        <f>IF(N3880="nulová",J3880,0)</f>
        <v>0</v>
      </c>
      <c r="BJ3880" s="24" t="s">
        <v>25</v>
      </c>
      <c r="BK3880" s="187">
        <f>ROUND(I3880*H3880,2)</f>
        <v>0</v>
      </c>
      <c r="BL3880" s="24" t="s">
        <v>339</v>
      </c>
      <c r="BM3880" s="24" t="s">
        <v>3753</v>
      </c>
    </row>
    <row r="3881" spans="2:51" s="12" customFormat="1" ht="13.5">
      <c r="B3881" s="197"/>
      <c r="D3881" s="206" t="s">
        <v>153</v>
      </c>
      <c r="E3881" s="220" t="s">
        <v>5</v>
      </c>
      <c r="F3881" s="218" t="s">
        <v>25</v>
      </c>
      <c r="H3881" s="219">
        <v>1</v>
      </c>
      <c r="I3881" s="201"/>
      <c r="L3881" s="197"/>
      <c r="M3881" s="202"/>
      <c r="N3881" s="203"/>
      <c r="O3881" s="203"/>
      <c r="P3881" s="203"/>
      <c r="Q3881" s="203"/>
      <c r="R3881" s="203"/>
      <c r="S3881" s="203"/>
      <c r="T3881" s="204"/>
      <c r="AT3881" s="198" t="s">
        <v>153</v>
      </c>
      <c r="AU3881" s="198" t="s">
        <v>86</v>
      </c>
      <c r="AV3881" s="12" t="s">
        <v>86</v>
      </c>
      <c r="AW3881" s="12" t="s">
        <v>40</v>
      </c>
      <c r="AX3881" s="12" t="s">
        <v>25</v>
      </c>
      <c r="AY3881" s="198" t="s">
        <v>144</v>
      </c>
    </row>
    <row r="3882" spans="2:65" s="1" customFormat="1" ht="22.5" customHeight="1">
      <c r="B3882" s="175"/>
      <c r="C3882" s="176" t="s">
        <v>3754</v>
      </c>
      <c r="D3882" s="176" t="s">
        <v>146</v>
      </c>
      <c r="E3882" s="177" t="s">
        <v>3755</v>
      </c>
      <c r="F3882" s="178" t="s">
        <v>3756</v>
      </c>
      <c r="G3882" s="179" t="s">
        <v>393</v>
      </c>
      <c r="H3882" s="180">
        <v>3</v>
      </c>
      <c r="I3882" s="181"/>
      <c r="J3882" s="182">
        <f>ROUND(I3882*H3882,2)</f>
        <v>0</v>
      </c>
      <c r="K3882" s="178" t="s">
        <v>4754</v>
      </c>
      <c r="L3882" s="42"/>
      <c r="M3882" s="183" t="s">
        <v>5</v>
      </c>
      <c r="N3882" s="184" t="s">
        <v>48</v>
      </c>
      <c r="O3882" s="43"/>
      <c r="P3882" s="185">
        <f>O3882*H3882</f>
        <v>0</v>
      </c>
      <c r="Q3882" s="185">
        <v>0</v>
      </c>
      <c r="R3882" s="185">
        <f>Q3882*H3882</f>
        <v>0</v>
      </c>
      <c r="S3882" s="185">
        <v>0</v>
      </c>
      <c r="T3882" s="186">
        <f>S3882*H3882</f>
        <v>0</v>
      </c>
      <c r="AR3882" s="24" t="s">
        <v>339</v>
      </c>
      <c r="AT3882" s="24" t="s">
        <v>146</v>
      </c>
      <c r="AU3882" s="24" t="s">
        <v>86</v>
      </c>
      <c r="AY3882" s="24" t="s">
        <v>144</v>
      </c>
      <c r="BE3882" s="187">
        <f>IF(N3882="základní",J3882,0)</f>
        <v>0</v>
      </c>
      <c r="BF3882" s="187">
        <f>IF(N3882="snížená",J3882,0)</f>
        <v>0</v>
      </c>
      <c r="BG3882" s="187">
        <f>IF(N3882="zákl. přenesená",J3882,0)</f>
        <v>0</v>
      </c>
      <c r="BH3882" s="187">
        <f>IF(N3882="sníž. přenesená",J3882,0)</f>
        <v>0</v>
      </c>
      <c r="BI3882" s="187">
        <f>IF(N3882="nulová",J3882,0)</f>
        <v>0</v>
      </c>
      <c r="BJ3882" s="24" t="s">
        <v>25</v>
      </c>
      <c r="BK3882" s="187">
        <f>ROUND(I3882*H3882,2)</f>
        <v>0</v>
      </c>
      <c r="BL3882" s="24" t="s">
        <v>339</v>
      </c>
      <c r="BM3882" s="24" t="s">
        <v>3757</v>
      </c>
    </row>
    <row r="3883" spans="2:51" s="12" customFormat="1" ht="13.5">
      <c r="B3883" s="197"/>
      <c r="D3883" s="206" t="s">
        <v>153</v>
      </c>
      <c r="E3883" s="220" t="s">
        <v>5</v>
      </c>
      <c r="F3883" s="218" t="s">
        <v>178</v>
      </c>
      <c r="H3883" s="219">
        <v>3</v>
      </c>
      <c r="I3883" s="201"/>
      <c r="L3883" s="197"/>
      <c r="M3883" s="202"/>
      <c r="N3883" s="203"/>
      <c r="O3883" s="203"/>
      <c r="P3883" s="203"/>
      <c r="Q3883" s="203"/>
      <c r="R3883" s="203"/>
      <c r="S3883" s="203"/>
      <c r="T3883" s="204"/>
      <c r="AT3883" s="198" t="s">
        <v>153</v>
      </c>
      <c r="AU3883" s="198" t="s">
        <v>86</v>
      </c>
      <c r="AV3883" s="12" t="s">
        <v>86</v>
      </c>
      <c r="AW3883" s="12" t="s">
        <v>40</v>
      </c>
      <c r="AX3883" s="12" t="s">
        <v>25</v>
      </c>
      <c r="AY3883" s="198" t="s">
        <v>144</v>
      </c>
    </row>
    <row r="3884" spans="2:65" s="1" customFormat="1" ht="22.5" customHeight="1">
      <c r="B3884" s="175"/>
      <c r="C3884" s="176" t="s">
        <v>3758</v>
      </c>
      <c r="D3884" s="176" t="s">
        <v>146</v>
      </c>
      <c r="E3884" s="177" t="s">
        <v>3759</v>
      </c>
      <c r="F3884" s="178" t="s">
        <v>3760</v>
      </c>
      <c r="G3884" s="179" t="s">
        <v>393</v>
      </c>
      <c r="H3884" s="180">
        <v>3</v>
      </c>
      <c r="I3884" s="181"/>
      <c r="J3884" s="182">
        <f>ROUND(I3884*H3884,2)</f>
        <v>0</v>
      </c>
      <c r="K3884" s="178" t="s">
        <v>4754</v>
      </c>
      <c r="L3884" s="42"/>
      <c r="M3884" s="183" t="s">
        <v>5</v>
      </c>
      <c r="N3884" s="184" t="s">
        <v>48</v>
      </c>
      <c r="O3884" s="43"/>
      <c r="P3884" s="185">
        <f>O3884*H3884</f>
        <v>0</v>
      </c>
      <c r="Q3884" s="185">
        <v>0</v>
      </c>
      <c r="R3884" s="185">
        <f>Q3884*H3884</f>
        <v>0</v>
      </c>
      <c r="S3884" s="185">
        <v>0</v>
      </c>
      <c r="T3884" s="186">
        <f>S3884*H3884</f>
        <v>0</v>
      </c>
      <c r="AR3884" s="24" t="s">
        <v>339</v>
      </c>
      <c r="AT3884" s="24" t="s">
        <v>146</v>
      </c>
      <c r="AU3884" s="24" t="s">
        <v>86</v>
      </c>
      <c r="AY3884" s="24" t="s">
        <v>144</v>
      </c>
      <c r="BE3884" s="187">
        <f>IF(N3884="základní",J3884,0)</f>
        <v>0</v>
      </c>
      <c r="BF3884" s="187">
        <f>IF(N3884="snížená",J3884,0)</f>
        <v>0</v>
      </c>
      <c r="BG3884" s="187">
        <f>IF(N3884="zákl. přenesená",J3884,0)</f>
        <v>0</v>
      </c>
      <c r="BH3884" s="187">
        <f>IF(N3884="sníž. přenesená",J3884,0)</f>
        <v>0</v>
      </c>
      <c r="BI3884" s="187">
        <f>IF(N3884="nulová",J3884,0)</f>
        <v>0</v>
      </c>
      <c r="BJ3884" s="24" t="s">
        <v>25</v>
      </c>
      <c r="BK3884" s="187">
        <f>ROUND(I3884*H3884,2)</f>
        <v>0</v>
      </c>
      <c r="BL3884" s="24" t="s">
        <v>339</v>
      </c>
      <c r="BM3884" s="24" t="s">
        <v>3761</v>
      </c>
    </row>
    <row r="3885" spans="2:51" s="12" customFormat="1" ht="13.5">
      <c r="B3885" s="197"/>
      <c r="D3885" s="206" t="s">
        <v>153</v>
      </c>
      <c r="E3885" s="220" t="s">
        <v>5</v>
      </c>
      <c r="F3885" s="218" t="s">
        <v>178</v>
      </c>
      <c r="H3885" s="219">
        <v>3</v>
      </c>
      <c r="I3885" s="201"/>
      <c r="L3885" s="197"/>
      <c r="M3885" s="202"/>
      <c r="N3885" s="203"/>
      <c r="O3885" s="203"/>
      <c r="P3885" s="203"/>
      <c r="Q3885" s="203"/>
      <c r="R3885" s="203"/>
      <c r="S3885" s="203"/>
      <c r="T3885" s="204"/>
      <c r="AT3885" s="198" t="s">
        <v>153</v>
      </c>
      <c r="AU3885" s="198" t="s">
        <v>86</v>
      </c>
      <c r="AV3885" s="12" t="s">
        <v>86</v>
      </c>
      <c r="AW3885" s="12" t="s">
        <v>40</v>
      </c>
      <c r="AX3885" s="12" t="s">
        <v>25</v>
      </c>
      <c r="AY3885" s="198" t="s">
        <v>144</v>
      </c>
    </row>
    <row r="3886" spans="2:65" s="1" customFormat="1" ht="22.5" customHeight="1">
      <c r="B3886" s="175"/>
      <c r="C3886" s="176" t="s">
        <v>3762</v>
      </c>
      <c r="D3886" s="176" t="s">
        <v>146</v>
      </c>
      <c r="E3886" s="177" t="s">
        <v>3763</v>
      </c>
      <c r="F3886" s="178" t="s">
        <v>3764</v>
      </c>
      <c r="G3886" s="179" t="s">
        <v>393</v>
      </c>
      <c r="H3886" s="180">
        <v>3</v>
      </c>
      <c r="I3886" s="181"/>
      <c r="J3886" s="182">
        <f>ROUND(I3886*H3886,2)</f>
        <v>0</v>
      </c>
      <c r="K3886" s="178" t="s">
        <v>4754</v>
      </c>
      <c r="L3886" s="42"/>
      <c r="M3886" s="183" t="s">
        <v>5</v>
      </c>
      <c r="N3886" s="184" t="s">
        <v>48</v>
      </c>
      <c r="O3886" s="43"/>
      <c r="P3886" s="185">
        <f>O3886*H3886</f>
        <v>0</v>
      </c>
      <c r="Q3886" s="185">
        <v>0</v>
      </c>
      <c r="R3886" s="185">
        <f>Q3886*H3886</f>
        <v>0</v>
      </c>
      <c r="S3886" s="185">
        <v>0</v>
      </c>
      <c r="T3886" s="186">
        <f>S3886*H3886</f>
        <v>0</v>
      </c>
      <c r="AR3886" s="24" t="s">
        <v>339</v>
      </c>
      <c r="AT3886" s="24" t="s">
        <v>146</v>
      </c>
      <c r="AU3886" s="24" t="s">
        <v>86</v>
      </c>
      <c r="AY3886" s="24" t="s">
        <v>144</v>
      </c>
      <c r="BE3886" s="187">
        <f>IF(N3886="základní",J3886,0)</f>
        <v>0</v>
      </c>
      <c r="BF3886" s="187">
        <f>IF(N3886="snížená",J3886,0)</f>
        <v>0</v>
      </c>
      <c r="BG3886" s="187">
        <f>IF(N3886="zákl. přenesená",J3886,0)</f>
        <v>0</v>
      </c>
      <c r="BH3886" s="187">
        <f>IF(N3886="sníž. přenesená",J3886,0)</f>
        <v>0</v>
      </c>
      <c r="BI3886" s="187">
        <f>IF(N3886="nulová",J3886,0)</f>
        <v>0</v>
      </c>
      <c r="BJ3886" s="24" t="s">
        <v>25</v>
      </c>
      <c r="BK3886" s="187">
        <f>ROUND(I3886*H3886,2)</f>
        <v>0</v>
      </c>
      <c r="BL3886" s="24" t="s">
        <v>339</v>
      </c>
      <c r="BM3886" s="24" t="s">
        <v>3765</v>
      </c>
    </row>
    <row r="3887" spans="2:51" s="12" customFormat="1" ht="13.5">
      <c r="B3887" s="197"/>
      <c r="D3887" s="206" t="s">
        <v>153</v>
      </c>
      <c r="E3887" s="220" t="s">
        <v>5</v>
      </c>
      <c r="F3887" s="218" t="s">
        <v>178</v>
      </c>
      <c r="H3887" s="219">
        <v>3</v>
      </c>
      <c r="I3887" s="201"/>
      <c r="L3887" s="197"/>
      <c r="M3887" s="202"/>
      <c r="N3887" s="203"/>
      <c r="O3887" s="203"/>
      <c r="P3887" s="203"/>
      <c r="Q3887" s="203"/>
      <c r="R3887" s="203"/>
      <c r="S3887" s="203"/>
      <c r="T3887" s="204"/>
      <c r="AT3887" s="198" t="s">
        <v>153</v>
      </c>
      <c r="AU3887" s="198" t="s">
        <v>86</v>
      </c>
      <c r="AV3887" s="12" t="s">
        <v>86</v>
      </c>
      <c r="AW3887" s="12" t="s">
        <v>40</v>
      </c>
      <c r="AX3887" s="12" t="s">
        <v>25</v>
      </c>
      <c r="AY3887" s="198" t="s">
        <v>144</v>
      </c>
    </row>
    <row r="3888" spans="2:65" s="1" customFormat="1" ht="22.5" customHeight="1">
      <c r="B3888" s="175"/>
      <c r="C3888" s="176" t="s">
        <v>3766</v>
      </c>
      <c r="D3888" s="176" t="s">
        <v>146</v>
      </c>
      <c r="E3888" s="177" t="s">
        <v>3767</v>
      </c>
      <c r="F3888" s="178" t="s">
        <v>3768</v>
      </c>
      <c r="G3888" s="179" t="s">
        <v>393</v>
      </c>
      <c r="H3888" s="180">
        <v>25</v>
      </c>
      <c r="I3888" s="181"/>
      <c r="J3888" s="182">
        <f>ROUND(I3888*H3888,2)</f>
        <v>0</v>
      </c>
      <c r="K3888" s="178" t="s">
        <v>4754</v>
      </c>
      <c r="L3888" s="42"/>
      <c r="M3888" s="183" t="s">
        <v>5</v>
      </c>
      <c r="N3888" s="184" t="s">
        <v>48</v>
      </c>
      <c r="O3888" s="43"/>
      <c r="P3888" s="185">
        <f>O3888*H3888</f>
        <v>0</v>
      </c>
      <c r="Q3888" s="185">
        <v>0</v>
      </c>
      <c r="R3888" s="185">
        <f>Q3888*H3888</f>
        <v>0</v>
      </c>
      <c r="S3888" s="185">
        <v>0</v>
      </c>
      <c r="T3888" s="186">
        <f>S3888*H3888</f>
        <v>0</v>
      </c>
      <c r="AR3888" s="24" t="s">
        <v>339</v>
      </c>
      <c r="AT3888" s="24" t="s">
        <v>146</v>
      </c>
      <c r="AU3888" s="24" t="s">
        <v>86</v>
      </c>
      <c r="AY3888" s="24" t="s">
        <v>144</v>
      </c>
      <c r="BE3888" s="187">
        <f>IF(N3888="základní",J3888,0)</f>
        <v>0</v>
      </c>
      <c r="BF3888" s="187">
        <f>IF(N3888="snížená",J3888,0)</f>
        <v>0</v>
      </c>
      <c r="BG3888" s="187">
        <f>IF(N3888="zákl. přenesená",J3888,0)</f>
        <v>0</v>
      </c>
      <c r="BH3888" s="187">
        <f>IF(N3888="sníž. přenesená",J3888,0)</f>
        <v>0</v>
      </c>
      <c r="BI3888" s="187">
        <f>IF(N3888="nulová",J3888,0)</f>
        <v>0</v>
      </c>
      <c r="BJ3888" s="24" t="s">
        <v>25</v>
      </c>
      <c r="BK3888" s="187">
        <f>ROUND(I3888*H3888,2)</f>
        <v>0</v>
      </c>
      <c r="BL3888" s="24" t="s">
        <v>339</v>
      </c>
      <c r="BM3888" s="24" t="s">
        <v>3769</v>
      </c>
    </row>
    <row r="3889" spans="2:51" s="12" customFormat="1" ht="13.5">
      <c r="B3889" s="197"/>
      <c r="D3889" s="206" t="s">
        <v>153</v>
      </c>
      <c r="E3889" s="220" t="s">
        <v>5</v>
      </c>
      <c r="F3889" s="218" t="s">
        <v>459</v>
      </c>
      <c r="H3889" s="219">
        <v>25</v>
      </c>
      <c r="I3889" s="201"/>
      <c r="L3889" s="197"/>
      <c r="M3889" s="202"/>
      <c r="N3889" s="203"/>
      <c r="O3889" s="203"/>
      <c r="P3889" s="203"/>
      <c r="Q3889" s="203"/>
      <c r="R3889" s="203"/>
      <c r="S3889" s="203"/>
      <c r="T3889" s="204"/>
      <c r="AT3889" s="198" t="s">
        <v>153</v>
      </c>
      <c r="AU3889" s="198" t="s">
        <v>86</v>
      </c>
      <c r="AV3889" s="12" t="s">
        <v>86</v>
      </c>
      <c r="AW3889" s="12" t="s">
        <v>40</v>
      </c>
      <c r="AX3889" s="12" t="s">
        <v>25</v>
      </c>
      <c r="AY3889" s="198" t="s">
        <v>144</v>
      </c>
    </row>
    <row r="3890" spans="2:65" s="1" customFormat="1" ht="22.5" customHeight="1">
      <c r="B3890" s="175"/>
      <c r="C3890" s="176" t="s">
        <v>3770</v>
      </c>
      <c r="D3890" s="176" t="s">
        <v>146</v>
      </c>
      <c r="E3890" s="177" t="s">
        <v>3771</v>
      </c>
      <c r="F3890" s="178" t="s">
        <v>3772</v>
      </c>
      <c r="G3890" s="179" t="s">
        <v>393</v>
      </c>
      <c r="H3890" s="180">
        <v>30</v>
      </c>
      <c r="I3890" s="181"/>
      <c r="J3890" s="182">
        <f>ROUND(I3890*H3890,2)</f>
        <v>0</v>
      </c>
      <c r="K3890" s="178" t="s">
        <v>4754</v>
      </c>
      <c r="L3890" s="42"/>
      <c r="M3890" s="183" t="s">
        <v>5</v>
      </c>
      <c r="N3890" s="184" t="s">
        <v>48</v>
      </c>
      <c r="O3890" s="43"/>
      <c r="P3890" s="185">
        <f>O3890*H3890</f>
        <v>0</v>
      </c>
      <c r="Q3890" s="185">
        <v>0</v>
      </c>
      <c r="R3890" s="185">
        <f>Q3890*H3890</f>
        <v>0</v>
      </c>
      <c r="S3890" s="185">
        <v>0</v>
      </c>
      <c r="T3890" s="186">
        <f>S3890*H3890</f>
        <v>0</v>
      </c>
      <c r="AR3890" s="24" t="s">
        <v>339</v>
      </c>
      <c r="AT3890" s="24" t="s">
        <v>146</v>
      </c>
      <c r="AU3890" s="24" t="s">
        <v>86</v>
      </c>
      <c r="AY3890" s="24" t="s">
        <v>144</v>
      </c>
      <c r="BE3890" s="187">
        <f>IF(N3890="základní",J3890,0)</f>
        <v>0</v>
      </c>
      <c r="BF3890" s="187">
        <f>IF(N3890="snížená",J3890,0)</f>
        <v>0</v>
      </c>
      <c r="BG3890" s="187">
        <f>IF(N3890="zákl. přenesená",J3890,0)</f>
        <v>0</v>
      </c>
      <c r="BH3890" s="187">
        <f>IF(N3890="sníž. přenesená",J3890,0)</f>
        <v>0</v>
      </c>
      <c r="BI3890" s="187">
        <f>IF(N3890="nulová",J3890,0)</f>
        <v>0</v>
      </c>
      <c r="BJ3890" s="24" t="s">
        <v>25</v>
      </c>
      <c r="BK3890" s="187">
        <f>ROUND(I3890*H3890,2)</f>
        <v>0</v>
      </c>
      <c r="BL3890" s="24" t="s">
        <v>339</v>
      </c>
      <c r="BM3890" s="24" t="s">
        <v>3773</v>
      </c>
    </row>
    <row r="3891" spans="2:51" s="12" customFormat="1" ht="13.5">
      <c r="B3891" s="197"/>
      <c r="D3891" s="206" t="s">
        <v>153</v>
      </c>
      <c r="E3891" s="220" t="s">
        <v>5</v>
      </c>
      <c r="F3891" s="218" t="s">
        <v>486</v>
      </c>
      <c r="H3891" s="219">
        <v>30</v>
      </c>
      <c r="I3891" s="201"/>
      <c r="L3891" s="197"/>
      <c r="M3891" s="202"/>
      <c r="N3891" s="203"/>
      <c r="O3891" s="203"/>
      <c r="P3891" s="203"/>
      <c r="Q3891" s="203"/>
      <c r="R3891" s="203"/>
      <c r="S3891" s="203"/>
      <c r="T3891" s="204"/>
      <c r="AT3891" s="198" t="s">
        <v>153</v>
      </c>
      <c r="AU3891" s="198" t="s">
        <v>86</v>
      </c>
      <c r="AV3891" s="12" t="s">
        <v>86</v>
      </c>
      <c r="AW3891" s="12" t="s">
        <v>40</v>
      </c>
      <c r="AX3891" s="12" t="s">
        <v>25</v>
      </c>
      <c r="AY3891" s="198" t="s">
        <v>144</v>
      </c>
    </row>
    <row r="3892" spans="2:65" s="1" customFormat="1" ht="22.5" customHeight="1">
      <c r="B3892" s="175"/>
      <c r="C3892" s="176" t="s">
        <v>3774</v>
      </c>
      <c r="D3892" s="176" t="s">
        <v>146</v>
      </c>
      <c r="E3892" s="177" t="s">
        <v>3775</v>
      </c>
      <c r="F3892" s="178" t="s">
        <v>3776</v>
      </c>
      <c r="G3892" s="179" t="s">
        <v>393</v>
      </c>
      <c r="H3892" s="180">
        <v>13</v>
      </c>
      <c r="I3892" s="181"/>
      <c r="J3892" s="182">
        <f>ROUND(I3892*H3892,2)</f>
        <v>0</v>
      </c>
      <c r="K3892" s="178" t="s">
        <v>4754</v>
      </c>
      <c r="L3892" s="42"/>
      <c r="M3892" s="183" t="s">
        <v>5</v>
      </c>
      <c r="N3892" s="184" t="s">
        <v>48</v>
      </c>
      <c r="O3892" s="43"/>
      <c r="P3892" s="185">
        <f>O3892*H3892</f>
        <v>0</v>
      </c>
      <c r="Q3892" s="185">
        <v>0</v>
      </c>
      <c r="R3892" s="185">
        <f>Q3892*H3892</f>
        <v>0</v>
      </c>
      <c r="S3892" s="185">
        <v>0</v>
      </c>
      <c r="T3892" s="186">
        <f>S3892*H3892</f>
        <v>0</v>
      </c>
      <c r="AR3892" s="24" t="s">
        <v>339</v>
      </c>
      <c r="AT3892" s="24" t="s">
        <v>146</v>
      </c>
      <c r="AU3892" s="24" t="s">
        <v>86</v>
      </c>
      <c r="AY3892" s="24" t="s">
        <v>144</v>
      </c>
      <c r="BE3892" s="187">
        <f>IF(N3892="základní",J3892,0)</f>
        <v>0</v>
      </c>
      <c r="BF3892" s="187">
        <f>IF(N3892="snížená",J3892,0)</f>
        <v>0</v>
      </c>
      <c r="BG3892" s="187">
        <f>IF(N3892="zákl. přenesená",J3892,0)</f>
        <v>0</v>
      </c>
      <c r="BH3892" s="187">
        <f>IF(N3892="sníž. přenesená",J3892,0)</f>
        <v>0</v>
      </c>
      <c r="BI3892" s="187">
        <f>IF(N3892="nulová",J3892,0)</f>
        <v>0</v>
      </c>
      <c r="BJ3892" s="24" t="s">
        <v>25</v>
      </c>
      <c r="BK3892" s="187">
        <f>ROUND(I3892*H3892,2)</f>
        <v>0</v>
      </c>
      <c r="BL3892" s="24" t="s">
        <v>339</v>
      </c>
      <c r="BM3892" s="24" t="s">
        <v>3777</v>
      </c>
    </row>
    <row r="3893" spans="2:51" s="12" customFormat="1" ht="13.5">
      <c r="B3893" s="197"/>
      <c r="D3893" s="206" t="s">
        <v>153</v>
      </c>
      <c r="E3893" s="220" t="s">
        <v>5</v>
      </c>
      <c r="F3893" s="218" t="s">
        <v>277</v>
      </c>
      <c r="H3893" s="219">
        <v>13</v>
      </c>
      <c r="I3893" s="201"/>
      <c r="L3893" s="197"/>
      <c r="M3893" s="202"/>
      <c r="N3893" s="203"/>
      <c r="O3893" s="203"/>
      <c r="P3893" s="203"/>
      <c r="Q3893" s="203"/>
      <c r="R3893" s="203"/>
      <c r="S3893" s="203"/>
      <c r="T3893" s="204"/>
      <c r="AT3893" s="198" t="s">
        <v>153</v>
      </c>
      <c r="AU3893" s="198" t="s">
        <v>86</v>
      </c>
      <c r="AV3893" s="12" t="s">
        <v>86</v>
      </c>
      <c r="AW3893" s="12" t="s">
        <v>40</v>
      </c>
      <c r="AX3893" s="12" t="s">
        <v>25</v>
      </c>
      <c r="AY3893" s="198" t="s">
        <v>144</v>
      </c>
    </row>
    <row r="3894" spans="2:65" s="1" customFormat="1" ht="22.5" customHeight="1">
      <c r="B3894" s="175"/>
      <c r="C3894" s="176" t="s">
        <v>3778</v>
      </c>
      <c r="D3894" s="176" t="s">
        <v>146</v>
      </c>
      <c r="E3894" s="177" t="s">
        <v>3779</v>
      </c>
      <c r="F3894" s="178" t="s">
        <v>3780</v>
      </c>
      <c r="G3894" s="179" t="s">
        <v>393</v>
      </c>
      <c r="H3894" s="180">
        <v>25</v>
      </c>
      <c r="I3894" s="181"/>
      <c r="J3894" s="182">
        <f>ROUND(I3894*H3894,2)</f>
        <v>0</v>
      </c>
      <c r="K3894" s="178" t="s">
        <v>4754</v>
      </c>
      <c r="L3894" s="42"/>
      <c r="M3894" s="183" t="s">
        <v>5</v>
      </c>
      <c r="N3894" s="184" t="s">
        <v>48</v>
      </c>
      <c r="O3894" s="43"/>
      <c r="P3894" s="185">
        <f>O3894*H3894</f>
        <v>0</v>
      </c>
      <c r="Q3894" s="185">
        <v>0</v>
      </c>
      <c r="R3894" s="185">
        <f>Q3894*H3894</f>
        <v>0</v>
      </c>
      <c r="S3894" s="185">
        <v>0</v>
      </c>
      <c r="T3894" s="186">
        <f>S3894*H3894</f>
        <v>0</v>
      </c>
      <c r="AR3894" s="24" t="s">
        <v>339</v>
      </c>
      <c r="AT3894" s="24" t="s">
        <v>146</v>
      </c>
      <c r="AU3894" s="24" t="s">
        <v>86</v>
      </c>
      <c r="AY3894" s="24" t="s">
        <v>144</v>
      </c>
      <c r="BE3894" s="187">
        <f>IF(N3894="základní",J3894,0)</f>
        <v>0</v>
      </c>
      <c r="BF3894" s="187">
        <f>IF(N3894="snížená",J3894,0)</f>
        <v>0</v>
      </c>
      <c r="BG3894" s="187">
        <f>IF(N3894="zákl. přenesená",J3894,0)</f>
        <v>0</v>
      </c>
      <c r="BH3894" s="187">
        <f>IF(N3894="sníž. přenesená",J3894,0)</f>
        <v>0</v>
      </c>
      <c r="BI3894" s="187">
        <f>IF(N3894="nulová",J3894,0)</f>
        <v>0</v>
      </c>
      <c r="BJ3894" s="24" t="s">
        <v>25</v>
      </c>
      <c r="BK3894" s="187">
        <f>ROUND(I3894*H3894,2)</f>
        <v>0</v>
      </c>
      <c r="BL3894" s="24" t="s">
        <v>339</v>
      </c>
      <c r="BM3894" s="24" t="s">
        <v>3781</v>
      </c>
    </row>
    <row r="3895" spans="2:51" s="12" customFormat="1" ht="13.5">
      <c r="B3895" s="197"/>
      <c r="D3895" s="206" t="s">
        <v>153</v>
      </c>
      <c r="E3895" s="220" t="s">
        <v>5</v>
      </c>
      <c r="F3895" s="218" t="s">
        <v>459</v>
      </c>
      <c r="H3895" s="219">
        <v>25</v>
      </c>
      <c r="I3895" s="201"/>
      <c r="L3895" s="197"/>
      <c r="M3895" s="202"/>
      <c r="N3895" s="203"/>
      <c r="O3895" s="203"/>
      <c r="P3895" s="203"/>
      <c r="Q3895" s="203"/>
      <c r="R3895" s="203"/>
      <c r="S3895" s="203"/>
      <c r="T3895" s="204"/>
      <c r="AT3895" s="198" t="s">
        <v>153</v>
      </c>
      <c r="AU3895" s="198" t="s">
        <v>86</v>
      </c>
      <c r="AV3895" s="12" t="s">
        <v>86</v>
      </c>
      <c r="AW3895" s="12" t="s">
        <v>40</v>
      </c>
      <c r="AX3895" s="12" t="s">
        <v>25</v>
      </c>
      <c r="AY3895" s="198" t="s">
        <v>144</v>
      </c>
    </row>
    <row r="3896" spans="2:65" s="1" customFormat="1" ht="22.5" customHeight="1">
      <c r="B3896" s="175"/>
      <c r="C3896" s="176" t="s">
        <v>3782</v>
      </c>
      <c r="D3896" s="176" t="s">
        <v>146</v>
      </c>
      <c r="E3896" s="177" t="s">
        <v>3783</v>
      </c>
      <c r="F3896" s="178" t="s">
        <v>3784</v>
      </c>
      <c r="G3896" s="179" t="s">
        <v>393</v>
      </c>
      <c r="H3896" s="180">
        <v>24</v>
      </c>
      <c r="I3896" s="181"/>
      <c r="J3896" s="182">
        <f>ROUND(I3896*H3896,2)</f>
        <v>0</v>
      </c>
      <c r="K3896" s="178" t="s">
        <v>4754</v>
      </c>
      <c r="L3896" s="42"/>
      <c r="M3896" s="183" t="s">
        <v>5</v>
      </c>
      <c r="N3896" s="184" t="s">
        <v>48</v>
      </c>
      <c r="O3896" s="43"/>
      <c r="P3896" s="185">
        <f>O3896*H3896</f>
        <v>0</v>
      </c>
      <c r="Q3896" s="185">
        <v>0</v>
      </c>
      <c r="R3896" s="185">
        <f>Q3896*H3896</f>
        <v>0</v>
      </c>
      <c r="S3896" s="185">
        <v>0</v>
      </c>
      <c r="T3896" s="186">
        <f>S3896*H3896</f>
        <v>0</v>
      </c>
      <c r="AR3896" s="24" t="s">
        <v>339</v>
      </c>
      <c r="AT3896" s="24" t="s">
        <v>146</v>
      </c>
      <c r="AU3896" s="24" t="s">
        <v>86</v>
      </c>
      <c r="AY3896" s="24" t="s">
        <v>144</v>
      </c>
      <c r="BE3896" s="187">
        <f>IF(N3896="základní",J3896,0)</f>
        <v>0</v>
      </c>
      <c r="BF3896" s="187">
        <f>IF(N3896="snížená",J3896,0)</f>
        <v>0</v>
      </c>
      <c r="BG3896" s="187">
        <f>IF(N3896="zákl. přenesená",J3896,0)</f>
        <v>0</v>
      </c>
      <c r="BH3896" s="187">
        <f>IF(N3896="sníž. přenesená",J3896,0)</f>
        <v>0</v>
      </c>
      <c r="BI3896" s="187">
        <f>IF(N3896="nulová",J3896,0)</f>
        <v>0</v>
      </c>
      <c r="BJ3896" s="24" t="s">
        <v>25</v>
      </c>
      <c r="BK3896" s="187">
        <f>ROUND(I3896*H3896,2)</f>
        <v>0</v>
      </c>
      <c r="BL3896" s="24" t="s">
        <v>339</v>
      </c>
      <c r="BM3896" s="24" t="s">
        <v>3785</v>
      </c>
    </row>
    <row r="3897" spans="2:51" s="12" customFormat="1" ht="13.5">
      <c r="B3897" s="197"/>
      <c r="D3897" s="206" t="s">
        <v>153</v>
      </c>
      <c r="E3897" s="220" t="s">
        <v>5</v>
      </c>
      <c r="F3897" s="218" t="s">
        <v>453</v>
      </c>
      <c r="H3897" s="219">
        <v>24</v>
      </c>
      <c r="I3897" s="201"/>
      <c r="L3897" s="197"/>
      <c r="M3897" s="202"/>
      <c r="N3897" s="203"/>
      <c r="O3897" s="203"/>
      <c r="P3897" s="203"/>
      <c r="Q3897" s="203"/>
      <c r="R3897" s="203"/>
      <c r="S3897" s="203"/>
      <c r="T3897" s="204"/>
      <c r="AT3897" s="198" t="s">
        <v>153</v>
      </c>
      <c r="AU3897" s="198" t="s">
        <v>86</v>
      </c>
      <c r="AV3897" s="12" t="s">
        <v>86</v>
      </c>
      <c r="AW3897" s="12" t="s">
        <v>40</v>
      </c>
      <c r="AX3897" s="12" t="s">
        <v>25</v>
      </c>
      <c r="AY3897" s="198" t="s">
        <v>144</v>
      </c>
    </row>
    <row r="3898" spans="2:65" s="1" customFormat="1" ht="22.5" customHeight="1">
      <c r="B3898" s="175"/>
      <c r="C3898" s="176" t="s">
        <v>3786</v>
      </c>
      <c r="D3898" s="176" t="s">
        <v>146</v>
      </c>
      <c r="E3898" s="177" t="s">
        <v>3787</v>
      </c>
      <c r="F3898" s="178" t="s">
        <v>3788</v>
      </c>
      <c r="G3898" s="179" t="s">
        <v>393</v>
      </c>
      <c r="H3898" s="180">
        <v>24</v>
      </c>
      <c r="I3898" s="181"/>
      <c r="J3898" s="182">
        <f>ROUND(I3898*H3898,2)</f>
        <v>0</v>
      </c>
      <c r="K3898" s="178" t="s">
        <v>4754</v>
      </c>
      <c r="L3898" s="42"/>
      <c r="M3898" s="183" t="s">
        <v>5</v>
      </c>
      <c r="N3898" s="184" t="s">
        <v>48</v>
      </c>
      <c r="O3898" s="43"/>
      <c r="P3898" s="185">
        <f>O3898*H3898</f>
        <v>0</v>
      </c>
      <c r="Q3898" s="185">
        <v>0</v>
      </c>
      <c r="R3898" s="185">
        <f>Q3898*H3898</f>
        <v>0</v>
      </c>
      <c r="S3898" s="185">
        <v>0</v>
      </c>
      <c r="T3898" s="186">
        <f>S3898*H3898</f>
        <v>0</v>
      </c>
      <c r="AR3898" s="24" t="s">
        <v>339</v>
      </c>
      <c r="AT3898" s="24" t="s">
        <v>146</v>
      </c>
      <c r="AU3898" s="24" t="s">
        <v>86</v>
      </c>
      <c r="AY3898" s="24" t="s">
        <v>144</v>
      </c>
      <c r="BE3898" s="187">
        <f>IF(N3898="základní",J3898,0)</f>
        <v>0</v>
      </c>
      <c r="BF3898" s="187">
        <f>IF(N3898="snížená",J3898,0)</f>
        <v>0</v>
      </c>
      <c r="BG3898" s="187">
        <f>IF(N3898="zákl. přenesená",J3898,0)</f>
        <v>0</v>
      </c>
      <c r="BH3898" s="187">
        <f>IF(N3898="sníž. přenesená",J3898,0)</f>
        <v>0</v>
      </c>
      <c r="BI3898" s="187">
        <f>IF(N3898="nulová",J3898,0)</f>
        <v>0</v>
      </c>
      <c r="BJ3898" s="24" t="s">
        <v>25</v>
      </c>
      <c r="BK3898" s="187">
        <f>ROUND(I3898*H3898,2)</f>
        <v>0</v>
      </c>
      <c r="BL3898" s="24" t="s">
        <v>339</v>
      </c>
      <c r="BM3898" s="24" t="s">
        <v>3789</v>
      </c>
    </row>
    <row r="3899" spans="2:51" s="12" customFormat="1" ht="13.5">
      <c r="B3899" s="197"/>
      <c r="D3899" s="206" t="s">
        <v>153</v>
      </c>
      <c r="E3899" s="220" t="s">
        <v>5</v>
      </c>
      <c r="F3899" s="218" t="s">
        <v>453</v>
      </c>
      <c r="H3899" s="219">
        <v>24</v>
      </c>
      <c r="I3899" s="201"/>
      <c r="L3899" s="197"/>
      <c r="M3899" s="202"/>
      <c r="N3899" s="203"/>
      <c r="O3899" s="203"/>
      <c r="P3899" s="203"/>
      <c r="Q3899" s="203"/>
      <c r="R3899" s="203"/>
      <c r="S3899" s="203"/>
      <c r="T3899" s="204"/>
      <c r="AT3899" s="198" t="s">
        <v>153</v>
      </c>
      <c r="AU3899" s="198" t="s">
        <v>86</v>
      </c>
      <c r="AV3899" s="12" t="s">
        <v>86</v>
      </c>
      <c r="AW3899" s="12" t="s">
        <v>40</v>
      </c>
      <c r="AX3899" s="12" t="s">
        <v>25</v>
      </c>
      <c r="AY3899" s="198" t="s">
        <v>144</v>
      </c>
    </row>
    <row r="3900" spans="2:65" s="1" customFormat="1" ht="22.5" customHeight="1">
      <c r="B3900" s="175"/>
      <c r="C3900" s="176" t="s">
        <v>3790</v>
      </c>
      <c r="D3900" s="176" t="s">
        <v>146</v>
      </c>
      <c r="E3900" s="177" t="s">
        <v>3791</v>
      </c>
      <c r="F3900" s="178" t="s">
        <v>3792</v>
      </c>
      <c r="G3900" s="179" t="s">
        <v>393</v>
      </c>
      <c r="H3900" s="180">
        <v>10</v>
      </c>
      <c r="I3900" s="181"/>
      <c r="J3900" s="182">
        <f>ROUND(I3900*H3900,2)</f>
        <v>0</v>
      </c>
      <c r="K3900" s="178" t="s">
        <v>4754</v>
      </c>
      <c r="L3900" s="42"/>
      <c r="M3900" s="183" t="s">
        <v>5</v>
      </c>
      <c r="N3900" s="184" t="s">
        <v>48</v>
      </c>
      <c r="O3900" s="43"/>
      <c r="P3900" s="185">
        <f>O3900*H3900</f>
        <v>0</v>
      </c>
      <c r="Q3900" s="185">
        <v>0</v>
      </c>
      <c r="R3900" s="185">
        <f>Q3900*H3900</f>
        <v>0</v>
      </c>
      <c r="S3900" s="185">
        <v>0</v>
      </c>
      <c r="T3900" s="186">
        <f>S3900*H3900</f>
        <v>0</v>
      </c>
      <c r="AR3900" s="24" t="s">
        <v>339</v>
      </c>
      <c r="AT3900" s="24" t="s">
        <v>146</v>
      </c>
      <c r="AU3900" s="24" t="s">
        <v>86</v>
      </c>
      <c r="AY3900" s="24" t="s">
        <v>144</v>
      </c>
      <c r="BE3900" s="187">
        <f>IF(N3900="základní",J3900,0)</f>
        <v>0</v>
      </c>
      <c r="BF3900" s="187">
        <f>IF(N3900="snížená",J3900,0)</f>
        <v>0</v>
      </c>
      <c r="BG3900" s="187">
        <f>IF(N3900="zákl. přenesená",J3900,0)</f>
        <v>0</v>
      </c>
      <c r="BH3900" s="187">
        <f>IF(N3900="sníž. přenesená",J3900,0)</f>
        <v>0</v>
      </c>
      <c r="BI3900" s="187">
        <f>IF(N3900="nulová",J3900,0)</f>
        <v>0</v>
      </c>
      <c r="BJ3900" s="24" t="s">
        <v>25</v>
      </c>
      <c r="BK3900" s="187">
        <f>ROUND(I3900*H3900,2)</f>
        <v>0</v>
      </c>
      <c r="BL3900" s="24" t="s">
        <v>339</v>
      </c>
      <c r="BM3900" s="24" t="s">
        <v>3793</v>
      </c>
    </row>
    <row r="3901" spans="2:51" s="12" customFormat="1" ht="13.5">
      <c r="B3901" s="197"/>
      <c r="D3901" s="206" t="s">
        <v>153</v>
      </c>
      <c r="E3901" s="220" t="s">
        <v>5</v>
      </c>
      <c r="F3901" s="218" t="s">
        <v>233</v>
      </c>
      <c r="H3901" s="219">
        <v>10</v>
      </c>
      <c r="I3901" s="201"/>
      <c r="L3901" s="197"/>
      <c r="M3901" s="202"/>
      <c r="N3901" s="203"/>
      <c r="O3901" s="203"/>
      <c r="P3901" s="203"/>
      <c r="Q3901" s="203"/>
      <c r="R3901" s="203"/>
      <c r="S3901" s="203"/>
      <c r="T3901" s="204"/>
      <c r="AT3901" s="198" t="s">
        <v>153</v>
      </c>
      <c r="AU3901" s="198" t="s">
        <v>86</v>
      </c>
      <c r="AV3901" s="12" t="s">
        <v>86</v>
      </c>
      <c r="AW3901" s="12" t="s">
        <v>40</v>
      </c>
      <c r="AX3901" s="12" t="s">
        <v>25</v>
      </c>
      <c r="AY3901" s="198" t="s">
        <v>144</v>
      </c>
    </row>
    <row r="3902" spans="2:65" s="1" customFormat="1" ht="31.5" customHeight="1">
      <c r="B3902" s="175"/>
      <c r="C3902" s="176" t="s">
        <v>3794</v>
      </c>
      <c r="D3902" s="176" t="s">
        <v>146</v>
      </c>
      <c r="E3902" s="177" t="s">
        <v>3795</v>
      </c>
      <c r="F3902" s="178" t="s">
        <v>3796</v>
      </c>
      <c r="G3902" s="179" t="s">
        <v>393</v>
      </c>
      <c r="H3902" s="180">
        <v>14</v>
      </c>
      <c r="I3902" s="181"/>
      <c r="J3902" s="182">
        <f>ROUND(I3902*H3902,2)</f>
        <v>0</v>
      </c>
      <c r="K3902" s="178" t="s">
        <v>4754</v>
      </c>
      <c r="L3902" s="42"/>
      <c r="M3902" s="183" t="s">
        <v>5</v>
      </c>
      <c r="N3902" s="184" t="s">
        <v>48</v>
      </c>
      <c r="O3902" s="43"/>
      <c r="P3902" s="185">
        <f>O3902*H3902</f>
        <v>0</v>
      </c>
      <c r="Q3902" s="185">
        <v>0</v>
      </c>
      <c r="R3902" s="185">
        <f>Q3902*H3902</f>
        <v>0</v>
      </c>
      <c r="S3902" s="185">
        <v>0</v>
      </c>
      <c r="T3902" s="186">
        <f>S3902*H3902</f>
        <v>0</v>
      </c>
      <c r="AR3902" s="24" t="s">
        <v>339</v>
      </c>
      <c r="AT3902" s="24" t="s">
        <v>146</v>
      </c>
      <c r="AU3902" s="24" t="s">
        <v>86</v>
      </c>
      <c r="AY3902" s="24" t="s">
        <v>144</v>
      </c>
      <c r="BE3902" s="187">
        <f>IF(N3902="základní",J3902,0)</f>
        <v>0</v>
      </c>
      <c r="BF3902" s="187">
        <f>IF(N3902="snížená",J3902,0)</f>
        <v>0</v>
      </c>
      <c r="BG3902" s="187">
        <f>IF(N3902="zákl. přenesená",J3902,0)</f>
        <v>0</v>
      </c>
      <c r="BH3902" s="187">
        <f>IF(N3902="sníž. přenesená",J3902,0)</f>
        <v>0</v>
      </c>
      <c r="BI3902" s="187">
        <f>IF(N3902="nulová",J3902,0)</f>
        <v>0</v>
      </c>
      <c r="BJ3902" s="24" t="s">
        <v>25</v>
      </c>
      <c r="BK3902" s="187">
        <f>ROUND(I3902*H3902,2)</f>
        <v>0</v>
      </c>
      <c r="BL3902" s="24" t="s">
        <v>339</v>
      </c>
      <c r="BM3902" s="24" t="s">
        <v>3797</v>
      </c>
    </row>
    <row r="3903" spans="2:51" s="12" customFormat="1" ht="13.5">
      <c r="B3903" s="197"/>
      <c r="D3903" s="206" t="s">
        <v>153</v>
      </c>
      <c r="E3903" s="220" t="s">
        <v>5</v>
      </c>
      <c r="F3903" s="218" t="s">
        <v>285</v>
      </c>
      <c r="H3903" s="219">
        <v>14</v>
      </c>
      <c r="I3903" s="201"/>
      <c r="L3903" s="197"/>
      <c r="M3903" s="202"/>
      <c r="N3903" s="203"/>
      <c r="O3903" s="203"/>
      <c r="P3903" s="203"/>
      <c r="Q3903" s="203"/>
      <c r="R3903" s="203"/>
      <c r="S3903" s="203"/>
      <c r="T3903" s="204"/>
      <c r="AT3903" s="198" t="s">
        <v>153</v>
      </c>
      <c r="AU3903" s="198" t="s">
        <v>86</v>
      </c>
      <c r="AV3903" s="12" t="s">
        <v>86</v>
      </c>
      <c r="AW3903" s="12" t="s">
        <v>40</v>
      </c>
      <c r="AX3903" s="12" t="s">
        <v>25</v>
      </c>
      <c r="AY3903" s="198" t="s">
        <v>144</v>
      </c>
    </row>
    <row r="3904" spans="2:65" s="1" customFormat="1" ht="22.5" customHeight="1">
      <c r="B3904" s="175"/>
      <c r="C3904" s="176" t="s">
        <v>3798</v>
      </c>
      <c r="D3904" s="176" t="s">
        <v>146</v>
      </c>
      <c r="E3904" s="177" t="s">
        <v>3799</v>
      </c>
      <c r="F3904" s="178" t="s">
        <v>3800</v>
      </c>
      <c r="G3904" s="179" t="s">
        <v>393</v>
      </c>
      <c r="H3904" s="180">
        <v>12</v>
      </c>
      <c r="I3904" s="181"/>
      <c r="J3904" s="182">
        <f>ROUND(I3904*H3904,2)</f>
        <v>0</v>
      </c>
      <c r="K3904" s="178" t="s">
        <v>4754</v>
      </c>
      <c r="L3904" s="42"/>
      <c r="M3904" s="183" t="s">
        <v>5</v>
      </c>
      <c r="N3904" s="184" t="s">
        <v>48</v>
      </c>
      <c r="O3904" s="43"/>
      <c r="P3904" s="185">
        <f>O3904*H3904</f>
        <v>0</v>
      </c>
      <c r="Q3904" s="185">
        <v>0</v>
      </c>
      <c r="R3904" s="185">
        <f>Q3904*H3904</f>
        <v>0</v>
      </c>
      <c r="S3904" s="185">
        <v>0</v>
      </c>
      <c r="T3904" s="186">
        <f>S3904*H3904</f>
        <v>0</v>
      </c>
      <c r="AR3904" s="24" t="s">
        <v>339</v>
      </c>
      <c r="AT3904" s="24" t="s">
        <v>146</v>
      </c>
      <c r="AU3904" s="24" t="s">
        <v>86</v>
      </c>
      <c r="AY3904" s="24" t="s">
        <v>144</v>
      </c>
      <c r="BE3904" s="187">
        <f>IF(N3904="základní",J3904,0)</f>
        <v>0</v>
      </c>
      <c r="BF3904" s="187">
        <f>IF(N3904="snížená",J3904,0)</f>
        <v>0</v>
      </c>
      <c r="BG3904" s="187">
        <f>IF(N3904="zákl. přenesená",J3904,0)</f>
        <v>0</v>
      </c>
      <c r="BH3904" s="187">
        <f>IF(N3904="sníž. přenesená",J3904,0)</f>
        <v>0</v>
      </c>
      <c r="BI3904" s="187">
        <f>IF(N3904="nulová",J3904,0)</f>
        <v>0</v>
      </c>
      <c r="BJ3904" s="24" t="s">
        <v>25</v>
      </c>
      <c r="BK3904" s="187">
        <f>ROUND(I3904*H3904,2)</f>
        <v>0</v>
      </c>
      <c r="BL3904" s="24" t="s">
        <v>339</v>
      </c>
      <c r="BM3904" s="24" t="s">
        <v>3801</v>
      </c>
    </row>
    <row r="3905" spans="2:51" s="12" customFormat="1" ht="13.5">
      <c r="B3905" s="197"/>
      <c r="D3905" s="189" t="s">
        <v>153</v>
      </c>
      <c r="E3905" s="198" t="s">
        <v>5</v>
      </c>
      <c r="F3905" s="199" t="s">
        <v>264</v>
      </c>
      <c r="H3905" s="200">
        <v>12</v>
      </c>
      <c r="I3905" s="201"/>
      <c r="L3905" s="197"/>
      <c r="M3905" s="202"/>
      <c r="N3905" s="203"/>
      <c r="O3905" s="203"/>
      <c r="P3905" s="203"/>
      <c r="Q3905" s="203"/>
      <c r="R3905" s="203"/>
      <c r="S3905" s="203"/>
      <c r="T3905" s="204"/>
      <c r="AT3905" s="198" t="s">
        <v>153</v>
      </c>
      <c r="AU3905" s="198" t="s">
        <v>86</v>
      </c>
      <c r="AV3905" s="12" t="s">
        <v>86</v>
      </c>
      <c r="AW3905" s="12" t="s">
        <v>40</v>
      </c>
      <c r="AX3905" s="12" t="s">
        <v>25</v>
      </c>
      <c r="AY3905" s="198" t="s">
        <v>144</v>
      </c>
    </row>
    <row r="3906" spans="2:63" s="10" customFormat="1" ht="29.85" customHeight="1">
      <c r="B3906" s="161"/>
      <c r="D3906" s="172" t="s">
        <v>76</v>
      </c>
      <c r="E3906" s="173" t="s">
        <v>3802</v>
      </c>
      <c r="F3906" s="173" t="s">
        <v>3803</v>
      </c>
      <c r="I3906" s="164"/>
      <c r="J3906" s="174">
        <f>BK3906</f>
        <v>0</v>
      </c>
      <c r="L3906" s="161"/>
      <c r="M3906" s="166"/>
      <c r="N3906" s="167"/>
      <c r="O3906" s="167"/>
      <c r="P3906" s="168">
        <f>SUM(P3907:P4093)</f>
        <v>0</v>
      </c>
      <c r="Q3906" s="167"/>
      <c r="R3906" s="168">
        <f>SUM(R3907:R4093)</f>
        <v>0</v>
      </c>
      <c r="S3906" s="167"/>
      <c r="T3906" s="169">
        <f>SUM(T3907:T4093)</f>
        <v>0</v>
      </c>
      <c r="AR3906" s="162" t="s">
        <v>86</v>
      </c>
      <c r="AT3906" s="170" t="s">
        <v>76</v>
      </c>
      <c r="AU3906" s="170" t="s">
        <v>25</v>
      </c>
      <c r="AY3906" s="162" t="s">
        <v>144</v>
      </c>
      <c r="BK3906" s="171">
        <f>SUM(BK3907:BK4093)</f>
        <v>0</v>
      </c>
    </row>
    <row r="3907" spans="2:65" s="1" customFormat="1" ht="22.5" customHeight="1">
      <c r="B3907" s="175"/>
      <c r="C3907" s="176" t="s">
        <v>3804</v>
      </c>
      <c r="D3907" s="176" t="s">
        <v>146</v>
      </c>
      <c r="E3907" s="177" t="s">
        <v>3805</v>
      </c>
      <c r="F3907" s="178" t="s">
        <v>3806</v>
      </c>
      <c r="G3907" s="179" t="s">
        <v>393</v>
      </c>
      <c r="H3907" s="180">
        <v>4</v>
      </c>
      <c r="I3907" s="181"/>
      <c r="J3907" s="182">
        <f>ROUND(I3907*H3907,2)</f>
        <v>0</v>
      </c>
      <c r="K3907" s="178" t="s">
        <v>4754</v>
      </c>
      <c r="L3907" s="42"/>
      <c r="M3907" s="183" t="s">
        <v>5</v>
      </c>
      <c r="N3907" s="184" t="s">
        <v>48</v>
      </c>
      <c r="O3907" s="43"/>
      <c r="P3907" s="185">
        <f>O3907*H3907</f>
        <v>0</v>
      </c>
      <c r="Q3907" s="185">
        <v>0</v>
      </c>
      <c r="R3907" s="185">
        <f>Q3907*H3907</f>
        <v>0</v>
      </c>
      <c r="S3907" s="185">
        <v>0</v>
      </c>
      <c r="T3907" s="186">
        <f>S3907*H3907</f>
        <v>0</v>
      </c>
      <c r="AR3907" s="24" t="s">
        <v>339</v>
      </c>
      <c r="AT3907" s="24" t="s">
        <v>146</v>
      </c>
      <c r="AU3907" s="24" t="s">
        <v>86</v>
      </c>
      <c r="AY3907" s="24" t="s">
        <v>144</v>
      </c>
      <c r="BE3907" s="187">
        <f>IF(N3907="základní",J3907,0)</f>
        <v>0</v>
      </c>
      <c r="BF3907" s="187">
        <f>IF(N3907="snížená",J3907,0)</f>
        <v>0</v>
      </c>
      <c r="BG3907" s="187">
        <f>IF(N3907="zákl. přenesená",J3907,0)</f>
        <v>0</v>
      </c>
      <c r="BH3907" s="187">
        <f>IF(N3907="sníž. přenesená",J3907,0)</f>
        <v>0</v>
      </c>
      <c r="BI3907" s="187">
        <f>IF(N3907="nulová",J3907,0)</f>
        <v>0</v>
      </c>
      <c r="BJ3907" s="24" t="s">
        <v>25</v>
      </c>
      <c r="BK3907" s="187">
        <f>ROUND(I3907*H3907,2)</f>
        <v>0</v>
      </c>
      <c r="BL3907" s="24" t="s">
        <v>339</v>
      </c>
      <c r="BM3907" s="24" t="s">
        <v>3807</v>
      </c>
    </row>
    <row r="3908" spans="2:51" s="12" customFormat="1" ht="13.5">
      <c r="B3908" s="197"/>
      <c r="D3908" s="189" t="s">
        <v>153</v>
      </c>
      <c r="E3908" s="198" t="s">
        <v>5</v>
      </c>
      <c r="F3908" s="199" t="s">
        <v>151</v>
      </c>
      <c r="H3908" s="200">
        <v>4</v>
      </c>
      <c r="I3908" s="201"/>
      <c r="L3908" s="197"/>
      <c r="M3908" s="202"/>
      <c r="N3908" s="203"/>
      <c r="O3908" s="203"/>
      <c r="P3908" s="203"/>
      <c r="Q3908" s="203"/>
      <c r="R3908" s="203"/>
      <c r="S3908" s="203"/>
      <c r="T3908" s="204"/>
      <c r="AT3908" s="198" t="s">
        <v>153</v>
      </c>
      <c r="AU3908" s="198" t="s">
        <v>86</v>
      </c>
      <c r="AV3908" s="12" t="s">
        <v>86</v>
      </c>
      <c r="AW3908" s="12" t="s">
        <v>40</v>
      </c>
      <c r="AX3908" s="12" t="s">
        <v>77</v>
      </c>
      <c r="AY3908" s="198" t="s">
        <v>144</v>
      </c>
    </row>
    <row r="3909" spans="2:51" s="13" customFormat="1" ht="13.5">
      <c r="B3909" s="205"/>
      <c r="D3909" s="206" t="s">
        <v>153</v>
      </c>
      <c r="E3909" s="207" t="s">
        <v>5</v>
      </c>
      <c r="F3909" s="208" t="s">
        <v>174</v>
      </c>
      <c r="H3909" s="209">
        <v>4</v>
      </c>
      <c r="I3909" s="210"/>
      <c r="L3909" s="205"/>
      <c r="M3909" s="211"/>
      <c r="N3909" s="212"/>
      <c r="O3909" s="212"/>
      <c r="P3909" s="212"/>
      <c r="Q3909" s="212"/>
      <c r="R3909" s="212"/>
      <c r="S3909" s="212"/>
      <c r="T3909" s="213"/>
      <c r="AT3909" s="214" t="s">
        <v>153</v>
      </c>
      <c r="AU3909" s="214" t="s">
        <v>86</v>
      </c>
      <c r="AV3909" s="13" t="s">
        <v>151</v>
      </c>
      <c r="AW3909" s="13" t="s">
        <v>40</v>
      </c>
      <c r="AX3909" s="13" t="s">
        <v>25</v>
      </c>
      <c r="AY3909" s="214" t="s">
        <v>144</v>
      </c>
    </row>
    <row r="3910" spans="2:65" s="1" customFormat="1" ht="22.5" customHeight="1">
      <c r="B3910" s="175"/>
      <c r="C3910" s="176" t="s">
        <v>3808</v>
      </c>
      <c r="D3910" s="176" t="s">
        <v>146</v>
      </c>
      <c r="E3910" s="177" t="s">
        <v>3809</v>
      </c>
      <c r="F3910" s="178" t="s">
        <v>3810</v>
      </c>
      <c r="G3910" s="179" t="s">
        <v>393</v>
      </c>
      <c r="H3910" s="180">
        <v>7</v>
      </c>
      <c r="I3910" s="181"/>
      <c r="J3910" s="182">
        <f>ROUND(I3910*H3910,2)</f>
        <v>0</v>
      </c>
      <c r="K3910" s="178" t="s">
        <v>4754</v>
      </c>
      <c r="L3910" s="42"/>
      <c r="M3910" s="183" t="s">
        <v>5</v>
      </c>
      <c r="N3910" s="184" t="s">
        <v>48</v>
      </c>
      <c r="O3910" s="43"/>
      <c r="P3910" s="185">
        <f>O3910*H3910</f>
        <v>0</v>
      </c>
      <c r="Q3910" s="185">
        <v>0</v>
      </c>
      <c r="R3910" s="185">
        <f>Q3910*H3910</f>
        <v>0</v>
      </c>
      <c r="S3910" s="185">
        <v>0</v>
      </c>
      <c r="T3910" s="186">
        <f>S3910*H3910</f>
        <v>0</v>
      </c>
      <c r="AR3910" s="24" t="s">
        <v>339</v>
      </c>
      <c r="AT3910" s="24" t="s">
        <v>146</v>
      </c>
      <c r="AU3910" s="24" t="s">
        <v>86</v>
      </c>
      <c r="AY3910" s="24" t="s">
        <v>144</v>
      </c>
      <c r="BE3910" s="187">
        <f>IF(N3910="základní",J3910,0)</f>
        <v>0</v>
      </c>
      <c r="BF3910" s="187">
        <f>IF(N3910="snížená",J3910,0)</f>
        <v>0</v>
      </c>
      <c r="BG3910" s="187">
        <f>IF(N3910="zákl. přenesená",J3910,0)</f>
        <v>0</v>
      </c>
      <c r="BH3910" s="187">
        <f>IF(N3910="sníž. přenesená",J3910,0)</f>
        <v>0</v>
      </c>
      <c r="BI3910" s="187">
        <f>IF(N3910="nulová",J3910,0)</f>
        <v>0</v>
      </c>
      <c r="BJ3910" s="24" t="s">
        <v>25</v>
      </c>
      <c r="BK3910" s="187">
        <f>ROUND(I3910*H3910,2)</f>
        <v>0</v>
      </c>
      <c r="BL3910" s="24" t="s">
        <v>339</v>
      </c>
      <c r="BM3910" s="24" t="s">
        <v>3811</v>
      </c>
    </row>
    <row r="3911" spans="2:51" s="12" customFormat="1" ht="13.5">
      <c r="B3911" s="197"/>
      <c r="D3911" s="189" t="s">
        <v>153</v>
      </c>
      <c r="E3911" s="198" t="s">
        <v>5</v>
      </c>
      <c r="F3911" s="199" t="s">
        <v>195</v>
      </c>
      <c r="H3911" s="200">
        <v>7</v>
      </c>
      <c r="I3911" s="201"/>
      <c r="L3911" s="197"/>
      <c r="M3911" s="202"/>
      <c r="N3911" s="203"/>
      <c r="O3911" s="203"/>
      <c r="P3911" s="203"/>
      <c r="Q3911" s="203"/>
      <c r="R3911" s="203"/>
      <c r="S3911" s="203"/>
      <c r="T3911" s="204"/>
      <c r="AT3911" s="198" t="s">
        <v>153</v>
      </c>
      <c r="AU3911" s="198" t="s">
        <v>86</v>
      </c>
      <c r="AV3911" s="12" t="s">
        <v>86</v>
      </c>
      <c r="AW3911" s="12" t="s">
        <v>40</v>
      </c>
      <c r="AX3911" s="12" t="s">
        <v>77</v>
      </c>
      <c r="AY3911" s="198" t="s">
        <v>144</v>
      </c>
    </row>
    <row r="3912" spans="2:51" s="13" customFormat="1" ht="13.5">
      <c r="B3912" s="205"/>
      <c r="D3912" s="206" t="s">
        <v>153</v>
      </c>
      <c r="E3912" s="207" t="s">
        <v>5</v>
      </c>
      <c r="F3912" s="208" t="s">
        <v>174</v>
      </c>
      <c r="H3912" s="209">
        <v>7</v>
      </c>
      <c r="I3912" s="210"/>
      <c r="L3912" s="205"/>
      <c r="M3912" s="211"/>
      <c r="N3912" s="212"/>
      <c r="O3912" s="212"/>
      <c r="P3912" s="212"/>
      <c r="Q3912" s="212"/>
      <c r="R3912" s="212"/>
      <c r="S3912" s="212"/>
      <c r="T3912" s="213"/>
      <c r="AT3912" s="214" t="s">
        <v>153</v>
      </c>
      <c r="AU3912" s="214" t="s">
        <v>86</v>
      </c>
      <c r="AV3912" s="13" t="s">
        <v>151</v>
      </c>
      <c r="AW3912" s="13" t="s">
        <v>40</v>
      </c>
      <c r="AX3912" s="13" t="s">
        <v>25</v>
      </c>
      <c r="AY3912" s="214" t="s">
        <v>144</v>
      </c>
    </row>
    <row r="3913" spans="2:65" s="1" customFormat="1" ht="22.5" customHeight="1">
      <c r="B3913" s="175"/>
      <c r="C3913" s="176" t="s">
        <v>3812</v>
      </c>
      <c r="D3913" s="176" t="s">
        <v>146</v>
      </c>
      <c r="E3913" s="177" t="s">
        <v>3813</v>
      </c>
      <c r="F3913" s="178" t="s">
        <v>3814</v>
      </c>
      <c r="G3913" s="179" t="s">
        <v>393</v>
      </c>
      <c r="H3913" s="180">
        <v>7</v>
      </c>
      <c r="I3913" s="181"/>
      <c r="J3913" s="182">
        <f>ROUND(I3913*H3913,2)</f>
        <v>0</v>
      </c>
      <c r="K3913" s="178" t="s">
        <v>4754</v>
      </c>
      <c r="L3913" s="42"/>
      <c r="M3913" s="183" t="s">
        <v>5</v>
      </c>
      <c r="N3913" s="184" t="s">
        <v>48</v>
      </c>
      <c r="O3913" s="43"/>
      <c r="P3913" s="185">
        <f>O3913*H3913</f>
        <v>0</v>
      </c>
      <c r="Q3913" s="185">
        <v>0</v>
      </c>
      <c r="R3913" s="185">
        <f>Q3913*H3913</f>
        <v>0</v>
      </c>
      <c r="S3913" s="185">
        <v>0</v>
      </c>
      <c r="T3913" s="186">
        <f>S3913*H3913</f>
        <v>0</v>
      </c>
      <c r="AR3913" s="24" t="s">
        <v>339</v>
      </c>
      <c r="AT3913" s="24" t="s">
        <v>146</v>
      </c>
      <c r="AU3913" s="24" t="s">
        <v>86</v>
      </c>
      <c r="AY3913" s="24" t="s">
        <v>144</v>
      </c>
      <c r="BE3913" s="187">
        <f>IF(N3913="základní",J3913,0)</f>
        <v>0</v>
      </c>
      <c r="BF3913" s="187">
        <f>IF(N3913="snížená",J3913,0)</f>
        <v>0</v>
      </c>
      <c r="BG3913" s="187">
        <f>IF(N3913="zákl. přenesená",J3913,0)</f>
        <v>0</v>
      </c>
      <c r="BH3913" s="187">
        <f>IF(N3913="sníž. přenesená",J3913,0)</f>
        <v>0</v>
      </c>
      <c r="BI3913" s="187">
        <f>IF(N3913="nulová",J3913,0)</f>
        <v>0</v>
      </c>
      <c r="BJ3913" s="24" t="s">
        <v>25</v>
      </c>
      <c r="BK3913" s="187">
        <f>ROUND(I3913*H3913,2)</f>
        <v>0</v>
      </c>
      <c r="BL3913" s="24" t="s">
        <v>339</v>
      </c>
      <c r="BM3913" s="24" t="s">
        <v>3815</v>
      </c>
    </row>
    <row r="3914" spans="2:51" s="12" customFormat="1" ht="13.5">
      <c r="B3914" s="197"/>
      <c r="D3914" s="189" t="s">
        <v>153</v>
      </c>
      <c r="E3914" s="198" t="s">
        <v>5</v>
      </c>
      <c r="F3914" s="199" t="s">
        <v>195</v>
      </c>
      <c r="H3914" s="200">
        <v>7</v>
      </c>
      <c r="I3914" s="201"/>
      <c r="L3914" s="197"/>
      <c r="M3914" s="202"/>
      <c r="N3914" s="203"/>
      <c r="O3914" s="203"/>
      <c r="P3914" s="203"/>
      <c r="Q3914" s="203"/>
      <c r="R3914" s="203"/>
      <c r="S3914" s="203"/>
      <c r="T3914" s="204"/>
      <c r="AT3914" s="198" t="s">
        <v>153</v>
      </c>
      <c r="AU3914" s="198" t="s">
        <v>86</v>
      </c>
      <c r="AV3914" s="12" t="s">
        <v>86</v>
      </c>
      <c r="AW3914" s="12" t="s">
        <v>40</v>
      </c>
      <c r="AX3914" s="12" t="s">
        <v>77</v>
      </c>
      <c r="AY3914" s="198" t="s">
        <v>144</v>
      </c>
    </row>
    <row r="3915" spans="2:51" s="13" customFormat="1" ht="13.5">
      <c r="B3915" s="205"/>
      <c r="D3915" s="206" t="s">
        <v>153</v>
      </c>
      <c r="E3915" s="207" t="s">
        <v>5</v>
      </c>
      <c r="F3915" s="208" t="s">
        <v>174</v>
      </c>
      <c r="H3915" s="209">
        <v>7</v>
      </c>
      <c r="I3915" s="210"/>
      <c r="L3915" s="205"/>
      <c r="M3915" s="211"/>
      <c r="N3915" s="212"/>
      <c r="O3915" s="212"/>
      <c r="P3915" s="212"/>
      <c r="Q3915" s="212"/>
      <c r="R3915" s="212"/>
      <c r="S3915" s="212"/>
      <c r="T3915" s="213"/>
      <c r="AT3915" s="214" t="s">
        <v>153</v>
      </c>
      <c r="AU3915" s="214" t="s">
        <v>86</v>
      </c>
      <c r="AV3915" s="13" t="s">
        <v>151</v>
      </c>
      <c r="AW3915" s="13" t="s">
        <v>40</v>
      </c>
      <c r="AX3915" s="13" t="s">
        <v>25</v>
      </c>
      <c r="AY3915" s="214" t="s">
        <v>144</v>
      </c>
    </row>
    <row r="3916" spans="2:65" s="1" customFormat="1" ht="22.5" customHeight="1">
      <c r="B3916" s="175"/>
      <c r="C3916" s="176" t="s">
        <v>3816</v>
      </c>
      <c r="D3916" s="176" t="s">
        <v>146</v>
      </c>
      <c r="E3916" s="177" t="s">
        <v>3817</v>
      </c>
      <c r="F3916" s="178" t="s">
        <v>3818</v>
      </c>
      <c r="G3916" s="179" t="s">
        <v>393</v>
      </c>
      <c r="H3916" s="180">
        <v>8</v>
      </c>
      <c r="I3916" s="181"/>
      <c r="J3916" s="182">
        <f>ROUND(I3916*H3916,2)</f>
        <v>0</v>
      </c>
      <c r="K3916" s="178" t="s">
        <v>4754</v>
      </c>
      <c r="L3916" s="42"/>
      <c r="M3916" s="183" t="s">
        <v>5</v>
      </c>
      <c r="N3916" s="184" t="s">
        <v>48</v>
      </c>
      <c r="O3916" s="43"/>
      <c r="P3916" s="185">
        <f>O3916*H3916</f>
        <v>0</v>
      </c>
      <c r="Q3916" s="185">
        <v>0</v>
      </c>
      <c r="R3916" s="185">
        <f>Q3916*H3916</f>
        <v>0</v>
      </c>
      <c r="S3916" s="185">
        <v>0</v>
      </c>
      <c r="T3916" s="186">
        <f>S3916*H3916</f>
        <v>0</v>
      </c>
      <c r="AR3916" s="24" t="s">
        <v>339</v>
      </c>
      <c r="AT3916" s="24" t="s">
        <v>146</v>
      </c>
      <c r="AU3916" s="24" t="s">
        <v>86</v>
      </c>
      <c r="AY3916" s="24" t="s">
        <v>144</v>
      </c>
      <c r="BE3916" s="187">
        <f>IF(N3916="základní",J3916,0)</f>
        <v>0</v>
      </c>
      <c r="BF3916" s="187">
        <f>IF(N3916="snížená",J3916,0)</f>
        <v>0</v>
      </c>
      <c r="BG3916" s="187">
        <f>IF(N3916="zákl. přenesená",J3916,0)</f>
        <v>0</v>
      </c>
      <c r="BH3916" s="187">
        <f>IF(N3916="sníž. přenesená",J3916,0)</f>
        <v>0</v>
      </c>
      <c r="BI3916" s="187">
        <f>IF(N3916="nulová",J3916,0)</f>
        <v>0</v>
      </c>
      <c r="BJ3916" s="24" t="s">
        <v>25</v>
      </c>
      <c r="BK3916" s="187">
        <f>ROUND(I3916*H3916,2)</f>
        <v>0</v>
      </c>
      <c r="BL3916" s="24" t="s">
        <v>339</v>
      </c>
      <c r="BM3916" s="24" t="s">
        <v>3819</v>
      </c>
    </row>
    <row r="3917" spans="2:51" s="12" customFormat="1" ht="13.5">
      <c r="B3917" s="197"/>
      <c r="D3917" s="189" t="s">
        <v>153</v>
      </c>
      <c r="E3917" s="198" t="s">
        <v>5</v>
      </c>
      <c r="F3917" s="199" t="s">
        <v>202</v>
      </c>
      <c r="H3917" s="200">
        <v>8</v>
      </c>
      <c r="I3917" s="201"/>
      <c r="L3917" s="197"/>
      <c r="M3917" s="202"/>
      <c r="N3917" s="203"/>
      <c r="O3917" s="203"/>
      <c r="P3917" s="203"/>
      <c r="Q3917" s="203"/>
      <c r="R3917" s="203"/>
      <c r="S3917" s="203"/>
      <c r="T3917" s="204"/>
      <c r="AT3917" s="198" t="s">
        <v>153</v>
      </c>
      <c r="AU3917" s="198" t="s">
        <v>86</v>
      </c>
      <c r="AV3917" s="12" t="s">
        <v>86</v>
      </c>
      <c r="AW3917" s="12" t="s">
        <v>40</v>
      </c>
      <c r="AX3917" s="12" t="s">
        <v>77</v>
      </c>
      <c r="AY3917" s="198" t="s">
        <v>144</v>
      </c>
    </row>
    <row r="3918" spans="2:51" s="13" customFormat="1" ht="13.5">
      <c r="B3918" s="205"/>
      <c r="D3918" s="206" t="s">
        <v>153</v>
      </c>
      <c r="E3918" s="207" t="s">
        <v>5</v>
      </c>
      <c r="F3918" s="208" t="s">
        <v>174</v>
      </c>
      <c r="H3918" s="209">
        <v>8</v>
      </c>
      <c r="I3918" s="210"/>
      <c r="L3918" s="205"/>
      <c r="M3918" s="211"/>
      <c r="N3918" s="212"/>
      <c r="O3918" s="212"/>
      <c r="P3918" s="212"/>
      <c r="Q3918" s="212"/>
      <c r="R3918" s="212"/>
      <c r="S3918" s="212"/>
      <c r="T3918" s="213"/>
      <c r="AT3918" s="214" t="s">
        <v>153</v>
      </c>
      <c r="AU3918" s="214" t="s">
        <v>86</v>
      </c>
      <c r="AV3918" s="13" t="s">
        <v>151</v>
      </c>
      <c r="AW3918" s="13" t="s">
        <v>40</v>
      </c>
      <c r="AX3918" s="13" t="s">
        <v>25</v>
      </c>
      <c r="AY3918" s="214" t="s">
        <v>144</v>
      </c>
    </row>
    <row r="3919" spans="2:65" s="1" customFormat="1" ht="22.5" customHeight="1">
      <c r="B3919" s="175"/>
      <c r="C3919" s="176" t="s">
        <v>3820</v>
      </c>
      <c r="D3919" s="176" t="s">
        <v>146</v>
      </c>
      <c r="E3919" s="177" t="s">
        <v>3821</v>
      </c>
      <c r="F3919" s="178" t="s">
        <v>3822</v>
      </c>
      <c r="G3919" s="179" t="s">
        <v>393</v>
      </c>
      <c r="H3919" s="180">
        <v>8</v>
      </c>
      <c r="I3919" s="181"/>
      <c r="J3919" s="182">
        <f>ROUND(I3919*H3919,2)</f>
        <v>0</v>
      </c>
      <c r="K3919" s="178" t="s">
        <v>4754</v>
      </c>
      <c r="L3919" s="42"/>
      <c r="M3919" s="183" t="s">
        <v>5</v>
      </c>
      <c r="N3919" s="184" t="s">
        <v>48</v>
      </c>
      <c r="O3919" s="43"/>
      <c r="P3919" s="185">
        <f>O3919*H3919</f>
        <v>0</v>
      </c>
      <c r="Q3919" s="185">
        <v>0</v>
      </c>
      <c r="R3919" s="185">
        <f>Q3919*H3919</f>
        <v>0</v>
      </c>
      <c r="S3919" s="185">
        <v>0</v>
      </c>
      <c r="T3919" s="186">
        <f>S3919*H3919</f>
        <v>0</v>
      </c>
      <c r="AR3919" s="24" t="s">
        <v>339</v>
      </c>
      <c r="AT3919" s="24" t="s">
        <v>146</v>
      </c>
      <c r="AU3919" s="24" t="s">
        <v>86</v>
      </c>
      <c r="AY3919" s="24" t="s">
        <v>144</v>
      </c>
      <c r="BE3919" s="187">
        <f>IF(N3919="základní",J3919,0)</f>
        <v>0</v>
      </c>
      <c r="BF3919" s="187">
        <f>IF(N3919="snížená",J3919,0)</f>
        <v>0</v>
      </c>
      <c r="BG3919" s="187">
        <f>IF(N3919="zákl. přenesená",J3919,0)</f>
        <v>0</v>
      </c>
      <c r="BH3919" s="187">
        <f>IF(N3919="sníž. přenesená",J3919,0)</f>
        <v>0</v>
      </c>
      <c r="BI3919" s="187">
        <f>IF(N3919="nulová",J3919,0)</f>
        <v>0</v>
      </c>
      <c r="BJ3919" s="24" t="s">
        <v>25</v>
      </c>
      <c r="BK3919" s="187">
        <f>ROUND(I3919*H3919,2)</f>
        <v>0</v>
      </c>
      <c r="BL3919" s="24" t="s">
        <v>339</v>
      </c>
      <c r="BM3919" s="24" t="s">
        <v>3823</v>
      </c>
    </row>
    <row r="3920" spans="2:51" s="12" customFormat="1" ht="13.5">
      <c r="B3920" s="197"/>
      <c r="D3920" s="189" t="s">
        <v>153</v>
      </c>
      <c r="E3920" s="198" t="s">
        <v>5</v>
      </c>
      <c r="F3920" s="199" t="s">
        <v>202</v>
      </c>
      <c r="H3920" s="200">
        <v>8</v>
      </c>
      <c r="I3920" s="201"/>
      <c r="L3920" s="197"/>
      <c r="M3920" s="202"/>
      <c r="N3920" s="203"/>
      <c r="O3920" s="203"/>
      <c r="P3920" s="203"/>
      <c r="Q3920" s="203"/>
      <c r="R3920" s="203"/>
      <c r="S3920" s="203"/>
      <c r="T3920" s="204"/>
      <c r="AT3920" s="198" t="s">
        <v>153</v>
      </c>
      <c r="AU3920" s="198" t="s">
        <v>86</v>
      </c>
      <c r="AV3920" s="12" t="s">
        <v>86</v>
      </c>
      <c r="AW3920" s="12" t="s">
        <v>40</v>
      </c>
      <c r="AX3920" s="12" t="s">
        <v>77</v>
      </c>
      <c r="AY3920" s="198" t="s">
        <v>144</v>
      </c>
    </row>
    <row r="3921" spans="2:51" s="13" customFormat="1" ht="13.5">
      <c r="B3921" s="205"/>
      <c r="D3921" s="206" t="s">
        <v>153</v>
      </c>
      <c r="E3921" s="207" t="s">
        <v>5</v>
      </c>
      <c r="F3921" s="208" t="s">
        <v>174</v>
      </c>
      <c r="H3921" s="209">
        <v>8</v>
      </c>
      <c r="I3921" s="210"/>
      <c r="L3921" s="205"/>
      <c r="M3921" s="211"/>
      <c r="N3921" s="212"/>
      <c r="O3921" s="212"/>
      <c r="P3921" s="212"/>
      <c r="Q3921" s="212"/>
      <c r="R3921" s="212"/>
      <c r="S3921" s="212"/>
      <c r="T3921" s="213"/>
      <c r="AT3921" s="214" t="s">
        <v>153</v>
      </c>
      <c r="AU3921" s="214" t="s">
        <v>86</v>
      </c>
      <c r="AV3921" s="13" t="s">
        <v>151</v>
      </c>
      <c r="AW3921" s="13" t="s">
        <v>40</v>
      </c>
      <c r="AX3921" s="13" t="s">
        <v>25</v>
      </c>
      <c r="AY3921" s="214" t="s">
        <v>144</v>
      </c>
    </row>
    <row r="3922" spans="2:65" s="1" customFormat="1" ht="22.5" customHeight="1">
      <c r="B3922" s="175"/>
      <c r="C3922" s="176" t="s">
        <v>3824</v>
      </c>
      <c r="D3922" s="176" t="s">
        <v>146</v>
      </c>
      <c r="E3922" s="177" t="s">
        <v>3825</v>
      </c>
      <c r="F3922" s="178" t="s">
        <v>3826</v>
      </c>
      <c r="G3922" s="179" t="s">
        <v>393</v>
      </c>
      <c r="H3922" s="180">
        <v>9</v>
      </c>
      <c r="I3922" s="181"/>
      <c r="J3922" s="182">
        <f>ROUND(I3922*H3922,2)</f>
        <v>0</v>
      </c>
      <c r="K3922" s="178" t="s">
        <v>4754</v>
      </c>
      <c r="L3922" s="42"/>
      <c r="M3922" s="183" t="s">
        <v>5</v>
      </c>
      <c r="N3922" s="184" t="s">
        <v>48</v>
      </c>
      <c r="O3922" s="43"/>
      <c r="P3922" s="185">
        <f>O3922*H3922</f>
        <v>0</v>
      </c>
      <c r="Q3922" s="185">
        <v>0</v>
      </c>
      <c r="R3922" s="185">
        <f>Q3922*H3922</f>
        <v>0</v>
      </c>
      <c r="S3922" s="185">
        <v>0</v>
      </c>
      <c r="T3922" s="186">
        <f>S3922*H3922</f>
        <v>0</v>
      </c>
      <c r="AR3922" s="24" t="s">
        <v>339</v>
      </c>
      <c r="AT3922" s="24" t="s">
        <v>146</v>
      </c>
      <c r="AU3922" s="24" t="s">
        <v>86</v>
      </c>
      <c r="AY3922" s="24" t="s">
        <v>144</v>
      </c>
      <c r="BE3922" s="187">
        <f>IF(N3922="základní",J3922,0)</f>
        <v>0</v>
      </c>
      <c r="BF3922" s="187">
        <f>IF(N3922="snížená",J3922,0)</f>
        <v>0</v>
      </c>
      <c r="BG3922" s="187">
        <f>IF(N3922="zákl. přenesená",J3922,0)</f>
        <v>0</v>
      </c>
      <c r="BH3922" s="187">
        <f>IF(N3922="sníž. přenesená",J3922,0)</f>
        <v>0</v>
      </c>
      <c r="BI3922" s="187">
        <f>IF(N3922="nulová",J3922,0)</f>
        <v>0</v>
      </c>
      <c r="BJ3922" s="24" t="s">
        <v>25</v>
      </c>
      <c r="BK3922" s="187">
        <f>ROUND(I3922*H3922,2)</f>
        <v>0</v>
      </c>
      <c r="BL3922" s="24" t="s">
        <v>339</v>
      </c>
      <c r="BM3922" s="24" t="s">
        <v>3827</v>
      </c>
    </row>
    <row r="3923" spans="2:51" s="12" customFormat="1" ht="13.5">
      <c r="B3923" s="197"/>
      <c r="D3923" s="189" t="s">
        <v>153</v>
      </c>
      <c r="E3923" s="198" t="s">
        <v>5</v>
      </c>
      <c r="F3923" s="199" t="s">
        <v>210</v>
      </c>
      <c r="H3923" s="200">
        <v>9</v>
      </c>
      <c r="I3923" s="201"/>
      <c r="L3923" s="197"/>
      <c r="M3923" s="202"/>
      <c r="N3923" s="203"/>
      <c r="O3923" s="203"/>
      <c r="P3923" s="203"/>
      <c r="Q3923" s="203"/>
      <c r="R3923" s="203"/>
      <c r="S3923" s="203"/>
      <c r="T3923" s="204"/>
      <c r="AT3923" s="198" t="s">
        <v>153</v>
      </c>
      <c r="AU3923" s="198" t="s">
        <v>86</v>
      </c>
      <c r="AV3923" s="12" t="s">
        <v>86</v>
      </c>
      <c r="AW3923" s="12" t="s">
        <v>40</v>
      </c>
      <c r="AX3923" s="12" t="s">
        <v>77</v>
      </c>
      <c r="AY3923" s="198" t="s">
        <v>144</v>
      </c>
    </row>
    <row r="3924" spans="2:51" s="13" customFormat="1" ht="13.5">
      <c r="B3924" s="205"/>
      <c r="D3924" s="206" t="s">
        <v>153</v>
      </c>
      <c r="E3924" s="207" t="s">
        <v>5</v>
      </c>
      <c r="F3924" s="208" t="s">
        <v>174</v>
      </c>
      <c r="H3924" s="209">
        <v>9</v>
      </c>
      <c r="I3924" s="210"/>
      <c r="L3924" s="205"/>
      <c r="M3924" s="211"/>
      <c r="N3924" s="212"/>
      <c r="O3924" s="212"/>
      <c r="P3924" s="212"/>
      <c r="Q3924" s="212"/>
      <c r="R3924" s="212"/>
      <c r="S3924" s="212"/>
      <c r="T3924" s="213"/>
      <c r="AT3924" s="214" t="s">
        <v>153</v>
      </c>
      <c r="AU3924" s="214" t="s">
        <v>86</v>
      </c>
      <c r="AV3924" s="13" t="s">
        <v>151</v>
      </c>
      <c r="AW3924" s="13" t="s">
        <v>40</v>
      </c>
      <c r="AX3924" s="13" t="s">
        <v>25</v>
      </c>
      <c r="AY3924" s="214" t="s">
        <v>144</v>
      </c>
    </row>
    <row r="3925" spans="2:65" s="1" customFormat="1" ht="22.5" customHeight="1">
      <c r="B3925" s="175"/>
      <c r="C3925" s="176" t="s">
        <v>3828</v>
      </c>
      <c r="D3925" s="176" t="s">
        <v>146</v>
      </c>
      <c r="E3925" s="177" t="s">
        <v>3829</v>
      </c>
      <c r="F3925" s="178" t="s">
        <v>3830</v>
      </c>
      <c r="G3925" s="179" t="s">
        <v>393</v>
      </c>
      <c r="H3925" s="180">
        <v>3</v>
      </c>
      <c r="I3925" s="181"/>
      <c r="J3925" s="182">
        <f>ROUND(I3925*H3925,2)</f>
        <v>0</v>
      </c>
      <c r="K3925" s="178" t="s">
        <v>4754</v>
      </c>
      <c r="L3925" s="42"/>
      <c r="M3925" s="183" t="s">
        <v>5</v>
      </c>
      <c r="N3925" s="184" t="s">
        <v>48</v>
      </c>
      <c r="O3925" s="43"/>
      <c r="P3925" s="185">
        <f>O3925*H3925</f>
        <v>0</v>
      </c>
      <c r="Q3925" s="185">
        <v>0</v>
      </c>
      <c r="R3925" s="185">
        <f>Q3925*H3925</f>
        <v>0</v>
      </c>
      <c r="S3925" s="185">
        <v>0</v>
      </c>
      <c r="T3925" s="186">
        <f>S3925*H3925</f>
        <v>0</v>
      </c>
      <c r="AR3925" s="24" t="s">
        <v>339</v>
      </c>
      <c r="AT3925" s="24" t="s">
        <v>146</v>
      </c>
      <c r="AU3925" s="24" t="s">
        <v>86</v>
      </c>
      <c r="AY3925" s="24" t="s">
        <v>144</v>
      </c>
      <c r="BE3925" s="187">
        <f>IF(N3925="základní",J3925,0)</f>
        <v>0</v>
      </c>
      <c r="BF3925" s="187">
        <f>IF(N3925="snížená",J3925,0)</f>
        <v>0</v>
      </c>
      <c r="BG3925" s="187">
        <f>IF(N3925="zákl. přenesená",J3925,0)</f>
        <v>0</v>
      </c>
      <c r="BH3925" s="187">
        <f>IF(N3925="sníž. přenesená",J3925,0)</f>
        <v>0</v>
      </c>
      <c r="BI3925" s="187">
        <f>IF(N3925="nulová",J3925,0)</f>
        <v>0</v>
      </c>
      <c r="BJ3925" s="24" t="s">
        <v>25</v>
      </c>
      <c r="BK3925" s="187">
        <f>ROUND(I3925*H3925,2)</f>
        <v>0</v>
      </c>
      <c r="BL3925" s="24" t="s">
        <v>339</v>
      </c>
      <c r="BM3925" s="24" t="s">
        <v>3831</v>
      </c>
    </row>
    <row r="3926" spans="2:51" s="12" customFormat="1" ht="13.5">
      <c r="B3926" s="197"/>
      <c r="D3926" s="189" t="s">
        <v>153</v>
      </c>
      <c r="E3926" s="198" t="s">
        <v>5</v>
      </c>
      <c r="F3926" s="199" t="s">
        <v>178</v>
      </c>
      <c r="H3926" s="200">
        <v>3</v>
      </c>
      <c r="I3926" s="201"/>
      <c r="L3926" s="197"/>
      <c r="M3926" s="202"/>
      <c r="N3926" s="203"/>
      <c r="O3926" s="203"/>
      <c r="P3926" s="203"/>
      <c r="Q3926" s="203"/>
      <c r="R3926" s="203"/>
      <c r="S3926" s="203"/>
      <c r="T3926" s="204"/>
      <c r="AT3926" s="198" t="s">
        <v>153</v>
      </c>
      <c r="AU3926" s="198" t="s">
        <v>86</v>
      </c>
      <c r="AV3926" s="12" t="s">
        <v>86</v>
      </c>
      <c r="AW3926" s="12" t="s">
        <v>40</v>
      </c>
      <c r="AX3926" s="12" t="s">
        <v>77</v>
      </c>
      <c r="AY3926" s="198" t="s">
        <v>144</v>
      </c>
    </row>
    <row r="3927" spans="2:51" s="13" customFormat="1" ht="13.5">
      <c r="B3927" s="205"/>
      <c r="D3927" s="206" t="s">
        <v>153</v>
      </c>
      <c r="E3927" s="207" t="s">
        <v>5</v>
      </c>
      <c r="F3927" s="208" t="s">
        <v>174</v>
      </c>
      <c r="H3927" s="209">
        <v>3</v>
      </c>
      <c r="I3927" s="210"/>
      <c r="L3927" s="205"/>
      <c r="M3927" s="211"/>
      <c r="N3927" s="212"/>
      <c r="O3927" s="212"/>
      <c r="P3927" s="212"/>
      <c r="Q3927" s="212"/>
      <c r="R3927" s="212"/>
      <c r="S3927" s="212"/>
      <c r="T3927" s="213"/>
      <c r="AT3927" s="214" t="s">
        <v>153</v>
      </c>
      <c r="AU3927" s="214" t="s">
        <v>86</v>
      </c>
      <c r="AV3927" s="13" t="s">
        <v>151</v>
      </c>
      <c r="AW3927" s="13" t="s">
        <v>40</v>
      </c>
      <c r="AX3927" s="13" t="s">
        <v>25</v>
      </c>
      <c r="AY3927" s="214" t="s">
        <v>144</v>
      </c>
    </row>
    <row r="3928" spans="2:65" s="1" customFormat="1" ht="22.5" customHeight="1">
      <c r="B3928" s="175"/>
      <c r="C3928" s="176" t="s">
        <v>3832</v>
      </c>
      <c r="D3928" s="176" t="s">
        <v>146</v>
      </c>
      <c r="E3928" s="177" t="s">
        <v>3833</v>
      </c>
      <c r="F3928" s="178" t="s">
        <v>3834</v>
      </c>
      <c r="G3928" s="179" t="s">
        <v>393</v>
      </c>
      <c r="H3928" s="180">
        <v>2</v>
      </c>
      <c r="I3928" s="181"/>
      <c r="J3928" s="182">
        <f>ROUND(I3928*H3928,2)</f>
        <v>0</v>
      </c>
      <c r="K3928" s="178" t="s">
        <v>4754</v>
      </c>
      <c r="L3928" s="42"/>
      <c r="M3928" s="183" t="s">
        <v>5</v>
      </c>
      <c r="N3928" s="184" t="s">
        <v>48</v>
      </c>
      <c r="O3928" s="43"/>
      <c r="P3928" s="185">
        <f>O3928*H3928</f>
        <v>0</v>
      </c>
      <c r="Q3928" s="185">
        <v>0</v>
      </c>
      <c r="R3928" s="185">
        <f>Q3928*H3928</f>
        <v>0</v>
      </c>
      <c r="S3928" s="185">
        <v>0</v>
      </c>
      <c r="T3928" s="186">
        <f>S3928*H3928</f>
        <v>0</v>
      </c>
      <c r="AR3928" s="24" t="s">
        <v>339</v>
      </c>
      <c r="AT3928" s="24" t="s">
        <v>146</v>
      </c>
      <c r="AU3928" s="24" t="s">
        <v>86</v>
      </c>
      <c r="AY3928" s="24" t="s">
        <v>144</v>
      </c>
      <c r="BE3928" s="187">
        <f>IF(N3928="základní",J3928,0)</f>
        <v>0</v>
      </c>
      <c r="BF3928" s="187">
        <f>IF(N3928="snížená",J3928,0)</f>
        <v>0</v>
      </c>
      <c r="BG3928" s="187">
        <f>IF(N3928="zákl. přenesená",J3928,0)</f>
        <v>0</v>
      </c>
      <c r="BH3928" s="187">
        <f>IF(N3928="sníž. přenesená",J3928,0)</f>
        <v>0</v>
      </c>
      <c r="BI3928" s="187">
        <f>IF(N3928="nulová",J3928,0)</f>
        <v>0</v>
      </c>
      <c r="BJ3928" s="24" t="s">
        <v>25</v>
      </c>
      <c r="BK3928" s="187">
        <f>ROUND(I3928*H3928,2)</f>
        <v>0</v>
      </c>
      <c r="BL3928" s="24" t="s">
        <v>339</v>
      </c>
      <c r="BM3928" s="24" t="s">
        <v>3835</v>
      </c>
    </row>
    <row r="3929" spans="2:51" s="12" customFormat="1" ht="13.5">
      <c r="B3929" s="197"/>
      <c r="D3929" s="189" t="s">
        <v>153</v>
      </c>
      <c r="E3929" s="198" t="s">
        <v>5</v>
      </c>
      <c r="F3929" s="199" t="s">
        <v>86</v>
      </c>
      <c r="H3929" s="200">
        <v>2</v>
      </c>
      <c r="I3929" s="201"/>
      <c r="L3929" s="197"/>
      <c r="M3929" s="202"/>
      <c r="N3929" s="203"/>
      <c r="O3929" s="203"/>
      <c r="P3929" s="203"/>
      <c r="Q3929" s="203"/>
      <c r="R3929" s="203"/>
      <c r="S3929" s="203"/>
      <c r="T3929" s="204"/>
      <c r="AT3929" s="198" t="s">
        <v>153</v>
      </c>
      <c r="AU3929" s="198" t="s">
        <v>86</v>
      </c>
      <c r="AV3929" s="12" t="s">
        <v>86</v>
      </c>
      <c r="AW3929" s="12" t="s">
        <v>40</v>
      </c>
      <c r="AX3929" s="12" t="s">
        <v>77</v>
      </c>
      <c r="AY3929" s="198" t="s">
        <v>144</v>
      </c>
    </row>
    <row r="3930" spans="2:51" s="13" customFormat="1" ht="13.5">
      <c r="B3930" s="205"/>
      <c r="D3930" s="206" t="s">
        <v>153</v>
      </c>
      <c r="E3930" s="207" t="s">
        <v>5</v>
      </c>
      <c r="F3930" s="208" t="s">
        <v>174</v>
      </c>
      <c r="H3930" s="209">
        <v>2</v>
      </c>
      <c r="I3930" s="210"/>
      <c r="L3930" s="205"/>
      <c r="M3930" s="211"/>
      <c r="N3930" s="212"/>
      <c r="O3930" s="212"/>
      <c r="P3930" s="212"/>
      <c r="Q3930" s="212"/>
      <c r="R3930" s="212"/>
      <c r="S3930" s="212"/>
      <c r="T3930" s="213"/>
      <c r="AT3930" s="214" t="s">
        <v>153</v>
      </c>
      <c r="AU3930" s="214" t="s">
        <v>86</v>
      </c>
      <c r="AV3930" s="13" t="s">
        <v>151</v>
      </c>
      <c r="AW3930" s="13" t="s">
        <v>40</v>
      </c>
      <c r="AX3930" s="13" t="s">
        <v>25</v>
      </c>
      <c r="AY3930" s="214" t="s">
        <v>144</v>
      </c>
    </row>
    <row r="3931" spans="2:65" s="1" customFormat="1" ht="22.5" customHeight="1">
      <c r="B3931" s="175"/>
      <c r="C3931" s="176" t="s">
        <v>3836</v>
      </c>
      <c r="D3931" s="176" t="s">
        <v>146</v>
      </c>
      <c r="E3931" s="177" t="s">
        <v>3837</v>
      </c>
      <c r="F3931" s="178" t="s">
        <v>3838</v>
      </c>
      <c r="G3931" s="179" t="s">
        <v>393</v>
      </c>
      <c r="H3931" s="180">
        <v>8</v>
      </c>
      <c r="I3931" s="181"/>
      <c r="J3931" s="182">
        <f>ROUND(I3931*H3931,2)</f>
        <v>0</v>
      </c>
      <c r="K3931" s="178" t="s">
        <v>4754</v>
      </c>
      <c r="L3931" s="42"/>
      <c r="M3931" s="183" t="s">
        <v>5</v>
      </c>
      <c r="N3931" s="184" t="s">
        <v>48</v>
      </c>
      <c r="O3931" s="43"/>
      <c r="P3931" s="185">
        <f>O3931*H3931</f>
        <v>0</v>
      </c>
      <c r="Q3931" s="185">
        <v>0</v>
      </c>
      <c r="R3931" s="185">
        <f>Q3931*H3931</f>
        <v>0</v>
      </c>
      <c r="S3931" s="185">
        <v>0</v>
      </c>
      <c r="T3931" s="186">
        <f>S3931*H3931</f>
        <v>0</v>
      </c>
      <c r="AR3931" s="24" t="s">
        <v>339</v>
      </c>
      <c r="AT3931" s="24" t="s">
        <v>146</v>
      </c>
      <c r="AU3931" s="24" t="s">
        <v>86</v>
      </c>
      <c r="AY3931" s="24" t="s">
        <v>144</v>
      </c>
      <c r="BE3931" s="187">
        <f>IF(N3931="základní",J3931,0)</f>
        <v>0</v>
      </c>
      <c r="BF3931" s="187">
        <f>IF(N3931="snížená",J3931,0)</f>
        <v>0</v>
      </c>
      <c r="BG3931" s="187">
        <f>IF(N3931="zákl. přenesená",J3931,0)</f>
        <v>0</v>
      </c>
      <c r="BH3931" s="187">
        <f>IF(N3931="sníž. přenesená",J3931,0)</f>
        <v>0</v>
      </c>
      <c r="BI3931" s="187">
        <f>IF(N3931="nulová",J3931,0)</f>
        <v>0</v>
      </c>
      <c r="BJ3931" s="24" t="s">
        <v>25</v>
      </c>
      <c r="BK3931" s="187">
        <f>ROUND(I3931*H3931,2)</f>
        <v>0</v>
      </c>
      <c r="BL3931" s="24" t="s">
        <v>339</v>
      </c>
      <c r="BM3931" s="24" t="s">
        <v>3839</v>
      </c>
    </row>
    <row r="3932" spans="2:51" s="12" customFormat="1" ht="13.5">
      <c r="B3932" s="197"/>
      <c r="D3932" s="189" t="s">
        <v>153</v>
      </c>
      <c r="E3932" s="198" t="s">
        <v>5</v>
      </c>
      <c r="F3932" s="199" t="s">
        <v>202</v>
      </c>
      <c r="H3932" s="200">
        <v>8</v>
      </c>
      <c r="I3932" s="201"/>
      <c r="L3932" s="197"/>
      <c r="M3932" s="202"/>
      <c r="N3932" s="203"/>
      <c r="O3932" s="203"/>
      <c r="P3932" s="203"/>
      <c r="Q3932" s="203"/>
      <c r="R3932" s="203"/>
      <c r="S3932" s="203"/>
      <c r="T3932" s="204"/>
      <c r="AT3932" s="198" t="s">
        <v>153</v>
      </c>
      <c r="AU3932" s="198" t="s">
        <v>86</v>
      </c>
      <c r="AV3932" s="12" t="s">
        <v>86</v>
      </c>
      <c r="AW3932" s="12" t="s">
        <v>40</v>
      </c>
      <c r="AX3932" s="12" t="s">
        <v>77</v>
      </c>
      <c r="AY3932" s="198" t="s">
        <v>144</v>
      </c>
    </row>
    <row r="3933" spans="2:51" s="13" customFormat="1" ht="13.5">
      <c r="B3933" s="205"/>
      <c r="D3933" s="206" t="s">
        <v>153</v>
      </c>
      <c r="E3933" s="207" t="s">
        <v>5</v>
      </c>
      <c r="F3933" s="208" t="s">
        <v>174</v>
      </c>
      <c r="H3933" s="209">
        <v>8</v>
      </c>
      <c r="I3933" s="210"/>
      <c r="L3933" s="205"/>
      <c r="M3933" s="211"/>
      <c r="N3933" s="212"/>
      <c r="O3933" s="212"/>
      <c r="P3933" s="212"/>
      <c r="Q3933" s="212"/>
      <c r="R3933" s="212"/>
      <c r="S3933" s="212"/>
      <c r="T3933" s="213"/>
      <c r="AT3933" s="214" t="s">
        <v>153</v>
      </c>
      <c r="AU3933" s="214" t="s">
        <v>86</v>
      </c>
      <c r="AV3933" s="13" t="s">
        <v>151</v>
      </c>
      <c r="AW3933" s="13" t="s">
        <v>40</v>
      </c>
      <c r="AX3933" s="13" t="s">
        <v>25</v>
      </c>
      <c r="AY3933" s="214" t="s">
        <v>144</v>
      </c>
    </row>
    <row r="3934" spans="2:65" s="1" customFormat="1" ht="22.5" customHeight="1">
      <c r="B3934" s="175"/>
      <c r="C3934" s="176" t="s">
        <v>3840</v>
      </c>
      <c r="D3934" s="176" t="s">
        <v>146</v>
      </c>
      <c r="E3934" s="177" t="s">
        <v>3841</v>
      </c>
      <c r="F3934" s="178" t="s">
        <v>3842</v>
      </c>
      <c r="G3934" s="179" t="s">
        <v>393</v>
      </c>
      <c r="H3934" s="180">
        <v>3</v>
      </c>
      <c r="I3934" s="181"/>
      <c r="J3934" s="182">
        <f>ROUND(I3934*H3934,2)</f>
        <v>0</v>
      </c>
      <c r="K3934" s="178" t="s">
        <v>4754</v>
      </c>
      <c r="L3934" s="42"/>
      <c r="M3934" s="183" t="s">
        <v>5</v>
      </c>
      <c r="N3934" s="184" t="s">
        <v>48</v>
      </c>
      <c r="O3934" s="43"/>
      <c r="P3934" s="185">
        <f>O3934*H3934</f>
        <v>0</v>
      </c>
      <c r="Q3934" s="185">
        <v>0</v>
      </c>
      <c r="R3934" s="185">
        <f>Q3934*H3934</f>
        <v>0</v>
      </c>
      <c r="S3934" s="185">
        <v>0</v>
      </c>
      <c r="T3934" s="186">
        <f>S3934*H3934</f>
        <v>0</v>
      </c>
      <c r="AR3934" s="24" t="s">
        <v>339</v>
      </c>
      <c r="AT3934" s="24" t="s">
        <v>146</v>
      </c>
      <c r="AU3934" s="24" t="s">
        <v>86</v>
      </c>
      <c r="AY3934" s="24" t="s">
        <v>144</v>
      </c>
      <c r="BE3934" s="187">
        <f>IF(N3934="základní",J3934,0)</f>
        <v>0</v>
      </c>
      <c r="BF3934" s="187">
        <f>IF(N3934="snížená",J3934,0)</f>
        <v>0</v>
      </c>
      <c r="BG3934" s="187">
        <f>IF(N3934="zákl. přenesená",J3934,0)</f>
        <v>0</v>
      </c>
      <c r="BH3934" s="187">
        <f>IF(N3934="sníž. přenesená",J3934,0)</f>
        <v>0</v>
      </c>
      <c r="BI3934" s="187">
        <f>IF(N3934="nulová",J3934,0)</f>
        <v>0</v>
      </c>
      <c r="BJ3934" s="24" t="s">
        <v>25</v>
      </c>
      <c r="BK3934" s="187">
        <f>ROUND(I3934*H3934,2)</f>
        <v>0</v>
      </c>
      <c r="BL3934" s="24" t="s">
        <v>339</v>
      </c>
      <c r="BM3934" s="24" t="s">
        <v>3843</v>
      </c>
    </row>
    <row r="3935" spans="2:51" s="12" customFormat="1" ht="13.5">
      <c r="B3935" s="197"/>
      <c r="D3935" s="189" t="s">
        <v>153</v>
      </c>
      <c r="E3935" s="198" t="s">
        <v>5</v>
      </c>
      <c r="F3935" s="199" t="s">
        <v>178</v>
      </c>
      <c r="H3935" s="200">
        <v>3</v>
      </c>
      <c r="I3935" s="201"/>
      <c r="L3935" s="197"/>
      <c r="M3935" s="202"/>
      <c r="N3935" s="203"/>
      <c r="O3935" s="203"/>
      <c r="P3935" s="203"/>
      <c r="Q3935" s="203"/>
      <c r="R3935" s="203"/>
      <c r="S3935" s="203"/>
      <c r="T3935" s="204"/>
      <c r="AT3935" s="198" t="s">
        <v>153</v>
      </c>
      <c r="AU3935" s="198" t="s">
        <v>86</v>
      </c>
      <c r="AV3935" s="12" t="s">
        <v>86</v>
      </c>
      <c r="AW3935" s="12" t="s">
        <v>40</v>
      </c>
      <c r="AX3935" s="12" t="s">
        <v>77</v>
      </c>
      <c r="AY3935" s="198" t="s">
        <v>144</v>
      </c>
    </row>
    <row r="3936" spans="2:51" s="13" customFormat="1" ht="13.5">
      <c r="B3936" s="205"/>
      <c r="D3936" s="206" t="s">
        <v>153</v>
      </c>
      <c r="E3936" s="207" t="s">
        <v>5</v>
      </c>
      <c r="F3936" s="208" t="s">
        <v>174</v>
      </c>
      <c r="H3936" s="209">
        <v>3</v>
      </c>
      <c r="I3936" s="210"/>
      <c r="L3936" s="205"/>
      <c r="M3936" s="211"/>
      <c r="N3936" s="212"/>
      <c r="O3936" s="212"/>
      <c r="P3936" s="212"/>
      <c r="Q3936" s="212"/>
      <c r="R3936" s="212"/>
      <c r="S3936" s="212"/>
      <c r="T3936" s="213"/>
      <c r="AT3936" s="214" t="s">
        <v>153</v>
      </c>
      <c r="AU3936" s="214" t="s">
        <v>86</v>
      </c>
      <c r="AV3936" s="13" t="s">
        <v>151</v>
      </c>
      <c r="AW3936" s="13" t="s">
        <v>40</v>
      </c>
      <c r="AX3936" s="13" t="s">
        <v>25</v>
      </c>
      <c r="AY3936" s="214" t="s">
        <v>144</v>
      </c>
    </row>
    <row r="3937" spans="2:65" s="1" customFormat="1" ht="22.5" customHeight="1">
      <c r="B3937" s="175"/>
      <c r="C3937" s="176" t="s">
        <v>3844</v>
      </c>
      <c r="D3937" s="176" t="s">
        <v>146</v>
      </c>
      <c r="E3937" s="177" t="s">
        <v>3845</v>
      </c>
      <c r="F3937" s="178" t="s">
        <v>3846</v>
      </c>
      <c r="G3937" s="179" t="s">
        <v>393</v>
      </c>
      <c r="H3937" s="180">
        <v>1</v>
      </c>
      <c r="I3937" s="181"/>
      <c r="J3937" s="182">
        <f>ROUND(I3937*H3937,2)</f>
        <v>0</v>
      </c>
      <c r="K3937" s="178" t="s">
        <v>4754</v>
      </c>
      <c r="L3937" s="42"/>
      <c r="M3937" s="183" t="s">
        <v>5</v>
      </c>
      <c r="N3937" s="184" t="s">
        <v>48</v>
      </c>
      <c r="O3937" s="43"/>
      <c r="P3937" s="185">
        <f>O3937*H3937</f>
        <v>0</v>
      </c>
      <c r="Q3937" s="185">
        <v>0</v>
      </c>
      <c r="R3937" s="185">
        <f>Q3937*H3937</f>
        <v>0</v>
      </c>
      <c r="S3937" s="185">
        <v>0</v>
      </c>
      <c r="T3937" s="186">
        <f>S3937*H3937</f>
        <v>0</v>
      </c>
      <c r="AR3937" s="24" t="s">
        <v>339</v>
      </c>
      <c r="AT3937" s="24" t="s">
        <v>146</v>
      </c>
      <c r="AU3937" s="24" t="s">
        <v>86</v>
      </c>
      <c r="AY3937" s="24" t="s">
        <v>144</v>
      </c>
      <c r="BE3937" s="187">
        <f>IF(N3937="základní",J3937,0)</f>
        <v>0</v>
      </c>
      <c r="BF3937" s="187">
        <f>IF(N3937="snížená",J3937,0)</f>
        <v>0</v>
      </c>
      <c r="BG3937" s="187">
        <f>IF(N3937="zákl. přenesená",J3937,0)</f>
        <v>0</v>
      </c>
      <c r="BH3937" s="187">
        <f>IF(N3937="sníž. přenesená",J3937,0)</f>
        <v>0</v>
      </c>
      <c r="BI3937" s="187">
        <f>IF(N3937="nulová",J3937,0)</f>
        <v>0</v>
      </c>
      <c r="BJ3937" s="24" t="s">
        <v>25</v>
      </c>
      <c r="BK3937" s="187">
        <f>ROUND(I3937*H3937,2)</f>
        <v>0</v>
      </c>
      <c r="BL3937" s="24" t="s">
        <v>339</v>
      </c>
      <c r="BM3937" s="24" t="s">
        <v>3847</v>
      </c>
    </row>
    <row r="3938" spans="2:51" s="12" customFormat="1" ht="13.5">
      <c r="B3938" s="197"/>
      <c r="D3938" s="189" t="s">
        <v>153</v>
      </c>
      <c r="E3938" s="198" t="s">
        <v>5</v>
      </c>
      <c r="F3938" s="199" t="s">
        <v>25</v>
      </c>
      <c r="H3938" s="200">
        <v>1</v>
      </c>
      <c r="I3938" s="201"/>
      <c r="L3938" s="197"/>
      <c r="M3938" s="202"/>
      <c r="N3938" s="203"/>
      <c r="O3938" s="203"/>
      <c r="P3938" s="203"/>
      <c r="Q3938" s="203"/>
      <c r="R3938" s="203"/>
      <c r="S3938" s="203"/>
      <c r="T3938" s="204"/>
      <c r="AT3938" s="198" t="s">
        <v>153</v>
      </c>
      <c r="AU3938" s="198" t="s">
        <v>86</v>
      </c>
      <c r="AV3938" s="12" t="s">
        <v>86</v>
      </c>
      <c r="AW3938" s="12" t="s">
        <v>40</v>
      </c>
      <c r="AX3938" s="12" t="s">
        <v>77</v>
      </c>
      <c r="AY3938" s="198" t="s">
        <v>144</v>
      </c>
    </row>
    <row r="3939" spans="2:51" s="13" customFormat="1" ht="13.5">
      <c r="B3939" s="205"/>
      <c r="D3939" s="206" t="s">
        <v>153</v>
      </c>
      <c r="E3939" s="207" t="s">
        <v>5</v>
      </c>
      <c r="F3939" s="208" t="s">
        <v>174</v>
      </c>
      <c r="H3939" s="209">
        <v>1</v>
      </c>
      <c r="I3939" s="210"/>
      <c r="L3939" s="205"/>
      <c r="M3939" s="211"/>
      <c r="N3939" s="212"/>
      <c r="O3939" s="212"/>
      <c r="P3939" s="212"/>
      <c r="Q3939" s="212"/>
      <c r="R3939" s="212"/>
      <c r="S3939" s="212"/>
      <c r="T3939" s="213"/>
      <c r="AT3939" s="214" t="s">
        <v>153</v>
      </c>
      <c r="AU3939" s="214" t="s">
        <v>86</v>
      </c>
      <c r="AV3939" s="13" t="s">
        <v>151</v>
      </c>
      <c r="AW3939" s="13" t="s">
        <v>40</v>
      </c>
      <c r="AX3939" s="13" t="s">
        <v>25</v>
      </c>
      <c r="AY3939" s="214" t="s">
        <v>144</v>
      </c>
    </row>
    <row r="3940" spans="2:65" s="1" customFormat="1" ht="22.5" customHeight="1">
      <c r="B3940" s="175"/>
      <c r="C3940" s="176" t="s">
        <v>3848</v>
      </c>
      <c r="D3940" s="176" t="s">
        <v>146</v>
      </c>
      <c r="E3940" s="177" t="s">
        <v>3849</v>
      </c>
      <c r="F3940" s="178" t="s">
        <v>3850</v>
      </c>
      <c r="G3940" s="179" t="s">
        <v>393</v>
      </c>
      <c r="H3940" s="180">
        <v>2</v>
      </c>
      <c r="I3940" s="181"/>
      <c r="J3940" s="182">
        <f>ROUND(I3940*H3940,2)</f>
        <v>0</v>
      </c>
      <c r="K3940" s="178" t="s">
        <v>4754</v>
      </c>
      <c r="L3940" s="42"/>
      <c r="M3940" s="183" t="s">
        <v>5</v>
      </c>
      <c r="N3940" s="184" t="s">
        <v>48</v>
      </c>
      <c r="O3940" s="43"/>
      <c r="P3940" s="185">
        <f>O3940*H3940</f>
        <v>0</v>
      </c>
      <c r="Q3940" s="185">
        <v>0</v>
      </c>
      <c r="R3940" s="185">
        <f>Q3940*H3940</f>
        <v>0</v>
      </c>
      <c r="S3940" s="185">
        <v>0</v>
      </c>
      <c r="T3940" s="186">
        <f>S3940*H3940</f>
        <v>0</v>
      </c>
      <c r="AR3940" s="24" t="s">
        <v>339</v>
      </c>
      <c r="AT3940" s="24" t="s">
        <v>146</v>
      </c>
      <c r="AU3940" s="24" t="s">
        <v>86</v>
      </c>
      <c r="AY3940" s="24" t="s">
        <v>144</v>
      </c>
      <c r="BE3940" s="187">
        <f>IF(N3940="základní",J3940,0)</f>
        <v>0</v>
      </c>
      <c r="BF3940" s="187">
        <f>IF(N3940="snížená",J3940,0)</f>
        <v>0</v>
      </c>
      <c r="BG3940" s="187">
        <f>IF(N3940="zákl. přenesená",J3940,0)</f>
        <v>0</v>
      </c>
      <c r="BH3940" s="187">
        <f>IF(N3940="sníž. přenesená",J3940,0)</f>
        <v>0</v>
      </c>
      <c r="BI3940" s="187">
        <f>IF(N3940="nulová",J3940,0)</f>
        <v>0</v>
      </c>
      <c r="BJ3940" s="24" t="s">
        <v>25</v>
      </c>
      <c r="BK3940" s="187">
        <f>ROUND(I3940*H3940,2)</f>
        <v>0</v>
      </c>
      <c r="BL3940" s="24" t="s">
        <v>339</v>
      </c>
      <c r="BM3940" s="24" t="s">
        <v>3851</v>
      </c>
    </row>
    <row r="3941" spans="2:51" s="12" customFormat="1" ht="13.5">
      <c r="B3941" s="197"/>
      <c r="D3941" s="189" t="s">
        <v>153</v>
      </c>
      <c r="E3941" s="198" t="s">
        <v>5</v>
      </c>
      <c r="F3941" s="199" t="s">
        <v>86</v>
      </c>
      <c r="H3941" s="200">
        <v>2</v>
      </c>
      <c r="I3941" s="201"/>
      <c r="L3941" s="197"/>
      <c r="M3941" s="202"/>
      <c r="N3941" s="203"/>
      <c r="O3941" s="203"/>
      <c r="P3941" s="203"/>
      <c r="Q3941" s="203"/>
      <c r="R3941" s="203"/>
      <c r="S3941" s="203"/>
      <c r="T3941" s="204"/>
      <c r="AT3941" s="198" t="s">
        <v>153</v>
      </c>
      <c r="AU3941" s="198" t="s">
        <v>86</v>
      </c>
      <c r="AV3941" s="12" t="s">
        <v>86</v>
      </c>
      <c r="AW3941" s="12" t="s">
        <v>40</v>
      </c>
      <c r="AX3941" s="12" t="s">
        <v>77</v>
      </c>
      <c r="AY3941" s="198" t="s">
        <v>144</v>
      </c>
    </row>
    <row r="3942" spans="2:51" s="13" customFormat="1" ht="13.5">
      <c r="B3942" s="205"/>
      <c r="D3942" s="206" t="s">
        <v>153</v>
      </c>
      <c r="E3942" s="207" t="s">
        <v>5</v>
      </c>
      <c r="F3942" s="208" t="s">
        <v>174</v>
      </c>
      <c r="H3942" s="209">
        <v>2</v>
      </c>
      <c r="I3942" s="210"/>
      <c r="L3942" s="205"/>
      <c r="M3942" s="211"/>
      <c r="N3942" s="212"/>
      <c r="O3942" s="212"/>
      <c r="P3942" s="212"/>
      <c r="Q3942" s="212"/>
      <c r="R3942" s="212"/>
      <c r="S3942" s="212"/>
      <c r="T3942" s="213"/>
      <c r="AT3942" s="214" t="s">
        <v>153</v>
      </c>
      <c r="AU3942" s="214" t="s">
        <v>86</v>
      </c>
      <c r="AV3942" s="13" t="s">
        <v>151</v>
      </c>
      <c r="AW3942" s="13" t="s">
        <v>40</v>
      </c>
      <c r="AX3942" s="13" t="s">
        <v>25</v>
      </c>
      <c r="AY3942" s="214" t="s">
        <v>144</v>
      </c>
    </row>
    <row r="3943" spans="2:65" s="1" customFormat="1" ht="22.5" customHeight="1">
      <c r="B3943" s="175"/>
      <c r="C3943" s="176" t="s">
        <v>3852</v>
      </c>
      <c r="D3943" s="176" t="s">
        <v>146</v>
      </c>
      <c r="E3943" s="177" t="s">
        <v>3853</v>
      </c>
      <c r="F3943" s="178" t="s">
        <v>3854</v>
      </c>
      <c r="G3943" s="179" t="s">
        <v>393</v>
      </c>
      <c r="H3943" s="180">
        <v>1</v>
      </c>
      <c r="I3943" s="181"/>
      <c r="J3943" s="182">
        <f>ROUND(I3943*H3943,2)</f>
        <v>0</v>
      </c>
      <c r="K3943" s="178" t="s">
        <v>4754</v>
      </c>
      <c r="L3943" s="42"/>
      <c r="M3943" s="183" t="s">
        <v>5</v>
      </c>
      <c r="N3943" s="184" t="s">
        <v>48</v>
      </c>
      <c r="O3943" s="43"/>
      <c r="P3943" s="185">
        <f>O3943*H3943</f>
        <v>0</v>
      </c>
      <c r="Q3943" s="185">
        <v>0</v>
      </c>
      <c r="R3943" s="185">
        <f>Q3943*H3943</f>
        <v>0</v>
      </c>
      <c r="S3943" s="185">
        <v>0</v>
      </c>
      <c r="T3943" s="186">
        <f>S3943*H3943</f>
        <v>0</v>
      </c>
      <c r="AR3943" s="24" t="s">
        <v>339</v>
      </c>
      <c r="AT3943" s="24" t="s">
        <v>146</v>
      </c>
      <c r="AU3943" s="24" t="s">
        <v>86</v>
      </c>
      <c r="AY3943" s="24" t="s">
        <v>144</v>
      </c>
      <c r="BE3943" s="187">
        <f>IF(N3943="základní",J3943,0)</f>
        <v>0</v>
      </c>
      <c r="BF3943" s="187">
        <f>IF(N3943="snížená",J3943,0)</f>
        <v>0</v>
      </c>
      <c r="BG3943" s="187">
        <f>IF(N3943="zákl. přenesená",J3943,0)</f>
        <v>0</v>
      </c>
      <c r="BH3943" s="187">
        <f>IF(N3943="sníž. přenesená",J3943,0)</f>
        <v>0</v>
      </c>
      <c r="BI3943" s="187">
        <f>IF(N3943="nulová",J3943,0)</f>
        <v>0</v>
      </c>
      <c r="BJ3943" s="24" t="s">
        <v>25</v>
      </c>
      <c r="BK3943" s="187">
        <f>ROUND(I3943*H3943,2)</f>
        <v>0</v>
      </c>
      <c r="BL3943" s="24" t="s">
        <v>339</v>
      </c>
      <c r="BM3943" s="24" t="s">
        <v>3855</v>
      </c>
    </row>
    <row r="3944" spans="2:51" s="12" customFormat="1" ht="13.5">
      <c r="B3944" s="197"/>
      <c r="D3944" s="189" t="s">
        <v>153</v>
      </c>
      <c r="E3944" s="198" t="s">
        <v>5</v>
      </c>
      <c r="F3944" s="199" t="s">
        <v>25</v>
      </c>
      <c r="H3944" s="200">
        <v>1</v>
      </c>
      <c r="I3944" s="201"/>
      <c r="L3944" s="197"/>
      <c r="M3944" s="202"/>
      <c r="N3944" s="203"/>
      <c r="O3944" s="203"/>
      <c r="P3944" s="203"/>
      <c r="Q3944" s="203"/>
      <c r="R3944" s="203"/>
      <c r="S3944" s="203"/>
      <c r="T3944" s="204"/>
      <c r="AT3944" s="198" t="s">
        <v>153</v>
      </c>
      <c r="AU3944" s="198" t="s">
        <v>86</v>
      </c>
      <c r="AV3944" s="12" t="s">
        <v>86</v>
      </c>
      <c r="AW3944" s="12" t="s">
        <v>40</v>
      </c>
      <c r="AX3944" s="12" t="s">
        <v>77</v>
      </c>
      <c r="AY3944" s="198" t="s">
        <v>144</v>
      </c>
    </row>
    <row r="3945" spans="2:51" s="13" customFormat="1" ht="13.5">
      <c r="B3945" s="205"/>
      <c r="D3945" s="206" t="s">
        <v>153</v>
      </c>
      <c r="E3945" s="207" t="s">
        <v>5</v>
      </c>
      <c r="F3945" s="208" t="s">
        <v>174</v>
      </c>
      <c r="H3945" s="209">
        <v>1</v>
      </c>
      <c r="I3945" s="210"/>
      <c r="L3945" s="205"/>
      <c r="M3945" s="211"/>
      <c r="N3945" s="212"/>
      <c r="O3945" s="212"/>
      <c r="P3945" s="212"/>
      <c r="Q3945" s="212"/>
      <c r="R3945" s="212"/>
      <c r="S3945" s="212"/>
      <c r="T3945" s="213"/>
      <c r="AT3945" s="214" t="s">
        <v>153</v>
      </c>
      <c r="AU3945" s="214" t="s">
        <v>86</v>
      </c>
      <c r="AV3945" s="13" t="s">
        <v>151</v>
      </c>
      <c r="AW3945" s="13" t="s">
        <v>40</v>
      </c>
      <c r="AX3945" s="13" t="s">
        <v>25</v>
      </c>
      <c r="AY3945" s="214" t="s">
        <v>144</v>
      </c>
    </row>
    <row r="3946" spans="2:65" s="1" customFormat="1" ht="22.5" customHeight="1">
      <c r="B3946" s="175"/>
      <c r="C3946" s="176" t="s">
        <v>3856</v>
      </c>
      <c r="D3946" s="176" t="s">
        <v>146</v>
      </c>
      <c r="E3946" s="177" t="s">
        <v>3857</v>
      </c>
      <c r="F3946" s="178" t="s">
        <v>3858</v>
      </c>
      <c r="G3946" s="179" t="s">
        <v>393</v>
      </c>
      <c r="H3946" s="180">
        <v>2</v>
      </c>
      <c r="I3946" s="181"/>
      <c r="J3946" s="182">
        <f>ROUND(I3946*H3946,2)</f>
        <v>0</v>
      </c>
      <c r="K3946" s="178" t="s">
        <v>4754</v>
      </c>
      <c r="L3946" s="42"/>
      <c r="M3946" s="183" t="s">
        <v>5</v>
      </c>
      <c r="N3946" s="184" t="s">
        <v>48</v>
      </c>
      <c r="O3946" s="43"/>
      <c r="P3946" s="185">
        <f>O3946*H3946</f>
        <v>0</v>
      </c>
      <c r="Q3946" s="185">
        <v>0</v>
      </c>
      <c r="R3946" s="185">
        <f>Q3946*H3946</f>
        <v>0</v>
      </c>
      <c r="S3946" s="185">
        <v>0</v>
      </c>
      <c r="T3946" s="186">
        <f>S3946*H3946</f>
        <v>0</v>
      </c>
      <c r="AR3946" s="24" t="s">
        <v>339</v>
      </c>
      <c r="AT3946" s="24" t="s">
        <v>146</v>
      </c>
      <c r="AU3946" s="24" t="s">
        <v>86</v>
      </c>
      <c r="AY3946" s="24" t="s">
        <v>144</v>
      </c>
      <c r="BE3946" s="187">
        <f>IF(N3946="základní",J3946,0)</f>
        <v>0</v>
      </c>
      <c r="BF3946" s="187">
        <f>IF(N3946="snížená",J3946,0)</f>
        <v>0</v>
      </c>
      <c r="BG3946" s="187">
        <f>IF(N3946="zákl. přenesená",J3946,0)</f>
        <v>0</v>
      </c>
      <c r="BH3946" s="187">
        <f>IF(N3946="sníž. přenesená",J3946,0)</f>
        <v>0</v>
      </c>
      <c r="BI3946" s="187">
        <f>IF(N3946="nulová",J3946,0)</f>
        <v>0</v>
      </c>
      <c r="BJ3946" s="24" t="s">
        <v>25</v>
      </c>
      <c r="BK3946" s="187">
        <f>ROUND(I3946*H3946,2)</f>
        <v>0</v>
      </c>
      <c r="BL3946" s="24" t="s">
        <v>339</v>
      </c>
      <c r="BM3946" s="24" t="s">
        <v>3859</v>
      </c>
    </row>
    <row r="3947" spans="2:51" s="12" customFormat="1" ht="13.5">
      <c r="B3947" s="197"/>
      <c r="D3947" s="189" t="s">
        <v>153</v>
      </c>
      <c r="E3947" s="198" t="s">
        <v>5</v>
      </c>
      <c r="F3947" s="199" t="s">
        <v>86</v>
      </c>
      <c r="H3947" s="200">
        <v>2</v>
      </c>
      <c r="I3947" s="201"/>
      <c r="L3947" s="197"/>
      <c r="M3947" s="202"/>
      <c r="N3947" s="203"/>
      <c r="O3947" s="203"/>
      <c r="P3947" s="203"/>
      <c r="Q3947" s="203"/>
      <c r="R3947" s="203"/>
      <c r="S3947" s="203"/>
      <c r="T3947" s="204"/>
      <c r="AT3947" s="198" t="s">
        <v>153</v>
      </c>
      <c r="AU3947" s="198" t="s">
        <v>86</v>
      </c>
      <c r="AV3947" s="12" t="s">
        <v>86</v>
      </c>
      <c r="AW3947" s="12" t="s">
        <v>40</v>
      </c>
      <c r="AX3947" s="12" t="s">
        <v>77</v>
      </c>
      <c r="AY3947" s="198" t="s">
        <v>144</v>
      </c>
    </row>
    <row r="3948" spans="2:51" s="13" customFormat="1" ht="13.5">
      <c r="B3948" s="205"/>
      <c r="D3948" s="206" t="s">
        <v>153</v>
      </c>
      <c r="E3948" s="207" t="s">
        <v>5</v>
      </c>
      <c r="F3948" s="208" t="s">
        <v>174</v>
      </c>
      <c r="H3948" s="209">
        <v>2</v>
      </c>
      <c r="I3948" s="210"/>
      <c r="L3948" s="205"/>
      <c r="M3948" s="211"/>
      <c r="N3948" s="212"/>
      <c r="O3948" s="212"/>
      <c r="P3948" s="212"/>
      <c r="Q3948" s="212"/>
      <c r="R3948" s="212"/>
      <c r="S3948" s="212"/>
      <c r="T3948" s="213"/>
      <c r="AT3948" s="214" t="s">
        <v>153</v>
      </c>
      <c r="AU3948" s="214" t="s">
        <v>86</v>
      </c>
      <c r="AV3948" s="13" t="s">
        <v>151</v>
      </c>
      <c r="AW3948" s="13" t="s">
        <v>40</v>
      </c>
      <c r="AX3948" s="13" t="s">
        <v>25</v>
      </c>
      <c r="AY3948" s="214" t="s">
        <v>144</v>
      </c>
    </row>
    <row r="3949" spans="2:65" s="1" customFormat="1" ht="22.5" customHeight="1">
      <c r="B3949" s="175"/>
      <c r="C3949" s="176" t="s">
        <v>3860</v>
      </c>
      <c r="D3949" s="176" t="s">
        <v>146</v>
      </c>
      <c r="E3949" s="177" t="s">
        <v>3861</v>
      </c>
      <c r="F3949" s="178" t="s">
        <v>3862</v>
      </c>
      <c r="G3949" s="179" t="s">
        <v>393</v>
      </c>
      <c r="H3949" s="180">
        <v>1</v>
      </c>
      <c r="I3949" s="181"/>
      <c r="J3949" s="182">
        <f>ROUND(I3949*H3949,2)</f>
        <v>0</v>
      </c>
      <c r="K3949" s="178" t="s">
        <v>4754</v>
      </c>
      <c r="L3949" s="42"/>
      <c r="M3949" s="183" t="s">
        <v>5</v>
      </c>
      <c r="N3949" s="184" t="s">
        <v>48</v>
      </c>
      <c r="O3949" s="43"/>
      <c r="P3949" s="185">
        <f>O3949*H3949</f>
        <v>0</v>
      </c>
      <c r="Q3949" s="185">
        <v>0</v>
      </c>
      <c r="R3949" s="185">
        <f>Q3949*H3949</f>
        <v>0</v>
      </c>
      <c r="S3949" s="185">
        <v>0</v>
      </c>
      <c r="T3949" s="186">
        <f>S3949*H3949</f>
        <v>0</v>
      </c>
      <c r="AR3949" s="24" t="s">
        <v>339</v>
      </c>
      <c r="AT3949" s="24" t="s">
        <v>146</v>
      </c>
      <c r="AU3949" s="24" t="s">
        <v>86</v>
      </c>
      <c r="AY3949" s="24" t="s">
        <v>144</v>
      </c>
      <c r="BE3949" s="187">
        <f>IF(N3949="základní",J3949,0)</f>
        <v>0</v>
      </c>
      <c r="BF3949" s="187">
        <f>IF(N3949="snížená",J3949,0)</f>
        <v>0</v>
      </c>
      <c r="BG3949" s="187">
        <f>IF(N3949="zákl. přenesená",J3949,0)</f>
        <v>0</v>
      </c>
      <c r="BH3949" s="187">
        <f>IF(N3949="sníž. přenesená",J3949,0)</f>
        <v>0</v>
      </c>
      <c r="BI3949" s="187">
        <f>IF(N3949="nulová",J3949,0)</f>
        <v>0</v>
      </c>
      <c r="BJ3949" s="24" t="s">
        <v>25</v>
      </c>
      <c r="BK3949" s="187">
        <f>ROUND(I3949*H3949,2)</f>
        <v>0</v>
      </c>
      <c r="BL3949" s="24" t="s">
        <v>339</v>
      </c>
      <c r="BM3949" s="24" t="s">
        <v>3863</v>
      </c>
    </row>
    <row r="3950" spans="2:51" s="12" customFormat="1" ht="13.5">
      <c r="B3950" s="197"/>
      <c r="D3950" s="189" t="s">
        <v>153</v>
      </c>
      <c r="E3950" s="198" t="s">
        <v>5</v>
      </c>
      <c r="F3950" s="199" t="s">
        <v>25</v>
      </c>
      <c r="H3950" s="200">
        <v>1</v>
      </c>
      <c r="I3950" s="201"/>
      <c r="L3950" s="197"/>
      <c r="M3950" s="202"/>
      <c r="N3950" s="203"/>
      <c r="O3950" s="203"/>
      <c r="P3950" s="203"/>
      <c r="Q3950" s="203"/>
      <c r="R3950" s="203"/>
      <c r="S3950" s="203"/>
      <c r="T3950" s="204"/>
      <c r="AT3950" s="198" t="s">
        <v>153</v>
      </c>
      <c r="AU3950" s="198" t="s">
        <v>86</v>
      </c>
      <c r="AV3950" s="12" t="s">
        <v>86</v>
      </c>
      <c r="AW3950" s="12" t="s">
        <v>40</v>
      </c>
      <c r="AX3950" s="12" t="s">
        <v>77</v>
      </c>
      <c r="AY3950" s="198" t="s">
        <v>144</v>
      </c>
    </row>
    <row r="3951" spans="2:51" s="13" customFormat="1" ht="13.5">
      <c r="B3951" s="205"/>
      <c r="D3951" s="206" t="s">
        <v>153</v>
      </c>
      <c r="E3951" s="207" t="s">
        <v>5</v>
      </c>
      <c r="F3951" s="208" t="s">
        <v>174</v>
      </c>
      <c r="H3951" s="209">
        <v>1</v>
      </c>
      <c r="I3951" s="210"/>
      <c r="L3951" s="205"/>
      <c r="M3951" s="211"/>
      <c r="N3951" s="212"/>
      <c r="O3951" s="212"/>
      <c r="P3951" s="212"/>
      <c r="Q3951" s="212"/>
      <c r="R3951" s="212"/>
      <c r="S3951" s="212"/>
      <c r="T3951" s="213"/>
      <c r="AT3951" s="214" t="s">
        <v>153</v>
      </c>
      <c r="AU3951" s="214" t="s">
        <v>86</v>
      </c>
      <c r="AV3951" s="13" t="s">
        <v>151</v>
      </c>
      <c r="AW3951" s="13" t="s">
        <v>40</v>
      </c>
      <c r="AX3951" s="13" t="s">
        <v>25</v>
      </c>
      <c r="AY3951" s="214" t="s">
        <v>144</v>
      </c>
    </row>
    <row r="3952" spans="2:65" s="1" customFormat="1" ht="22.5" customHeight="1">
      <c r="B3952" s="175"/>
      <c r="C3952" s="176" t="s">
        <v>3864</v>
      </c>
      <c r="D3952" s="176" t="s">
        <v>146</v>
      </c>
      <c r="E3952" s="177" t="s">
        <v>3865</v>
      </c>
      <c r="F3952" s="178" t="s">
        <v>3866</v>
      </c>
      <c r="G3952" s="179" t="s">
        <v>393</v>
      </c>
      <c r="H3952" s="180">
        <v>1</v>
      </c>
      <c r="I3952" s="181"/>
      <c r="J3952" s="182">
        <f>ROUND(I3952*H3952,2)</f>
        <v>0</v>
      </c>
      <c r="K3952" s="178" t="s">
        <v>4754</v>
      </c>
      <c r="L3952" s="42"/>
      <c r="M3952" s="183" t="s">
        <v>5</v>
      </c>
      <c r="N3952" s="184" t="s">
        <v>48</v>
      </c>
      <c r="O3952" s="43"/>
      <c r="P3952" s="185">
        <f>O3952*H3952</f>
        <v>0</v>
      </c>
      <c r="Q3952" s="185">
        <v>0</v>
      </c>
      <c r="R3952" s="185">
        <f>Q3952*H3952</f>
        <v>0</v>
      </c>
      <c r="S3952" s="185">
        <v>0</v>
      </c>
      <c r="T3952" s="186">
        <f>S3952*H3952</f>
        <v>0</v>
      </c>
      <c r="AR3952" s="24" t="s">
        <v>339</v>
      </c>
      <c r="AT3952" s="24" t="s">
        <v>146</v>
      </c>
      <c r="AU3952" s="24" t="s">
        <v>86</v>
      </c>
      <c r="AY3952" s="24" t="s">
        <v>144</v>
      </c>
      <c r="BE3952" s="187">
        <f>IF(N3952="základní",J3952,0)</f>
        <v>0</v>
      </c>
      <c r="BF3952" s="187">
        <f>IF(N3952="snížená",J3952,0)</f>
        <v>0</v>
      </c>
      <c r="BG3952" s="187">
        <f>IF(N3952="zákl. přenesená",J3952,0)</f>
        <v>0</v>
      </c>
      <c r="BH3952" s="187">
        <f>IF(N3952="sníž. přenesená",J3952,0)</f>
        <v>0</v>
      </c>
      <c r="BI3952" s="187">
        <f>IF(N3952="nulová",J3952,0)</f>
        <v>0</v>
      </c>
      <c r="BJ3952" s="24" t="s">
        <v>25</v>
      </c>
      <c r="BK3952" s="187">
        <f>ROUND(I3952*H3952,2)</f>
        <v>0</v>
      </c>
      <c r="BL3952" s="24" t="s">
        <v>339</v>
      </c>
      <c r="BM3952" s="24" t="s">
        <v>3867</v>
      </c>
    </row>
    <row r="3953" spans="2:51" s="12" customFormat="1" ht="13.5">
      <c r="B3953" s="197"/>
      <c r="D3953" s="189" t="s">
        <v>153</v>
      </c>
      <c r="E3953" s="198" t="s">
        <v>5</v>
      </c>
      <c r="F3953" s="199" t="s">
        <v>25</v>
      </c>
      <c r="H3953" s="200">
        <v>1</v>
      </c>
      <c r="I3953" s="201"/>
      <c r="L3953" s="197"/>
      <c r="M3953" s="202"/>
      <c r="N3953" s="203"/>
      <c r="O3953" s="203"/>
      <c r="P3953" s="203"/>
      <c r="Q3953" s="203"/>
      <c r="R3953" s="203"/>
      <c r="S3953" s="203"/>
      <c r="T3953" s="204"/>
      <c r="AT3953" s="198" t="s">
        <v>153</v>
      </c>
      <c r="AU3953" s="198" t="s">
        <v>86</v>
      </c>
      <c r="AV3953" s="12" t="s">
        <v>86</v>
      </c>
      <c r="AW3953" s="12" t="s">
        <v>40</v>
      </c>
      <c r="AX3953" s="12" t="s">
        <v>77</v>
      </c>
      <c r="AY3953" s="198" t="s">
        <v>144</v>
      </c>
    </row>
    <row r="3954" spans="2:51" s="13" customFormat="1" ht="13.5">
      <c r="B3954" s="205"/>
      <c r="D3954" s="206" t="s">
        <v>153</v>
      </c>
      <c r="E3954" s="207" t="s">
        <v>5</v>
      </c>
      <c r="F3954" s="208" t="s">
        <v>174</v>
      </c>
      <c r="H3954" s="209">
        <v>1</v>
      </c>
      <c r="I3954" s="210"/>
      <c r="L3954" s="205"/>
      <c r="M3954" s="211"/>
      <c r="N3954" s="212"/>
      <c r="O3954" s="212"/>
      <c r="P3954" s="212"/>
      <c r="Q3954" s="212"/>
      <c r="R3954" s="212"/>
      <c r="S3954" s="212"/>
      <c r="T3954" s="213"/>
      <c r="AT3954" s="214" t="s">
        <v>153</v>
      </c>
      <c r="AU3954" s="214" t="s">
        <v>86</v>
      </c>
      <c r="AV3954" s="13" t="s">
        <v>151</v>
      </c>
      <c r="AW3954" s="13" t="s">
        <v>40</v>
      </c>
      <c r="AX3954" s="13" t="s">
        <v>25</v>
      </c>
      <c r="AY3954" s="214" t="s">
        <v>144</v>
      </c>
    </row>
    <row r="3955" spans="2:65" s="1" customFormat="1" ht="22.5" customHeight="1">
      <c r="B3955" s="175"/>
      <c r="C3955" s="176" t="s">
        <v>3868</v>
      </c>
      <c r="D3955" s="176" t="s">
        <v>146</v>
      </c>
      <c r="E3955" s="177" t="s">
        <v>3869</v>
      </c>
      <c r="F3955" s="178" t="s">
        <v>3870</v>
      </c>
      <c r="G3955" s="179" t="s">
        <v>393</v>
      </c>
      <c r="H3955" s="180">
        <v>1</v>
      </c>
      <c r="I3955" s="181"/>
      <c r="J3955" s="182">
        <f>ROUND(I3955*H3955,2)</f>
        <v>0</v>
      </c>
      <c r="K3955" s="178" t="s">
        <v>4754</v>
      </c>
      <c r="L3955" s="42"/>
      <c r="M3955" s="183" t="s">
        <v>5</v>
      </c>
      <c r="N3955" s="184" t="s">
        <v>48</v>
      </c>
      <c r="O3955" s="43"/>
      <c r="P3955" s="185">
        <f>O3955*H3955</f>
        <v>0</v>
      </c>
      <c r="Q3955" s="185">
        <v>0</v>
      </c>
      <c r="R3955" s="185">
        <f>Q3955*H3955</f>
        <v>0</v>
      </c>
      <c r="S3955" s="185">
        <v>0</v>
      </c>
      <c r="T3955" s="186">
        <f>S3955*H3955</f>
        <v>0</v>
      </c>
      <c r="AR3955" s="24" t="s">
        <v>339</v>
      </c>
      <c r="AT3955" s="24" t="s">
        <v>146</v>
      </c>
      <c r="AU3955" s="24" t="s">
        <v>86</v>
      </c>
      <c r="AY3955" s="24" t="s">
        <v>144</v>
      </c>
      <c r="BE3955" s="187">
        <f>IF(N3955="základní",J3955,0)</f>
        <v>0</v>
      </c>
      <c r="BF3955" s="187">
        <f>IF(N3955="snížená",J3955,0)</f>
        <v>0</v>
      </c>
      <c r="BG3955" s="187">
        <f>IF(N3955="zákl. přenesená",J3955,0)</f>
        <v>0</v>
      </c>
      <c r="BH3955" s="187">
        <f>IF(N3955="sníž. přenesená",J3955,0)</f>
        <v>0</v>
      </c>
      <c r="BI3955" s="187">
        <f>IF(N3955="nulová",J3955,0)</f>
        <v>0</v>
      </c>
      <c r="BJ3955" s="24" t="s">
        <v>25</v>
      </c>
      <c r="BK3955" s="187">
        <f>ROUND(I3955*H3955,2)</f>
        <v>0</v>
      </c>
      <c r="BL3955" s="24" t="s">
        <v>339</v>
      </c>
      <c r="BM3955" s="24" t="s">
        <v>3871</v>
      </c>
    </row>
    <row r="3956" spans="2:51" s="12" customFormat="1" ht="13.5">
      <c r="B3956" s="197"/>
      <c r="D3956" s="189" t="s">
        <v>153</v>
      </c>
      <c r="E3956" s="198" t="s">
        <v>5</v>
      </c>
      <c r="F3956" s="199" t="s">
        <v>25</v>
      </c>
      <c r="H3956" s="200">
        <v>1</v>
      </c>
      <c r="I3956" s="201"/>
      <c r="L3956" s="197"/>
      <c r="M3956" s="202"/>
      <c r="N3956" s="203"/>
      <c r="O3956" s="203"/>
      <c r="P3956" s="203"/>
      <c r="Q3956" s="203"/>
      <c r="R3956" s="203"/>
      <c r="S3956" s="203"/>
      <c r="T3956" s="204"/>
      <c r="AT3956" s="198" t="s">
        <v>153</v>
      </c>
      <c r="AU3956" s="198" t="s">
        <v>86</v>
      </c>
      <c r="AV3956" s="12" t="s">
        <v>86</v>
      </c>
      <c r="AW3956" s="12" t="s">
        <v>40</v>
      </c>
      <c r="AX3956" s="12" t="s">
        <v>77</v>
      </c>
      <c r="AY3956" s="198" t="s">
        <v>144</v>
      </c>
    </row>
    <row r="3957" spans="2:51" s="13" customFormat="1" ht="13.5">
      <c r="B3957" s="205"/>
      <c r="D3957" s="206" t="s">
        <v>153</v>
      </c>
      <c r="E3957" s="207" t="s">
        <v>5</v>
      </c>
      <c r="F3957" s="208" t="s">
        <v>174</v>
      </c>
      <c r="H3957" s="209">
        <v>1</v>
      </c>
      <c r="I3957" s="210"/>
      <c r="L3957" s="205"/>
      <c r="M3957" s="211"/>
      <c r="N3957" s="212"/>
      <c r="O3957" s="212"/>
      <c r="P3957" s="212"/>
      <c r="Q3957" s="212"/>
      <c r="R3957" s="212"/>
      <c r="S3957" s="212"/>
      <c r="T3957" s="213"/>
      <c r="AT3957" s="214" t="s">
        <v>153</v>
      </c>
      <c r="AU3957" s="214" t="s">
        <v>86</v>
      </c>
      <c r="AV3957" s="13" t="s">
        <v>151</v>
      </c>
      <c r="AW3957" s="13" t="s">
        <v>40</v>
      </c>
      <c r="AX3957" s="13" t="s">
        <v>25</v>
      </c>
      <c r="AY3957" s="214" t="s">
        <v>144</v>
      </c>
    </row>
    <row r="3958" spans="2:65" s="1" customFormat="1" ht="22.5" customHeight="1">
      <c r="B3958" s="175"/>
      <c r="C3958" s="176" t="s">
        <v>3872</v>
      </c>
      <c r="D3958" s="176" t="s">
        <v>146</v>
      </c>
      <c r="E3958" s="177" t="s">
        <v>3873</v>
      </c>
      <c r="F3958" s="178" t="s">
        <v>3874</v>
      </c>
      <c r="G3958" s="179" t="s">
        <v>393</v>
      </c>
      <c r="H3958" s="180">
        <v>1</v>
      </c>
      <c r="I3958" s="181"/>
      <c r="J3958" s="182">
        <f>ROUND(I3958*H3958,2)</f>
        <v>0</v>
      </c>
      <c r="K3958" s="178" t="s">
        <v>4754</v>
      </c>
      <c r="L3958" s="42"/>
      <c r="M3958" s="183" t="s">
        <v>5</v>
      </c>
      <c r="N3958" s="184" t="s">
        <v>48</v>
      </c>
      <c r="O3958" s="43"/>
      <c r="P3958" s="185">
        <f>O3958*H3958</f>
        <v>0</v>
      </c>
      <c r="Q3958" s="185">
        <v>0</v>
      </c>
      <c r="R3958" s="185">
        <f>Q3958*H3958</f>
        <v>0</v>
      </c>
      <c r="S3958" s="185">
        <v>0</v>
      </c>
      <c r="T3958" s="186">
        <f>S3958*H3958</f>
        <v>0</v>
      </c>
      <c r="AR3958" s="24" t="s">
        <v>339</v>
      </c>
      <c r="AT3958" s="24" t="s">
        <v>146</v>
      </c>
      <c r="AU3958" s="24" t="s">
        <v>86</v>
      </c>
      <c r="AY3958" s="24" t="s">
        <v>144</v>
      </c>
      <c r="BE3958" s="187">
        <f>IF(N3958="základní",J3958,0)</f>
        <v>0</v>
      </c>
      <c r="BF3958" s="187">
        <f>IF(N3958="snížená",J3958,0)</f>
        <v>0</v>
      </c>
      <c r="BG3958" s="187">
        <f>IF(N3958="zákl. přenesená",J3958,0)</f>
        <v>0</v>
      </c>
      <c r="BH3958" s="187">
        <f>IF(N3958="sníž. přenesená",J3958,0)</f>
        <v>0</v>
      </c>
      <c r="BI3958" s="187">
        <f>IF(N3958="nulová",J3958,0)</f>
        <v>0</v>
      </c>
      <c r="BJ3958" s="24" t="s">
        <v>25</v>
      </c>
      <c r="BK3958" s="187">
        <f>ROUND(I3958*H3958,2)</f>
        <v>0</v>
      </c>
      <c r="BL3958" s="24" t="s">
        <v>339</v>
      </c>
      <c r="BM3958" s="24" t="s">
        <v>3875</v>
      </c>
    </row>
    <row r="3959" spans="2:51" s="12" customFormat="1" ht="13.5">
      <c r="B3959" s="197"/>
      <c r="D3959" s="189" t="s">
        <v>153</v>
      </c>
      <c r="E3959" s="198" t="s">
        <v>5</v>
      </c>
      <c r="F3959" s="199" t="s">
        <v>25</v>
      </c>
      <c r="H3959" s="200">
        <v>1</v>
      </c>
      <c r="I3959" s="201"/>
      <c r="L3959" s="197"/>
      <c r="M3959" s="202"/>
      <c r="N3959" s="203"/>
      <c r="O3959" s="203"/>
      <c r="P3959" s="203"/>
      <c r="Q3959" s="203"/>
      <c r="R3959" s="203"/>
      <c r="S3959" s="203"/>
      <c r="T3959" s="204"/>
      <c r="AT3959" s="198" t="s">
        <v>153</v>
      </c>
      <c r="AU3959" s="198" t="s">
        <v>86</v>
      </c>
      <c r="AV3959" s="12" t="s">
        <v>86</v>
      </c>
      <c r="AW3959" s="12" t="s">
        <v>40</v>
      </c>
      <c r="AX3959" s="12" t="s">
        <v>77</v>
      </c>
      <c r="AY3959" s="198" t="s">
        <v>144</v>
      </c>
    </row>
    <row r="3960" spans="2:51" s="13" customFormat="1" ht="13.5">
      <c r="B3960" s="205"/>
      <c r="D3960" s="206" t="s">
        <v>153</v>
      </c>
      <c r="E3960" s="207" t="s">
        <v>5</v>
      </c>
      <c r="F3960" s="208" t="s">
        <v>174</v>
      </c>
      <c r="H3960" s="209">
        <v>1</v>
      </c>
      <c r="I3960" s="210"/>
      <c r="L3960" s="205"/>
      <c r="M3960" s="211"/>
      <c r="N3960" s="212"/>
      <c r="O3960" s="212"/>
      <c r="P3960" s="212"/>
      <c r="Q3960" s="212"/>
      <c r="R3960" s="212"/>
      <c r="S3960" s="212"/>
      <c r="T3960" s="213"/>
      <c r="AT3960" s="214" t="s">
        <v>153</v>
      </c>
      <c r="AU3960" s="214" t="s">
        <v>86</v>
      </c>
      <c r="AV3960" s="13" t="s">
        <v>151</v>
      </c>
      <c r="AW3960" s="13" t="s">
        <v>40</v>
      </c>
      <c r="AX3960" s="13" t="s">
        <v>25</v>
      </c>
      <c r="AY3960" s="214" t="s">
        <v>144</v>
      </c>
    </row>
    <row r="3961" spans="2:65" s="1" customFormat="1" ht="22.5" customHeight="1">
      <c r="B3961" s="175"/>
      <c r="C3961" s="176" t="s">
        <v>3876</v>
      </c>
      <c r="D3961" s="176" t="s">
        <v>146</v>
      </c>
      <c r="E3961" s="177" t="s">
        <v>3877</v>
      </c>
      <c r="F3961" s="178" t="s">
        <v>3878</v>
      </c>
      <c r="G3961" s="179" t="s">
        <v>393</v>
      </c>
      <c r="H3961" s="180">
        <v>1</v>
      </c>
      <c r="I3961" s="181"/>
      <c r="J3961" s="182">
        <f>ROUND(I3961*H3961,2)</f>
        <v>0</v>
      </c>
      <c r="K3961" s="178" t="s">
        <v>4754</v>
      </c>
      <c r="L3961" s="42"/>
      <c r="M3961" s="183" t="s">
        <v>5</v>
      </c>
      <c r="N3961" s="184" t="s">
        <v>48</v>
      </c>
      <c r="O3961" s="43"/>
      <c r="P3961" s="185">
        <f>O3961*H3961</f>
        <v>0</v>
      </c>
      <c r="Q3961" s="185">
        <v>0</v>
      </c>
      <c r="R3961" s="185">
        <f>Q3961*H3961</f>
        <v>0</v>
      </c>
      <c r="S3961" s="185">
        <v>0</v>
      </c>
      <c r="T3961" s="186">
        <f>S3961*H3961</f>
        <v>0</v>
      </c>
      <c r="AR3961" s="24" t="s">
        <v>339</v>
      </c>
      <c r="AT3961" s="24" t="s">
        <v>146</v>
      </c>
      <c r="AU3961" s="24" t="s">
        <v>86</v>
      </c>
      <c r="AY3961" s="24" t="s">
        <v>144</v>
      </c>
      <c r="BE3961" s="187">
        <f>IF(N3961="základní",J3961,0)</f>
        <v>0</v>
      </c>
      <c r="BF3961" s="187">
        <f>IF(N3961="snížená",J3961,0)</f>
        <v>0</v>
      </c>
      <c r="BG3961" s="187">
        <f>IF(N3961="zákl. přenesená",J3961,0)</f>
        <v>0</v>
      </c>
      <c r="BH3961" s="187">
        <f>IF(N3961="sníž. přenesená",J3961,0)</f>
        <v>0</v>
      </c>
      <c r="BI3961" s="187">
        <f>IF(N3961="nulová",J3961,0)</f>
        <v>0</v>
      </c>
      <c r="BJ3961" s="24" t="s">
        <v>25</v>
      </c>
      <c r="BK3961" s="187">
        <f>ROUND(I3961*H3961,2)</f>
        <v>0</v>
      </c>
      <c r="BL3961" s="24" t="s">
        <v>339</v>
      </c>
      <c r="BM3961" s="24" t="s">
        <v>3879</v>
      </c>
    </row>
    <row r="3962" spans="2:51" s="12" customFormat="1" ht="13.5">
      <c r="B3962" s="197"/>
      <c r="D3962" s="189" t="s">
        <v>153</v>
      </c>
      <c r="E3962" s="198" t="s">
        <v>5</v>
      </c>
      <c r="F3962" s="199" t="s">
        <v>25</v>
      </c>
      <c r="H3962" s="200">
        <v>1</v>
      </c>
      <c r="I3962" s="201"/>
      <c r="L3962" s="197"/>
      <c r="M3962" s="202"/>
      <c r="N3962" s="203"/>
      <c r="O3962" s="203"/>
      <c r="P3962" s="203"/>
      <c r="Q3962" s="203"/>
      <c r="R3962" s="203"/>
      <c r="S3962" s="203"/>
      <c r="T3962" s="204"/>
      <c r="AT3962" s="198" t="s">
        <v>153</v>
      </c>
      <c r="AU3962" s="198" t="s">
        <v>86</v>
      </c>
      <c r="AV3962" s="12" t="s">
        <v>86</v>
      </c>
      <c r="AW3962" s="12" t="s">
        <v>40</v>
      </c>
      <c r="AX3962" s="12" t="s">
        <v>77</v>
      </c>
      <c r="AY3962" s="198" t="s">
        <v>144</v>
      </c>
    </row>
    <row r="3963" spans="2:51" s="13" customFormat="1" ht="13.5">
      <c r="B3963" s="205"/>
      <c r="D3963" s="206" t="s">
        <v>153</v>
      </c>
      <c r="E3963" s="207" t="s">
        <v>5</v>
      </c>
      <c r="F3963" s="208" t="s">
        <v>174</v>
      </c>
      <c r="H3963" s="209">
        <v>1</v>
      </c>
      <c r="I3963" s="210"/>
      <c r="L3963" s="205"/>
      <c r="M3963" s="211"/>
      <c r="N3963" s="212"/>
      <c r="O3963" s="212"/>
      <c r="P3963" s="212"/>
      <c r="Q3963" s="212"/>
      <c r="R3963" s="212"/>
      <c r="S3963" s="212"/>
      <c r="T3963" s="213"/>
      <c r="AT3963" s="214" t="s">
        <v>153</v>
      </c>
      <c r="AU3963" s="214" t="s">
        <v>86</v>
      </c>
      <c r="AV3963" s="13" t="s">
        <v>151</v>
      </c>
      <c r="AW3963" s="13" t="s">
        <v>40</v>
      </c>
      <c r="AX3963" s="13" t="s">
        <v>25</v>
      </c>
      <c r="AY3963" s="214" t="s">
        <v>144</v>
      </c>
    </row>
    <row r="3964" spans="2:65" s="1" customFormat="1" ht="22.5" customHeight="1">
      <c r="B3964" s="175"/>
      <c r="C3964" s="176" t="s">
        <v>3880</v>
      </c>
      <c r="D3964" s="176" t="s">
        <v>146</v>
      </c>
      <c r="E3964" s="177" t="s">
        <v>3881</v>
      </c>
      <c r="F3964" s="178" t="s">
        <v>3882</v>
      </c>
      <c r="G3964" s="179" t="s">
        <v>393</v>
      </c>
      <c r="H3964" s="180">
        <v>1</v>
      </c>
      <c r="I3964" s="181"/>
      <c r="J3964" s="182">
        <f>ROUND(I3964*H3964,2)</f>
        <v>0</v>
      </c>
      <c r="K3964" s="178" t="s">
        <v>4754</v>
      </c>
      <c r="L3964" s="42"/>
      <c r="M3964" s="183" t="s">
        <v>5</v>
      </c>
      <c r="N3964" s="184" t="s">
        <v>48</v>
      </c>
      <c r="O3964" s="43"/>
      <c r="P3964" s="185">
        <f>O3964*H3964</f>
        <v>0</v>
      </c>
      <c r="Q3964" s="185">
        <v>0</v>
      </c>
      <c r="R3964" s="185">
        <f>Q3964*H3964</f>
        <v>0</v>
      </c>
      <c r="S3964" s="185">
        <v>0</v>
      </c>
      <c r="T3964" s="186">
        <f>S3964*H3964</f>
        <v>0</v>
      </c>
      <c r="AR3964" s="24" t="s">
        <v>339</v>
      </c>
      <c r="AT3964" s="24" t="s">
        <v>146</v>
      </c>
      <c r="AU3964" s="24" t="s">
        <v>86</v>
      </c>
      <c r="AY3964" s="24" t="s">
        <v>144</v>
      </c>
      <c r="BE3964" s="187">
        <f>IF(N3964="základní",J3964,0)</f>
        <v>0</v>
      </c>
      <c r="BF3964" s="187">
        <f>IF(N3964="snížená",J3964,0)</f>
        <v>0</v>
      </c>
      <c r="BG3964" s="187">
        <f>IF(N3964="zákl. přenesená",J3964,0)</f>
        <v>0</v>
      </c>
      <c r="BH3964" s="187">
        <f>IF(N3964="sníž. přenesená",J3964,0)</f>
        <v>0</v>
      </c>
      <c r="BI3964" s="187">
        <f>IF(N3964="nulová",J3964,0)</f>
        <v>0</v>
      </c>
      <c r="BJ3964" s="24" t="s">
        <v>25</v>
      </c>
      <c r="BK3964" s="187">
        <f>ROUND(I3964*H3964,2)</f>
        <v>0</v>
      </c>
      <c r="BL3964" s="24" t="s">
        <v>339</v>
      </c>
      <c r="BM3964" s="24" t="s">
        <v>3883</v>
      </c>
    </row>
    <row r="3965" spans="2:51" s="12" customFormat="1" ht="13.5">
      <c r="B3965" s="197"/>
      <c r="D3965" s="189" t="s">
        <v>153</v>
      </c>
      <c r="E3965" s="198" t="s">
        <v>5</v>
      </c>
      <c r="F3965" s="199" t="s">
        <v>25</v>
      </c>
      <c r="H3965" s="200">
        <v>1</v>
      </c>
      <c r="I3965" s="201"/>
      <c r="L3965" s="197"/>
      <c r="M3965" s="202"/>
      <c r="N3965" s="203"/>
      <c r="O3965" s="203"/>
      <c r="P3965" s="203"/>
      <c r="Q3965" s="203"/>
      <c r="R3965" s="203"/>
      <c r="S3965" s="203"/>
      <c r="T3965" s="204"/>
      <c r="AT3965" s="198" t="s">
        <v>153</v>
      </c>
      <c r="AU3965" s="198" t="s">
        <v>86</v>
      </c>
      <c r="AV3965" s="12" t="s">
        <v>86</v>
      </c>
      <c r="AW3965" s="12" t="s">
        <v>40</v>
      </c>
      <c r="AX3965" s="12" t="s">
        <v>77</v>
      </c>
      <c r="AY3965" s="198" t="s">
        <v>144</v>
      </c>
    </row>
    <row r="3966" spans="2:51" s="13" customFormat="1" ht="13.5">
      <c r="B3966" s="205"/>
      <c r="D3966" s="206" t="s">
        <v>153</v>
      </c>
      <c r="E3966" s="207" t="s">
        <v>5</v>
      </c>
      <c r="F3966" s="208" t="s">
        <v>174</v>
      </c>
      <c r="H3966" s="209">
        <v>1</v>
      </c>
      <c r="I3966" s="210"/>
      <c r="L3966" s="205"/>
      <c r="M3966" s="211"/>
      <c r="N3966" s="212"/>
      <c r="O3966" s="212"/>
      <c r="P3966" s="212"/>
      <c r="Q3966" s="212"/>
      <c r="R3966" s="212"/>
      <c r="S3966" s="212"/>
      <c r="T3966" s="213"/>
      <c r="AT3966" s="214" t="s">
        <v>153</v>
      </c>
      <c r="AU3966" s="214" t="s">
        <v>86</v>
      </c>
      <c r="AV3966" s="13" t="s">
        <v>151</v>
      </c>
      <c r="AW3966" s="13" t="s">
        <v>40</v>
      </c>
      <c r="AX3966" s="13" t="s">
        <v>25</v>
      </c>
      <c r="AY3966" s="214" t="s">
        <v>144</v>
      </c>
    </row>
    <row r="3967" spans="2:65" s="1" customFormat="1" ht="22.5" customHeight="1">
      <c r="B3967" s="175"/>
      <c r="C3967" s="176" t="s">
        <v>3884</v>
      </c>
      <c r="D3967" s="176" t="s">
        <v>146</v>
      </c>
      <c r="E3967" s="177" t="s">
        <v>3885</v>
      </c>
      <c r="F3967" s="178" t="s">
        <v>3886</v>
      </c>
      <c r="G3967" s="179" t="s">
        <v>393</v>
      </c>
      <c r="H3967" s="180">
        <v>1</v>
      </c>
      <c r="I3967" s="181"/>
      <c r="J3967" s="182">
        <f>ROUND(I3967*H3967,2)</f>
        <v>0</v>
      </c>
      <c r="K3967" s="178" t="s">
        <v>4754</v>
      </c>
      <c r="L3967" s="42"/>
      <c r="M3967" s="183" t="s">
        <v>5</v>
      </c>
      <c r="N3967" s="184" t="s">
        <v>48</v>
      </c>
      <c r="O3967" s="43"/>
      <c r="P3967" s="185">
        <f>O3967*H3967</f>
        <v>0</v>
      </c>
      <c r="Q3967" s="185">
        <v>0</v>
      </c>
      <c r="R3967" s="185">
        <f>Q3967*H3967</f>
        <v>0</v>
      </c>
      <c r="S3967" s="185">
        <v>0</v>
      </c>
      <c r="T3967" s="186">
        <f>S3967*H3967</f>
        <v>0</v>
      </c>
      <c r="AR3967" s="24" t="s">
        <v>339</v>
      </c>
      <c r="AT3967" s="24" t="s">
        <v>146</v>
      </c>
      <c r="AU3967" s="24" t="s">
        <v>86</v>
      </c>
      <c r="AY3967" s="24" t="s">
        <v>144</v>
      </c>
      <c r="BE3967" s="187">
        <f>IF(N3967="základní",J3967,0)</f>
        <v>0</v>
      </c>
      <c r="BF3967" s="187">
        <f>IF(N3967="snížená",J3967,0)</f>
        <v>0</v>
      </c>
      <c r="BG3967" s="187">
        <f>IF(N3967="zákl. přenesená",J3967,0)</f>
        <v>0</v>
      </c>
      <c r="BH3967" s="187">
        <f>IF(N3967="sníž. přenesená",J3967,0)</f>
        <v>0</v>
      </c>
      <c r="BI3967" s="187">
        <f>IF(N3967="nulová",J3967,0)</f>
        <v>0</v>
      </c>
      <c r="BJ3967" s="24" t="s">
        <v>25</v>
      </c>
      <c r="BK3967" s="187">
        <f>ROUND(I3967*H3967,2)</f>
        <v>0</v>
      </c>
      <c r="BL3967" s="24" t="s">
        <v>339</v>
      </c>
      <c r="BM3967" s="24" t="s">
        <v>3887</v>
      </c>
    </row>
    <row r="3968" spans="2:51" s="11" customFormat="1" ht="13.5">
      <c r="B3968" s="188"/>
      <c r="D3968" s="189" t="s">
        <v>153</v>
      </c>
      <c r="E3968" s="190" t="s">
        <v>5</v>
      </c>
      <c r="F3968" s="191" t="s">
        <v>3888</v>
      </c>
      <c r="H3968" s="192" t="s">
        <v>5</v>
      </c>
      <c r="I3968" s="193"/>
      <c r="L3968" s="188"/>
      <c r="M3968" s="194"/>
      <c r="N3968" s="195"/>
      <c r="O3968" s="195"/>
      <c r="P3968" s="195"/>
      <c r="Q3968" s="195"/>
      <c r="R3968" s="195"/>
      <c r="S3968" s="195"/>
      <c r="T3968" s="196"/>
      <c r="AT3968" s="192" t="s">
        <v>153</v>
      </c>
      <c r="AU3968" s="192" t="s">
        <v>86</v>
      </c>
      <c r="AV3968" s="11" t="s">
        <v>25</v>
      </c>
      <c r="AW3968" s="11" t="s">
        <v>40</v>
      </c>
      <c r="AX3968" s="11" t="s">
        <v>77</v>
      </c>
      <c r="AY3968" s="192" t="s">
        <v>144</v>
      </c>
    </row>
    <row r="3969" spans="2:51" s="12" customFormat="1" ht="13.5">
      <c r="B3969" s="197"/>
      <c r="D3969" s="189" t="s">
        <v>153</v>
      </c>
      <c r="E3969" s="198" t="s">
        <v>5</v>
      </c>
      <c r="F3969" s="199" t="s">
        <v>25</v>
      </c>
      <c r="H3969" s="200">
        <v>1</v>
      </c>
      <c r="I3969" s="201"/>
      <c r="L3969" s="197"/>
      <c r="M3969" s="202"/>
      <c r="N3969" s="203"/>
      <c r="O3969" s="203"/>
      <c r="P3969" s="203"/>
      <c r="Q3969" s="203"/>
      <c r="R3969" s="203"/>
      <c r="S3969" s="203"/>
      <c r="T3969" s="204"/>
      <c r="AT3969" s="198" t="s">
        <v>153</v>
      </c>
      <c r="AU3969" s="198" t="s">
        <v>86</v>
      </c>
      <c r="AV3969" s="12" t="s">
        <v>86</v>
      </c>
      <c r="AW3969" s="12" t="s">
        <v>40</v>
      </c>
      <c r="AX3969" s="12" t="s">
        <v>77</v>
      </c>
      <c r="AY3969" s="198" t="s">
        <v>144</v>
      </c>
    </row>
    <row r="3970" spans="2:51" s="13" customFormat="1" ht="13.5">
      <c r="B3970" s="205"/>
      <c r="D3970" s="206" t="s">
        <v>153</v>
      </c>
      <c r="E3970" s="207" t="s">
        <v>5</v>
      </c>
      <c r="F3970" s="208" t="s">
        <v>174</v>
      </c>
      <c r="H3970" s="209">
        <v>1</v>
      </c>
      <c r="I3970" s="210"/>
      <c r="L3970" s="205"/>
      <c r="M3970" s="211"/>
      <c r="N3970" s="212"/>
      <c r="O3970" s="212"/>
      <c r="P3970" s="212"/>
      <c r="Q3970" s="212"/>
      <c r="R3970" s="212"/>
      <c r="S3970" s="212"/>
      <c r="T3970" s="213"/>
      <c r="AT3970" s="214" t="s">
        <v>153</v>
      </c>
      <c r="AU3970" s="214" t="s">
        <v>86</v>
      </c>
      <c r="AV3970" s="13" t="s">
        <v>151</v>
      </c>
      <c r="AW3970" s="13" t="s">
        <v>40</v>
      </c>
      <c r="AX3970" s="13" t="s">
        <v>25</v>
      </c>
      <c r="AY3970" s="214" t="s">
        <v>144</v>
      </c>
    </row>
    <row r="3971" spans="2:65" s="1" customFormat="1" ht="22.5" customHeight="1">
      <c r="B3971" s="175"/>
      <c r="C3971" s="176" t="s">
        <v>3889</v>
      </c>
      <c r="D3971" s="176" t="s">
        <v>146</v>
      </c>
      <c r="E3971" s="177" t="s">
        <v>3890</v>
      </c>
      <c r="F3971" s="178" t="s">
        <v>3891</v>
      </c>
      <c r="G3971" s="179" t="s">
        <v>393</v>
      </c>
      <c r="H3971" s="180">
        <v>1</v>
      </c>
      <c r="I3971" s="181"/>
      <c r="J3971" s="182">
        <f>ROUND(I3971*H3971,2)</f>
        <v>0</v>
      </c>
      <c r="K3971" s="178" t="s">
        <v>4754</v>
      </c>
      <c r="L3971" s="42"/>
      <c r="M3971" s="183" t="s">
        <v>5</v>
      </c>
      <c r="N3971" s="184" t="s">
        <v>48</v>
      </c>
      <c r="O3971" s="43"/>
      <c r="P3971" s="185">
        <f>O3971*H3971</f>
        <v>0</v>
      </c>
      <c r="Q3971" s="185">
        <v>0</v>
      </c>
      <c r="R3971" s="185">
        <f>Q3971*H3971</f>
        <v>0</v>
      </c>
      <c r="S3971" s="185">
        <v>0</v>
      </c>
      <c r="T3971" s="186">
        <f>S3971*H3971</f>
        <v>0</v>
      </c>
      <c r="AR3971" s="24" t="s">
        <v>339</v>
      </c>
      <c r="AT3971" s="24" t="s">
        <v>146</v>
      </c>
      <c r="AU3971" s="24" t="s">
        <v>86</v>
      </c>
      <c r="AY3971" s="24" t="s">
        <v>144</v>
      </c>
      <c r="BE3971" s="187">
        <f>IF(N3971="základní",J3971,0)</f>
        <v>0</v>
      </c>
      <c r="BF3971" s="187">
        <f>IF(N3971="snížená",J3971,0)</f>
        <v>0</v>
      </c>
      <c r="BG3971" s="187">
        <f>IF(N3971="zákl. přenesená",J3971,0)</f>
        <v>0</v>
      </c>
      <c r="BH3971" s="187">
        <f>IF(N3971="sníž. přenesená",J3971,0)</f>
        <v>0</v>
      </c>
      <c r="BI3971" s="187">
        <f>IF(N3971="nulová",J3971,0)</f>
        <v>0</v>
      </c>
      <c r="BJ3971" s="24" t="s">
        <v>25</v>
      </c>
      <c r="BK3971" s="187">
        <f>ROUND(I3971*H3971,2)</f>
        <v>0</v>
      </c>
      <c r="BL3971" s="24" t="s">
        <v>339</v>
      </c>
      <c r="BM3971" s="24" t="s">
        <v>3892</v>
      </c>
    </row>
    <row r="3972" spans="2:51" s="12" customFormat="1" ht="13.5">
      <c r="B3972" s="197"/>
      <c r="D3972" s="189" t="s">
        <v>153</v>
      </c>
      <c r="E3972" s="198" t="s">
        <v>5</v>
      </c>
      <c r="F3972" s="199" t="s">
        <v>25</v>
      </c>
      <c r="H3972" s="200">
        <v>1</v>
      </c>
      <c r="I3972" s="201"/>
      <c r="L3972" s="197"/>
      <c r="M3972" s="202"/>
      <c r="N3972" s="203"/>
      <c r="O3972" s="203"/>
      <c r="P3972" s="203"/>
      <c r="Q3972" s="203"/>
      <c r="R3972" s="203"/>
      <c r="S3972" s="203"/>
      <c r="T3972" s="204"/>
      <c r="AT3972" s="198" t="s">
        <v>153</v>
      </c>
      <c r="AU3972" s="198" t="s">
        <v>86</v>
      </c>
      <c r="AV3972" s="12" t="s">
        <v>86</v>
      </c>
      <c r="AW3972" s="12" t="s">
        <v>40</v>
      </c>
      <c r="AX3972" s="12" t="s">
        <v>77</v>
      </c>
      <c r="AY3972" s="198" t="s">
        <v>144</v>
      </c>
    </row>
    <row r="3973" spans="2:51" s="13" customFormat="1" ht="13.5">
      <c r="B3973" s="205"/>
      <c r="D3973" s="206" t="s">
        <v>153</v>
      </c>
      <c r="E3973" s="207" t="s">
        <v>5</v>
      </c>
      <c r="F3973" s="208" t="s">
        <v>174</v>
      </c>
      <c r="H3973" s="209">
        <v>1</v>
      </c>
      <c r="I3973" s="210"/>
      <c r="L3973" s="205"/>
      <c r="M3973" s="211"/>
      <c r="N3973" s="212"/>
      <c r="O3973" s="212"/>
      <c r="P3973" s="212"/>
      <c r="Q3973" s="212"/>
      <c r="R3973" s="212"/>
      <c r="S3973" s="212"/>
      <c r="T3973" s="213"/>
      <c r="AT3973" s="214" t="s">
        <v>153</v>
      </c>
      <c r="AU3973" s="214" t="s">
        <v>86</v>
      </c>
      <c r="AV3973" s="13" t="s">
        <v>151</v>
      </c>
      <c r="AW3973" s="13" t="s">
        <v>40</v>
      </c>
      <c r="AX3973" s="13" t="s">
        <v>25</v>
      </c>
      <c r="AY3973" s="214" t="s">
        <v>144</v>
      </c>
    </row>
    <row r="3974" spans="2:65" s="1" customFormat="1" ht="22.5" customHeight="1">
      <c r="B3974" s="175"/>
      <c r="C3974" s="176" t="s">
        <v>3893</v>
      </c>
      <c r="D3974" s="176" t="s">
        <v>146</v>
      </c>
      <c r="E3974" s="177" t="s">
        <v>3894</v>
      </c>
      <c r="F3974" s="178" t="s">
        <v>3895</v>
      </c>
      <c r="G3974" s="179" t="s">
        <v>393</v>
      </c>
      <c r="H3974" s="180">
        <v>1</v>
      </c>
      <c r="I3974" s="181"/>
      <c r="J3974" s="182">
        <f>ROUND(I3974*H3974,2)</f>
        <v>0</v>
      </c>
      <c r="K3974" s="178" t="s">
        <v>4754</v>
      </c>
      <c r="L3974" s="42"/>
      <c r="M3974" s="183" t="s">
        <v>5</v>
      </c>
      <c r="N3974" s="184" t="s">
        <v>48</v>
      </c>
      <c r="O3974" s="43"/>
      <c r="P3974" s="185">
        <f>O3974*H3974</f>
        <v>0</v>
      </c>
      <c r="Q3974" s="185">
        <v>0</v>
      </c>
      <c r="R3974" s="185">
        <f>Q3974*H3974</f>
        <v>0</v>
      </c>
      <c r="S3974" s="185">
        <v>0</v>
      </c>
      <c r="T3974" s="186">
        <f>S3974*H3974</f>
        <v>0</v>
      </c>
      <c r="AR3974" s="24" t="s">
        <v>339</v>
      </c>
      <c r="AT3974" s="24" t="s">
        <v>146</v>
      </c>
      <c r="AU3974" s="24" t="s">
        <v>86</v>
      </c>
      <c r="AY3974" s="24" t="s">
        <v>144</v>
      </c>
      <c r="BE3974" s="187">
        <f>IF(N3974="základní",J3974,0)</f>
        <v>0</v>
      </c>
      <c r="BF3974" s="187">
        <f>IF(N3974="snížená",J3974,0)</f>
        <v>0</v>
      </c>
      <c r="BG3974" s="187">
        <f>IF(N3974="zákl. přenesená",J3974,0)</f>
        <v>0</v>
      </c>
      <c r="BH3974" s="187">
        <f>IF(N3974="sníž. přenesená",J3974,0)</f>
        <v>0</v>
      </c>
      <c r="BI3974" s="187">
        <f>IF(N3974="nulová",J3974,0)</f>
        <v>0</v>
      </c>
      <c r="BJ3974" s="24" t="s">
        <v>25</v>
      </c>
      <c r="BK3974" s="187">
        <f>ROUND(I3974*H3974,2)</f>
        <v>0</v>
      </c>
      <c r="BL3974" s="24" t="s">
        <v>339</v>
      </c>
      <c r="BM3974" s="24" t="s">
        <v>3896</v>
      </c>
    </row>
    <row r="3975" spans="2:51" s="12" customFormat="1" ht="13.5">
      <c r="B3975" s="197"/>
      <c r="D3975" s="189" t="s">
        <v>153</v>
      </c>
      <c r="E3975" s="198" t="s">
        <v>5</v>
      </c>
      <c r="F3975" s="199" t="s">
        <v>25</v>
      </c>
      <c r="H3975" s="200">
        <v>1</v>
      </c>
      <c r="I3975" s="201"/>
      <c r="L3975" s="197"/>
      <c r="M3975" s="202"/>
      <c r="N3975" s="203"/>
      <c r="O3975" s="203"/>
      <c r="P3975" s="203"/>
      <c r="Q3975" s="203"/>
      <c r="R3975" s="203"/>
      <c r="S3975" s="203"/>
      <c r="T3975" s="204"/>
      <c r="AT3975" s="198" t="s">
        <v>153</v>
      </c>
      <c r="AU3975" s="198" t="s">
        <v>86</v>
      </c>
      <c r="AV3975" s="12" t="s">
        <v>86</v>
      </c>
      <c r="AW3975" s="12" t="s">
        <v>40</v>
      </c>
      <c r="AX3975" s="12" t="s">
        <v>77</v>
      </c>
      <c r="AY3975" s="198" t="s">
        <v>144</v>
      </c>
    </row>
    <row r="3976" spans="2:51" s="13" customFormat="1" ht="13.5">
      <c r="B3976" s="205"/>
      <c r="D3976" s="206" t="s">
        <v>153</v>
      </c>
      <c r="E3976" s="207" t="s">
        <v>5</v>
      </c>
      <c r="F3976" s="208" t="s">
        <v>174</v>
      </c>
      <c r="H3976" s="209">
        <v>1</v>
      </c>
      <c r="I3976" s="210"/>
      <c r="L3976" s="205"/>
      <c r="M3976" s="211"/>
      <c r="N3976" s="212"/>
      <c r="O3976" s="212"/>
      <c r="P3976" s="212"/>
      <c r="Q3976" s="212"/>
      <c r="R3976" s="212"/>
      <c r="S3976" s="212"/>
      <c r="T3976" s="213"/>
      <c r="AT3976" s="214" t="s">
        <v>153</v>
      </c>
      <c r="AU3976" s="214" t="s">
        <v>86</v>
      </c>
      <c r="AV3976" s="13" t="s">
        <v>151</v>
      </c>
      <c r="AW3976" s="13" t="s">
        <v>40</v>
      </c>
      <c r="AX3976" s="13" t="s">
        <v>25</v>
      </c>
      <c r="AY3976" s="214" t="s">
        <v>144</v>
      </c>
    </row>
    <row r="3977" spans="2:65" s="1" customFormat="1" ht="22.5" customHeight="1">
      <c r="B3977" s="175"/>
      <c r="C3977" s="176" t="s">
        <v>3897</v>
      </c>
      <c r="D3977" s="176" t="s">
        <v>146</v>
      </c>
      <c r="E3977" s="177" t="s">
        <v>3898</v>
      </c>
      <c r="F3977" s="178" t="s">
        <v>3899</v>
      </c>
      <c r="G3977" s="179" t="s">
        <v>205</v>
      </c>
      <c r="H3977" s="180">
        <v>12.375</v>
      </c>
      <c r="I3977" s="181"/>
      <c r="J3977" s="182">
        <f>ROUND(I3977*H3977,2)</f>
        <v>0</v>
      </c>
      <c r="K3977" s="178" t="s">
        <v>4754</v>
      </c>
      <c r="L3977" s="42"/>
      <c r="M3977" s="183" t="s">
        <v>5</v>
      </c>
      <c r="N3977" s="184" t="s">
        <v>48</v>
      </c>
      <c r="O3977" s="43"/>
      <c r="P3977" s="185">
        <f>O3977*H3977</f>
        <v>0</v>
      </c>
      <c r="Q3977" s="185">
        <v>0</v>
      </c>
      <c r="R3977" s="185">
        <f>Q3977*H3977</f>
        <v>0</v>
      </c>
      <c r="S3977" s="185">
        <v>0</v>
      </c>
      <c r="T3977" s="186">
        <f>S3977*H3977</f>
        <v>0</v>
      </c>
      <c r="AR3977" s="24" t="s">
        <v>339</v>
      </c>
      <c r="AT3977" s="24" t="s">
        <v>146</v>
      </c>
      <c r="AU3977" s="24" t="s">
        <v>86</v>
      </c>
      <c r="AY3977" s="24" t="s">
        <v>144</v>
      </c>
      <c r="BE3977" s="187">
        <f>IF(N3977="základní",J3977,0)</f>
        <v>0</v>
      </c>
      <c r="BF3977" s="187">
        <f>IF(N3977="snížená",J3977,0)</f>
        <v>0</v>
      </c>
      <c r="BG3977" s="187">
        <f>IF(N3977="zákl. přenesená",J3977,0)</f>
        <v>0</v>
      </c>
      <c r="BH3977" s="187">
        <f>IF(N3977="sníž. přenesená",J3977,0)</f>
        <v>0</v>
      </c>
      <c r="BI3977" s="187">
        <f>IF(N3977="nulová",J3977,0)</f>
        <v>0</v>
      </c>
      <c r="BJ3977" s="24" t="s">
        <v>25</v>
      </c>
      <c r="BK3977" s="187">
        <f>ROUND(I3977*H3977,2)</f>
        <v>0</v>
      </c>
      <c r="BL3977" s="24" t="s">
        <v>339</v>
      </c>
      <c r="BM3977" s="24" t="s">
        <v>3900</v>
      </c>
    </row>
    <row r="3978" spans="2:51" s="12" customFormat="1" ht="13.5">
      <c r="B3978" s="197"/>
      <c r="D3978" s="189" t="s">
        <v>153</v>
      </c>
      <c r="E3978" s="198" t="s">
        <v>5</v>
      </c>
      <c r="F3978" s="199" t="s">
        <v>3901</v>
      </c>
      <c r="H3978" s="200">
        <v>12.375</v>
      </c>
      <c r="I3978" s="201"/>
      <c r="L3978" s="197"/>
      <c r="M3978" s="202"/>
      <c r="N3978" s="203"/>
      <c r="O3978" s="203"/>
      <c r="P3978" s="203"/>
      <c r="Q3978" s="203"/>
      <c r="R3978" s="203"/>
      <c r="S3978" s="203"/>
      <c r="T3978" s="204"/>
      <c r="AT3978" s="198" t="s">
        <v>153</v>
      </c>
      <c r="AU3978" s="198" t="s">
        <v>86</v>
      </c>
      <c r="AV3978" s="12" t="s">
        <v>86</v>
      </c>
      <c r="AW3978" s="12" t="s">
        <v>40</v>
      </c>
      <c r="AX3978" s="12" t="s">
        <v>77</v>
      </c>
      <c r="AY3978" s="198" t="s">
        <v>144</v>
      </c>
    </row>
    <row r="3979" spans="2:51" s="13" customFormat="1" ht="13.5">
      <c r="B3979" s="205"/>
      <c r="D3979" s="206" t="s">
        <v>153</v>
      </c>
      <c r="E3979" s="207" t="s">
        <v>5</v>
      </c>
      <c r="F3979" s="208" t="s">
        <v>174</v>
      </c>
      <c r="H3979" s="209">
        <v>12.375</v>
      </c>
      <c r="I3979" s="210"/>
      <c r="L3979" s="205"/>
      <c r="M3979" s="211"/>
      <c r="N3979" s="212"/>
      <c r="O3979" s="212"/>
      <c r="P3979" s="212"/>
      <c r="Q3979" s="212"/>
      <c r="R3979" s="212"/>
      <c r="S3979" s="212"/>
      <c r="T3979" s="213"/>
      <c r="AT3979" s="214" t="s">
        <v>153</v>
      </c>
      <c r="AU3979" s="214" t="s">
        <v>86</v>
      </c>
      <c r="AV3979" s="13" t="s">
        <v>151</v>
      </c>
      <c r="AW3979" s="13" t="s">
        <v>40</v>
      </c>
      <c r="AX3979" s="13" t="s">
        <v>25</v>
      </c>
      <c r="AY3979" s="214" t="s">
        <v>144</v>
      </c>
    </row>
    <row r="3980" spans="2:65" s="1" customFormat="1" ht="22.5" customHeight="1">
      <c r="B3980" s="175"/>
      <c r="C3980" s="176" t="s">
        <v>3902</v>
      </c>
      <c r="D3980" s="176" t="s">
        <v>146</v>
      </c>
      <c r="E3980" s="177" t="s">
        <v>3903</v>
      </c>
      <c r="F3980" s="178" t="s">
        <v>3904</v>
      </c>
      <c r="G3980" s="179" t="s">
        <v>205</v>
      </c>
      <c r="H3980" s="180">
        <v>3.25</v>
      </c>
      <c r="I3980" s="181"/>
      <c r="J3980" s="182">
        <f>ROUND(I3980*H3980,2)</f>
        <v>0</v>
      </c>
      <c r="K3980" s="178" t="s">
        <v>4754</v>
      </c>
      <c r="L3980" s="42"/>
      <c r="M3980" s="183" t="s">
        <v>5</v>
      </c>
      <c r="N3980" s="184" t="s">
        <v>48</v>
      </c>
      <c r="O3980" s="43"/>
      <c r="P3980" s="185">
        <f>O3980*H3980</f>
        <v>0</v>
      </c>
      <c r="Q3980" s="185">
        <v>0</v>
      </c>
      <c r="R3980" s="185">
        <f>Q3980*H3980</f>
        <v>0</v>
      </c>
      <c r="S3980" s="185">
        <v>0</v>
      </c>
      <c r="T3980" s="186">
        <f>S3980*H3980</f>
        <v>0</v>
      </c>
      <c r="AR3980" s="24" t="s">
        <v>339</v>
      </c>
      <c r="AT3980" s="24" t="s">
        <v>146</v>
      </c>
      <c r="AU3980" s="24" t="s">
        <v>86</v>
      </c>
      <c r="AY3980" s="24" t="s">
        <v>144</v>
      </c>
      <c r="BE3980" s="187">
        <f>IF(N3980="základní",J3980,0)</f>
        <v>0</v>
      </c>
      <c r="BF3980" s="187">
        <f>IF(N3980="snížená",J3980,0)</f>
        <v>0</v>
      </c>
      <c r="BG3980" s="187">
        <f>IF(N3980="zákl. přenesená",J3980,0)</f>
        <v>0</v>
      </c>
      <c r="BH3980" s="187">
        <f>IF(N3980="sníž. přenesená",J3980,0)</f>
        <v>0</v>
      </c>
      <c r="BI3980" s="187">
        <f>IF(N3980="nulová",J3980,0)</f>
        <v>0</v>
      </c>
      <c r="BJ3980" s="24" t="s">
        <v>25</v>
      </c>
      <c r="BK3980" s="187">
        <f>ROUND(I3980*H3980,2)</f>
        <v>0</v>
      </c>
      <c r="BL3980" s="24" t="s">
        <v>339</v>
      </c>
      <c r="BM3980" s="24" t="s">
        <v>3905</v>
      </c>
    </row>
    <row r="3981" spans="2:51" s="12" customFormat="1" ht="13.5">
      <c r="B3981" s="197"/>
      <c r="D3981" s="189" t="s">
        <v>153</v>
      </c>
      <c r="E3981" s="198" t="s">
        <v>5</v>
      </c>
      <c r="F3981" s="199" t="s">
        <v>3906</v>
      </c>
      <c r="H3981" s="200">
        <v>3.25</v>
      </c>
      <c r="I3981" s="201"/>
      <c r="L3981" s="197"/>
      <c r="M3981" s="202"/>
      <c r="N3981" s="203"/>
      <c r="O3981" s="203"/>
      <c r="P3981" s="203"/>
      <c r="Q3981" s="203"/>
      <c r="R3981" s="203"/>
      <c r="S3981" s="203"/>
      <c r="T3981" s="204"/>
      <c r="AT3981" s="198" t="s">
        <v>153</v>
      </c>
      <c r="AU3981" s="198" t="s">
        <v>86</v>
      </c>
      <c r="AV3981" s="12" t="s">
        <v>86</v>
      </c>
      <c r="AW3981" s="12" t="s">
        <v>40</v>
      </c>
      <c r="AX3981" s="12" t="s">
        <v>77</v>
      </c>
      <c r="AY3981" s="198" t="s">
        <v>144</v>
      </c>
    </row>
    <row r="3982" spans="2:51" s="13" customFormat="1" ht="13.5">
      <c r="B3982" s="205"/>
      <c r="D3982" s="206" t="s">
        <v>153</v>
      </c>
      <c r="E3982" s="207" t="s">
        <v>5</v>
      </c>
      <c r="F3982" s="208" t="s">
        <v>174</v>
      </c>
      <c r="H3982" s="209">
        <v>3.25</v>
      </c>
      <c r="I3982" s="210"/>
      <c r="L3982" s="205"/>
      <c r="M3982" s="211"/>
      <c r="N3982" s="212"/>
      <c r="O3982" s="212"/>
      <c r="P3982" s="212"/>
      <c r="Q3982" s="212"/>
      <c r="R3982" s="212"/>
      <c r="S3982" s="212"/>
      <c r="T3982" s="213"/>
      <c r="AT3982" s="214" t="s">
        <v>153</v>
      </c>
      <c r="AU3982" s="214" t="s">
        <v>86</v>
      </c>
      <c r="AV3982" s="13" t="s">
        <v>151</v>
      </c>
      <c r="AW3982" s="13" t="s">
        <v>40</v>
      </c>
      <c r="AX3982" s="13" t="s">
        <v>25</v>
      </c>
      <c r="AY3982" s="214" t="s">
        <v>144</v>
      </c>
    </row>
    <row r="3983" spans="2:65" s="1" customFormat="1" ht="22.5" customHeight="1">
      <c r="B3983" s="175"/>
      <c r="C3983" s="176" t="s">
        <v>3907</v>
      </c>
      <c r="D3983" s="176" t="s">
        <v>146</v>
      </c>
      <c r="E3983" s="177" t="s">
        <v>3908</v>
      </c>
      <c r="F3983" s="178" t="s">
        <v>3909</v>
      </c>
      <c r="G3983" s="179" t="s">
        <v>205</v>
      </c>
      <c r="H3983" s="180">
        <v>1.302</v>
      </c>
      <c r="I3983" s="181"/>
      <c r="J3983" s="182">
        <f>ROUND(I3983*H3983,2)</f>
        <v>0</v>
      </c>
      <c r="K3983" s="178" t="s">
        <v>4754</v>
      </c>
      <c r="L3983" s="42"/>
      <c r="M3983" s="183" t="s">
        <v>5</v>
      </c>
      <c r="N3983" s="184" t="s">
        <v>48</v>
      </c>
      <c r="O3983" s="43"/>
      <c r="P3983" s="185">
        <f>O3983*H3983</f>
        <v>0</v>
      </c>
      <c r="Q3983" s="185">
        <v>0</v>
      </c>
      <c r="R3983" s="185">
        <f>Q3983*H3983</f>
        <v>0</v>
      </c>
      <c r="S3983" s="185">
        <v>0</v>
      </c>
      <c r="T3983" s="186">
        <f>S3983*H3983</f>
        <v>0</v>
      </c>
      <c r="AR3983" s="24" t="s">
        <v>339</v>
      </c>
      <c r="AT3983" s="24" t="s">
        <v>146</v>
      </c>
      <c r="AU3983" s="24" t="s">
        <v>86</v>
      </c>
      <c r="AY3983" s="24" t="s">
        <v>144</v>
      </c>
      <c r="BE3983" s="187">
        <f>IF(N3983="základní",J3983,0)</f>
        <v>0</v>
      </c>
      <c r="BF3983" s="187">
        <f>IF(N3983="snížená",J3983,0)</f>
        <v>0</v>
      </c>
      <c r="BG3983" s="187">
        <f>IF(N3983="zákl. přenesená",J3983,0)</f>
        <v>0</v>
      </c>
      <c r="BH3983" s="187">
        <f>IF(N3983="sníž. přenesená",J3983,0)</f>
        <v>0</v>
      </c>
      <c r="BI3983" s="187">
        <f>IF(N3983="nulová",J3983,0)</f>
        <v>0</v>
      </c>
      <c r="BJ3983" s="24" t="s">
        <v>25</v>
      </c>
      <c r="BK3983" s="187">
        <f>ROUND(I3983*H3983,2)</f>
        <v>0</v>
      </c>
      <c r="BL3983" s="24" t="s">
        <v>339</v>
      </c>
      <c r="BM3983" s="24" t="s">
        <v>3910</v>
      </c>
    </row>
    <row r="3984" spans="2:51" s="12" customFormat="1" ht="13.5">
      <c r="B3984" s="197"/>
      <c r="D3984" s="189" t="s">
        <v>153</v>
      </c>
      <c r="E3984" s="198" t="s">
        <v>5</v>
      </c>
      <c r="F3984" s="199" t="s">
        <v>3911</v>
      </c>
      <c r="H3984" s="200">
        <v>1.302</v>
      </c>
      <c r="I3984" s="201"/>
      <c r="L3984" s="197"/>
      <c r="M3984" s="202"/>
      <c r="N3984" s="203"/>
      <c r="O3984" s="203"/>
      <c r="P3984" s="203"/>
      <c r="Q3984" s="203"/>
      <c r="R3984" s="203"/>
      <c r="S3984" s="203"/>
      <c r="T3984" s="204"/>
      <c r="AT3984" s="198" t="s">
        <v>153</v>
      </c>
      <c r="AU3984" s="198" t="s">
        <v>86</v>
      </c>
      <c r="AV3984" s="12" t="s">
        <v>86</v>
      </c>
      <c r="AW3984" s="12" t="s">
        <v>40</v>
      </c>
      <c r="AX3984" s="12" t="s">
        <v>77</v>
      </c>
      <c r="AY3984" s="198" t="s">
        <v>144</v>
      </c>
    </row>
    <row r="3985" spans="2:51" s="13" customFormat="1" ht="13.5">
      <c r="B3985" s="205"/>
      <c r="D3985" s="206" t="s">
        <v>153</v>
      </c>
      <c r="E3985" s="207" t="s">
        <v>5</v>
      </c>
      <c r="F3985" s="208" t="s">
        <v>174</v>
      </c>
      <c r="H3985" s="209">
        <v>1.302</v>
      </c>
      <c r="I3985" s="210"/>
      <c r="L3985" s="205"/>
      <c r="M3985" s="211"/>
      <c r="N3985" s="212"/>
      <c r="O3985" s="212"/>
      <c r="P3985" s="212"/>
      <c r="Q3985" s="212"/>
      <c r="R3985" s="212"/>
      <c r="S3985" s="212"/>
      <c r="T3985" s="213"/>
      <c r="AT3985" s="214" t="s">
        <v>153</v>
      </c>
      <c r="AU3985" s="214" t="s">
        <v>86</v>
      </c>
      <c r="AV3985" s="13" t="s">
        <v>151</v>
      </c>
      <c r="AW3985" s="13" t="s">
        <v>40</v>
      </c>
      <c r="AX3985" s="13" t="s">
        <v>25</v>
      </c>
      <c r="AY3985" s="214" t="s">
        <v>144</v>
      </c>
    </row>
    <row r="3986" spans="2:65" s="1" customFormat="1" ht="22.5" customHeight="1">
      <c r="B3986" s="175"/>
      <c r="C3986" s="176" t="s">
        <v>3912</v>
      </c>
      <c r="D3986" s="176" t="s">
        <v>146</v>
      </c>
      <c r="E3986" s="177" t="s">
        <v>3913</v>
      </c>
      <c r="F3986" s="178" t="s">
        <v>3914</v>
      </c>
      <c r="G3986" s="179" t="s">
        <v>205</v>
      </c>
      <c r="H3986" s="180">
        <v>3.8</v>
      </c>
      <c r="I3986" s="181"/>
      <c r="J3986" s="182">
        <f>ROUND(I3986*H3986,2)</f>
        <v>0</v>
      </c>
      <c r="K3986" s="178" t="s">
        <v>4754</v>
      </c>
      <c r="L3986" s="42"/>
      <c r="M3986" s="183" t="s">
        <v>5</v>
      </c>
      <c r="N3986" s="184" t="s">
        <v>48</v>
      </c>
      <c r="O3986" s="43"/>
      <c r="P3986" s="185">
        <f>O3986*H3986</f>
        <v>0</v>
      </c>
      <c r="Q3986" s="185">
        <v>0</v>
      </c>
      <c r="R3986" s="185">
        <f>Q3986*H3986</f>
        <v>0</v>
      </c>
      <c r="S3986" s="185">
        <v>0</v>
      </c>
      <c r="T3986" s="186">
        <f>S3986*H3986</f>
        <v>0</v>
      </c>
      <c r="AR3986" s="24" t="s">
        <v>339</v>
      </c>
      <c r="AT3986" s="24" t="s">
        <v>146</v>
      </c>
      <c r="AU3986" s="24" t="s">
        <v>86</v>
      </c>
      <c r="AY3986" s="24" t="s">
        <v>144</v>
      </c>
      <c r="BE3986" s="187">
        <f>IF(N3986="základní",J3986,0)</f>
        <v>0</v>
      </c>
      <c r="BF3986" s="187">
        <f>IF(N3986="snížená",J3986,0)</f>
        <v>0</v>
      </c>
      <c r="BG3986" s="187">
        <f>IF(N3986="zákl. přenesená",J3986,0)</f>
        <v>0</v>
      </c>
      <c r="BH3986" s="187">
        <f>IF(N3986="sníž. přenesená",J3986,0)</f>
        <v>0</v>
      </c>
      <c r="BI3986" s="187">
        <f>IF(N3986="nulová",J3986,0)</f>
        <v>0</v>
      </c>
      <c r="BJ3986" s="24" t="s">
        <v>25</v>
      </c>
      <c r="BK3986" s="187">
        <f>ROUND(I3986*H3986,2)</f>
        <v>0</v>
      </c>
      <c r="BL3986" s="24" t="s">
        <v>339</v>
      </c>
      <c r="BM3986" s="24" t="s">
        <v>3915</v>
      </c>
    </row>
    <row r="3987" spans="2:51" s="12" customFormat="1" ht="13.5">
      <c r="B3987" s="197"/>
      <c r="D3987" s="189" t="s">
        <v>153</v>
      </c>
      <c r="E3987" s="198" t="s">
        <v>5</v>
      </c>
      <c r="F3987" s="199" t="s">
        <v>2833</v>
      </c>
      <c r="H3987" s="200">
        <v>3.8</v>
      </c>
      <c r="I3987" s="201"/>
      <c r="L3987" s="197"/>
      <c r="M3987" s="202"/>
      <c r="N3987" s="203"/>
      <c r="O3987" s="203"/>
      <c r="P3987" s="203"/>
      <c r="Q3987" s="203"/>
      <c r="R3987" s="203"/>
      <c r="S3987" s="203"/>
      <c r="T3987" s="204"/>
      <c r="AT3987" s="198" t="s">
        <v>153</v>
      </c>
      <c r="AU3987" s="198" t="s">
        <v>86</v>
      </c>
      <c r="AV3987" s="12" t="s">
        <v>86</v>
      </c>
      <c r="AW3987" s="12" t="s">
        <v>40</v>
      </c>
      <c r="AX3987" s="12" t="s">
        <v>77</v>
      </c>
      <c r="AY3987" s="198" t="s">
        <v>144</v>
      </c>
    </row>
    <row r="3988" spans="2:51" s="13" customFormat="1" ht="13.5">
      <c r="B3988" s="205"/>
      <c r="D3988" s="206" t="s">
        <v>153</v>
      </c>
      <c r="E3988" s="207" t="s">
        <v>5</v>
      </c>
      <c r="F3988" s="208" t="s">
        <v>174</v>
      </c>
      <c r="H3988" s="209">
        <v>3.8</v>
      </c>
      <c r="I3988" s="210"/>
      <c r="L3988" s="205"/>
      <c r="M3988" s="211"/>
      <c r="N3988" s="212"/>
      <c r="O3988" s="212"/>
      <c r="P3988" s="212"/>
      <c r="Q3988" s="212"/>
      <c r="R3988" s="212"/>
      <c r="S3988" s="212"/>
      <c r="T3988" s="213"/>
      <c r="AT3988" s="214" t="s">
        <v>153</v>
      </c>
      <c r="AU3988" s="214" t="s">
        <v>86</v>
      </c>
      <c r="AV3988" s="13" t="s">
        <v>151</v>
      </c>
      <c r="AW3988" s="13" t="s">
        <v>40</v>
      </c>
      <c r="AX3988" s="13" t="s">
        <v>25</v>
      </c>
      <c r="AY3988" s="214" t="s">
        <v>144</v>
      </c>
    </row>
    <row r="3989" spans="2:65" s="1" customFormat="1" ht="22.5" customHeight="1">
      <c r="B3989" s="175"/>
      <c r="C3989" s="176" t="s">
        <v>3916</v>
      </c>
      <c r="D3989" s="176" t="s">
        <v>146</v>
      </c>
      <c r="E3989" s="177" t="s">
        <v>3917</v>
      </c>
      <c r="F3989" s="178" t="s">
        <v>3918</v>
      </c>
      <c r="G3989" s="179" t="s">
        <v>468</v>
      </c>
      <c r="H3989" s="180">
        <v>5.47</v>
      </c>
      <c r="I3989" s="181"/>
      <c r="J3989" s="182">
        <f>ROUND(I3989*H3989,2)</f>
        <v>0</v>
      </c>
      <c r="K3989" s="178" t="s">
        <v>4754</v>
      </c>
      <c r="L3989" s="42"/>
      <c r="M3989" s="183" t="s">
        <v>5</v>
      </c>
      <c r="N3989" s="184" t="s">
        <v>48</v>
      </c>
      <c r="O3989" s="43"/>
      <c r="P3989" s="185">
        <f>O3989*H3989</f>
        <v>0</v>
      </c>
      <c r="Q3989" s="185">
        <v>0</v>
      </c>
      <c r="R3989" s="185">
        <f>Q3989*H3989</f>
        <v>0</v>
      </c>
      <c r="S3989" s="185">
        <v>0</v>
      </c>
      <c r="T3989" s="186">
        <f>S3989*H3989</f>
        <v>0</v>
      </c>
      <c r="AR3989" s="24" t="s">
        <v>339</v>
      </c>
      <c r="AT3989" s="24" t="s">
        <v>146</v>
      </c>
      <c r="AU3989" s="24" t="s">
        <v>86</v>
      </c>
      <c r="AY3989" s="24" t="s">
        <v>144</v>
      </c>
      <c r="BE3989" s="187">
        <f>IF(N3989="základní",J3989,0)</f>
        <v>0</v>
      </c>
      <c r="BF3989" s="187">
        <f>IF(N3989="snížená",J3989,0)</f>
        <v>0</v>
      </c>
      <c r="BG3989" s="187">
        <f>IF(N3989="zákl. přenesená",J3989,0)</f>
        <v>0</v>
      </c>
      <c r="BH3989" s="187">
        <f>IF(N3989="sníž. přenesená",J3989,0)</f>
        <v>0</v>
      </c>
      <c r="BI3989" s="187">
        <f>IF(N3989="nulová",J3989,0)</f>
        <v>0</v>
      </c>
      <c r="BJ3989" s="24" t="s">
        <v>25</v>
      </c>
      <c r="BK3989" s="187">
        <f>ROUND(I3989*H3989,2)</f>
        <v>0</v>
      </c>
      <c r="BL3989" s="24" t="s">
        <v>339</v>
      </c>
      <c r="BM3989" s="24" t="s">
        <v>3919</v>
      </c>
    </row>
    <row r="3990" spans="2:51" s="12" customFormat="1" ht="13.5">
      <c r="B3990" s="197"/>
      <c r="D3990" s="189" t="s">
        <v>153</v>
      </c>
      <c r="E3990" s="198" t="s">
        <v>5</v>
      </c>
      <c r="F3990" s="199" t="s">
        <v>3920</v>
      </c>
      <c r="H3990" s="200">
        <v>5.47</v>
      </c>
      <c r="I3990" s="201"/>
      <c r="L3990" s="197"/>
      <c r="M3990" s="202"/>
      <c r="N3990" s="203"/>
      <c r="O3990" s="203"/>
      <c r="P3990" s="203"/>
      <c r="Q3990" s="203"/>
      <c r="R3990" s="203"/>
      <c r="S3990" s="203"/>
      <c r="T3990" s="204"/>
      <c r="AT3990" s="198" t="s">
        <v>153</v>
      </c>
      <c r="AU3990" s="198" t="s">
        <v>86</v>
      </c>
      <c r="AV3990" s="12" t="s">
        <v>86</v>
      </c>
      <c r="AW3990" s="12" t="s">
        <v>40</v>
      </c>
      <c r="AX3990" s="12" t="s">
        <v>77</v>
      </c>
      <c r="AY3990" s="198" t="s">
        <v>144</v>
      </c>
    </row>
    <row r="3991" spans="2:51" s="13" customFormat="1" ht="13.5">
      <c r="B3991" s="205"/>
      <c r="D3991" s="206" t="s">
        <v>153</v>
      </c>
      <c r="E3991" s="207" t="s">
        <v>5</v>
      </c>
      <c r="F3991" s="208" t="s">
        <v>174</v>
      </c>
      <c r="H3991" s="209">
        <v>5.47</v>
      </c>
      <c r="I3991" s="210"/>
      <c r="L3991" s="205"/>
      <c r="M3991" s="211"/>
      <c r="N3991" s="212"/>
      <c r="O3991" s="212"/>
      <c r="P3991" s="212"/>
      <c r="Q3991" s="212"/>
      <c r="R3991" s="212"/>
      <c r="S3991" s="212"/>
      <c r="T3991" s="213"/>
      <c r="AT3991" s="214" t="s">
        <v>153</v>
      </c>
      <c r="AU3991" s="214" t="s">
        <v>86</v>
      </c>
      <c r="AV3991" s="13" t="s">
        <v>151</v>
      </c>
      <c r="AW3991" s="13" t="s">
        <v>40</v>
      </c>
      <c r="AX3991" s="13" t="s">
        <v>25</v>
      </c>
      <c r="AY3991" s="214" t="s">
        <v>144</v>
      </c>
    </row>
    <row r="3992" spans="2:65" s="1" customFormat="1" ht="22.5" customHeight="1">
      <c r="B3992" s="175"/>
      <c r="C3992" s="176" t="s">
        <v>3921</v>
      </c>
      <c r="D3992" s="176" t="s">
        <v>146</v>
      </c>
      <c r="E3992" s="177" t="s">
        <v>3922</v>
      </c>
      <c r="F3992" s="178" t="s">
        <v>3923</v>
      </c>
      <c r="G3992" s="179" t="s">
        <v>468</v>
      </c>
      <c r="H3992" s="180">
        <v>13.3</v>
      </c>
      <c r="I3992" s="181"/>
      <c r="J3992" s="182">
        <f>ROUND(I3992*H3992,2)</f>
        <v>0</v>
      </c>
      <c r="K3992" s="178" t="s">
        <v>4754</v>
      </c>
      <c r="L3992" s="42"/>
      <c r="M3992" s="183" t="s">
        <v>5</v>
      </c>
      <c r="N3992" s="184" t="s">
        <v>48</v>
      </c>
      <c r="O3992" s="43"/>
      <c r="P3992" s="185">
        <f>O3992*H3992</f>
        <v>0</v>
      </c>
      <c r="Q3992" s="185">
        <v>0</v>
      </c>
      <c r="R3992" s="185">
        <f>Q3992*H3992</f>
        <v>0</v>
      </c>
      <c r="S3992" s="185">
        <v>0</v>
      </c>
      <c r="T3992" s="186">
        <f>S3992*H3992</f>
        <v>0</v>
      </c>
      <c r="AR3992" s="24" t="s">
        <v>339</v>
      </c>
      <c r="AT3992" s="24" t="s">
        <v>146</v>
      </c>
      <c r="AU3992" s="24" t="s">
        <v>86</v>
      </c>
      <c r="AY3992" s="24" t="s">
        <v>144</v>
      </c>
      <c r="BE3992" s="187">
        <f>IF(N3992="základní",J3992,0)</f>
        <v>0</v>
      </c>
      <c r="BF3992" s="187">
        <f>IF(N3992="snížená",J3992,0)</f>
        <v>0</v>
      </c>
      <c r="BG3992" s="187">
        <f>IF(N3992="zákl. přenesená",J3992,0)</f>
        <v>0</v>
      </c>
      <c r="BH3992" s="187">
        <f>IF(N3992="sníž. přenesená",J3992,0)</f>
        <v>0</v>
      </c>
      <c r="BI3992" s="187">
        <f>IF(N3992="nulová",J3992,0)</f>
        <v>0</v>
      </c>
      <c r="BJ3992" s="24" t="s">
        <v>25</v>
      </c>
      <c r="BK3992" s="187">
        <f>ROUND(I3992*H3992,2)</f>
        <v>0</v>
      </c>
      <c r="BL3992" s="24" t="s">
        <v>339</v>
      </c>
      <c r="BM3992" s="24" t="s">
        <v>3924</v>
      </c>
    </row>
    <row r="3993" spans="2:51" s="12" customFormat="1" ht="13.5">
      <c r="B3993" s="197"/>
      <c r="D3993" s="189" t="s">
        <v>153</v>
      </c>
      <c r="E3993" s="198" t="s">
        <v>5</v>
      </c>
      <c r="F3993" s="199" t="s">
        <v>3925</v>
      </c>
      <c r="H3993" s="200">
        <v>13.3</v>
      </c>
      <c r="I3993" s="201"/>
      <c r="L3993" s="197"/>
      <c r="M3993" s="202"/>
      <c r="N3993" s="203"/>
      <c r="O3993" s="203"/>
      <c r="P3993" s="203"/>
      <c r="Q3993" s="203"/>
      <c r="R3993" s="203"/>
      <c r="S3993" s="203"/>
      <c r="T3993" s="204"/>
      <c r="AT3993" s="198" t="s">
        <v>153</v>
      </c>
      <c r="AU3993" s="198" t="s">
        <v>86</v>
      </c>
      <c r="AV3993" s="12" t="s">
        <v>86</v>
      </c>
      <c r="AW3993" s="12" t="s">
        <v>40</v>
      </c>
      <c r="AX3993" s="12" t="s">
        <v>77</v>
      </c>
      <c r="AY3993" s="198" t="s">
        <v>144</v>
      </c>
    </row>
    <row r="3994" spans="2:51" s="13" customFormat="1" ht="13.5">
      <c r="B3994" s="205"/>
      <c r="D3994" s="206" t="s">
        <v>153</v>
      </c>
      <c r="E3994" s="207" t="s">
        <v>5</v>
      </c>
      <c r="F3994" s="208" t="s">
        <v>174</v>
      </c>
      <c r="H3994" s="209">
        <v>13.3</v>
      </c>
      <c r="I3994" s="210"/>
      <c r="L3994" s="205"/>
      <c r="M3994" s="211"/>
      <c r="N3994" s="212"/>
      <c r="O3994" s="212"/>
      <c r="P3994" s="212"/>
      <c r="Q3994" s="212"/>
      <c r="R3994" s="212"/>
      <c r="S3994" s="212"/>
      <c r="T3994" s="213"/>
      <c r="AT3994" s="214" t="s">
        <v>153</v>
      </c>
      <c r="AU3994" s="214" t="s">
        <v>86</v>
      </c>
      <c r="AV3994" s="13" t="s">
        <v>151</v>
      </c>
      <c r="AW3994" s="13" t="s">
        <v>40</v>
      </c>
      <c r="AX3994" s="13" t="s">
        <v>25</v>
      </c>
      <c r="AY3994" s="214" t="s">
        <v>144</v>
      </c>
    </row>
    <row r="3995" spans="2:65" s="1" customFormat="1" ht="22.5" customHeight="1">
      <c r="B3995" s="175"/>
      <c r="C3995" s="176" t="s">
        <v>3926</v>
      </c>
      <c r="D3995" s="176" t="s">
        <v>146</v>
      </c>
      <c r="E3995" s="177" t="s">
        <v>3927</v>
      </c>
      <c r="F3995" s="178" t="s">
        <v>3928</v>
      </c>
      <c r="G3995" s="179" t="s">
        <v>468</v>
      </c>
      <c r="H3995" s="180">
        <v>7.15</v>
      </c>
      <c r="I3995" s="181"/>
      <c r="J3995" s="182">
        <f>ROUND(I3995*H3995,2)</f>
        <v>0</v>
      </c>
      <c r="K3995" s="178" t="s">
        <v>4754</v>
      </c>
      <c r="L3995" s="42"/>
      <c r="M3995" s="183" t="s">
        <v>5</v>
      </c>
      <c r="N3995" s="184" t="s">
        <v>48</v>
      </c>
      <c r="O3995" s="43"/>
      <c r="P3995" s="185">
        <f>O3995*H3995</f>
        <v>0</v>
      </c>
      <c r="Q3995" s="185">
        <v>0</v>
      </c>
      <c r="R3995" s="185">
        <f>Q3995*H3995</f>
        <v>0</v>
      </c>
      <c r="S3995" s="185">
        <v>0</v>
      </c>
      <c r="T3995" s="186">
        <f>S3995*H3995</f>
        <v>0</v>
      </c>
      <c r="AR3995" s="24" t="s">
        <v>339</v>
      </c>
      <c r="AT3995" s="24" t="s">
        <v>146</v>
      </c>
      <c r="AU3995" s="24" t="s">
        <v>86</v>
      </c>
      <c r="AY3995" s="24" t="s">
        <v>144</v>
      </c>
      <c r="BE3995" s="187">
        <f>IF(N3995="základní",J3995,0)</f>
        <v>0</v>
      </c>
      <c r="BF3995" s="187">
        <f>IF(N3995="snížená",J3995,0)</f>
        <v>0</v>
      </c>
      <c r="BG3995" s="187">
        <f>IF(N3995="zákl. přenesená",J3995,0)</f>
        <v>0</v>
      </c>
      <c r="BH3995" s="187">
        <f>IF(N3995="sníž. přenesená",J3995,0)</f>
        <v>0</v>
      </c>
      <c r="BI3995" s="187">
        <f>IF(N3995="nulová",J3995,0)</f>
        <v>0</v>
      </c>
      <c r="BJ3995" s="24" t="s">
        <v>25</v>
      </c>
      <c r="BK3995" s="187">
        <f>ROUND(I3995*H3995,2)</f>
        <v>0</v>
      </c>
      <c r="BL3995" s="24" t="s">
        <v>339</v>
      </c>
      <c r="BM3995" s="24" t="s">
        <v>3929</v>
      </c>
    </row>
    <row r="3996" spans="2:51" s="12" customFormat="1" ht="13.5">
      <c r="B3996" s="197"/>
      <c r="D3996" s="189" t="s">
        <v>153</v>
      </c>
      <c r="E3996" s="198" t="s">
        <v>5</v>
      </c>
      <c r="F3996" s="199" t="s">
        <v>3930</v>
      </c>
      <c r="H3996" s="200">
        <v>7.15</v>
      </c>
      <c r="I3996" s="201"/>
      <c r="L3996" s="197"/>
      <c r="M3996" s="202"/>
      <c r="N3996" s="203"/>
      <c r="O3996" s="203"/>
      <c r="P3996" s="203"/>
      <c r="Q3996" s="203"/>
      <c r="R3996" s="203"/>
      <c r="S3996" s="203"/>
      <c r="T3996" s="204"/>
      <c r="AT3996" s="198" t="s">
        <v>153</v>
      </c>
      <c r="AU3996" s="198" t="s">
        <v>86</v>
      </c>
      <c r="AV3996" s="12" t="s">
        <v>86</v>
      </c>
      <c r="AW3996" s="12" t="s">
        <v>40</v>
      </c>
      <c r="AX3996" s="12" t="s">
        <v>77</v>
      </c>
      <c r="AY3996" s="198" t="s">
        <v>144</v>
      </c>
    </row>
    <row r="3997" spans="2:51" s="13" customFormat="1" ht="13.5">
      <c r="B3997" s="205"/>
      <c r="D3997" s="206" t="s">
        <v>153</v>
      </c>
      <c r="E3997" s="207" t="s">
        <v>5</v>
      </c>
      <c r="F3997" s="208" t="s">
        <v>174</v>
      </c>
      <c r="H3997" s="209">
        <v>7.15</v>
      </c>
      <c r="I3997" s="210"/>
      <c r="L3997" s="205"/>
      <c r="M3997" s="211"/>
      <c r="N3997" s="212"/>
      <c r="O3997" s="212"/>
      <c r="P3997" s="212"/>
      <c r="Q3997" s="212"/>
      <c r="R3997" s="212"/>
      <c r="S3997" s="212"/>
      <c r="T3997" s="213"/>
      <c r="AT3997" s="214" t="s">
        <v>153</v>
      </c>
      <c r="AU3997" s="214" t="s">
        <v>86</v>
      </c>
      <c r="AV3997" s="13" t="s">
        <v>151</v>
      </c>
      <c r="AW3997" s="13" t="s">
        <v>40</v>
      </c>
      <c r="AX3997" s="13" t="s">
        <v>25</v>
      </c>
      <c r="AY3997" s="214" t="s">
        <v>144</v>
      </c>
    </row>
    <row r="3998" spans="2:65" s="1" customFormat="1" ht="22.5" customHeight="1">
      <c r="B3998" s="175"/>
      <c r="C3998" s="176" t="s">
        <v>3931</v>
      </c>
      <c r="D3998" s="176" t="s">
        <v>146</v>
      </c>
      <c r="E3998" s="177" t="s">
        <v>3932</v>
      </c>
      <c r="F3998" s="178" t="s">
        <v>3933</v>
      </c>
      <c r="G3998" s="179" t="s">
        <v>468</v>
      </c>
      <c r="H3998" s="180">
        <v>8.13</v>
      </c>
      <c r="I3998" s="181"/>
      <c r="J3998" s="182">
        <f>ROUND(I3998*H3998,2)</f>
        <v>0</v>
      </c>
      <c r="K3998" s="178" t="s">
        <v>4754</v>
      </c>
      <c r="L3998" s="42"/>
      <c r="M3998" s="183" t="s">
        <v>5</v>
      </c>
      <c r="N3998" s="184" t="s">
        <v>48</v>
      </c>
      <c r="O3998" s="43"/>
      <c r="P3998" s="185">
        <f>O3998*H3998</f>
        <v>0</v>
      </c>
      <c r="Q3998" s="185">
        <v>0</v>
      </c>
      <c r="R3998" s="185">
        <f>Q3998*H3998</f>
        <v>0</v>
      </c>
      <c r="S3998" s="185">
        <v>0</v>
      </c>
      <c r="T3998" s="186">
        <f>S3998*H3998</f>
        <v>0</v>
      </c>
      <c r="AR3998" s="24" t="s">
        <v>339</v>
      </c>
      <c r="AT3998" s="24" t="s">
        <v>146</v>
      </c>
      <c r="AU3998" s="24" t="s">
        <v>86</v>
      </c>
      <c r="AY3998" s="24" t="s">
        <v>144</v>
      </c>
      <c r="BE3998" s="187">
        <f>IF(N3998="základní",J3998,0)</f>
        <v>0</v>
      </c>
      <c r="BF3998" s="187">
        <f>IF(N3998="snížená",J3998,0)</f>
        <v>0</v>
      </c>
      <c r="BG3998" s="187">
        <f>IF(N3998="zákl. přenesená",J3998,0)</f>
        <v>0</v>
      </c>
      <c r="BH3998" s="187">
        <f>IF(N3998="sníž. přenesená",J3998,0)</f>
        <v>0</v>
      </c>
      <c r="BI3998" s="187">
        <f>IF(N3998="nulová",J3998,0)</f>
        <v>0</v>
      </c>
      <c r="BJ3998" s="24" t="s">
        <v>25</v>
      </c>
      <c r="BK3998" s="187">
        <f>ROUND(I3998*H3998,2)</f>
        <v>0</v>
      </c>
      <c r="BL3998" s="24" t="s">
        <v>339</v>
      </c>
      <c r="BM3998" s="24" t="s">
        <v>3934</v>
      </c>
    </row>
    <row r="3999" spans="2:51" s="12" customFormat="1" ht="13.5">
      <c r="B3999" s="197"/>
      <c r="D3999" s="189" t="s">
        <v>153</v>
      </c>
      <c r="E3999" s="198" t="s">
        <v>5</v>
      </c>
      <c r="F3999" s="199" t="s">
        <v>3935</v>
      </c>
      <c r="H3999" s="200">
        <v>8.13</v>
      </c>
      <c r="I3999" s="201"/>
      <c r="L3999" s="197"/>
      <c r="M3999" s="202"/>
      <c r="N3999" s="203"/>
      <c r="O3999" s="203"/>
      <c r="P3999" s="203"/>
      <c r="Q3999" s="203"/>
      <c r="R3999" s="203"/>
      <c r="S3999" s="203"/>
      <c r="T3999" s="204"/>
      <c r="AT3999" s="198" t="s">
        <v>153</v>
      </c>
      <c r="AU3999" s="198" t="s">
        <v>86</v>
      </c>
      <c r="AV3999" s="12" t="s">
        <v>86</v>
      </c>
      <c r="AW3999" s="12" t="s">
        <v>40</v>
      </c>
      <c r="AX3999" s="12" t="s">
        <v>77</v>
      </c>
      <c r="AY3999" s="198" t="s">
        <v>144</v>
      </c>
    </row>
    <row r="4000" spans="2:51" s="13" customFormat="1" ht="13.5">
      <c r="B4000" s="205"/>
      <c r="D4000" s="206" t="s">
        <v>153</v>
      </c>
      <c r="E4000" s="207" t="s">
        <v>5</v>
      </c>
      <c r="F4000" s="208" t="s">
        <v>174</v>
      </c>
      <c r="H4000" s="209">
        <v>8.13</v>
      </c>
      <c r="I4000" s="210"/>
      <c r="L4000" s="205"/>
      <c r="M4000" s="211"/>
      <c r="N4000" s="212"/>
      <c r="O4000" s="212"/>
      <c r="P4000" s="212"/>
      <c r="Q4000" s="212"/>
      <c r="R4000" s="212"/>
      <c r="S4000" s="212"/>
      <c r="T4000" s="213"/>
      <c r="AT4000" s="214" t="s">
        <v>153</v>
      </c>
      <c r="AU4000" s="214" t="s">
        <v>86</v>
      </c>
      <c r="AV4000" s="13" t="s">
        <v>151</v>
      </c>
      <c r="AW4000" s="13" t="s">
        <v>40</v>
      </c>
      <c r="AX4000" s="13" t="s">
        <v>25</v>
      </c>
      <c r="AY4000" s="214" t="s">
        <v>144</v>
      </c>
    </row>
    <row r="4001" spans="2:65" s="1" customFormat="1" ht="22.5" customHeight="1">
      <c r="B4001" s="175"/>
      <c r="C4001" s="176" t="s">
        <v>3936</v>
      </c>
      <c r="D4001" s="176" t="s">
        <v>146</v>
      </c>
      <c r="E4001" s="177" t="s">
        <v>3937</v>
      </c>
      <c r="F4001" s="178" t="s">
        <v>3938</v>
      </c>
      <c r="G4001" s="179" t="s">
        <v>468</v>
      </c>
      <c r="H4001" s="180">
        <v>5.53</v>
      </c>
      <c r="I4001" s="181"/>
      <c r="J4001" s="182">
        <f>ROUND(I4001*H4001,2)</f>
        <v>0</v>
      </c>
      <c r="K4001" s="178" t="s">
        <v>4754</v>
      </c>
      <c r="L4001" s="42"/>
      <c r="M4001" s="183" t="s">
        <v>5</v>
      </c>
      <c r="N4001" s="184" t="s">
        <v>48</v>
      </c>
      <c r="O4001" s="43"/>
      <c r="P4001" s="185">
        <f>O4001*H4001</f>
        <v>0</v>
      </c>
      <c r="Q4001" s="185">
        <v>0</v>
      </c>
      <c r="R4001" s="185">
        <f>Q4001*H4001</f>
        <v>0</v>
      </c>
      <c r="S4001" s="185">
        <v>0</v>
      </c>
      <c r="T4001" s="186">
        <f>S4001*H4001</f>
        <v>0</v>
      </c>
      <c r="AR4001" s="24" t="s">
        <v>339</v>
      </c>
      <c r="AT4001" s="24" t="s">
        <v>146</v>
      </c>
      <c r="AU4001" s="24" t="s">
        <v>86</v>
      </c>
      <c r="AY4001" s="24" t="s">
        <v>144</v>
      </c>
      <c r="BE4001" s="187">
        <f>IF(N4001="základní",J4001,0)</f>
        <v>0</v>
      </c>
      <c r="BF4001" s="187">
        <f>IF(N4001="snížená",J4001,0)</f>
        <v>0</v>
      </c>
      <c r="BG4001" s="187">
        <f>IF(N4001="zákl. přenesená",J4001,0)</f>
        <v>0</v>
      </c>
      <c r="BH4001" s="187">
        <f>IF(N4001="sníž. přenesená",J4001,0)</f>
        <v>0</v>
      </c>
      <c r="BI4001" s="187">
        <f>IF(N4001="nulová",J4001,0)</f>
        <v>0</v>
      </c>
      <c r="BJ4001" s="24" t="s">
        <v>25</v>
      </c>
      <c r="BK4001" s="187">
        <f>ROUND(I4001*H4001,2)</f>
        <v>0</v>
      </c>
      <c r="BL4001" s="24" t="s">
        <v>339</v>
      </c>
      <c r="BM4001" s="24" t="s">
        <v>3939</v>
      </c>
    </row>
    <row r="4002" spans="2:51" s="12" customFormat="1" ht="13.5">
      <c r="B4002" s="197"/>
      <c r="D4002" s="189" t="s">
        <v>153</v>
      </c>
      <c r="E4002" s="198" t="s">
        <v>5</v>
      </c>
      <c r="F4002" s="199" t="s">
        <v>3940</v>
      </c>
      <c r="H4002" s="200">
        <v>5.53</v>
      </c>
      <c r="I4002" s="201"/>
      <c r="L4002" s="197"/>
      <c r="M4002" s="202"/>
      <c r="N4002" s="203"/>
      <c r="O4002" s="203"/>
      <c r="P4002" s="203"/>
      <c r="Q4002" s="203"/>
      <c r="R4002" s="203"/>
      <c r="S4002" s="203"/>
      <c r="T4002" s="204"/>
      <c r="AT4002" s="198" t="s">
        <v>153</v>
      </c>
      <c r="AU4002" s="198" t="s">
        <v>86</v>
      </c>
      <c r="AV4002" s="12" t="s">
        <v>86</v>
      </c>
      <c r="AW4002" s="12" t="s">
        <v>40</v>
      </c>
      <c r="AX4002" s="12" t="s">
        <v>77</v>
      </c>
      <c r="AY4002" s="198" t="s">
        <v>144</v>
      </c>
    </row>
    <row r="4003" spans="2:51" s="13" customFormat="1" ht="13.5">
      <c r="B4003" s="205"/>
      <c r="D4003" s="206" t="s">
        <v>153</v>
      </c>
      <c r="E4003" s="207" t="s">
        <v>5</v>
      </c>
      <c r="F4003" s="208" t="s">
        <v>174</v>
      </c>
      <c r="H4003" s="209">
        <v>5.53</v>
      </c>
      <c r="I4003" s="210"/>
      <c r="L4003" s="205"/>
      <c r="M4003" s="211"/>
      <c r="N4003" s="212"/>
      <c r="O4003" s="212"/>
      <c r="P4003" s="212"/>
      <c r="Q4003" s="212"/>
      <c r="R4003" s="212"/>
      <c r="S4003" s="212"/>
      <c r="T4003" s="213"/>
      <c r="AT4003" s="214" t="s">
        <v>153</v>
      </c>
      <c r="AU4003" s="214" t="s">
        <v>86</v>
      </c>
      <c r="AV4003" s="13" t="s">
        <v>151</v>
      </c>
      <c r="AW4003" s="13" t="s">
        <v>40</v>
      </c>
      <c r="AX4003" s="13" t="s">
        <v>25</v>
      </c>
      <c r="AY4003" s="214" t="s">
        <v>144</v>
      </c>
    </row>
    <row r="4004" spans="2:65" s="1" customFormat="1" ht="22.5" customHeight="1">
      <c r="B4004" s="175"/>
      <c r="C4004" s="176" t="s">
        <v>3941</v>
      </c>
      <c r="D4004" s="176" t="s">
        <v>146</v>
      </c>
      <c r="E4004" s="177" t="s">
        <v>3942</v>
      </c>
      <c r="F4004" s="178" t="s">
        <v>3943</v>
      </c>
      <c r="G4004" s="179" t="s">
        <v>468</v>
      </c>
      <c r="H4004" s="180">
        <v>7.5</v>
      </c>
      <c r="I4004" s="181"/>
      <c r="J4004" s="182">
        <f>ROUND(I4004*H4004,2)</f>
        <v>0</v>
      </c>
      <c r="K4004" s="178" t="s">
        <v>4754</v>
      </c>
      <c r="L4004" s="42"/>
      <c r="M4004" s="183" t="s">
        <v>5</v>
      </c>
      <c r="N4004" s="184" t="s">
        <v>48</v>
      </c>
      <c r="O4004" s="43"/>
      <c r="P4004" s="185">
        <f>O4004*H4004</f>
        <v>0</v>
      </c>
      <c r="Q4004" s="185">
        <v>0</v>
      </c>
      <c r="R4004" s="185">
        <f>Q4004*H4004</f>
        <v>0</v>
      </c>
      <c r="S4004" s="185">
        <v>0</v>
      </c>
      <c r="T4004" s="186">
        <f>S4004*H4004</f>
        <v>0</v>
      </c>
      <c r="AR4004" s="24" t="s">
        <v>339</v>
      </c>
      <c r="AT4004" s="24" t="s">
        <v>146</v>
      </c>
      <c r="AU4004" s="24" t="s">
        <v>86</v>
      </c>
      <c r="AY4004" s="24" t="s">
        <v>144</v>
      </c>
      <c r="BE4004" s="187">
        <f>IF(N4004="základní",J4004,0)</f>
        <v>0</v>
      </c>
      <c r="BF4004" s="187">
        <f>IF(N4004="snížená",J4004,0)</f>
        <v>0</v>
      </c>
      <c r="BG4004" s="187">
        <f>IF(N4004="zákl. přenesená",J4004,0)</f>
        <v>0</v>
      </c>
      <c r="BH4004" s="187">
        <f>IF(N4004="sníž. přenesená",J4004,0)</f>
        <v>0</v>
      </c>
      <c r="BI4004" s="187">
        <f>IF(N4004="nulová",J4004,0)</f>
        <v>0</v>
      </c>
      <c r="BJ4004" s="24" t="s">
        <v>25</v>
      </c>
      <c r="BK4004" s="187">
        <f>ROUND(I4004*H4004,2)</f>
        <v>0</v>
      </c>
      <c r="BL4004" s="24" t="s">
        <v>339</v>
      </c>
      <c r="BM4004" s="24" t="s">
        <v>3944</v>
      </c>
    </row>
    <row r="4005" spans="2:51" s="12" customFormat="1" ht="13.5">
      <c r="B4005" s="197"/>
      <c r="D4005" s="189" t="s">
        <v>153</v>
      </c>
      <c r="E4005" s="198" t="s">
        <v>5</v>
      </c>
      <c r="F4005" s="199" t="s">
        <v>3945</v>
      </c>
      <c r="H4005" s="200">
        <v>7.5</v>
      </c>
      <c r="I4005" s="201"/>
      <c r="L4005" s="197"/>
      <c r="M4005" s="202"/>
      <c r="N4005" s="203"/>
      <c r="O4005" s="203"/>
      <c r="P4005" s="203"/>
      <c r="Q4005" s="203"/>
      <c r="R4005" s="203"/>
      <c r="S4005" s="203"/>
      <c r="T4005" s="204"/>
      <c r="AT4005" s="198" t="s">
        <v>153</v>
      </c>
      <c r="AU4005" s="198" t="s">
        <v>86</v>
      </c>
      <c r="AV4005" s="12" t="s">
        <v>86</v>
      </c>
      <c r="AW4005" s="12" t="s">
        <v>40</v>
      </c>
      <c r="AX4005" s="12" t="s">
        <v>77</v>
      </c>
      <c r="AY4005" s="198" t="s">
        <v>144</v>
      </c>
    </row>
    <row r="4006" spans="2:51" s="13" customFormat="1" ht="13.5">
      <c r="B4006" s="205"/>
      <c r="D4006" s="206" t="s">
        <v>153</v>
      </c>
      <c r="E4006" s="207" t="s">
        <v>5</v>
      </c>
      <c r="F4006" s="208" t="s">
        <v>174</v>
      </c>
      <c r="H4006" s="209">
        <v>7.5</v>
      </c>
      <c r="I4006" s="210"/>
      <c r="L4006" s="205"/>
      <c r="M4006" s="211"/>
      <c r="N4006" s="212"/>
      <c r="O4006" s="212"/>
      <c r="P4006" s="212"/>
      <c r="Q4006" s="212"/>
      <c r="R4006" s="212"/>
      <c r="S4006" s="212"/>
      <c r="T4006" s="213"/>
      <c r="AT4006" s="214" t="s">
        <v>153</v>
      </c>
      <c r="AU4006" s="214" t="s">
        <v>86</v>
      </c>
      <c r="AV4006" s="13" t="s">
        <v>151</v>
      </c>
      <c r="AW4006" s="13" t="s">
        <v>40</v>
      </c>
      <c r="AX4006" s="13" t="s">
        <v>25</v>
      </c>
      <c r="AY4006" s="214" t="s">
        <v>144</v>
      </c>
    </row>
    <row r="4007" spans="2:65" s="1" customFormat="1" ht="22.5" customHeight="1">
      <c r="B4007" s="175"/>
      <c r="C4007" s="176" t="s">
        <v>3946</v>
      </c>
      <c r="D4007" s="176" t="s">
        <v>146</v>
      </c>
      <c r="E4007" s="177" t="s">
        <v>3947</v>
      </c>
      <c r="F4007" s="178" t="s">
        <v>3948</v>
      </c>
      <c r="G4007" s="179" t="s">
        <v>468</v>
      </c>
      <c r="H4007" s="180">
        <v>4.1</v>
      </c>
      <c r="I4007" s="181"/>
      <c r="J4007" s="182">
        <f>ROUND(I4007*H4007,2)</f>
        <v>0</v>
      </c>
      <c r="K4007" s="178" t="s">
        <v>4754</v>
      </c>
      <c r="L4007" s="42"/>
      <c r="M4007" s="183" t="s">
        <v>5</v>
      </c>
      <c r="N4007" s="184" t="s">
        <v>48</v>
      </c>
      <c r="O4007" s="43"/>
      <c r="P4007" s="185">
        <f>O4007*H4007</f>
        <v>0</v>
      </c>
      <c r="Q4007" s="185">
        <v>0</v>
      </c>
      <c r="R4007" s="185">
        <f>Q4007*H4007</f>
        <v>0</v>
      </c>
      <c r="S4007" s="185">
        <v>0</v>
      </c>
      <c r="T4007" s="186">
        <f>S4007*H4007</f>
        <v>0</v>
      </c>
      <c r="AR4007" s="24" t="s">
        <v>339</v>
      </c>
      <c r="AT4007" s="24" t="s">
        <v>146</v>
      </c>
      <c r="AU4007" s="24" t="s">
        <v>86</v>
      </c>
      <c r="AY4007" s="24" t="s">
        <v>144</v>
      </c>
      <c r="BE4007" s="187">
        <f>IF(N4007="základní",J4007,0)</f>
        <v>0</v>
      </c>
      <c r="BF4007" s="187">
        <f>IF(N4007="snížená",J4007,0)</f>
        <v>0</v>
      </c>
      <c r="BG4007" s="187">
        <f>IF(N4007="zákl. přenesená",J4007,0)</f>
        <v>0</v>
      </c>
      <c r="BH4007" s="187">
        <f>IF(N4007="sníž. přenesená",J4007,0)</f>
        <v>0</v>
      </c>
      <c r="BI4007" s="187">
        <f>IF(N4007="nulová",J4007,0)</f>
        <v>0</v>
      </c>
      <c r="BJ4007" s="24" t="s">
        <v>25</v>
      </c>
      <c r="BK4007" s="187">
        <f>ROUND(I4007*H4007,2)</f>
        <v>0</v>
      </c>
      <c r="BL4007" s="24" t="s">
        <v>339</v>
      </c>
      <c r="BM4007" s="24" t="s">
        <v>3949</v>
      </c>
    </row>
    <row r="4008" spans="2:51" s="12" customFormat="1" ht="13.5">
      <c r="B4008" s="197"/>
      <c r="D4008" s="189" t="s">
        <v>153</v>
      </c>
      <c r="E4008" s="198" t="s">
        <v>5</v>
      </c>
      <c r="F4008" s="199" t="s">
        <v>3950</v>
      </c>
      <c r="H4008" s="200">
        <v>4.1</v>
      </c>
      <c r="I4008" s="201"/>
      <c r="L4008" s="197"/>
      <c r="M4008" s="202"/>
      <c r="N4008" s="203"/>
      <c r="O4008" s="203"/>
      <c r="P4008" s="203"/>
      <c r="Q4008" s="203"/>
      <c r="R4008" s="203"/>
      <c r="S4008" s="203"/>
      <c r="T4008" s="204"/>
      <c r="AT4008" s="198" t="s">
        <v>153</v>
      </c>
      <c r="AU4008" s="198" t="s">
        <v>86</v>
      </c>
      <c r="AV4008" s="12" t="s">
        <v>86</v>
      </c>
      <c r="AW4008" s="12" t="s">
        <v>40</v>
      </c>
      <c r="AX4008" s="12" t="s">
        <v>77</v>
      </c>
      <c r="AY4008" s="198" t="s">
        <v>144</v>
      </c>
    </row>
    <row r="4009" spans="2:51" s="13" customFormat="1" ht="13.5">
      <c r="B4009" s="205"/>
      <c r="D4009" s="206" t="s">
        <v>153</v>
      </c>
      <c r="E4009" s="207" t="s">
        <v>5</v>
      </c>
      <c r="F4009" s="208" t="s">
        <v>174</v>
      </c>
      <c r="H4009" s="209">
        <v>4.1</v>
      </c>
      <c r="I4009" s="210"/>
      <c r="L4009" s="205"/>
      <c r="M4009" s="211"/>
      <c r="N4009" s="212"/>
      <c r="O4009" s="212"/>
      <c r="P4009" s="212"/>
      <c r="Q4009" s="212"/>
      <c r="R4009" s="212"/>
      <c r="S4009" s="212"/>
      <c r="T4009" s="213"/>
      <c r="AT4009" s="214" t="s">
        <v>153</v>
      </c>
      <c r="AU4009" s="214" t="s">
        <v>86</v>
      </c>
      <c r="AV4009" s="13" t="s">
        <v>151</v>
      </c>
      <c r="AW4009" s="13" t="s">
        <v>40</v>
      </c>
      <c r="AX4009" s="13" t="s">
        <v>25</v>
      </c>
      <c r="AY4009" s="214" t="s">
        <v>144</v>
      </c>
    </row>
    <row r="4010" spans="2:65" s="1" customFormat="1" ht="22.5" customHeight="1">
      <c r="B4010" s="175"/>
      <c r="C4010" s="176" t="s">
        <v>3951</v>
      </c>
      <c r="D4010" s="176" t="s">
        <v>146</v>
      </c>
      <c r="E4010" s="177" t="s">
        <v>3952</v>
      </c>
      <c r="F4010" s="178" t="s">
        <v>3953</v>
      </c>
      <c r="G4010" s="179" t="s">
        <v>468</v>
      </c>
      <c r="H4010" s="180">
        <v>6</v>
      </c>
      <c r="I4010" s="181"/>
      <c r="J4010" s="182">
        <f>ROUND(I4010*H4010,2)</f>
        <v>0</v>
      </c>
      <c r="K4010" s="178" t="s">
        <v>4754</v>
      </c>
      <c r="L4010" s="42"/>
      <c r="M4010" s="183" t="s">
        <v>5</v>
      </c>
      <c r="N4010" s="184" t="s">
        <v>48</v>
      </c>
      <c r="O4010" s="43"/>
      <c r="P4010" s="185">
        <f>O4010*H4010</f>
        <v>0</v>
      </c>
      <c r="Q4010" s="185">
        <v>0</v>
      </c>
      <c r="R4010" s="185">
        <f>Q4010*H4010</f>
        <v>0</v>
      </c>
      <c r="S4010" s="185">
        <v>0</v>
      </c>
      <c r="T4010" s="186">
        <f>S4010*H4010</f>
        <v>0</v>
      </c>
      <c r="AR4010" s="24" t="s">
        <v>339</v>
      </c>
      <c r="AT4010" s="24" t="s">
        <v>146</v>
      </c>
      <c r="AU4010" s="24" t="s">
        <v>86</v>
      </c>
      <c r="AY4010" s="24" t="s">
        <v>144</v>
      </c>
      <c r="BE4010" s="187">
        <f>IF(N4010="základní",J4010,0)</f>
        <v>0</v>
      </c>
      <c r="BF4010" s="187">
        <f>IF(N4010="snížená",J4010,0)</f>
        <v>0</v>
      </c>
      <c r="BG4010" s="187">
        <f>IF(N4010="zákl. přenesená",J4010,0)</f>
        <v>0</v>
      </c>
      <c r="BH4010" s="187">
        <f>IF(N4010="sníž. přenesená",J4010,0)</f>
        <v>0</v>
      </c>
      <c r="BI4010" s="187">
        <f>IF(N4010="nulová",J4010,0)</f>
        <v>0</v>
      </c>
      <c r="BJ4010" s="24" t="s">
        <v>25</v>
      </c>
      <c r="BK4010" s="187">
        <f>ROUND(I4010*H4010,2)</f>
        <v>0</v>
      </c>
      <c r="BL4010" s="24" t="s">
        <v>339</v>
      </c>
      <c r="BM4010" s="24" t="s">
        <v>3954</v>
      </c>
    </row>
    <row r="4011" spans="2:51" s="12" customFormat="1" ht="13.5">
      <c r="B4011" s="197"/>
      <c r="D4011" s="189" t="s">
        <v>153</v>
      </c>
      <c r="E4011" s="198" t="s">
        <v>5</v>
      </c>
      <c r="F4011" s="199" t="s">
        <v>3955</v>
      </c>
      <c r="H4011" s="200">
        <v>6</v>
      </c>
      <c r="I4011" s="201"/>
      <c r="L4011" s="197"/>
      <c r="M4011" s="202"/>
      <c r="N4011" s="203"/>
      <c r="O4011" s="203"/>
      <c r="P4011" s="203"/>
      <c r="Q4011" s="203"/>
      <c r="R4011" s="203"/>
      <c r="S4011" s="203"/>
      <c r="T4011" s="204"/>
      <c r="AT4011" s="198" t="s">
        <v>153</v>
      </c>
      <c r="AU4011" s="198" t="s">
        <v>86</v>
      </c>
      <c r="AV4011" s="12" t="s">
        <v>86</v>
      </c>
      <c r="AW4011" s="12" t="s">
        <v>40</v>
      </c>
      <c r="AX4011" s="12" t="s">
        <v>77</v>
      </c>
      <c r="AY4011" s="198" t="s">
        <v>144</v>
      </c>
    </row>
    <row r="4012" spans="2:51" s="13" customFormat="1" ht="13.5">
      <c r="B4012" s="205"/>
      <c r="D4012" s="206" t="s">
        <v>153</v>
      </c>
      <c r="E4012" s="207" t="s">
        <v>5</v>
      </c>
      <c r="F4012" s="208" t="s">
        <v>174</v>
      </c>
      <c r="H4012" s="209">
        <v>6</v>
      </c>
      <c r="I4012" s="210"/>
      <c r="L4012" s="205"/>
      <c r="M4012" s="211"/>
      <c r="N4012" s="212"/>
      <c r="O4012" s="212"/>
      <c r="P4012" s="212"/>
      <c r="Q4012" s="212"/>
      <c r="R4012" s="212"/>
      <c r="S4012" s="212"/>
      <c r="T4012" s="213"/>
      <c r="AT4012" s="214" t="s">
        <v>153</v>
      </c>
      <c r="AU4012" s="214" t="s">
        <v>86</v>
      </c>
      <c r="AV4012" s="13" t="s">
        <v>151</v>
      </c>
      <c r="AW4012" s="13" t="s">
        <v>40</v>
      </c>
      <c r="AX4012" s="13" t="s">
        <v>25</v>
      </c>
      <c r="AY4012" s="214" t="s">
        <v>144</v>
      </c>
    </row>
    <row r="4013" spans="2:65" s="1" customFormat="1" ht="22.5" customHeight="1">
      <c r="B4013" s="175"/>
      <c r="C4013" s="176" t="s">
        <v>3956</v>
      </c>
      <c r="D4013" s="176" t="s">
        <v>146</v>
      </c>
      <c r="E4013" s="177" t="s">
        <v>3957</v>
      </c>
      <c r="F4013" s="178" t="s">
        <v>3958</v>
      </c>
      <c r="G4013" s="179" t="s">
        <v>468</v>
      </c>
      <c r="H4013" s="180">
        <v>11.7</v>
      </c>
      <c r="I4013" s="181"/>
      <c r="J4013" s="182">
        <f>ROUND(I4013*H4013,2)</f>
        <v>0</v>
      </c>
      <c r="K4013" s="178" t="s">
        <v>4754</v>
      </c>
      <c r="L4013" s="42"/>
      <c r="M4013" s="183" t="s">
        <v>5</v>
      </c>
      <c r="N4013" s="184" t="s">
        <v>48</v>
      </c>
      <c r="O4013" s="43"/>
      <c r="P4013" s="185">
        <f>O4013*H4013</f>
        <v>0</v>
      </c>
      <c r="Q4013" s="185">
        <v>0</v>
      </c>
      <c r="R4013" s="185">
        <f>Q4013*H4013</f>
        <v>0</v>
      </c>
      <c r="S4013" s="185">
        <v>0</v>
      </c>
      <c r="T4013" s="186">
        <f>S4013*H4013</f>
        <v>0</v>
      </c>
      <c r="AR4013" s="24" t="s">
        <v>339</v>
      </c>
      <c r="AT4013" s="24" t="s">
        <v>146</v>
      </c>
      <c r="AU4013" s="24" t="s">
        <v>86</v>
      </c>
      <c r="AY4013" s="24" t="s">
        <v>144</v>
      </c>
      <c r="BE4013" s="187">
        <f>IF(N4013="základní",J4013,0)</f>
        <v>0</v>
      </c>
      <c r="BF4013" s="187">
        <f>IF(N4013="snížená",J4013,0)</f>
        <v>0</v>
      </c>
      <c r="BG4013" s="187">
        <f>IF(N4013="zákl. přenesená",J4013,0)</f>
        <v>0</v>
      </c>
      <c r="BH4013" s="187">
        <f>IF(N4013="sníž. přenesená",J4013,0)</f>
        <v>0</v>
      </c>
      <c r="BI4013" s="187">
        <f>IF(N4013="nulová",J4013,0)</f>
        <v>0</v>
      </c>
      <c r="BJ4013" s="24" t="s">
        <v>25</v>
      </c>
      <c r="BK4013" s="187">
        <f>ROUND(I4013*H4013,2)</f>
        <v>0</v>
      </c>
      <c r="BL4013" s="24" t="s">
        <v>339</v>
      </c>
      <c r="BM4013" s="24" t="s">
        <v>3959</v>
      </c>
    </row>
    <row r="4014" spans="2:51" s="12" customFormat="1" ht="13.5">
      <c r="B4014" s="197"/>
      <c r="D4014" s="189" t="s">
        <v>153</v>
      </c>
      <c r="E4014" s="198" t="s">
        <v>5</v>
      </c>
      <c r="F4014" s="199" t="s">
        <v>3960</v>
      </c>
      <c r="H4014" s="200">
        <v>11.7</v>
      </c>
      <c r="I4014" s="201"/>
      <c r="L4014" s="197"/>
      <c r="M4014" s="202"/>
      <c r="N4014" s="203"/>
      <c r="O4014" s="203"/>
      <c r="P4014" s="203"/>
      <c r="Q4014" s="203"/>
      <c r="R4014" s="203"/>
      <c r="S4014" s="203"/>
      <c r="T4014" s="204"/>
      <c r="AT4014" s="198" t="s">
        <v>153</v>
      </c>
      <c r="AU4014" s="198" t="s">
        <v>86</v>
      </c>
      <c r="AV4014" s="12" t="s">
        <v>86</v>
      </c>
      <c r="AW4014" s="12" t="s">
        <v>40</v>
      </c>
      <c r="AX4014" s="12" t="s">
        <v>77</v>
      </c>
      <c r="AY4014" s="198" t="s">
        <v>144</v>
      </c>
    </row>
    <row r="4015" spans="2:51" s="13" customFormat="1" ht="13.5">
      <c r="B4015" s="205"/>
      <c r="D4015" s="206" t="s">
        <v>153</v>
      </c>
      <c r="E4015" s="207" t="s">
        <v>5</v>
      </c>
      <c r="F4015" s="208" t="s">
        <v>174</v>
      </c>
      <c r="H4015" s="209">
        <v>11.7</v>
      </c>
      <c r="I4015" s="210"/>
      <c r="L4015" s="205"/>
      <c r="M4015" s="211"/>
      <c r="N4015" s="212"/>
      <c r="O4015" s="212"/>
      <c r="P4015" s="212"/>
      <c r="Q4015" s="212"/>
      <c r="R4015" s="212"/>
      <c r="S4015" s="212"/>
      <c r="T4015" s="213"/>
      <c r="AT4015" s="214" t="s">
        <v>153</v>
      </c>
      <c r="AU4015" s="214" t="s">
        <v>86</v>
      </c>
      <c r="AV4015" s="13" t="s">
        <v>151</v>
      </c>
      <c r="AW4015" s="13" t="s">
        <v>40</v>
      </c>
      <c r="AX4015" s="13" t="s">
        <v>25</v>
      </c>
      <c r="AY4015" s="214" t="s">
        <v>144</v>
      </c>
    </row>
    <row r="4016" spans="2:65" s="1" customFormat="1" ht="22.5" customHeight="1">
      <c r="B4016" s="175"/>
      <c r="C4016" s="176" t="s">
        <v>3961</v>
      </c>
      <c r="D4016" s="176" t="s">
        <v>146</v>
      </c>
      <c r="E4016" s="177" t="s">
        <v>3962</v>
      </c>
      <c r="F4016" s="178" t="s">
        <v>3963</v>
      </c>
      <c r="G4016" s="179" t="s">
        <v>205</v>
      </c>
      <c r="H4016" s="180">
        <v>18</v>
      </c>
      <c r="I4016" s="181"/>
      <c r="J4016" s="182">
        <f>ROUND(I4016*H4016,2)</f>
        <v>0</v>
      </c>
      <c r="K4016" s="178" t="s">
        <v>4754</v>
      </c>
      <c r="L4016" s="42"/>
      <c r="M4016" s="183" t="s">
        <v>5</v>
      </c>
      <c r="N4016" s="184" t="s">
        <v>48</v>
      </c>
      <c r="O4016" s="43"/>
      <c r="P4016" s="185">
        <f>O4016*H4016</f>
        <v>0</v>
      </c>
      <c r="Q4016" s="185">
        <v>0</v>
      </c>
      <c r="R4016" s="185">
        <f>Q4016*H4016</f>
        <v>0</v>
      </c>
      <c r="S4016" s="185">
        <v>0</v>
      </c>
      <c r="T4016" s="186">
        <f>S4016*H4016</f>
        <v>0</v>
      </c>
      <c r="AR4016" s="24" t="s">
        <v>339</v>
      </c>
      <c r="AT4016" s="24" t="s">
        <v>146</v>
      </c>
      <c r="AU4016" s="24" t="s">
        <v>86</v>
      </c>
      <c r="AY4016" s="24" t="s">
        <v>144</v>
      </c>
      <c r="BE4016" s="187">
        <f>IF(N4016="základní",J4016,0)</f>
        <v>0</v>
      </c>
      <c r="BF4016" s="187">
        <f>IF(N4016="snížená",J4016,0)</f>
        <v>0</v>
      </c>
      <c r="BG4016" s="187">
        <f>IF(N4016="zákl. přenesená",J4016,0)</f>
        <v>0</v>
      </c>
      <c r="BH4016" s="187">
        <f>IF(N4016="sníž. přenesená",J4016,0)</f>
        <v>0</v>
      </c>
      <c r="BI4016" s="187">
        <f>IF(N4016="nulová",J4016,0)</f>
        <v>0</v>
      </c>
      <c r="BJ4016" s="24" t="s">
        <v>25</v>
      </c>
      <c r="BK4016" s="187">
        <f>ROUND(I4016*H4016,2)</f>
        <v>0</v>
      </c>
      <c r="BL4016" s="24" t="s">
        <v>339</v>
      </c>
      <c r="BM4016" s="24" t="s">
        <v>3964</v>
      </c>
    </row>
    <row r="4017" spans="2:51" s="12" customFormat="1" ht="13.5">
      <c r="B4017" s="197"/>
      <c r="D4017" s="189" t="s">
        <v>153</v>
      </c>
      <c r="E4017" s="198" t="s">
        <v>5</v>
      </c>
      <c r="F4017" s="199" t="s">
        <v>3965</v>
      </c>
      <c r="H4017" s="200">
        <v>18</v>
      </c>
      <c r="I4017" s="201"/>
      <c r="L4017" s="197"/>
      <c r="M4017" s="202"/>
      <c r="N4017" s="203"/>
      <c r="O4017" s="203"/>
      <c r="P4017" s="203"/>
      <c r="Q4017" s="203"/>
      <c r="R4017" s="203"/>
      <c r="S4017" s="203"/>
      <c r="T4017" s="204"/>
      <c r="AT4017" s="198" t="s">
        <v>153</v>
      </c>
      <c r="AU4017" s="198" t="s">
        <v>86</v>
      </c>
      <c r="AV4017" s="12" t="s">
        <v>86</v>
      </c>
      <c r="AW4017" s="12" t="s">
        <v>40</v>
      </c>
      <c r="AX4017" s="12" t="s">
        <v>77</v>
      </c>
      <c r="AY4017" s="198" t="s">
        <v>144</v>
      </c>
    </row>
    <row r="4018" spans="2:51" s="13" customFormat="1" ht="13.5">
      <c r="B4018" s="205"/>
      <c r="D4018" s="206" t="s">
        <v>153</v>
      </c>
      <c r="E4018" s="207" t="s">
        <v>5</v>
      </c>
      <c r="F4018" s="208" t="s">
        <v>174</v>
      </c>
      <c r="H4018" s="209">
        <v>18</v>
      </c>
      <c r="I4018" s="210"/>
      <c r="L4018" s="205"/>
      <c r="M4018" s="211"/>
      <c r="N4018" s="212"/>
      <c r="O4018" s="212"/>
      <c r="P4018" s="212"/>
      <c r="Q4018" s="212"/>
      <c r="R4018" s="212"/>
      <c r="S4018" s="212"/>
      <c r="T4018" s="213"/>
      <c r="AT4018" s="214" t="s">
        <v>153</v>
      </c>
      <c r="AU4018" s="214" t="s">
        <v>86</v>
      </c>
      <c r="AV4018" s="13" t="s">
        <v>151</v>
      </c>
      <c r="AW4018" s="13" t="s">
        <v>40</v>
      </c>
      <c r="AX4018" s="13" t="s">
        <v>25</v>
      </c>
      <c r="AY4018" s="214" t="s">
        <v>144</v>
      </c>
    </row>
    <row r="4019" spans="2:65" s="1" customFormat="1" ht="31.5" customHeight="1">
      <c r="B4019" s="175"/>
      <c r="C4019" s="176" t="s">
        <v>3966</v>
      </c>
      <c r="D4019" s="176" t="s">
        <v>146</v>
      </c>
      <c r="E4019" s="177" t="s">
        <v>3967</v>
      </c>
      <c r="F4019" s="178" t="s">
        <v>3968</v>
      </c>
      <c r="G4019" s="179" t="s">
        <v>205</v>
      </c>
      <c r="H4019" s="180">
        <v>14.85</v>
      </c>
      <c r="I4019" s="181"/>
      <c r="J4019" s="182">
        <f>ROUND(I4019*H4019,2)</f>
        <v>0</v>
      </c>
      <c r="K4019" s="178" t="s">
        <v>4754</v>
      </c>
      <c r="L4019" s="42"/>
      <c r="M4019" s="183" t="s">
        <v>5</v>
      </c>
      <c r="N4019" s="184" t="s">
        <v>48</v>
      </c>
      <c r="O4019" s="43"/>
      <c r="P4019" s="185">
        <f>O4019*H4019</f>
        <v>0</v>
      </c>
      <c r="Q4019" s="185">
        <v>0</v>
      </c>
      <c r="R4019" s="185">
        <f>Q4019*H4019</f>
        <v>0</v>
      </c>
      <c r="S4019" s="185">
        <v>0</v>
      </c>
      <c r="T4019" s="186">
        <f>S4019*H4019</f>
        <v>0</v>
      </c>
      <c r="AR4019" s="24" t="s">
        <v>339</v>
      </c>
      <c r="AT4019" s="24" t="s">
        <v>146</v>
      </c>
      <c r="AU4019" s="24" t="s">
        <v>86</v>
      </c>
      <c r="AY4019" s="24" t="s">
        <v>144</v>
      </c>
      <c r="BE4019" s="187">
        <f>IF(N4019="základní",J4019,0)</f>
        <v>0</v>
      </c>
      <c r="BF4019" s="187">
        <f>IF(N4019="snížená",J4019,0)</f>
        <v>0</v>
      </c>
      <c r="BG4019" s="187">
        <f>IF(N4019="zákl. přenesená",J4019,0)</f>
        <v>0</v>
      </c>
      <c r="BH4019" s="187">
        <f>IF(N4019="sníž. přenesená",J4019,0)</f>
        <v>0</v>
      </c>
      <c r="BI4019" s="187">
        <f>IF(N4019="nulová",J4019,0)</f>
        <v>0</v>
      </c>
      <c r="BJ4019" s="24" t="s">
        <v>25</v>
      </c>
      <c r="BK4019" s="187">
        <f>ROUND(I4019*H4019,2)</f>
        <v>0</v>
      </c>
      <c r="BL4019" s="24" t="s">
        <v>339</v>
      </c>
      <c r="BM4019" s="24" t="s">
        <v>3969</v>
      </c>
    </row>
    <row r="4020" spans="2:51" s="12" customFormat="1" ht="13.5">
      <c r="B4020" s="197"/>
      <c r="D4020" s="189" t="s">
        <v>153</v>
      </c>
      <c r="E4020" s="198" t="s">
        <v>5</v>
      </c>
      <c r="F4020" s="199" t="s">
        <v>3970</v>
      </c>
      <c r="H4020" s="200">
        <v>14.85</v>
      </c>
      <c r="I4020" s="201"/>
      <c r="L4020" s="197"/>
      <c r="M4020" s="202"/>
      <c r="N4020" s="203"/>
      <c r="O4020" s="203"/>
      <c r="P4020" s="203"/>
      <c r="Q4020" s="203"/>
      <c r="R4020" s="203"/>
      <c r="S4020" s="203"/>
      <c r="T4020" s="204"/>
      <c r="AT4020" s="198" t="s">
        <v>153</v>
      </c>
      <c r="AU4020" s="198" t="s">
        <v>86</v>
      </c>
      <c r="AV4020" s="12" t="s">
        <v>86</v>
      </c>
      <c r="AW4020" s="12" t="s">
        <v>40</v>
      </c>
      <c r="AX4020" s="12" t="s">
        <v>77</v>
      </c>
      <c r="AY4020" s="198" t="s">
        <v>144</v>
      </c>
    </row>
    <row r="4021" spans="2:51" s="13" customFormat="1" ht="13.5">
      <c r="B4021" s="205"/>
      <c r="D4021" s="206" t="s">
        <v>153</v>
      </c>
      <c r="E4021" s="207" t="s">
        <v>5</v>
      </c>
      <c r="F4021" s="208" t="s">
        <v>174</v>
      </c>
      <c r="H4021" s="209">
        <v>14.85</v>
      </c>
      <c r="I4021" s="210"/>
      <c r="L4021" s="205"/>
      <c r="M4021" s="211"/>
      <c r="N4021" s="212"/>
      <c r="O4021" s="212"/>
      <c r="P4021" s="212"/>
      <c r="Q4021" s="212"/>
      <c r="R4021" s="212"/>
      <c r="S4021" s="212"/>
      <c r="T4021" s="213"/>
      <c r="AT4021" s="214" t="s">
        <v>153</v>
      </c>
      <c r="AU4021" s="214" t="s">
        <v>86</v>
      </c>
      <c r="AV4021" s="13" t="s">
        <v>151</v>
      </c>
      <c r="AW4021" s="13" t="s">
        <v>40</v>
      </c>
      <c r="AX4021" s="13" t="s">
        <v>25</v>
      </c>
      <c r="AY4021" s="214" t="s">
        <v>144</v>
      </c>
    </row>
    <row r="4022" spans="2:65" s="1" customFormat="1" ht="31.5" customHeight="1">
      <c r="B4022" s="175"/>
      <c r="C4022" s="176" t="s">
        <v>3971</v>
      </c>
      <c r="D4022" s="176" t="s">
        <v>146</v>
      </c>
      <c r="E4022" s="177" t="s">
        <v>3972</v>
      </c>
      <c r="F4022" s="178" t="s">
        <v>3973</v>
      </c>
      <c r="G4022" s="179" t="s">
        <v>205</v>
      </c>
      <c r="H4022" s="180">
        <v>22.93</v>
      </c>
      <c r="I4022" s="181"/>
      <c r="J4022" s="182">
        <f>ROUND(I4022*H4022,2)</f>
        <v>0</v>
      </c>
      <c r="K4022" s="178" t="s">
        <v>4754</v>
      </c>
      <c r="L4022" s="42"/>
      <c r="M4022" s="183" t="s">
        <v>5</v>
      </c>
      <c r="N4022" s="184" t="s">
        <v>48</v>
      </c>
      <c r="O4022" s="43"/>
      <c r="P4022" s="185">
        <f>O4022*H4022</f>
        <v>0</v>
      </c>
      <c r="Q4022" s="185">
        <v>0</v>
      </c>
      <c r="R4022" s="185">
        <f>Q4022*H4022</f>
        <v>0</v>
      </c>
      <c r="S4022" s="185">
        <v>0</v>
      </c>
      <c r="T4022" s="186">
        <f>S4022*H4022</f>
        <v>0</v>
      </c>
      <c r="AR4022" s="24" t="s">
        <v>339</v>
      </c>
      <c r="AT4022" s="24" t="s">
        <v>146</v>
      </c>
      <c r="AU4022" s="24" t="s">
        <v>86</v>
      </c>
      <c r="AY4022" s="24" t="s">
        <v>144</v>
      </c>
      <c r="BE4022" s="187">
        <f>IF(N4022="základní",J4022,0)</f>
        <v>0</v>
      </c>
      <c r="BF4022" s="187">
        <f>IF(N4022="snížená",J4022,0)</f>
        <v>0</v>
      </c>
      <c r="BG4022" s="187">
        <f>IF(N4022="zákl. přenesená",J4022,0)</f>
        <v>0</v>
      </c>
      <c r="BH4022" s="187">
        <f>IF(N4022="sníž. přenesená",J4022,0)</f>
        <v>0</v>
      </c>
      <c r="BI4022" s="187">
        <f>IF(N4022="nulová",J4022,0)</f>
        <v>0</v>
      </c>
      <c r="BJ4022" s="24" t="s">
        <v>25</v>
      </c>
      <c r="BK4022" s="187">
        <f>ROUND(I4022*H4022,2)</f>
        <v>0</v>
      </c>
      <c r="BL4022" s="24" t="s">
        <v>339</v>
      </c>
      <c r="BM4022" s="24" t="s">
        <v>3974</v>
      </c>
    </row>
    <row r="4023" spans="2:51" s="12" customFormat="1" ht="13.5">
      <c r="B4023" s="197"/>
      <c r="D4023" s="189" t="s">
        <v>153</v>
      </c>
      <c r="E4023" s="198" t="s">
        <v>5</v>
      </c>
      <c r="F4023" s="199" t="s">
        <v>3975</v>
      </c>
      <c r="H4023" s="200">
        <v>22.93</v>
      </c>
      <c r="I4023" s="201"/>
      <c r="L4023" s="197"/>
      <c r="M4023" s="202"/>
      <c r="N4023" s="203"/>
      <c r="O4023" s="203"/>
      <c r="P4023" s="203"/>
      <c r="Q4023" s="203"/>
      <c r="R4023" s="203"/>
      <c r="S4023" s="203"/>
      <c r="T4023" s="204"/>
      <c r="AT4023" s="198" t="s">
        <v>153</v>
      </c>
      <c r="AU4023" s="198" t="s">
        <v>86</v>
      </c>
      <c r="AV4023" s="12" t="s">
        <v>86</v>
      </c>
      <c r="AW4023" s="12" t="s">
        <v>40</v>
      </c>
      <c r="AX4023" s="12" t="s">
        <v>77</v>
      </c>
      <c r="AY4023" s="198" t="s">
        <v>144</v>
      </c>
    </row>
    <row r="4024" spans="2:51" s="13" customFormat="1" ht="13.5">
      <c r="B4024" s="205"/>
      <c r="D4024" s="206" t="s">
        <v>153</v>
      </c>
      <c r="E4024" s="207" t="s">
        <v>5</v>
      </c>
      <c r="F4024" s="208" t="s">
        <v>174</v>
      </c>
      <c r="H4024" s="209">
        <v>22.93</v>
      </c>
      <c r="I4024" s="210"/>
      <c r="L4024" s="205"/>
      <c r="M4024" s="211"/>
      <c r="N4024" s="212"/>
      <c r="O4024" s="212"/>
      <c r="P4024" s="212"/>
      <c r="Q4024" s="212"/>
      <c r="R4024" s="212"/>
      <c r="S4024" s="212"/>
      <c r="T4024" s="213"/>
      <c r="AT4024" s="214" t="s">
        <v>153</v>
      </c>
      <c r="AU4024" s="214" t="s">
        <v>86</v>
      </c>
      <c r="AV4024" s="13" t="s">
        <v>151</v>
      </c>
      <c r="AW4024" s="13" t="s">
        <v>40</v>
      </c>
      <c r="AX4024" s="13" t="s">
        <v>25</v>
      </c>
      <c r="AY4024" s="214" t="s">
        <v>144</v>
      </c>
    </row>
    <row r="4025" spans="2:65" s="1" customFormat="1" ht="22.5" customHeight="1">
      <c r="B4025" s="175"/>
      <c r="C4025" s="176" t="s">
        <v>3976</v>
      </c>
      <c r="D4025" s="176" t="s">
        <v>146</v>
      </c>
      <c r="E4025" s="177" t="s">
        <v>3977</v>
      </c>
      <c r="F4025" s="178" t="s">
        <v>3978</v>
      </c>
      <c r="G4025" s="179" t="s">
        <v>205</v>
      </c>
      <c r="H4025" s="180">
        <v>1.02</v>
      </c>
      <c r="I4025" s="181"/>
      <c r="J4025" s="182">
        <f>ROUND(I4025*H4025,2)</f>
        <v>0</v>
      </c>
      <c r="K4025" s="178" t="s">
        <v>4754</v>
      </c>
      <c r="L4025" s="42"/>
      <c r="M4025" s="183" t="s">
        <v>5</v>
      </c>
      <c r="N4025" s="184" t="s">
        <v>48</v>
      </c>
      <c r="O4025" s="43"/>
      <c r="P4025" s="185">
        <f>O4025*H4025</f>
        <v>0</v>
      </c>
      <c r="Q4025" s="185">
        <v>0</v>
      </c>
      <c r="R4025" s="185">
        <f>Q4025*H4025</f>
        <v>0</v>
      </c>
      <c r="S4025" s="185">
        <v>0</v>
      </c>
      <c r="T4025" s="186">
        <f>S4025*H4025</f>
        <v>0</v>
      </c>
      <c r="AR4025" s="24" t="s">
        <v>339</v>
      </c>
      <c r="AT4025" s="24" t="s">
        <v>146</v>
      </c>
      <c r="AU4025" s="24" t="s">
        <v>86</v>
      </c>
      <c r="AY4025" s="24" t="s">
        <v>144</v>
      </c>
      <c r="BE4025" s="187">
        <f>IF(N4025="základní",J4025,0)</f>
        <v>0</v>
      </c>
      <c r="BF4025" s="187">
        <f>IF(N4025="snížená",J4025,0)</f>
        <v>0</v>
      </c>
      <c r="BG4025" s="187">
        <f>IF(N4025="zákl. přenesená",J4025,0)</f>
        <v>0</v>
      </c>
      <c r="BH4025" s="187">
        <f>IF(N4025="sníž. přenesená",J4025,0)</f>
        <v>0</v>
      </c>
      <c r="BI4025" s="187">
        <f>IF(N4025="nulová",J4025,0)</f>
        <v>0</v>
      </c>
      <c r="BJ4025" s="24" t="s">
        <v>25</v>
      </c>
      <c r="BK4025" s="187">
        <f>ROUND(I4025*H4025,2)</f>
        <v>0</v>
      </c>
      <c r="BL4025" s="24" t="s">
        <v>339</v>
      </c>
      <c r="BM4025" s="24" t="s">
        <v>3979</v>
      </c>
    </row>
    <row r="4026" spans="2:51" s="12" customFormat="1" ht="13.5">
      <c r="B4026" s="197"/>
      <c r="D4026" s="189" t="s">
        <v>153</v>
      </c>
      <c r="E4026" s="198" t="s">
        <v>5</v>
      </c>
      <c r="F4026" s="199" t="s">
        <v>3980</v>
      </c>
      <c r="H4026" s="200">
        <v>1.02</v>
      </c>
      <c r="I4026" s="201"/>
      <c r="L4026" s="197"/>
      <c r="M4026" s="202"/>
      <c r="N4026" s="203"/>
      <c r="O4026" s="203"/>
      <c r="P4026" s="203"/>
      <c r="Q4026" s="203"/>
      <c r="R4026" s="203"/>
      <c r="S4026" s="203"/>
      <c r="T4026" s="204"/>
      <c r="AT4026" s="198" t="s">
        <v>153</v>
      </c>
      <c r="AU4026" s="198" t="s">
        <v>86</v>
      </c>
      <c r="AV4026" s="12" t="s">
        <v>86</v>
      </c>
      <c r="AW4026" s="12" t="s">
        <v>40</v>
      </c>
      <c r="AX4026" s="12" t="s">
        <v>77</v>
      </c>
      <c r="AY4026" s="198" t="s">
        <v>144</v>
      </c>
    </row>
    <row r="4027" spans="2:51" s="13" customFormat="1" ht="13.5">
      <c r="B4027" s="205"/>
      <c r="D4027" s="206" t="s">
        <v>153</v>
      </c>
      <c r="E4027" s="207" t="s">
        <v>5</v>
      </c>
      <c r="F4027" s="208" t="s">
        <v>174</v>
      </c>
      <c r="H4027" s="209">
        <v>1.02</v>
      </c>
      <c r="I4027" s="210"/>
      <c r="L4027" s="205"/>
      <c r="M4027" s="211"/>
      <c r="N4027" s="212"/>
      <c r="O4027" s="212"/>
      <c r="P4027" s="212"/>
      <c r="Q4027" s="212"/>
      <c r="R4027" s="212"/>
      <c r="S4027" s="212"/>
      <c r="T4027" s="213"/>
      <c r="AT4027" s="214" t="s">
        <v>153</v>
      </c>
      <c r="AU4027" s="214" t="s">
        <v>86</v>
      </c>
      <c r="AV4027" s="13" t="s">
        <v>151</v>
      </c>
      <c r="AW4027" s="13" t="s">
        <v>40</v>
      </c>
      <c r="AX4027" s="13" t="s">
        <v>25</v>
      </c>
      <c r="AY4027" s="214" t="s">
        <v>144</v>
      </c>
    </row>
    <row r="4028" spans="2:65" s="1" customFormat="1" ht="22.5" customHeight="1">
      <c r="B4028" s="175"/>
      <c r="C4028" s="176" t="s">
        <v>3981</v>
      </c>
      <c r="D4028" s="176" t="s">
        <v>146</v>
      </c>
      <c r="E4028" s="177" t="s">
        <v>3982</v>
      </c>
      <c r="F4028" s="178" t="s">
        <v>3983</v>
      </c>
      <c r="G4028" s="179" t="s">
        <v>205</v>
      </c>
      <c r="H4028" s="180">
        <v>9.5</v>
      </c>
      <c r="I4028" s="181"/>
      <c r="J4028" s="182">
        <f>ROUND(I4028*H4028,2)</f>
        <v>0</v>
      </c>
      <c r="K4028" s="178" t="s">
        <v>4754</v>
      </c>
      <c r="L4028" s="42"/>
      <c r="M4028" s="183" t="s">
        <v>5</v>
      </c>
      <c r="N4028" s="184" t="s">
        <v>48</v>
      </c>
      <c r="O4028" s="43"/>
      <c r="P4028" s="185">
        <f>O4028*H4028</f>
        <v>0</v>
      </c>
      <c r="Q4028" s="185">
        <v>0</v>
      </c>
      <c r="R4028" s="185">
        <f>Q4028*H4028</f>
        <v>0</v>
      </c>
      <c r="S4028" s="185">
        <v>0</v>
      </c>
      <c r="T4028" s="186">
        <f>S4028*H4028</f>
        <v>0</v>
      </c>
      <c r="AR4028" s="24" t="s">
        <v>339</v>
      </c>
      <c r="AT4028" s="24" t="s">
        <v>146</v>
      </c>
      <c r="AU4028" s="24" t="s">
        <v>86</v>
      </c>
      <c r="AY4028" s="24" t="s">
        <v>144</v>
      </c>
      <c r="BE4028" s="187">
        <f>IF(N4028="základní",J4028,0)</f>
        <v>0</v>
      </c>
      <c r="BF4028" s="187">
        <f>IF(N4028="snížená",J4028,0)</f>
        <v>0</v>
      </c>
      <c r="BG4028" s="187">
        <f>IF(N4028="zákl. přenesená",J4028,0)</f>
        <v>0</v>
      </c>
      <c r="BH4028" s="187">
        <f>IF(N4028="sníž. přenesená",J4028,0)</f>
        <v>0</v>
      </c>
      <c r="BI4028" s="187">
        <f>IF(N4028="nulová",J4028,0)</f>
        <v>0</v>
      </c>
      <c r="BJ4028" s="24" t="s">
        <v>25</v>
      </c>
      <c r="BK4028" s="187">
        <f>ROUND(I4028*H4028,2)</f>
        <v>0</v>
      </c>
      <c r="BL4028" s="24" t="s">
        <v>339</v>
      </c>
      <c r="BM4028" s="24" t="s">
        <v>3984</v>
      </c>
    </row>
    <row r="4029" spans="2:51" s="12" customFormat="1" ht="13.5">
      <c r="B4029" s="197"/>
      <c r="D4029" s="189" t="s">
        <v>153</v>
      </c>
      <c r="E4029" s="198" t="s">
        <v>5</v>
      </c>
      <c r="F4029" s="199" t="s">
        <v>1901</v>
      </c>
      <c r="H4029" s="200">
        <v>9.5</v>
      </c>
      <c r="I4029" s="201"/>
      <c r="L4029" s="197"/>
      <c r="M4029" s="202"/>
      <c r="N4029" s="203"/>
      <c r="O4029" s="203"/>
      <c r="P4029" s="203"/>
      <c r="Q4029" s="203"/>
      <c r="R4029" s="203"/>
      <c r="S4029" s="203"/>
      <c r="T4029" s="204"/>
      <c r="AT4029" s="198" t="s">
        <v>153</v>
      </c>
      <c r="AU4029" s="198" t="s">
        <v>86</v>
      </c>
      <c r="AV4029" s="12" t="s">
        <v>86</v>
      </c>
      <c r="AW4029" s="12" t="s">
        <v>40</v>
      </c>
      <c r="AX4029" s="12" t="s">
        <v>77</v>
      </c>
      <c r="AY4029" s="198" t="s">
        <v>144</v>
      </c>
    </row>
    <row r="4030" spans="2:51" s="13" customFormat="1" ht="13.5">
      <c r="B4030" s="205"/>
      <c r="D4030" s="206" t="s">
        <v>153</v>
      </c>
      <c r="E4030" s="207" t="s">
        <v>5</v>
      </c>
      <c r="F4030" s="208" t="s">
        <v>174</v>
      </c>
      <c r="H4030" s="209">
        <v>9.5</v>
      </c>
      <c r="I4030" s="210"/>
      <c r="L4030" s="205"/>
      <c r="M4030" s="211"/>
      <c r="N4030" s="212"/>
      <c r="O4030" s="212"/>
      <c r="P4030" s="212"/>
      <c r="Q4030" s="212"/>
      <c r="R4030" s="212"/>
      <c r="S4030" s="212"/>
      <c r="T4030" s="213"/>
      <c r="AT4030" s="214" t="s">
        <v>153</v>
      </c>
      <c r="AU4030" s="214" t="s">
        <v>86</v>
      </c>
      <c r="AV4030" s="13" t="s">
        <v>151</v>
      </c>
      <c r="AW4030" s="13" t="s">
        <v>40</v>
      </c>
      <c r="AX4030" s="13" t="s">
        <v>25</v>
      </c>
      <c r="AY4030" s="214" t="s">
        <v>144</v>
      </c>
    </row>
    <row r="4031" spans="2:65" s="1" customFormat="1" ht="31.5" customHeight="1">
      <c r="B4031" s="175"/>
      <c r="C4031" s="176" t="s">
        <v>3985</v>
      </c>
      <c r="D4031" s="176" t="s">
        <v>146</v>
      </c>
      <c r="E4031" s="177" t="s">
        <v>3986</v>
      </c>
      <c r="F4031" s="178" t="s">
        <v>3987</v>
      </c>
      <c r="G4031" s="179" t="s">
        <v>205</v>
      </c>
      <c r="H4031" s="180">
        <v>16.94</v>
      </c>
      <c r="I4031" s="181"/>
      <c r="J4031" s="182">
        <f>ROUND(I4031*H4031,2)</f>
        <v>0</v>
      </c>
      <c r="K4031" s="178" t="s">
        <v>4754</v>
      </c>
      <c r="L4031" s="42"/>
      <c r="M4031" s="183" t="s">
        <v>5</v>
      </c>
      <c r="N4031" s="184" t="s">
        <v>48</v>
      </c>
      <c r="O4031" s="43"/>
      <c r="P4031" s="185">
        <f>O4031*H4031</f>
        <v>0</v>
      </c>
      <c r="Q4031" s="185">
        <v>0</v>
      </c>
      <c r="R4031" s="185">
        <f>Q4031*H4031</f>
        <v>0</v>
      </c>
      <c r="S4031" s="185">
        <v>0</v>
      </c>
      <c r="T4031" s="186">
        <f>S4031*H4031</f>
        <v>0</v>
      </c>
      <c r="AR4031" s="24" t="s">
        <v>339</v>
      </c>
      <c r="AT4031" s="24" t="s">
        <v>146</v>
      </c>
      <c r="AU4031" s="24" t="s">
        <v>86</v>
      </c>
      <c r="AY4031" s="24" t="s">
        <v>144</v>
      </c>
      <c r="BE4031" s="187">
        <f>IF(N4031="základní",J4031,0)</f>
        <v>0</v>
      </c>
      <c r="BF4031" s="187">
        <f>IF(N4031="snížená",J4031,0)</f>
        <v>0</v>
      </c>
      <c r="BG4031" s="187">
        <f>IF(N4031="zákl. přenesená",J4031,0)</f>
        <v>0</v>
      </c>
      <c r="BH4031" s="187">
        <f>IF(N4031="sníž. přenesená",J4031,0)</f>
        <v>0</v>
      </c>
      <c r="BI4031" s="187">
        <f>IF(N4031="nulová",J4031,0)</f>
        <v>0</v>
      </c>
      <c r="BJ4031" s="24" t="s">
        <v>25</v>
      </c>
      <c r="BK4031" s="187">
        <f>ROUND(I4031*H4031,2)</f>
        <v>0</v>
      </c>
      <c r="BL4031" s="24" t="s">
        <v>339</v>
      </c>
      <c r="BM4031" s="24" t="s">
        <v>3988</v>
      </c>
    </row>
    <row r="4032" spans="2:51" s="12" customFormat="1" ht="13.5">
      <c r="B4032" s="197"/>
      <c r="D4032" s="189" t="s">
        <v>153</v>
      </c>
      <c r="E4032" s="198" t="s">
        <v>5</v>
      </c>
      <c r="F4032" s="199" t="s">
        <v>3989</v>
      </c>
      <c r="H4032" s="200">
        <v>16.94</v>
      </c>
      <c r="I4032" s="201"/>
      <c r="L4032" s="197"/>
      <c r="M4032" s="202"/>
      <c r="N4032" s="203"/>
      <c r="O4032" s="203"/>
      <c r="P4032" s="203"/>
      <c r="Q4032" s="203"/>
      <c r="R4032" s="203"/>
      <c r="S4032" s="203"/>
      <c r="T4032" s="204"/>
      <c r="AT4032" s="198" t="s">
        <v>153</v>
      </c>
      <c r="AU4032" s="198" t="s">
        <v>86</v>
      </c>
      <c r="AV4032" s="12" t="s">
        <v>86</v>
      </c>
      <c r="AW4032" s="12" t="s">
        <v>40</v>
      </c>
      <c r="AX4032" s="12" t="s">
        <v>77</v>
      </c>
      <c r="AY4032" s="198" t="s">
        <v>144</v>
      </c>
    </row>
    <row r="4033" spans="2:51" s="13" customFormat="1" ht="13.5">
      <c r="B4033" s="205"/>
      <c r="D4033" s="206" t="s">
        <v>153</v>
      </c>
      <c r="E4033" s="207" t="s">
        <v>5</v>
      </c>
      <c r="F4033" s="208" t="s">
        <v>174</v>
      </c>
      <c r="H4033" s="209">
        <v>16.94</v>
      </c>
      <c r="I4033" s="210"/>
      <c r="L4033" s="205"/>
      <c r="M4033" s="211"/>
      <c r="N4033" s="212"/>
      <c r="O4033" s="212"/>
      <c r="P4033" s="212"/>
      <c r="Q4033" s="212"/>
      <c r="R4033" s="212"/>
      <c r="S4033" s="212"/>
      <c r="T4033" s="213"/>
      <c r="AT4033" s="214" t="s">
        <v>153</v>
      </c>
      <c r="AU4033" s="214" t="s">
        <v>86</v>
      </c>
      <c r="AV4033" s="13" t="s">
        <v>151</v>
      </c>
      <c r="AW4033" s="13" t="s">
        <v>40</v>
      </c>
      <c r="AX4033" s="13" t="s">
        <v>25</v>
      </c>
      <c r="AY4033" s="214" t="s">
        <v>144</v>
      </c>
    </row>
    <row r="4034" spans="2:65" s="1" customFormat="1" ht="22.5" customHeight="1">
      <c r="B4034" s="175"/>
      <c r="C4034" s="176" t="s">
        <v>3990</v>
      </c>
      <c r="D4034" s="176" t="s">
        <v>146</v>
      </c>
      <c r="E4034" s="177" t="s">
        <v>3991</v>
      </c>
      <c r="F4034" s="178" t="s">
        <v>3992</v>
      </c>
      <c r="G4034" s="179" t="s">
        <v>205</v>
      </c>
      <c r="H4034" s="180">
        <v>2.6</v>
      </c>
      <c r="I4034" s="181"/>
      <c r="J4034" s="182">
        <f>ROUND(I4034*H4034,2)</f>
        <v>0</v>
      </c>
      <c r="K4034" s="178" t="s">
        <v>4754</v>
      </c>
      <c r="L4034" s="42"/>
      <c r="M4034" s="183" t="s">
        <v>5</v>
      </c>
      <c r="N4034" s="184" t="s">
        <v>48</v>
      </c>
      <c r="O4034" s="43"/>
      <c r="P4034" s="185">
        <f>O4034*H4034</f>
        <v>0</v>
      </c>
      <c r="Q4034" s="185">
        <v>0</v>
      </c>
      <c r="R4034" s="185">
        <f>Q4034*H4034</f>
        <v>0</v>
      </c>
      <c r="S4034" s="185">
        <v>0</v>
      </c>
      <c r="T4034" s="186">
        <f>S4034*H4034</f>
        <v>0</v>
      </c>
      <c r="AR4034" s="24" t="s">
        <v>339</v>
      </c>
      <c r="AT4034" s="24" t="s">
        <v>146</v>
      </c>
      <c r="AU4034" s="24" t="s">
        <v>86</v>
      </c>
      <c r="AY4034" s="24" t="s">
        <v>144</v>
      </c>
      <c r="BE4034" s="187">
        <f>IF(N4034="základní",J4034,0)</f>
        <v>0</v>
      </c>
      <c r="BF4034" s="187">
        <f>IF(N4034="snížená",J4034,0)</f>
        <v>0</v>
      </c>
      <c r="BG4034" s="187">
        <f>IF(N4034="zákl. přenesená",J4034,0)</f>
        <v>0</v>
      </c>
      <c r="BH4034" s="187">
        <f>IF(N4034="sníž. přenesená",J4034,0)</f>
        <v>0</v>
      </c>
      <c r="BI4034" s="187">
        <f>IF(N4034="nulová",J4034,0)</f>
        <v>0</v>
      </c>
      <c r="BJ4034" s="24" t="s">
        <v>25</v>
      </c>
      <c r="BK4034" s="187">
        <f>ROUND(I4034*H4034,2)</f>
        <v>0</v>
      </c>
      <c r="BL4034" s="24" t="s">
        <v>339</v>
      </c>
      <c r="BM4034" s="24" t="s">
        <v>3993</v>
      </c>
    </row>
    <row r="4035" spans="2:51" s="12" customFormat="1" ht="13.5">
      <c r="B4035" s="197"/>
      <c r="D4035" s="189" t="s">
        <v>153</v>
      </c>
      <c r="E4035" s="198" t="s">
        <v>5</v>
      </c>
      <c r="F4035" s="199" t="s">
        <v>3994</v>
      </c>
      <c r="H4035" s="200">
        <v>2.6</v>
      </c>
      <c r="I4035" s="201"/>
      <c r="L4035" s="197"/>
      <c r="M4035" s="202"/>
      <c r="N4035" s="203"/>
      <c r="O4035" s="203"/>
      <c r="P4035" s="203"/>
      <c r="Q4035" s="203"/>
      <c r="R4035" s="203"/>
      <c r="S4035" s="203"/>
      <c r="T4035" s="204"/>
      <c r="AT4035" s="198" t="s">
        <v>153</v>
      </c>
      <c r="AU4035" s="198" t="s">
        <v>86</v>
      </c>
      <c r="AV4035" s="12" t="s">
        <v>86</v>
      </c>
      <c r="AW4035" s="12" t="s">
        <v>40</v>
      </c>
      <c r="AX4035" s="12" t="s">
        <v>77</v>
      </c>
      <c r="AY4035" s="198" t="s">
        <v>144</v>
      </c>
    </row>
    <row r="4036" spans="2:51" s="13" customFormat="1" ht="13.5">
      <c r="B4036" s="205"/>
      <c r="D4036" s="206" t="s">
        <v>153</v>
      </c>
      <c r="E4036" s="207" t="s">
        <v>5</v>
      </c>
      <c r="F4036" s="208" t="s">
        <v>174</v>
      </c>
      <c r="H4036" s="209">
        <v>2.6</v>
      </c>
      <c r="I4036" s="210"/>
      <c r="L4036" s="205"/>
      <c r="M4036" s="211"/>
      <c r="N4036" s="212"/>
      <c r="O4036" s="212"/>
      <c r="P4036" s="212"/>
      <c r="Q4036" s="212"/>
      <c r="R4036" s="212"/>
      <c r="S4036" s="212"/>
      <c r="T4036" s="213"/>
      <c r="AT4036" s="214" t="s">
        <v>153</v>
      </c>
      <c r="AU4036" s="214" t="s">
        <v>86</v>
      </c>
      <c r="AV4036" s="13" t="s">
        <v>151</v>
      </c>
      <c r="AW4036" s="13" t="s">
        <v>40</v>
      </c>
      <c r="AX4036" s="13" t="s">
        <v>25</v>
      </c>
      <c r="AY4036" s="214" t="s">
        <v>144</v>
      </c>
    </row>
    <row r="4037" spans="2:65" s="1" customFormat="1" ht="31.5" customHeight="1">
      <c r="B4037" s="175"/>
      <c r="C4037" s="176" t="s">
        <v>3995</v>
      </c>
      <c r="D4037" s="176" t="s">
        <v>146</v>
      </c>
      <c r="E4037" s="177" t="s">
        <v>3996</v>
      </c>
      <c r="F4037" s="178" t="s">
        <v>3997</v>
      </c>
      <c r="G4037" s="179" t="s">
        <v>205</v>
      </c>
      <c r="H4037" s="180">
        <v>1.3</v>
      </c>
      <c r="I4037" s="181"/>
      <c r="J4037" s="182">
        <f>ROUND(I4037*H4037,2)</f>
        <v>0</v>
      </c>
      <c r="K4037" s="178" t="s">
        <v>4754</v>
      </c>
      <c r="L4037" s="42"/>
      <c r="M4037" s="183" t="s">
        <v>5</v>
      </c>
      <c r="N4037" s="184" t="s">
        <v>48</v>
      </c>
      <c r="O4037" s="43"/>
      <c r="P4037" s="185">
        <f>O4037*H4037</f>
        <v>0</v>
      </c>
      <c r="Q4037" s="185">
        <v>0</v>
      </c>
      <c r="R4037" s="185">
        <f>Q4037*H4037</f>
        <v>0</v>
      </c>
      <c r="S4037" s="185">
        <v>0</v>
      </c>
      <c r="T4037" s="186">
        <f>S4037*H4037</f>
        <v>0</v>
      </c>
      <c r="AR4037" s="24" t="s">
        <v>339</v>
      </c>
      <c r="AT4037" s="24" t="s">
        <v>146</v>
      </c>
      <c r="AU4037" s="24" t="s">
        <v>86</v>
      </c>
      <c r="AY4037" s="24" t="s">
        <v>144</v>
      </c>
      <c r="BE4037" s="187">
        <f>IF(N4037="základní",J4037,0)</f>
        <v>0</v>
      </c>
      <c r="BF4037" s="187">
        <f>IF(N4037="snížená",J4037,0)</f>
        <v>0</v>
      </c>
      <c r="BG4037" s="187">
        <f>IF(N4037="zákl. přenesená",J4037,0)</f>
        <v>0</v>
      </c>
      <c r="BH4037" s="187">
        <f>IF(N4037="sníž. přenesená",J4037,0)</f>
        <v>0</v>
      </c>
      <c r="BI4037" s="187">
        <f>IF(N4037="nulová",J4037,0)</f>
        <v>0</v>
      </c>
      <c r="BJ4037" s="24" t="s">
        <v>25</v>
      </c>
      <c r="BK4037" s="187">
        <f>ROUND(I4037*H4037,2)</f>
        <v>0</v>
      </c>
      <c r="BL4037" s="24" t="s">
        <v>339</v>
      </c>
      <c r="BM4037" s="24" t="s">
        <v>3998</v>
      </c>
    </row>
    <row r="4038" spans="2:51" s="12" customFormat="1" ht="13.5">
      <c r="B4038" s="197"/>
      <c r="D4038" s="189" t="s">
        <v>153</v>
      </c>
      <c r="E4038" s="198" t="s">
        <v>5</v>
      </c>
      <c r="F4038" s="199" t="s">
        <v>3999</v>
      </c>
      <c r="H4038" s="200">
        <v>1.3</v>
      </c>
      <c r="I4038" s="201"/>
      <c r="L4038" s="197"/>
      <c r="M4038" s="202"/>
      <c r="N4038" s="203"/>
      <c r="O4038" s="203"/>
      <c r="P4038" s="203"/>
      <c r="Q4038" s="203"/>
      <c r="R4038" s="203"/>
      <c r="S4038" s="203"/>
      <c r="T4038" s="204"/>
      <c r="AT4038" s="198" t="s">
        <v>153</v>
      </c>
      <c r="AU4038" s="198" t="s">
        <v>86</v>
      </c>
      <c r="AV4038" s="12" t="s">
        <v>86</v>
      </c>
      <c r="AW4038" s="12" t="s">
        <v>40</v>
      </c>
      <c r="AX4038" s="12" t="s">
        <v>77</v>
      </c>
      <c r="AY4038" s="198" t="s">
        <v>144</v>
      </c>
    </row>
    <row r="4039" spans="2:51" s="13" customFormat="1" ht="13.5">
      <c r="B4039" s="205"/>
      <c r="D4039" s="206" t="s">
        <v>153</v>
      </c>
      <c r="E4039" s="207" t="s">
        <v>5</v>
      </c>
      <c r="F4039" s="208" t="s">
        <v>174</v>
      </c>
      <c r="H4039" s="209">
        <v>1.3</v>
      </c>
      <c r="I4039" s="210"/>
      <c r="L4039" s="205"/>
      <c r="M4039" s="211"/>
      <c r="N4039" s="212"/>
      <c r="O4039" s="212"/>
      <c r="P4039" s="212"/>
      <c r="Q4039" s="212"/>
      <c r="R4039" s="212"/>
      <c r="S4039" s="212"/>
      <c r="T4039" s="213"/>
      <c r="AT4039" s="214" t="s">
        <v>153</v>
      </c>
      <c r="AU4039" s="214" t="s">
        <v>86</v>
      </c>
      <c r="AV4039" s="13" t="s">
        <v>151</v>
      </c>
      <c r="AW4039" s="13" t="s">
        <v>40</v>
      </c>
      <c r="AX4039" s="13" t="s">
        <v>25</v>
      </c>
      <c r="AY4039" s="214" t="s">
        <v>144</v>
      </c>
    </row>
    <row r="4040" spans="2:65" s="1" customFormat="1" ht="31.5" customHeight="1">
      <c r="B4040" s="175"/>
      <c r="C4040" s="176" t="s">
        <v>4000</v>
      </c>
      <c r="D4040" s="176" t="s">
        <v>146</v>
      </c>
      <c r="E4040" s="177" t="s">
        <v>4001</v>
      </c>
      <c r="F4040" s="178" t="s">
        <v>4002</v>
      </c>
      <c r="G4040" s="179" t="s">
        <v>468</v>
      </c>
      <c r="H4040" s="180">
        <v>4.1</v>
      </c>
      <c r="I4040" s="181"/>
      <c r="J4040" s="182">
        <f>ROUND(I4040*H4040,2)</f>
        <v>0</v>
      </c>
      <c r="K4040" s="178" t="s">
        <v>4754</v>
      </c>
      <c r="L4040" s="42"/>
      <c r="M4040" s="183" t="s">
        <v>5</v>
      </c>
      <c r="N4040" s="184" t="s">
        <v>48</v>
      </c>
      <c r="O4040" s="43"/>
      <c r="P4040" s="185">
        <f>O4040*H4040</f>
        <v>0</v>
      </c>
      <c r="Q4040" s="185">
        <v>0</v>
      </c>
      <c r="R4040" s="185">
        <f>Q4040*H4040</f>
        <v>0</v>
      </c>
      <c r="S4040" s="185">
        <v>0</v>
      </c>
      <c r="T4040" s="186">
        <f>S4040*H4040</f>
        <v>0</v>
      </c>
      <c r="AR4040" s="24" t="s">
        <v>339</v>
      </c>
      <c r="AT4040" s="24" t="s">
        <v>146</v>
      </c>
      <c r="AU4040" s="24" t="s">
        <v>86</v>
      </c>
      <c r="AY4040" s="24" t="s">
        <v>144</v>
      </c>
      <c r="BE4040" s="187">
        <f>IF(N4040="základní",J4040,0)</f>
        <v>0</v>
      </c>
      <c r="BF4040" s="187">
        <f>IF(N4040="snížená",J4040,0)</f>
        <v>0</v>
      </c>
      <c r="BG4040" s="187">
        <f>IF(N4040="zákl. přenesená",J4040,0)</f>
        <v>0</v>
      </c>
      <c r="BH4040" s="187">
        <f>IF(N4040="sníž. přenesená",J4040,0)</f>
        <v>0</v>
      </c>
      <c r="BI4040" s="187">
        <f>IF(N4040="nulová",J4040,0)</f>
        <v>0</v>
      </c>
      <c r="BJ4040" s="24" t="s">
        <v>25</v>
      </c>
      <c r="BK4040" s="187">
        <f>ROUND(I4040*H4040,2)</f>
        <v>0</v>
      </c>
      <c r="BL4040" s="24" t="s">
        <v>339</v>
      </c>
      <c r="BM4040" s="24" t="s">
        <v>4003</v>
      </c>
    </row>
    <row r="4041" spans="2:51" s="12" customFormat="1" ht="13.5">
      <c r="B4041" s="197"/>
      <c r="D4041" s="189" t="s">
        <v>153</v>
      </c>
      <c r="E4041" s="198" t="s">
        <v>5</v>
      </c>
      <c r="F4041" s="199" t="s">
        <v>4004</v>
      </c>
      <c r="H4041" s="200">
        <v>4.1</v>
      </c>
      <c r="I4041" s="201"/>
      <c r="L4041" s="197"/>
      <c r="M4041" s="202"/>
      <c r="N4041" s="203"/>
      <c r="O4041" s="203"/>
      <c r="P4041" s="203"/>
      <c r="Q4041" s="203"/>
      <c r="R4041" s="203"/>
      <c r="S4041" s="203"/>
      <c r="T4041" s="204"/>
      <c r="AT4041" s="198" t="s">
        <v>153</v>
      </c>
      <c r="AU4041" s="198" t="s">
        <v>86</v>
      </c>
      <c r="AV4041" s="12" t="s">
        <v>86</v>
      </c>
      <c r="AW4041" s="12" t="s">
        <v>40</v>
      </c>
      <c r="AX4041" s="12" t="s">
        <v>77</v>
      </c>
      <c r="AY4041" s="198" t="s">
        <v>144</v>
      </c>
    </row>
    <row r="4042" spans="2:51" s="13" customFormat="1" ht="13.5">
      <c r="B4042" s="205"/>
      <c r="D4042" s="206" t="s">
        <v>153</v>
      </c>
      <c r="E4042" s="207" t="s">
        <v>5</v>
      </c>
      <c r="F4042" s="208" t="s">
        <v>174</v>
      </c>
      <c r="H4042" s="209">
        <v>4.1</v>
      </c>
      <c r="I4042" s="210"/>
      <c r="L4042" s="205"/>
      <c r="M4042" s="211"/>
      <c r="N4042" s="212"/>
      <c r="O4042" s="212"/>
      <c r="P4042" s="212"/>
      <c r="Q4042" s="212"/>
      <c r="R4042" s="212"/>
      <c r="S4042" s="212"/>
      <c r="T4042" s="213"/>
      <c r="AT4042" s="214" t="s">
        <v>153</v>
      </c>
      <c r="AU4042" s="214" t="s">
        <v>86</v>
      </c>
      <c r="AV4042" s="13" t="s">
        <v>151</v>
      </c>
      <c r="AW4042" s="13" t="s">
        <v>40</v>
      </c>
      <c r="AX4042" s="13" t="s">
        <v>25</v>
      </c>
      <c r="AY4042" s="214" t="s">
        <v>144</v>
      </c>
    </row>
    <row r="4043" spans="2:65" s="1" customFormat="1" ht="31.5" customHeight="1">
      <c r="B4043" s="175"/>
      <c r="C4043" s="176" t="s">
        <v>4005</v>
      </c>
      <c r="D4043" s="176" t="s">
        <v>146</v>
      </c>
      <c r="E4043" s="177" t="s">
        <v>4006</v>
      </c>
      <c r="F4043" s="178" t="s">
        <v>4007</v>
      </c>
      <c r="G4043" s="179" t="s">
        <v>468</v>
      </c>
      <c r="H4043" s="180">
        <v>1.3</v>
      </c>
      <c r="I4043" s="181"/>
      <c r="J4043" s="182">
        <f>ROUND(I4043*H4043,2)</f>
        <v>0</v>
      </c>
      <c r="K4043" s="178" t="s">
        <v>4754</v>
      </c>
      <c r="L4043" s="42"/>
      <c r="M4043" s="183" t="s">
        <v>5</v>
      </c>
      <c r="N4043" s="184" t="s">
        <v>48</v>
      </c>
      <c r="O4043" s="43"/>
      <c r="P4043" s="185">
        <f>O4043*H4043</f>
        <v>0</v>
      </c>
      <c r="Q4043" s="185">
        <v>0</v>
      </c>
      <c r="R4043" s="185">
        <f>Q4043*H4043</f>
        <v>0</v>
      </c>
      <c r="S4043" s="185">
        <v>0</v>
      </c>
      <c r="T4043" s="186">
        <f>S4043*H4043</f>
        <v>0</v>
      </c>
      <c r="AR4043" s="24" t="s">
        <v>339</v>
      </c>
      <c r="AT4043" s="24" t="s">
        <v>146</v>
      </c>
      <c r="AU4043" s="24" t="s">
        <v>86</v>
      </c>
      <c r="AY4043" s="24" t="s">
        <v>144</v>
      </c>
      <c r="BE4043" s="187">
        <f>IF(N4043="základní",J4043,0)</f>
        <v>0</v>
      </c>
      <c r="BF4043" s="187">
        <f>IF(N4043="snížená",J4043,0)</f>
        <v>0</v>
      </c>
      <c r="BG4043" s="187">
        <f>IF(N4043="zákl. přenesená",J4043,0)</f>
        <v>0</v>
      </c>
      <c r="BH4043" s="187">
        <f>IF(N4043="sníž. přenesená",J4043,0)</f>
        <v>0</v>
      </c>
      <c r="BI4043" s="187">
        <f>IF(N4043="nulová",J4043,0)</f>
        <v>0</v>
      </c>
      <c r="BJ4043" s="24" t="s">
        <v>25</v>
      </c>
      <c r="BK4043" s="187">
        <f>ROUND(I4043*H4043,2)</f>
        <v>0</v>
      </c>
      <c r="BL4043" s="24" t="s">
        <v>339</v>
      </c>
      <c r="BM4043" s="24" t="s">
        <v>4008</v>
      </c>
    </row>
    <row r="4044" spans="2:51" s="12" customFormat="1" ht="13.5">
      <c r="B4044" s="197"/>
      <c r="D4044" s="189" t="s">
        <v>153</v>
      </c>
      <c r="E4044" s="198" t="s">
        <v>5</v>
      </c>
      <c r="F4044" s="199" t="s">
        <v>3999</v>
      </c>
      <c r="H4044" s="200">
        <v>1.3</v>
      </c>
      <c r="I4044" s="201"/>
      <c r="L4044" s="197"/>
      <c r="M4044" s="202"/>
      <c r="N4044" s="203"/>
      <c r="O4044" s="203"/>
      <c r="P4044" s="203"/>
      <c r="Q4044" s="203"/>
      <c r="R4044" s="203"/>
      <c r="S4044" s="203"/>
      <c r="T4044" s="204"/>
      <c r="AT4044" s="198" t="s">
        <v>153</v>
      </c>
      <c r="AU4044" s="198" t="s">
        <v>86</v>
      </c>
      <c r="AV4044" s="12" t="s">
        <v>86</v>
      </c>
      <c r="AW4044" s="12" t="s">
        <v>40</v>
      </c>
      <c r="AX4044" s="12" t="s">
        <v>77</v>
      </c>
      <c r="AY4044" s="198" t="s">
        <v>144</v>
      </c>
    </row>
    <row r="4045" spans="2:51" s="13" customFormat="1" ht="13.5">
      <c r="B4045" s="205"/>
      <c r="D4045" s="206" t="s">
        <v>153</v>
      </c>
      <c r="E4045" s="207" t="s">
        <v>5</v>
      </c>
      <c r="F4045" s="208" t="s">
        <v>174</v>
      </c>
      <c r="H4045" s="209">
        <v>1.3</v>
      </c>
      <c r="I4045" s="210"/>
      <c r="L4045" s="205"/>
      <c r="M4045" s="211"/>
      <c r="N4045" s="212"/>
      <c r="O4045" s="212"/>
      <c r="P4045" s="212"/>
      <c r="Q4045" s="212"/>
      <c r="R4045" s="212"/>
      <c r="S4045" s="212"/>
      <c r="T4045" s="213"/>
      <c r="AT4045" s="214" t="s">
        <v>153</v>
      </c>
      <c r="AU4045" s="214" t="s">
        <v>86</v>
      </c>
      <c r="AV4045" s="13" t="s">
        <v>151</v>
      </c>
      <c r="AW4045" s="13" t="s">
        <v>40</v>
      </c>
      <c r="AX4045" s="13" t="s">
        <v>25</v>
      </c>
      <c r="AY4045" s="214" t="s">
        <v>144</v>
      </c>
    </row>
    <row r="4046" spans="2:65" s="1" customFormat="1" ht="31.5" customHeight="1">
      <c r="B4046" s="175"/>
      <c r="C4046" s="176" t="s">
        <v>4009</v>
      </c>
      <c r="D4046" s="176" t="s">
        <v>146</v>
      </c>
      <c r="E4046" s="177" t="s">
        <v>4010</v>
      </c>
      <c r="F4046" s="178" t="s">
        <v>4011</v>
      </c>
      <c r="G4046" s="179" t="s">
        <v>468</v>
      </c>
      <c r="H4046" s="180">
        <v>4.8</v>
      </c>
      <c r="I4046" s="181"/>
      <c r="J4046" s="182">
        <f>ROUND(I4046*H4046,2)</f>
        <v>0</v>
      </c>
      <c r="K4046" s="178" t="s">
        <v>4754</v>
      </c>
      <c r="L4046" s="42"/>
      <c r="M4046" s="183" t="s">
        <v>5</v>
      </c>
      <c r="N4046" s="184" t="s">
        <v>48</v>
      </c>
      <c r="O4046" s="43"/>
      <c r="P4046" s="185">
        <f>O4046*H4046</f>
        <v>0</v>
      </c>
      <c r="Q4046" s="185">
        <v>0</v>
      </c>
      <c r="R4046" s="185">
        <f>Q4046*H4046</f>
        <v>0</v>
      </c>
      <c r="S4046" s="185">
        <v>0</v>
      </c>
      <c r="T4046" s="186">
        <f>S4046*H4046</f>
        <v>0</v>
      </c>
      <c r="AR4046" s="24" t="s">
        <v>339</v>
      </c>
      <c r="AT4046" s="24" t="s">
        <v>146</v>
      </c>
      <c r="AU4046" s="24" t="s">
        <v>86</v>
      </c>
      <c r="AY4046" s="24" t="s">
        <v>144</v>
      </c>
      <c r="BE4046" s="187">
        <f>IF(N4046="základní",J4046,0)</f>
        <v>0</v>
      </c>
      <c r="BF4046" s="187">
        <f>IF(N4046="snížená",J4046,0)</f>
        <v>0</v>
      </c>
      <c r="BG4046" s="187">
        <f>IF(N4046="zákl. přenesená",J4046,0)</f>
        <v>0</v>
      </c>
      <c r="BH4046" s="187">
        <f>IF(N4046="sníž. přenesená",J4046,0)</f>
        <v>0</v>
      </c>
      <c r="BI4046" s="187">
        <f>IF(N4046="nulová",J4046,0)</f>
        <v>0</v>
      </c>
      <c r="BJ4046" s="24" t="s">
        <v>25</v>
      </c>
      <c r="BK4046" s="187">
        <f>ROUND(I4046*H4046,2)</f>
        <v>0</v>
      </c>
      <c r="BL4046" s="24" t="s">
        <v>339</v>
      </c>
      <c r="BM4046" s="24" t="s">
        <v>4012</v>
      </c>
    </row>
    <row r="4047" spans="2:51" s="12" customFormat="1" ht="13.5">
      <c r="B4047" s="197"/>
      <c r="D4047" s="189" t="s">
        <v>153</v>
      </c>
      <c r="E4047" s="198" t="s">
        <v>5</v>
      </c>
      <c r="F4047" s="199" t="s">
        <v>4013</v>
      </c>
      <c r="H4047" s="200">
        <v>4.8</v>
      </c>
      <c r="I4047" s="201"/>
      <c r="L4047" s="197"/>
      <c r="M4047" s="202"/>
      <c r="N4047" s="203"/>
      <c r="O4047" s="203"/>
      <c r="P4047" s="203"/>
      <c r="Q4047" s="203"/>
      <c r="R4047" s="203"/>
      <c r="S4047" s="203"/>
      <c r="T4047" s="204"/>
      <c r="AT4047" s="198" t="s">
        <v>153</v>
      </c>
      <c r="AU4047" s="198" t="s">
        <v>86</v>
      </c>
      <c r="AV4047" s="12" t="s">
        <v>86</v>
      </c>
      <c r="AW4047" s="12" t="s">
        <v>40</v>
      </c>
      <c r="AX4047" s="12" t="s">
        <v>77</v>
      </c>
      <c r="AY4047" s="198" t="s">
        <v>144</v>
      </c>
    </row>
    <row r="4048" spans="2:51" s="13" customFormat="1" ht="13.5">
      <c r="B4048" s="205"/>
      <c r="D4048" s="206" t="s">
        <v>153</v>
      </c>
      <c r="E4048" s="207" t="s">
        <v>5</v>
      </c>
      <c r="F4048" s="208" t="s">
        <v>174</v>
      </c>
      <c r="H4048" s="209">
        <v>4.8</v>
      </c>
      <c r="I4048" s="210"/>
      <c r="L4048" s="205"/>
      <c r="M4048" s="211"/>
      <c r="N4048" s="212"/>
      <c r="O4048" s="212"/>
      <c r="P4048" s="212"/>
      <c r="Q4048" s="212"/>
      <c r="R4048" s="212"/>
      <c r="S4048" s="212"/>
      <c r="T4048" s="213"/>
      <c r="AT4048" s="214" t="s">
        <v>153</v>
      </c>
      <c r="AU4048" s="214" t="s">
        <v>86</v>
      </c>
      <c r="AV4048" s="13" t="s">
        <v>151</v>
      </c>
      <c r="AW4048" s="13" t="s">
        <v>40</v>
      </c>
      <c r="AX4048" s="13" t="s">
        <v>25</v>
      </c>
      <c r="AY4048" s="214" t="s">
        <v>144</v>
      </c>
    </row>
    <row r="4049" spans="2:65" s="1" customFormat="1" ht="31.5" customHeight="1">
      <c r="B4049" s="175"/>
      <c r="C4049" s="176" t="s">
        <v>4014</v>
      </c>
      <c r="D4049" s="176" t="s">
        <v>146</v>
      </c>
      <c r="E4049" s="177" t="s">
        <v>4015</v>
      </c>
      <c r="F4049" s="178" t="s">
        <v>4016</v>
      </c>
      <c r="G4049" s="179" t="s">
        <v>468</v>
      </c>
      <c r="H4049" s="180">
        <v>1.6</v>
      </c>
      <c r="I4049" s="181"/>
      <c r="J4049" s="182">
        <f>ROUND(I4049*H4049,2)</f>
        <v>0</v>
      </c>
      <c r="K4049" s="178" t="s">
        <v>4754</v>
      </c>
      <c r="L4049" s="42"/>
      <c r="M4049" s="183" t="s">
        <v>5</v>
      </c>
      <c r="N4049" s="184" t="s">
        <v>48</v>
      </c>
      <c r="O4049" s="43"/>
      <c r="P4049" s="185">
        <f>O4049*H4049</f>
        <v>0</v>
      </c>
      <c r="Q4049" s="185">
        <v>0</v>
      </c>
      <c r="R4049" s="185">
        <f>Q4049*H4049</f>
        <v>0</v>
      </c>
      <c r="S4049" s="185">
        <v>0</v>
      </c>
      <c r="T4049" s="186">
        <f>S4049*H4049</f>
        <v>0</v>
      </c>
      <c r="AR4049" s="24" t="s">
        <v>339</v>
      </c>
      <c r="AT4049" s="24" t="s">
        <v>146</v>
      </c>
      <c r="AU4049" s="24" t="s">
        <v>86</v>
      </c>
      <c r="AY4049" s="24" t="s">
        <v>144</v>
      </c>
      <c r="BE4049" s="187">
        <f>IF(N4049="základní",J4049,0)</f>
        <v>0</v>
      </c>
      <c r="BF4049" s="187">
        <f>IF(N4049="snížená",J4049,0)</f>
        <v>0</v>
      </c>
      <c r="BG4049" s="187">
        <f>IF(N4049="zákl. přenesená",J4049,0)</f>
        <v>0</v>
      </c>
      <c r="BH4049" s="187">
        <f>IF(N4049="sníž. přenesená",J4049,0)</f>
        <v>0</v>
      </c>
      <c r="BI4049" s="187">
        <f>IF(N4049="nulová",J4049,0)</f>
        <v>0</v>
      </c>
      <c r="BJ4049" s="24" t="s">
        <v>25</v>
      </c>
      <c r="BK4049" s="187">
        <f>ROUND(I4049*H4049,2)</f>
        <v>0</v>
      </c>
      <c r="BL4049" s="24" t="s">
        <v>339</v>
      </c>
      <c r="BM4049" s="24" t="s">
        <v>4017</v>
      </c>
    </row>
    <row r="4050" spans="2:51" s="12" customFormat="1" ht="13.5">
      <c r="B4050" s="197"/>
      <c r="D4050" s="189" t="s">
        <v>153</v>
      </c>
      <c r="E4050" s="198" t="s">
        <v>5</v>
      </c>
      <c r="F4050" s="199" t="s">
        <v>4018</v>
      </c>
      <c r="H4050" s="200">
        <v>1.6</v>
      </c>
      <c r="I4050" s="201"/>
      <c r="L4050" s="197"/>
      <c r="M4050" s="202"/>
      <c r="N4050" s="203"/>
      <c r="O4050" s="203"/>
      <c r="P4050" s="203"/>
      <c r="Q4050" s="203"/>
      <c r="R4050" s="203"/>
      <c r="S4050" s="203"/>
      <c r="T4050" s="204"/>
      <c r="AT4050" s="198" t="s">
        <v>153</v>
      </c>
      <c r="AU4050" s="198" t="s">
        <v>86</v>
      </c>
      <c r="AV4050" s="12" t="s">
        <v>86</v>
      </c>
      <c r="AW4050" s="12" t="s">
        <v>40</v>
      </c>
      <c r="AX4050" s="12" t="s">
        <v>77</v>
      </c>
      <c r="AY4050" s="198" t="s">
        <v>144</v>
      </c>
    </row>
    <row r="4051" spans="2:51" s="13" customFormat="1" ht="13.5">
      <c r="B4051" s="205"/>
      <c r="D4051" s="206" t="s">
        <v>153</v>
      </c>
      <c r="E4051" s="207" t="s">
        <v>5</v>
      </c>
      <c r="F4051" s="208" t="s">
        <v>174</v>
      </c>
      <c r="H4051" s="209">
        <v>1.6</v>
      </c>
      <c r="I4051" s="210"/>
      <c r="L4051" s="205"/>
      <c r="M4051" s="211"/>
      <c r="N4051" s="212"/>
      <c r="O4051" s="212"/>
      <c r="P4051" s="212"/>
      <c r="Q4051" s="212"/>
      <c r="R4051" s="212"/>
      <c r="S4051" s="212"/>
      <c r="T4051" s="213"/>
      <c r="AT4051" s="214" t="s">
        <v>153</v>
      </c>
      <c r="AU4051" s="214" t="s">
        <v>86</v>
      </c>
      <c r="AV4051" s="13" t="s">
        <v>151</v>
      </c>
      <c r="AW4051" s="13" t="s">
        <v>40</v>
      </c>
      <c r="AX4051" s="13" t="s">
        <v>25</v>
      </c>
      <c r="AY4051" s="214" t="s">
        <v>144</v>
      </c>
    </row>
    <row r="4052" spans="2:65" s="1" customFormat="1" ht="31.5" customHeight="1">
      <c r="B4052" s="175"/>
      <c r="C4052" s="176" t="s">
        <v>4019</v>
      </c>
      <c r="D4052" s="176" t="s">
        <v>146</v>
      </c>
      <c r="E4052" s="177" t="s">
        <v>4020</v>
      </c>
      <c r="F4052" s="178" t="s">
        <v>4021</v>
      </c>
      <c r="G4052" s="179" t="s">
        <v>468</v>
      </c>
      <c r="H4052" s="180">
        <v>1.6</v>
      </c>
      <c r="I4052" s="181"/>
      <c r="J4052" s="182">
        <f>ROUND(I4052*H4052,2)</f>
        <v>0</v>
      </c>
      <c r="K4052" s="178" t="s">
        <v>4754</v>
      </c>
      <c r="L4052" s="42"/>
      <c r="M4052" s="183" t="s">
        <v>5</v>
      </c>
      <c r="N4052" s="184" t="s">
        <v>48</v>
      </c>
      <c r="O4052" s="43"/>
      <c r="P4052" s="185">
        <f>O4052*H4052</f>
        <v>0</v>
      </c>
      <c r="Q4052" s="185">
        <v>0</v>
      </c>
      <c r="R4052" s="185">
        <f>Q4052*H4052</f>
        <v>0</v>
      </c>
      <c r="S4052" s="185">
        <v>0</v>
      </c>
      <c r="T4052" s="186">
        <f>S4052*H4052</f>
        <v>0</v>
      </c>
      <c r="AR4052" s="24" t="s">
        <v>339</v>
      </c>
      <c r="AT4052" s="24" t="s">
        <v>146</v>
      </c>
      <c r="AU4052" s="24" t="s">
        <v>86</v>
      </c>
      <c r="AY4052" s="24" t="s">
        <v>144</v>
      </c>
      <c r="BE4052" s="187">
        <f>IF(N4052="základní",J4052,0)</f>
        <v>0</v>
      </c>
      <c r="BF4052" s="187">
        <f>IF(N4052="snížená",J4052,0)</f>
        <v>0</v>
      </c>
      <c r="BG4052" s="187">
        <f>IF(N4052="zákl. přenesená",J4052,0)</f>
        <v>0</v>
      </c>
      <c r="BH4052" s="187">
        <f>IF(N4052="sníž. přenesená",J4052,0)</f>
        <v>0</v>
      </c>
      <c r="BI4052" s="187">
        <f>IF(N4052="nulová",J4052,0)</f>
        <v>0</v>
      </c>
      <c r="BJ4052" s="24" t="s">
        <v>25</v>
      </c>
      <c r="BK4052" s="187">
        <f>ROUND(I4052*H4052,2)</f>
        <v>0</v>
      </c>
      <c r="BL4052" s="24" t="s">
        <v>339</v>
      </c>
      <c r="BM4052" s="24" t="s">
        <v>4022</v>
      </c>
    </row>
    <row r="4053" spans="2:51" s="12" customFormat="1" ht="13.5">
      <c r="B4053" s="197"/>
      <c r="D4053" s="189" t="s">
        <v>153</v>
      </c>
      <c r="E4053" s="198" t="s">
        <v>5</v>
      </c>
      <c r="F4053" s="199" t="s">
        <v>4018</v>
      </c>
      <c r="H4053" s="200">
        <v>1.6</v>
      </c>
      <c r="I4053" s="201"/>
      <c r="L4053" s="197"/>
      <c r="M4053" s="202"/>
      <c r="N4053" s="203"/>
      <c r="O4053" s="203"/>
      <c r="P4053" s="203"/>
      <c r="Q4053" s="203"/>
      <c r="R4053" s="203"/>
      <c r="S4053" s="203"/>
      <c r="T4053" s="204"/>
      <c r="AT4053" s="198" t="s">
        <v>153</v>
      </c>
      <c r="AU4053" s="198" t="s">
        <v>86</v>
      </c>
      <c r="AV4053" s="12" t="s">
        <v>86</v>
      </c>
      <c r="AW4053" s="12" t="s">
        <v>40</v>
      </c>
      <c r="AX4053" s="12" t="s">
        <v>77</v>
      </c>
      <c r="AY4053" s="198" t="s">
        <v>144</v>
      </c>
    </row>
    <row r="4054" spans="2:51" s="13" customFormat="1" ht="13.5">
      <c r="B4054" s="205"/>
      <c r="D4054" s="206" t="s">
        <v>153</v>
      </c>
      <c r="E4054" s="207" t="s">
        <v>5</v>
      </c>
      <c r="F4054" s="208" t="s">
        <v>174</v>
      </c>
      <c r="H4054" s="209">
        <v>1.6</v>
      </c>
      <c r="I4054" s="210"/>
      <c r="L4054" s="205"/>
      <c r="M4054" s="211"/>
      <c r="N4054" s="212"/>
      <c r="O4054" s="212"/>
      <c r="P4054" s="212"/>
      <c r="Q4054" s="212"/>
      <c r="R4054" s="212"/>
      <c r="S4054" s="212"/>
      <c r="T4054" s="213"/>
      <c r="AT4054" s="214" t="s">
        <v>153</v>
      </c>
      <c r="AU4054" s="214" t="s">
        <v>86</v>
      </c>
      <c r="AV4054" s="13" t="s">
        <v>151</v>
      </c>
      <c r="AW4054" s="13" t="s">
        <v>40</v>
      </c>
      <c r="AX4054" s="13" t="s">
        <v>25</v>
      </c>
      <c r="AY4054" s="214" t="s">
        <v>144</v>
      </c>
    </row>
    <row r="4055" spans="2:65" s="1" customFormat="1" ht="31.5" customHeight="1">
      <c r="B4055" s="175"/>
      <c r="C4055" s="176" t="s">
        <v>734</v>
      </c>
      <c r="D4055" s="176" t="s">
        <v>146</v>
      </c>
      <c r="E4055" s="177" t="s">
        <v>4023</v>
      </c>
      <c r="F4055" s="178" t="s">
        <v>4024</v>
      </c>
      <c r="G4055" s="179" t="s">
        <v>468</v>
      </c>
      <c r="H4055" s="180">
        <v>2.8</v>
      </c>
      <c r="I4055" s="181"/>
      <c r="J4055" s="182">
        <f>ROUND(I4055*H4055,2)</f>
        <v>0</v>
      </c>
      <c r="K4055" s="178" t="s">
        <v>4754</v>
      </c>
      <c r="L4055" s="42"/>
      <c r="M4055" s="183" t="s">
        <v>5</v>
      </c>
      <c r="N4055" s="184" t="s">
        <v>48</v>
      </c>
      <c r="O4055" s="43"/>
      <c r="P4055" s="185">
        <f>O4055*H4055</f>
        <v>0</v>
      </c>
      <c r="Q4055" s="185">
        <v>0</v>
      </c>
      <c r="R4055" s="185">
        <f>Q4055*H4055</f>
        <v>0</v>
      </c>
      <c r="S4055" s="185">
        <v>0</v>
      </c>
      <c r="T4055" s="186">
        <f>S4055*H4055</f>
        <v>0</v>
      </c>
      <c r="AR4055" s="24" t="s">
        <v>339</v>
      </c>
      <c r="AT4055" s="24" t="s">
        <v>146</v>
      </c>
      <c r="AU4055" s="24" t="s">
        <v>86</v>
      </c>
      <c r="AY4055" s="24" t="s">
        <v>144</v>
      </c>
      <c r="BE4055" s="187">
        <f>IF(N4055="základní",J4055,0)</f>
        <v>0</v>
      </c>
      <c r="BF4055" s="187">
        <f>IF(N4055="snížená",J4055,0)</f>
        <v>0</v>
      </c>
      <c r="BG4055" s="187">
        <f>IF(N4055="zákl. přenesená",J4055,0)</f>
        <v>0</v>
      </c>
      <c r="BH4055" s="187">
        <f>IF(N4055="sníž. přenesená",J4055,0)</f>
        <v>0</v>
      </c>
      <c r="BI4055" s="187">
        <f>IF(N4055="nulová",J4055,0)</f>
        <v>0</v>
      </c>
      <c r="BJ4055" s="24" t="s">
        <v>25</v>
      </c>
      <c r="BK4055" s="187">
        <f>ROUND(I4055*H4055,2)</f>
        <v>0</v>
      </c>
      <c r="BL4055" s="24" t="s">
        <v>339</v>
      </c>
      <c r="BM4055" s="24" t="s">
        <v>4025</v>
      </c>
    </row>
    <row r="4056" spans="2:51" s="12" customFormat="1" ht="13.5">
      <c r="B4056" s="197"/>
      <c r="D4056" s="189" t="s">
        <v>153</v>
      </c>
      <c r="E4056" s="198" t="s">
        <v>5</v>
      </c>
      <c r="F4056" s="199" t="s">
        <v>4026</v>
      </c>
      <c r="H4056" s="200">
        <v>2.8</v>
      </c>
      <c r="I4056" s="201"/>
      <c r="L4056" s="197"/>
      <c r="M4056" s="202"/>
      <c r="N4056" s="203"/>
      <c r="O4056" s="203"/>
      <c r="P4056" s="203"/>
      <c r="Q4056" s="203"/>
      <c r="R4056" s="203"/>
      <c r="S4056" s="203"/>
      <c r="T4056" s="204"/>
      <c r="AT4056" s="198" t="s">
        <v>153</v>
      </c>
      <c r="AU4056" s="198" t="s">
        <v>86</v>
      </c>
      <c r="AV4056" s="12" t="s">
        <v>86</v>
      </c>
      <c r="AW4056" s="12" t="s">
        <v>40</v>
      </c>
      <c r="AX4056" s="12" t="s">
        <v>77</v>
      </c>
      <c r="AY4056" s="198" t="s">
        <v>144</v>
      </c>
    </row>
    <row r="4057" spans="2:51" s="13" customFormat="1" ht="13.5">
      <c r="B4057" s="205"/>
      <c r="D4057" s="206" t="s">
        <v>153</v>
      </c>
      <c r="E4057" s="207" t="s">
        <v>5</v>
      </c>
      <c r="F4057" s="208" t="s">
        <v>174</v>
      </c>
      <c r="H4057" s="209">
        <v>2.8</v>
      </c>
      <c r="I4057" s="210"/>
      <c r="L4057" s="205"/>
      <c r="M4057" s="211"/>
      <c r="N4057" s="212"/>
      <c r="O4057" s="212"/>
      <c r="P4057" s="212"/>
      <c r="Q4057" s="212"/>
      <c r="R4057" s="212"/>
      <c r="S4057" s="212"/>
      <c r="T4057" s="213"/>
      <c r="AT4057" s="214" t="s">
        <v>153</v>
      </c>
      <c r="AU4057" s="214" t="s">
        <v>86</v>
      </c>
      <c r="AV4057" s="13" t="s">
        <v>151</v>
      </c>
      <c r="AW4057" s="13" t="s">
        <v>40</v>
      </c>
      <c r="AX4057" s="13" t="s">
        <v>25</v>
      </c>
      <c r="AY4057" s="214" t="s">
        <v>144</v>
      </c>
    </row>
    <row r="4058" spans="2:65" s="1" customFormat="1" ht="31.5" customHeight="1">
      <c r="B4058" s="175"/>
      <c r="C4058" s="176" t="s">
        <v>4027</v>
      </c>
      <c r="D4058" s="176" t="s">
        <v>146</v>
      </c>
      <c r="E4058" s="177" t="s">
        <v>4028</v>
      </c>
      <c r="F4058" s="178" t="s">
        <v>4029</v>
      </c>
      <c r="G4058" s="179" t="s">
        <v>468</v>
      </c>
      <c r="H4058" s="180">
        <v>1.75</v>
      </c>
      <c r="I4058" s="181"/>
      <c r="J4058" s="182">
        <f>ROUND(I4058*H4058,2)</f>
        <v>0</v>
      </c>
      <c r="K4058" s="178" t="s">
        <v>4754</v>
      </c>
      <c r="L4058" s="42"/>
      <c r="M4058" s="183" t="s">
        <v>5</v>
      </c>
      <c r="N4058" s="184" t="s">
        <v>48</v>
      </c>
      <c r="O4058" s="43"/>
      <c r="P4058" s="185">
        <f>O4058*H4058</f>
        <v>0</v>
      </c>
      <c r="Q4058" s="185">
        <v>0</v>
      </c>
      <c r="R4058" s="185">
        <f>Q4058*H4058</f>
        <v>0</v>
      </c>
      <c r="S4058" s="185">
        <v>0</v>
      </c>
      <c r="T4058" s="186">
        <f>S4058*H4058</f>
        <v>0</v>
      </c>
      <c r="AR4058" s="24" t="s">
        <v>339</v>
      </c>
      <c r="AT4058" s="24" t="s">
        <v>146</v>
      </c>
      <c r="AU4058" s="24" t="s">
        <v>86</v>
      </c>
      <c r="AY4058" s="24" t="s">
        <v>144</v>
      </c>
      <c r="BE4058" s="187">
        <f>IF(N4058="základní",J4058,0)</f>
        <v>0</v>
      </c>
      <c r="BF4058" s="187">
        <f>IF(N4058="snížená",J4058,0)</f>
        <v>0</v>
      </c>
      <c r="BG4058" s="187">
        <f>IF(N4058="zákl. přenesená",J4058,0)</f>
        <v>0</v>
      </c>
      <c r="BH4058" s="187">
        <f>IF(N4058="sníž. přenesená",J4058,0)</f>
        <v>0</v>
      </c>
      <c r="BI4058" s="187">
        <f>IF(N4058="nulová",J4058,0)</f>
        <v>0</v>
      </c>
      <c r="BJ4058" s="24" t="s">
        <v>25</v>
      </c>
      <c r="BK4058" s="187">
        <f>ROUND(I4058*H4058,2)</f>
        <v>0</v>
      </c>
      <c r="BL4058" s="24" t="s">
        <v>339</v>
      </c>
      <c r="BM4058" s="24" t="s">
        <v>4030</v>
      </c>
    </row>
    <row r="4059" spans="2:51" s="12" customFormat="1" ht="13.5">
      <c r="B4059" s="197"/>
      <c r="D4059" s="189" t="s">
        <v>153</v>
      </c>
      <c r="E4059" s="198" t="s">
        <v>5</v>
      </c>
      <c r="F4059" s="199" t="s">
        <v>4031</v>
      </c>
      <c r="H4059" s="200">
        <v>1.75</v>
      </c>
      <c r="I4059" s="201"/>
      <c r="L4059" s="197"/>
      <c r="M4059" s="202"/>
      <c r="N4059" s="203"/>
      <c r="O4059" s="203"/>
      <c r="P4059" s="203"/>
      <c r="Q4059" s="203"/>
      <c r="R4059" s="203"/>
      <c r="S4059" s="203"/>
      <c r="T4059" s="204"/>
      <c r="AT4059" s="198" t="s">
        <v>153</v>
      </c>
      <c r="AU4059" s="198" t="s">
        <v>86</v>
      </c>
      <c r="AV4059" s="12" t="s">
        <v>86</v>
      </c>
      <c r="AW4059" s="12" t="s">
        <v>40</v>
      </c>
      <c r="AX4059" s="12" t="s">
        <v>77</v>
      </c>
      <c r="AY4059" s="198" t="s">
        <v>144</v>
      </c>
    </row>
    <row r="4060" spans="2:51" s="13" customFormat="1" ht="13.5">
      <c r="B4060" s="205"/>
      <c r="D4060" s="206" t="s">
        <v>153</v>
      </c>
      <c r="E4060" s="207" t="s">
        <v>5</v>
      </c>
      <c r="F4060" s="208" t="s">
        <v>174</v>
      </c>
      <c r="H4060" s="209">
        <v>1.75</v>
      </c>
      <c r="I4060" s="210"/>
      <c r="L4060" s="205"/>
      <c r="M4060" s="211"/>
      <c r="N4060" s="212"/>
      <c r="O4060" s="212"/>
      <c r="P4060" s="212"/>
      <c r="Q4060" s="212"/>
      <c r="R4060" s="212"/>
      <c r="S4060" s="212"/>
      <c r="T4060" s="213"/>
      <c r="AT4060" s="214" t="s">
        <v>153</v>
      </c>
      <c r="AU4060" s="214" t="s">
        <v>86</v>
      </c>
      <c r="AV4060" s="13" t="s">
        <v>151</v>
      </c>
      <c r="AW4060" s="13" t="s">
        <v>40</v>
      </c>
      <c r="AX4060" s="13" t="s">
        <v>25</v>
      </c>
      <c r="AY4060" s="214" t="s">
        <v>144</v>
      </c>
    </row>
    <row r="4061" spans="2:65" s="1" customFormat="1" ht="31.5" customHeight="1">
      <c r="B4061" s="175"/>
      <c r="C4061" s="176" t="s">
        <v>4032</v>
      </c>
      <c r="D4061" s="176" t="s">
        <v>146</v>
      </c>
      <c r="E4061" s="177" t="s">
        <v>4033</v>
      </c>
      <c r="F4061" s="178" t="s">
        <v>4034</v>
      </c>
      <c r="G4061" s="179" t="s">
        <v>468</v>
      </c>
      <c r="H4061" s="180">
        <v>6.5</v>
      </c>
      <c r="I4061" s="181"/>
      <c r="J4061" s="182">
        <f>ROUND(I4061*H4061,2)</f>
        <v>0</v>
      </c>
      <c r="K4061" s="178" t="s">
        <v>4754</v>
      </c>
      <c r="L4061" s="42"/>
      <c r="M4061" s="183" t="s">
        <v>5</v>
      </c>
      <c r="N4061" s="184" t="s">
        <v>48</v>
      </c>
      <c r="O4061" s="43"/>
      <c r="P4061" s="185">
        <f>O4061*H4061</f>
        <v>0</v>
      </c>
      <c r="Q4061" s="185">
        <v>0</v>
      </c>
      <c r="R4061" s="185">
        <f>Q4061*H4061</f>
        <v>0</v>
      </c>
      <c r="S4061" s="185">
        <v>0</v>
      </c>
      <c r="T4061" s="186">
        <f>S4061*H4061</f>
        <v>0</v>
      </c>
      <c r="AR4061" s="24" t="s">
        <v>339</v>
      </c>
      <c r="AT4061" s="24" t="s">
        <v>146</v>
      </c>
      <c r="AU4061" s="24" t="s">
        <v>86</v>
      </c>
      <c r="AY4061" s="24" t="s">
        <v>144</v>
      </c>
      <c r="BE4061" s="187">
        <f>IF(N4061="základní",J4061,0)</f>
        <v>0</v>
      </c>
      <c r="BF4061" s="187">
        <f>IF(N4061="snížená",J4061,0)</f>
        <v>0</v>
      </c>
      <c r="BG4061" s="187">
        <f>IF(N4061="zákl. přenesená",J4061,0)</f>
        <v>0</v>
      </c>
      <c r="BH4061" s="187">
        <f>IF(N4061="sníž. přenesená",J4061,0)</f>
        <v>0</v>
      </c>
      <c r="BI4061" s="187">
        <f>IF(N4061="nulová",J4061,0)</f>
        <v>0</v>
      </c>
      <c r="BJ4061" s="24" t="s">
        <v>25</v>
      </c>
      <c r="BK4061" s="187">
        <f>ROUND(I4061*H4061,2)</f>
        <v>0</v>
      </c>
      <c r="BL4061" s="24" t="s">
        <v>339</v>
      </c>
      <c r="BM4061" s="24" t="s">
        <v>4035</v>
      </c>
    </row>
    <row r="4062" spans="2:51" s="12" customFormat="1" ht="13.5">
      <c r="B4062" s="197"/>
      <c r="D4062" s="189" t="s">
        <v>153</v>
      </c>
      <c r="E4062" s="198" t="s">
        <v>5</v>
      </c>
      <c r="F4062" s="199" t="s">
        <v>4036</v>
      </c>
      <c r="H4062" s="200">
        <v>6.5</v>
      </c>
      <c r="I4062" s="201"/>
      <c r="L4062" s="197"/>
      <c r="M4062" s="202"/>
      <c r="N4062" s="203"/>
      <c r="O4062" s="203"/>
      <c r="P4062" s="203"/>
      <c r="Q4062" s="203"/>
      <c r="R4062" s="203"/>
      <c r="S4062" s="203"/>
      <c r="T4062" s="204"/>
      <c r="AT4062" s="198" t="s">
        <v>153</v>
      </c>
      <c r="AU4062" s="198" t="s">
        <v>86</v>
      </c>
      <c r="AV4062" s="12" t="s">
        <v>86</v>
      </c>
      <c r="AW4062" s="12" t="s">
        <v>40</v>
      </c>
      <c r="AX4062" s="12" t="s">
        <v>77</v>
      </c>
      <c r="AY4062" s="198" t="s">
        <v>144</v>
      </c>
    </row>
    <row r="4063" spans="2:51" s="13" customFormat="1" ht="13.5">
      <c r="B4063" s="205"/>
      <c r="D4063" s="206" t="s">
        <v>153</v>
      </c>
      <c r="E4063" s="207" t="s">
        <v>5</v>
      </c>
      <c r="F4063" s="208" t="s">
        <v>174</v>
      </c>
      <c r="H4063" s="209">
        <v>6.5</v>
      </c>
      <c r="I4063" s="210"/>
      <c r="L4063" s="205"/>
      <c r="M4063" s="211"/>
      <c r="N4063" s="212"/>
      <c r="O4063" s="212"/>
      <c r="P4063" s="212"/>
      <c r="Q4063" s="212"/>
      <c r="R4063" s="212"/>
      <c r="S4063" s="212"/>
      <c r="T4063" s="213"/>
      <c r="AT4063" s="214" t="s">
        <v>153</v>
      </c>
      <c r="AU4063" s="214" t="s">
        <v>86</v>
      </c>
      <c r="AV4063" s="13" t="s">
        <v>151</v>
      </c>
      <c r="AW4063" s="13" t="s">
        <v>40</v>
      </c>
      <c r="AX4063" s="13" t="s">
        <v>25</v>
      </c>
      <c r="AY4063" s="214" t="s">
        <v>144</v>
      </c>
    </row>
    <row r="4064" spans="2:65" s="1" customFormat="1" ht="22.5" customHeight="1">
      <c r="B4064" s="175"/>
      <c r="C4064" s="176" t="s">
        <v>4037</v>
      </c>
      <c r="D4064" s="176" t="s">
        <v>146</v>
      </c>
      <c r="E4064" s="177" t="s">
        <v>4038</v>
      </c>
      <c r="F4064" s="178" t="s">
        <v>4039</v>
      </c>
      <c r="G4064" s="179" t="s">
        <v>393</v>
      </c>
      <c r="H4064" s="180">
        <v>1</v>
      </c>
      <c r="I4064" s="181"/>
      <c r="J4064" s="182">
        <f>ROUND(I4064*H4064,2)</f>
        <v>0</v>
      </c>
      <c r="K4064" s="178" t="s">
        <v>4754</v>
      </c>
      <c r="L4064" s="42"/>
      <c r="M4064" s="183" t="s">
        <v>5</v>
      </c>
      <c r="N4064" s="184" t="s">
        <v>48</v>
      </c>
      <c r="O4064" s="43"/>
      <c r="P4064" s="185">
        <f>O4064*H4064</f>
        <v>0</v>
      </c>
      <c r="Q4064" s="185">
        <v>0</v>
      </c>
      <c r="R4064" s="185">
        <f>Q4064*H4064</f>
        <v>0</v>
      </c>
      <c r="S4064" s="185">
        <v>0</v>
      </c>
      <c r="T4064" s="186">
        <f>S4064*H4064</f>
        <v>0</v>
      </c>
      <c r="AR4064" s="24" t="s">
        <v>339</v>
      </c>
      <c r="AT4064" s="24" t="s">
        <v>146</v>
      </c>
      <c r="AU4064" s="24" t="s">
        <v>86</v>
      </c>
      <c r="AY4064" s="24" t="s">
        <v>144</v>
      </c>
      <c r="BE4064" s="187">
        <f>IF(N4064="základní",J4064,0)</f>
        <v>0</v>
      </c>
      <c r="BF4064" s="187">
        <f>IF(N4064="snížená",J4064,0)</f>
        <v>0</v>
      </c>
      <c r="BG4064" s="187">
        <f>IF(N4064="zákl. přenesená",J4064,0)</f>
        <v>0</v>
      </c>
      <c r="BH4064" s="187">
        <f>IF(N4064="sníž. přenesená",J4064,0)</f>
        <v>0</v>
      </c>
      <c r="BI4064" s="187">
        <f>IF(N4064="nulová",J4064,0)</f>
        <v>0</v>
      </c>
      <c r="BJ4064" s="24" t="s">
        <v>25</v>
      </c>
      <c r="BK4064" s="187">
        <f>ROUND(I4064*H4064,2)</f>
        <v>0</v>
      </c>
      <c r="BL4064" s="24" t="s">
        <v>339</v>
      </c>
      <c r="BM4064" s="24" t="s">
        <v>4040</v>
      </c>
    </row>
    <row r="4065" spans="2:51" s="12" customFormat="1" ht="13.5">
      <c r="B4065" s="197"/>
      <c r="D4065" s="189" t="s">
        <v>153</v>
      </c>
      <c r="E4065" s="198" t="s">
        <v>5</v>
      </c>
      <c r="F4065" s="199" t="s">
        <v>25</v>
      </c>
      <c r="H4065" s="200">
        <v>1</v>
      </c>
      <c r="I4065" s="201"/>
      <c r="L4065" s="197"/>
      <c r="M4065" s="202"/>
      <c r="N4065" s="203"/>
      <c r="O4065" s="203"/>
      <c r="P4065" s="203"/>
      <c r="Q4065" s="203"/>
      <c r="R4065" s="203"/>
      <c r="S4065" s="203"/>
      <c r="T4065" s="204"/>
      <c r="AT4065" s="198" t="s">
        <v>153</v>
      </c>
      <c r="AU4065" s="198" t="s">
        <v>86</v>
      </c>
      <c r="AV4065" s="12" t="s">
        <v>86</v>
      </c>
      <c r="AW4065" s="12" t="s">
        <v>40</v>
      </c>
      <c r="AX4065" s="12" t="s">
        <v>77</v>
      </c>
      <c r="AY4065" s="198" t="s">
        <v>144</v>
      </c>
    </row>
    <row r="4066" spans="2:51" s="13" customFormat="1" ht="13.5">
      <c r="B4066" s="205"/>
      <c r="D4066" s="206" t="s">
        <v>153</v>
      </c>
      <c r="E4066" s="207" t="s">
        <v>5</v>
      </c>
      <c r="F4066" s="208" t="s">
        <v>174</v>
      </c>
      <c r="H4066" s="209">
        <v>1</v>
      </c>
      <c r="I4066" s="210"/>
      <c r="L4066" s="205"/>
      <c r="M4066" s="211"/>
      <c r="N4066" s="212"/>
      <c r="O4066" s="212"/>
      <c r="P4066" s="212"/>
      <c r="Q4066" s="212"/>
      <c r="R4066" s="212"/>
      <c r="S4066" s="212"/>
      <c r="T4066" s="213"/>
      <c r="AT4066" s="214" t="s">
        <v>153</v>
      </c>
      <c r="AU4066" s="214" t="s">
        <v>86</v>
      </c>
      <c r="AV4066" s="13" t="s">
        <v>151</v>
      </c>
      <c r="AW4066" s="13" t="s">
        <v>40</v>
      </c>
      <c r="AX4066" s="13" t="s">
        <v>25</v>
      </c>
      <c r="AY4066" s="214" t="s">
        <v>144</v>
      </c>
    </row>
    <row r="4067" spans="2:65" s="1" customFormat="1" ht="22.5" customHeight="1">
      <c r="B4067" s="175"/>
      <c r="C4067" s="176" t="s">
        <v>4041</v>
      </c>
      <c r="D4067" s="176" t="s">
        <v>146</v>
      </c>
      <c r="E4067" s="177" t="s">
        <v>4042</v>
      </c>
      <c r="F4067" s="178" t="s">
        <v>4043</v>
      </c>
      <c r="G4067" s="179" t="s">
        <v>393</v>
      </c>
      <c r="H4067" s="180">
        <v>1</v>
      </c>
      <c r="I4067" s="181"/>
      <c r="J4067" s="182">
        <f>ROUND(I4067*H4067,2)</f>
        <v>0</v>
      </c>
      <c r="K4067" s="178" t="s">
        <v>4754</v>
      </c>
      <c r="L4067" s="42"/>
      <c r="M4067" s="183" t="s">
        <v>5</v>
      </c>
      <c r="N4067" s="184" t="s">
        <v>48</v>
      </c>
      <c r="O4067" s="43"/>
      <c r="P4067" s="185">
        <f>O4067*H4067</f>
        <v>0</v>
      </c>
      <c r="Q4067" s="185">
        <v>0</v>
      </c>
      <c r="R4067" s="185">
        <f>Q4067*H4067</f>
        <v>0</v>
      </c>
      <c r="S4067" s="185">
        <v>0</v>
      </c>
      <c r="T4067" s="186">
        <f>S4067*H4067</f>
        <v>0</v>
      </c>
      <c r="AR4067" s="24" t="s">
        <v>339</v>
      </c>
      <c r="AT4067" s="24" t="s">
        <v>146</v>
      </c>
      <c r="AU4067" s="24" t="s">
        <v>86</v>
      </c>
      <c r="AY4067" s="24" t="s">
        <v>144</v>
      </c>
      <c r="BE4067" s="187">
        <f>IF(N4067="základní",J4067,0)</f>
        <v>0</v>
      </c>
      <c r="BF4067" s="187">
        <f>IF(N4067="snížená",J4067,0)</f>
        <v>0</v>
      </c>
      <c r="BG4067" s="187">
        <f>IF(N4067="zákl. přenesená",J4067,0)</f>
        <v>0</v>
      </c>
      <c r="BH4067" s="187">
        <f>IF(N4067="sníž. přenesená",J4067,0)</f>
        <v>0</v>
      </c>
      <c r="BI4067" s="187">
        <f>IF(N4067="nulová",J4067,0)</f>
        <v>0</v>
      </c>
      <c r="BJ4067" s="24" t="s">
        <v>25</v>
      </c>
      <c r="BK4067" s="187">
        <f>ROUND(I4067*H4067,2)</f>
        <v>0</v>
      </c>
      <c r="BL4067" s="24" t="s">
        <v>339</v>
      </c>
      <c r="BM4067" s="24" t="s">
        <v>4044</v>
      </c>
    </row>
    <row r="4068" spans="2:51" s="12" customFormat="1" ht="13.5">
      <c r="B4068" s="197"/>
      <c r="D4068" s="189" t="s">
        <v>153</v>
      </c>
      <c r="E4068" s="198" t="s">
        <v>5</v>
      </c>
      <c r="F4068" s="199" t="s">
        <v>25</v>
      </c>
      <c r="H4068" s="200">
        <v>1</v>
      </c>
      <c r="I4068" s="201"/>
      <c r="L4068" s="197"/>
      <c r="M4068" s="202"/>
      <c r="N4068" s="203"/>
      <c r="O4068" s="203"/>
      <c r="P4068" s="203"/>
      <c r="Q4068" s="203"/>
      <c r="R4068" s="203"/>
      <c r="S4068" s="203"/>
      <c r="T4068" s="204"/>
      <c r="AT4068" s="198" t="s">
        <v>153</v>
      </c>
      <c r="AU4068" s="198" t="s">
        <v>86</v>
      </c>
      <c r="AV4068" s="12" t="s">
        <v>86</v>
      </c>
      <c r="AW4068" s="12" t="s">
        <v>40</v>
      </c>
      <c r="AX4068" s="12" t="s">
        <v>77</v>
      </c>
      <c r="AY4068" s="198" t="s">
        <v>144</v>
      </c>
    </row>
    <row r="4069" spans="2:51" s="13" customFormat="1" ht="13.5">
      <c r="B4069" s="205"/>
      <c r="D4069" s="206" t="s">
        <v>153</v>
      </c>
      <c r="E4069" s="207" t="s">
        <v>5</v>
      </c>
      <c r="F4069" s="208" t="s">
        <v>174</v>
      </c>
      <c r="H4069" s="209">
        <v>1</v>
      </c>
      <c r="I4069" s="210"/>
      <c r="L4069" s="205"/>
      <c r="M4069" s="211"/>
      <c r="N4069" s="212"/>
      <c r="O4069" s="212"/>
      <c r="P4069" s="212"/>
      <c r="Q4069" s="212"/>
      <c r="R4069" s="212"/>
      <c r="S4069" s="212"/>
      <c r="T4069" s="213"/>
      <c r="AT4069" s="214" t="s">
        <v>153</v>
      </c>
      <c r="AU4069" s="214" t="s">
        <v>86</v>
      </c>
      <c r="AV4069" s="13" t="s">
        <v>151</v>
      </c>
      <c r="AW4069" s="13" t="s">
        <v>40</v>
      </c>
      <c r="AX4069" s="13" t="s">
        <v>25</v>
      </c>
      <c r="AY4069" s="214" t="s">
        <v>144</v>
      </c>
    </row>
    <row r="4070" spans="2:65" s="1" customFormat="1" ht="22.5" customHeight="1">
      <c r="B4070" s="175"/>
      <c r="C4070" s="176" t="s">
        <v>4045</v>
      </c>
      <c r="D4070" s="176" t="s">
        <v>146</v>
      </c>
      <c r="E4070" s="177" t="s">
        <v>4046</v>
      </c>
      <c r="F4070" s="178" t="s">
        <v>4047</v>
      </c>
      <c r="G4070" s="179" t="s">
        <v>393</v>
      </c>
      <c r="H4070" s="180">
        <v>2</v>
      </c>
      <c r="I4070" s="181"/>
      <c r="J4070" s="182">
        <f>ROUND(I4070*H4070,2)</f>
        <v>0</v>
      </c>
      <c r="K4070" s="178" t="s">
        <v>4754</v>
      </c>
      <c r="L4070" s="42"/>
      <c r="M4070" s="183" t="s">
        <v>5</v>
      </c>
      <c r="N4070" s="184" t="s">
        <v>48</v>
      </c>
      <c r="O4070" s="43"/>
      <c r="P4070" s="185">
        <f>O4070*H4070</f>
        <v>0</v>
      </c>
      <c r="Q4070" s="185">
        <v>0</v>
      </c>
      <c r="R4070" s="185">
        <f>Q4070*H4070</f>
        <v>0</v>
      </c>
      <c r="S4070" s="185">
        <v>0</v>
      </c>
      <c r="T4070" s="186">
        <f>S4070*H4070</f>
        <v>0</v>
      </c>
      <c r="AR4070" s="24" t="s">
        <v>339</v>
      </c>
      <c r="AT4070" s="24" t="s">
        <v>146</v>
      </c>
      <c r="AU4070" s="24" t="s">
        <v>86</v>
      </c>
      <c r="AY4070" s="24" t="s">
        <v>144</v>
      </c>
      <c r="BE4070" s="187">
        <f>IF(N4070="základní",J4070,0)</f>
        <v>0</v>
      </c>
      <c r="BF4070" s="187">
        <f>IF(N4070="snížená",J4070,0)</f>
        <v>0</v>
      </c>
      <c r="BG4070" s="187">
        <f>IF(N4070="zákl. přenesená",J4070,0)</f>
        <v>0</v>
      </c>
      <c r="BH4070" s="187">
        <f>IF(N4070="sníž. přenesená",J4070,0)</f>
        <v>0</v>
      </c>
      <c r="BI4070" s="187">
        <f>IF(N4070="nulová",J4070,0)</f>
        <v>0</v>
      </c>
      <c r="BJ4070" s="24" t="s">
        <v>25</v>
      </c>
      <c r="BK4070" s="187">
        <f>ROUND(I4070*H4070,2)</f>
        <v>0</v>
      </c>
      <c r="BL4070" s="24" t="s">
        <v>339</v>
      </c>
      <c r="BM4070" s="24" t="s">
        <v>4048</v>
      </c>
    </row>
    <row r="4071" spans="2:51" s="12" customFormat="1" ht="13.5">
      <c r="B4071" s="197"/>
      <c r="D4071" s="189" t="s">
        <v>153</v>
      </c>
      <c r="E4071" s="198" t="s">
        <v>5</v>
      </c>
      <c r="F4071" s="199" t="s">
        <v>86</v>
      </c>
      <c r="H4071" s="200">
        <v>2</v>
      </c>
      <c r="I4071" s="201"/>
      <c r="L4071" s="197"/>
      <c r="M4071" s="202"/>
      <c r="N4071" s="203"/>
      <c r="O4071" s="203"/>
      <c r="P4071" s="203"/>
      <c r="Q4071" s="203"/>
      <c r="R4071" s="203"/>
      <c r="S4071" s="203"/>
      <c r="T4071" s="204"/>
      <c r="AT4071" s="198" t="s">
        <v>153</v>
      </c>
      <c r="AU4071" s="198" t="s">
        <v>86</v>
      </c>
      <c r="AV4071" s="12" t="s">
        <v>86</v>
      </c>
      <c r="AW4071" s="12" t="s">
        <v>40</v>
      </c>
      <c r="AX4071" s="12" t="s">
        <v>77</v>
      </c>
      <c r="AY4071" s="198" t="s">
        <v>144</v>
      </c>
    </row>
    <row r="4072" spans="2:51" s="13" customFormat="1" ht="13.5">
      <c r="B4072" s="205"/>
      <c r="D4072" s="206" t="s">
        <v>153</v>
      </c>
      <c r="E4072" s="207" t="s">
        <v>5</v>
      </c>
      <c r="F4072" s="208" t="s">
        <v>174</v>
      </c>
      <c r="H4072" s="209">
        <v>2</v>
      </c>
      <c r="I4072" s="210"/>
      <c r="L4072" s="205"/>
      <c r="M4072" s="211"/>
      <c r="N4072" s="212"/>
      <c r="O4072" s="212"/>
      <c r="P4072" s="212"/>
      <c r="Q4072" s="212"/>
      <c r="R4072" s="212"/>
      <c r="S4072" s="212"/>
      <c r="T4072" s="213"/>
      <c r="AT4072" s="214" t="s">
        <v>153</v>
      </c>
      <c r="AU4072" s="214" t="s">
        <v>86</v>
      </c>
      <c r="AV4072" s="13" t="s">
        <v>151</v>
      </c>
      <c r="AW4072" s="13" t="s">
        <v>40</v>
      </c>
      <c r="AX4072" s="13" t="s">
        <v>25</v>
      </c>
      <c r="AY4072" s="214" t="s">
        <v>144</v>
      </c>
    </row>
    <row r="4073" spans="2:65" s="1" customFormat="1" ht="22.5" customHeight="1">
      <c r="B4073" s="175"/>
      <c r="C4073" s="176" t="s">
        <v>4049</v>
      </c>
      <c r="D4073" s="176" t="s">
        <v>146</v>
      </c>
      <c r="E4073" s="177" t="s">
        <v>4050</v>
      </c>
      <c r="F4073" s="178" t="s">
        <v>4051</v>
      </c>
      <c r="G4073" s="179" t="s">
        <v>393</v>
      </c>
      <c r="H4073" s="180">
        <v>1</v>
      </c>
      <c r="I4073" s="181"/>
      <c r="J4073" s="182">
        <f>ROUND(I4073*H4073,2)</f>
        <v>0</v>
      </c>
      <c r="K4073" s="178" t="s">
        <v>4754</v>
      </c>
      <c r="L4073" s="42"/>
      <c r="M4073" s="183" t="s">
        <v>5</v>
      </c>
      <c r="N4073" s="184" t="s">
        <v>48</v>
      </c>
      <c r="O4073" s="43"/>
      <c r="P4073" s="185">
        <f>O4073*H4073</f>
        <v>0</v>
      </c>
      <c r="Q4073" s="185">
        <v>0</v>
      </c>
      <c r="R4073" s="185">
        <f>Q4073*H4073</f>
        <v>0</v>
      </c>
      <c r="S4073" s="185">
        <v>0</v>
      </c>
      <c r="T4073" s="186">
        <f>S4073*H4073</f>
        <v>0</v>
      </c>
      <c r="AR4073" s="24" t="s">
        <v>339</v>
      </c>
      <c r="AT4073" s="24" t="s">
        <v>146</v>
      </c>
      <c r="AU4073" s="24" t="s">
        <v>86</v>
      </c>
      <c r="AY4073" s="24" t="s">
        <v>144</v>
      </c>
      <c r="BE4073" s="187">
        <f>IF(N4073="základní",J4073,0)</f>
        <v>0</v>
      </c>
      <c r="BF4073" s="187">
        <f>IF(N4073="snížená",J4073,0)</f>
        <v>0</v>
      </c>
      <c r="BG4073" s="187">
        <f>IF(N4073="zákl. přenesená",J4073,0)</f>
        <v>0</v>
      </c>
      <c r="BH4073" s="187">
        <f>IF(N4073="sníž. přenesená",J4073,0)</f>
        <v>0</v>
      </c>
      <c r="BI4073" s="187">
        <f>IF(N4073="nulová",J4073,0)</f>
        <v>0</v>
      </c>
      <c r="BJ4073" s="24" t="s">
        <v>25</v>
      </c>
      <c r="BK4073" s="187">
        <f>ROUND(I4073*H4073,2)</f>
        <v>0</v>
      </c>
      <c r="BL4073" s="24" t="s">
        <v>339</v>
      </c>
      <c r="BM4073" s="24" t="s">
        <v>4052</v>
      </c>
    </row>
    <row r="4074" spans="2:51" s="12" customFormat="1" ht="13.5">
      <c r="B4074" s="197"/>
      <c r="D4074" s="189" t="s">
        <v>153</v>
      </c>
      <c r="E4074" s="198" t="s">
        <v>5</v>
      </c>
      <c r="F4074" s="199" t="s">
        <v>25</v>
      </c>
      <c r="H4074" s="200">
        <v>1</v>
      </c>
      <c r="I4074" s="201"/>
      <c r="L4074" s="197"/>
      <c r="M4074" s="202"/>
      <c r="N4074" s="203"/>
      <c r="O4074" s="203"/>
      <c r="P4074" s="203"/>
      <c r="Q4074" s="203"/>
      <c r="R4074" s="203"/>
      <c r="S4074" s="203"/>
      <c r="T4074" s="204"/>
      <c r="AT4074" s="198" t="s">
        <v>153</v>
      </c>
      <c r="AU4074" s="198" t="s">
        <v>86</v>
      </c>
      <c r="AV4074" s="12" t="s">
        <v>86</v>
      </c>
      <c r="AW4074" s="12" t="s">
        <v>40</v>
      </c>
      <c r="AX4074" s="12" t="s">
        <v>77</v>
      </c>
      <c r="AY4074" s="198" t="s">
        <v>144</v>
      </c>
    </row>
    <row r="4075" spans="2:51" s="13" customFormat="1" ht="13.5">
      <c r="B4075" s="205"/>
      <c r="D4075" s="206" t="s">
        <v>153</v>
      </c>
      <c r="E4075" s="207" t="s">
        <v>5</v>
      </c>
      <c r="F4075" s="208" t="s">
        <v>174</v>
      </c>
      <c r="H4075" s="209">
        <v>1</v>
      </c>
      <c r="I4075" s="210"/>
      <c r="L4075" s="205"/>
      <c r="M4075" s="211"/>
      <c r="N4075" s="212"/>
      <c r="O4075" s="212"/>
      <c r="P4075" s="212"/>
      <c r="Q4075" s="212"/>
      <c r="R4075" s="212"/>
      <c r="S4075" s="212"/>
      <c r="T4075" s="213"/>
      <c r="AT4075" s="214" t="s">
        <v>153</v>
      </c>
      <c r="AU4075" s="214" t="s">
        <v>86</v>
      </c>
      <c r="AV4075" s="13" t="s">
        <v>151</v>
      </c>
      <c r="AW4075" s="13" t="s">
        <v>40</v>
      </c>
      <c r="AX4075" s="13" t="s">
        <v>25</v>
      </c>
      <c r="AY4075" s="214" t="s">
        <v>144</v>
      </c>
    </row>
    <row r="4076" spans="2:65" s="1" customFormat="1" ht="22.5" customHeight="1">
      <c r="B4076" s="175"/>
      <c r="C4076" s="176" t="s">
        <v>4053</v>
      </c>
      <c r="D4076" s="176" t="s">
        <v>146</v>
      </c>
      <c r="E4076" s="177" t="s">
        <v>4054</v>
      </c>
      <c r="F4076" s="178" t="s">
        <v>4055</v>
      </c>
      <c r="G4076" s="179" t="s">
        <v>393</v>
      </c>
      <c r="H4076" s="180">
        <v>1</v>
      </c>
      <c r="I4076" s="181"/>
      <c r="J4076" s="182">
        <f>ROUND(I4076*H4076,2)</f>
        <v>0</v>
      </c>
      <c r="K4076" s="178" t="s">
        <v>4754</v>
      </c>
      <c r="L4076" s="42"/>
      <c r="M4076" s="183" t="s">
        <v>5</v>
      </c>
      <c r="N4076" s="184" t="s">
        <v>48</v>
      </c>
      <c r="O4076" s="43"/>
      <c r="P4076" s="185">
        <f>O4076*H4076</f>
        <v>0</v>
      </c>
      <c r="Q4076" s="185">
        <v>0</v>
      </c>
      <c r="R4076" s="185">
        <f>Q4076*H4076</f>
        <v>0</v>
      </c>
      <c r="S4076" s="185">
        <v>0</v>
      </c>
      <c r="T4076" s="186">
        <f>S4076*H4076</f>
        <v>0</v>
      </c>
      <c r="AR4076" s="24" t="s">
        <v>339</v>
      </c>
      <c r="AT4076" s="24" t="s">
        <v>146</v>
      </c>
      <c r="AU4076" s="24" t="s">
        <v>86</v>
      </c>
      <c r="AY4076" s="24" t="s">
        <v>144</v>
      </c>
      <c r="BE4076" s="187">
        <f>IF(N4076="základní",J4076,0)</f>
        <v>0</v>
      </c>
      <c r="BF4076" s="187">
        <f>IF(N4076="snížená",J4076,0)</f>
        <v>0</v>
      </c>
      <c r="BG4076" s="187">
        <f>IF(N4076="zákl. přenesená",J4076,0)</f>
        <v>0</v>
      </c>
      <c r="BH4076" s="187">
        <f>IF(N4076="sníž. přenesená",J4076,0)</f>
        <v>0</v>
      </c>
      <c r="BI4076" s="187">
        <f>IF(N4076="nulová",J4076,0)</f>
        <v>0</v>
      </c>
      <c r="BJ4076" s="24" t="s">
        <v>25</v>
      </c>
      <c r="BK4076" s="187">
        <f>ROUND(I4076*H4076,2)</f>
        <v>0</v>
      </c>
      <c r="BL4076" s="24" t="s">
        <v>339</v>
      </c>
      <c r="BM4076" s="24" t="s">
        <v>4056</v>
      </c>
    </row>
    <row r="4077" spans="2:51" s="12" customFormat="1" ht="13.5">
      <c r="B4077" s="197"/>
      <c r="D4077" s="189" t="s">
        <v>153</v>
      </c>
      <c r="E4077" s="198" t="s">
        <v>5</v>
      </c>
      <c r="F4077" s="199" t="s">
        <v>25</v>
      </c>
      <c r="H4077" s="200">
        <v>1</v>
      </c>
      <c r="I4077" s="201"/>
      <c r="L4077" s="197"/>
      <c r="M4077" s="202"/>
      <c r="N4077" s="203"/>
      <c r="O4077" s="203"/>
      <c r="P4077" s="203"/>
      <c r="Q4077" s="203"/>
      <c r="R4077" s="203"/>
      <c r="S4077" s="203"/>
      <c r="T4077" s="204"/>
      <c r="AT4077" s="198" t="s">
        <v>153</v>
      </c>
      <c r="AU4077" s="198" t="s">
        <v>86</v>
      </c>
      <c r="AV4077" s="12" t="s">
        <v>86</v>
      </c>
      <c r="AW4077" s="12" t="s">
        <v>40</v>
      </c>
      <c r="AX4077" s="12" t="s">
        <v>77</v>
      </c>
      <c r="AY4077" s="198" t="s">
        <v>144</v>
      </c>
    </row>
    <row r="4078" spans="2:51" s="13" customFormat="1" ht="13.5">
      <c r="B4078" s="205"/>
      <c r="D4078" s="206" t="s">
        <v>153</v>
      </c>
      <c r="E4078" s="207" t="s">
        <v>5</v>
      </c>
      <c r="F4078" s="208" t="s">
        <v>174</v>
      </c>
      <c r="H4078" s="209">
        <v>1</v>
      </c>
      <c r="I4078" s="210"/>
      <c r="L4078" s="205"/>
      <c r="M4078" s="211"/>
      <c r="N4078" s="212"/>
      <c r="O4078" s="212"/>
      <c r="P4078" s="212"/>
      <c r="Q4078" s="212"/>
      <c r="R4078" s="212"/>
      <c r="S4078" s="212"/>
      <c r="T4078" s="213"/>
      <c r="AT4078" s="214" t="s">
        <v>153</v>
      </c>
      <c r="AU4078" s="214" t="s">
        <v>86</v>
      </c>
      <c r="AV4078" s="13" t="s">
        <v>151</v>
      </c>
      <c r="AW4078" s="13" t="s">
        <v>40</v>
      </c>
      <c r="AX4078" s="13" t="s">
        <v>25</v>
      </c>
      <c r="AY4078" s="214" t="s">
        <v>144</v>
      </c>
    </row>
    <row r="4079" spans="2:65" s="1" customFormat="1" ht="31.5" customHeight="1">
      <c r="B4079" s="175"/>
      <c r="C4079" s="176" t="s">
        <v>4057</v>
      </c>
      <c r="D4079" s="176" t="s">
        <v>146</v>
      </c>
      <c r="E4079" s="177" t="s">
        <v>4058</v>
      </c>
      <c r="F4079" s="178" t="s">
        <v>4059</v>
      </c>
      <c r="G4079" s="179" t="s">
        <v>468</v>
      </c>
      <c r="H4079" s="180">
        <v>8</v>
      </c>
      <c r="I4079" s="181"/>
      <c r="J4079" s="182">
        <f>ROUND(I4079*H4079,2)</f>
        <v>0</v>
      </c>
      <c r="K4079" s="178" t="s">
        <v>4754</v>
      </c>
      <c r="L4079" s="42"/>
      <c r="M4079" s="183" t="s">
        <v>5</v>
      </c>
      <c r="N4079" s="184" t="s">
        <v>48</v>
      </c>
      <c r="O4079" s="43"/>
      <c r="P4079" s="185">
        <f>O4079*H4079</f>
        <v>0</v>
      </c>
      <c r="Q4079" s="185">
        <v>0</v>
      </c>
      <c r="R4079" s="185">
        <f>Q4079*H4079</f>
        <v>0</v>
      </c>
      <c r="S4079" s="185">
        <v>0</v>
      </c>
      <c r="T4079" s="186">
        <f>S4079*H4079</f>
        <v>0</v>
      </c>
      <c r="AR4079" s="24" t="s">
        <v>339</v>
      </c>
      <c r="AT4079" s="24" t="s">
        <v>146</v>
      </c>
      <c r="AU4079" s="24" t="s">
        <v>86</v>
      </c>
      <c r="AY4079" s="24" t="s">
        <v>144</v>
      </c>
      <c r="BE4079" s="187">
        <f>IF(N4079="základní",J4079,0)</f>
        <v>0</v>
      </c>
      <c r="BF4079" s="187">
        <f>IF(N4079="snížená",J4079,0)</f>
        <v>0</v>
      </c>
      <c r="BG4079" s="187">
        <f>IF(N4079="zákl. přenesená",J4079,0)</f>
        <v>0</v>
      </c>
      <c r="BH4079" s="187">
        <f>IF(N4079="sníž. přenesená",J4079,0)</f>
        <v>0</v>
      </c>
      <c r="BI4079" s="187">
        <f>IF(N4079="nulová",J4079,0)</f>
        <v>0</v>
      </c>
      <c r="BJ4079" s="24" t="s">
        <v>25</v>
      </c>
      <c r="BK4079" s="187">
        <f>ROUND(I4079*H4079,2)</f>
        <v>0</v>
      </c>
      <c r="BL4079" s="24" t="s">
        <v>339</v>
      </c>
      <c r="BM4079" s="24" t="s">
        <v>4060</v>
      </c>
    </row>
    <row r="4080" spans="2:51" s="12" customFormat="1" ht="13.5">
      <c r="B4080" s="197"/>
      <c r="D4080" s="189" t="s">
        <v>153</v>
      </c>
      <c r="E4080" s="198" t="s">
        <v>5</v>
      </c>
      <c r="F4080" s="199" t="s">
        <v>2413</v>
      </c>
      <c r="H4080" s="200">
        <v>8</v>
      </c>
      <c r="I4080" s="201"/>
      <c r="L4080" s="197"/>
      <c r="M4080" s="202"/>
      <c r="N4080" s="203"/>
      <c r="O4080" s="203"/>
      <c r="P4080" s="203"/>
      <c r="Q4080" s="203"/>
      <c r="R4080" s="203"/>
      <c r="S4080" s="203"/>
      <c r="T4080" s="204"/>
      <c r="AT4080" s="198" t="s">
        <v>153</v>
      </c>
      <c r="AU4080" s="198" t="s">
        <v>86</v>
      </c>
      <c r="AV4080" s="12" t="s">
        <v>86</v>
      </c>
      <c r="AW4080" s="12" t="s">
        <v>40</v>
      </c>
      <c r="AX4080" s="12" t="s">
        <v>77</v>
      </c>
      <c r="AY4080" s="198" t="s">
        <v>144</v>
      </c>
    </row>
    <row r="4081" spans="2:51" s="13" customFormat="1" ht="13.5">
      <c r="B4081" s="205"/>
      <c r="D4081" s="206" t="s">
        <v>153</v>
      </c>
      <c r="E4081" s="207" t="s">
        <v>5</v>
      </c>
      <c r="F4081" s="208" t="s">
        <v>174</v>
      </c>
      <c r="H4081" s="209">
        <v>8</v>
      </c>
      <c r="I4081" s="210"/>
      <c r="L4081" s="205"/>
      <c r="M4081" s="211"/>
      <c r="N4081" s="212"/>
      <c r="O4081" s="212"/>
      <c r="P4081" s="212"/>
      <c r="Q4081" s="212"/>
      <c r="R4081" s="212"/>
      <c r="S4081" s="212"/>
      <c r="T4081" s="213"/>
      <c r="AT4081" s="214" t="s">
        <v>153</v>
      </c>
      <c r="AU4081" s="214" t="s">
        <v>86</v>
      </c>
      <c r="AV4081" s="13" t="s">
        <v>151</v>
      </c>
      <c r="AW4081" s="13" t="s">
        <v>40</v>
      </c>
      <c r="AX4081" s="13" t="s">
        <v>25</v>
      </c>
      <c r="AY4081" s="214" t="s">
        <v>144</v>
      </c>
    </row>
    <row r="4082" spans="2:65" s="1" customFormat="1" ht="22.5" customHeight="1">
      <c r="B4082" s="175"/>
      <c r="C4082" s="176" t="s">
        <v>4061</v>
      </c>
      <c r="D4082" s="176" t="s">
        <v>146</v>
      </c>
      <c r="E4082" s="177" t="s">
        <v>4062</v>
      </c>
      <c r="F4082" s="178" t="s">
        <v>4063</v>
      </c>
      <c r="G4082" s="179" t="s">
        <v>393</v>
      </c>
      <c r="H4082" s="180">
        <v>1</v>
      </c>
      <c r="I4082" s="181"/>
      <c r="J4082" s="182">
        <f>ROUND(I4082*H4082,2)</f>
        <v>0</v>
      </c>
      <c r="K4082" s="178" t="s">
        <v>4754</v>
      </c>
      <c r="L4082" s="42"/>
      <c r="M4082" s="183" t="s">
        <v>5</v>
      </c>
      <c r="N4082" s="184" t="s">
        <v>48</v>
      </c>
      <c r="O4082" s="43"/>
      <c r="P4082" s="185">
        <f>O4082*H4082</f>
        <v>0</v>
      </c>
      <c r="Q4082" s="185">
        <v>0</v>
      </c>
      <c r="R4082" s="185">
        <f>Q4082*H4082</f>
        <v>0</v>
      </c>
      <c r="S4082" s="185">
        <v>0</v>
      </c>
      <c r="T4082" s="186">
        <f>S4082*H4082</f>
        <v>0</v>
      </c>
      <c r="AR4082" s="24" t="s">
        <v>339</v>
      </c>
      <c r="AT4082" s="24" t="s">
        <v>146</v>
      </c>
      <c r="AU4082" s="24" t="s">
        <v>86</v>
      </c>
      <c r="AY4082" s="24" t="s">
        <v>144</v>
      </c>
      <c r="BE4082" s="187">
        <f>IF(N4082="základní",J4082,0)</f>
        <v>0</v>
      </c>
      <c r="BF4082" s="187">
        <f>IF(N4082="snížená",J4082,0)</f>
        <v>0</v>
      </c>
      <c r="BG4082" s="187">
        <f>IF(N4082="zákl. přenesená",J4082,0)</f>
        <v>0</v>
      </c>
      <c r="BH4082" s="187">
        <f>IF(N4082="sníž. přenesená",J4082,0)</f>
        <v>0</v>
      </c>
      <c r="BI4082" s="187">
        <f>IF(N4082="nulová",J4082,0)</f>
        <v>0</v>
      </c>
      <c r="BJ4082" s="24" t="s">
        <v>25</v>
      </c>
      <c r="BK4082" s="187">
        <f>ROUND(I4082*H4082,2)</f>
        <v>0</v>
      </c>
      <c r="BL4082" s="24" t="s">
        <v>339</v>
      </c>
      <c r="BM4082" s="24" t="s">
        <v>4064</v>
      </c>
    </row>
    <row r="4083" spans="2:51" s="12" customFormat="1" ht="13.5">
      <c r="B4083" s="197"/>
      <c r="D4083" s="189" t="s">
        <v>153</v>
      </c>
      <c r="E4083" s="198" t="s">
        <v>5</v>
      </c>
      <c r="F4083" s="199" t="s">
        <v>25</v>
      </c>
      <c r="H4083" s="200">
        <v>1</v>
      </c>
      <c r="I4083" s="201"/>
      <c r="L4083" s="197"/>
      <c r="M4083" s="202"/>
      <c r="N4083" s="203"/>
      <c r="O4083" s="203"/>
      <c r="P4083" s="203"/>
      <c r="Q4083" s="203"/>
      <c r="R4083" s="203"/>
      <c r="S4083" s="203"/>
      <c r="T4083" s="204"/>
      <c r="AT4083" s="198" t="s">
        <v>153</v>
      </c>
      <c r="AU4083" s="198" t="s">
        <v>86</v>
      </c>
      <c r="AV4083" s="12" t="s">
        <v>86</v>
      </c>
      <c r="AW4083" s="12" t="s">
        <v>40</v>
      </c>
      <c r="AX4083" s="12" t="s">
        <v>77</v>
      </c>
      <c r="AY4083" s="198" t="s">
        <v>144</v>
      </c>
    </row>
    <row r="4084" spans="2:51" s="13" customFormat="1" ht="13.5">
      <c r="B4084" s="205"/>
      <c r="D4084" s="206" t="s">
        <v>153</v>
      </c>
      <c r="E4084" s="207" t="s">
        <v>5</v>
      </c>
      <c r="F4084" s="208" t="s">
        <v>174</v>
      </c>
      <c r="H4084" s="209">
        <v>1</v>
      </c>
      <c r="I4084" s="210"/>
      <c r="L4084" s="205"/>
      <c r="M4084" s="211"/>
      <c r="N4084" s="212"/>
      <c r="O4084" s="212"/>
      <c r="P4084" s="212"/>
      <c r="Q4084" s="212"/>
      <c r="R4084" s="212"/>
      <c r="S4084" s="212"/>
      <c r="T4084" s="213"/>
      <c r="AT4084" s="214" t="s">
        <v>153</v>
      </c>
      <c r="AU4084" s="214" t="s">
        <v>86</v>
      </c>
      <c r="AV4084" s="13" t="s">
        <v>151</v>
      </c>
      <c r="AW4084" s="13" t="s">
        <v>40</v>
      </c>
      <c r="AX4084" s="13" t="s">
        <v>25</v>
      </c>
      <c r="AY4084" s="214" t="s">
        <v>144</v>
      </c>
    </row>
    <row r="4085" spans="2:65" s="1" customFormat="1" ht="22.5" customHeight="1">
      <c r="B4085" s="175"/>
      <c r="C4085" s="176" t="s">
        <v>4065</v>
      </c>
      <c r="D4085" s="176" t="s">
        <v>146</v>
      </c>
      <c r="E4085" s="177" t="s">
        <v>4066</v>
      </c>
      <c r="F4085" s="178" t="s">
        <v>4067</v>
      </c>
      <c r="G4085" s="179" t="s">
        <v>393</v>
      </c>
      <c r="H4085" s="180">
        <v>4</v>
      </c>
      <c r="I4085" s="181"/>
      <c r="J4085" s="182">
        <f>ROUND(I4085*H4085,2)</f>
        <v>0</v>
      </c>
      <c r="K4085" s="178" t="s">
        <v>4754</v>
      </c>
      <c r="L4085" s="42"/>
      <c r="M4085" s="183" t="s">
        <v>5</v>
      </c>
      <c r="N4085" s="184" t="s">
        <v>48</v>
      </c>
      <c r="O4085" s="43"/>
      <c r="P4085" s="185">
        <f>O4085*H4085</f>
        <v>0</v>
      </c>
      <c r="Q4085" s="185">
        <v>0</v>
      </c>
      <c r="R4085" s="185">
        <f>Q4085*H4085</f>
        <v>0</v>
      </c>
      <c r="S4085" s="185">
        <v>0</v>
      </c>
      <c r="T4085" s="186">
        <f>S4085*H4085</f>
        <v>0</v>
      </c>
      <c r="AR4085" s="24" t="s">
        <v>339</v>
      </c>
      <c r="AT4085" s="24" t="s">
        <v>146</v>
      </c>
      <c r="AU4085" s="24" t="s">
        <v>86</v>
      </c>
      <c r="AY4085" s="24" t="s">
        <v>144</v>
      </c>
      <c r="BE4085" s="187">
        <f>IF(N4085="základní",J4085,0)</f>
        <v>0</v>
      </c>
      <c r="BF4085" s="187">
        <f>IF(N4085="snížená",J4085,0)</f>
        <v>0</v>
      </c>
      <c r="BG4085" s="187">
        <f>IF(N4085="zákl. přenesená",J4085,0)</f>
        <v>0</v>
      </c>
      <c r="BH4085" s="187">
        <f>IF(N4085="sníž. přenesená",J4085,0)</f>
        <v>0</v>
      </c>
      <c r="BI4085" s="187">
        <f>IF(N4085="nulová",J4085,0)</f>
        <v>0</v>
      </c>
      <c r="BJ4085" s="24" t="s">
        <v>25</v>
      </c>
      <c r="BK4085" s="187">
        <f>ROUND(I4085*H4085,2)</f>
        <v>0</v>
      </c>
      <c r="BL4085" s="24" t="s">
        <v>339</v>
      </c>
      <c r="BM4085" s="24" t="s">
        <v>4068</v>
      </c>
    </row>
    <row r="4086" spans="2:51" s="12" customFormat="1" ht="13.5">
      <c r="B4086" s="197"/>
      <c r="D4086" s="189" t="s">
        <v>153</v>
      </c>
      <c r="E4086" s="198" t="s">
        <v>5</v>
      </c>
      <c r="F4086" s="199" t="s">
        <v>151</v>
      </c>
      <c r="H4086" s="200">
        <v>4</v>
      </c>
      <c r="I4086" s="201"/>
      <c r="L4086" s="197"/>
      <c r="M4086" s="202"/>
      <c r="N4086" s="203"/>
      <c r="O4086" s="203"/>
      <c r="P4086" s="203"/>
      <c r="Q4086" s="203"/>
      <c r="R4086" s="203"/>
      <c r="S4086" s="203"/>
      <c r="T4086" s="204"/>
      <c r="AT4086" s="198" t="s">
        <v>153</v>
      </c>
      <c r="AU4086" s="198" t="s">
        <v>86</v>
      </c>
      <c r="AV4086" s="12" t="s">
        <v>86</v>
      </c>
      <c r="AW4086" s="12" t="s">
        <v>40</v>
      </c>
      <c r="AX4086" s="12" t="s">
        <v>77</v>
      </c>
      <c r="AY4086" s="198" t="s">
        <v>144</v>
      </c>
    </row>
    <row r="4087" spans="2:51" s="13" customFormat="1" ht="13.5">
      <c r="B4087" s="205"/>
      <c r="D4087" s="206" t="s">
        <v>153</v>
      </c>
      <c r="E4087" s="207" t="s">
        <v>5</v>
      </c>
      <c r="F4087" s="208" t="s">
        <v>174</v>
      </c>
      <c r="H4087" s="209">
        <v>4</v>
      </c>
      <c r="I4087" s="210"/>
      <c r="L4087" s="205"/>
      <c r="M4087" s="211"/>
      <c r="N4087" s="212"/>
      <c r="O4087" s="212"/>
      <c r="P4087" s="212"/>
      <c r="Q4087" s="212"/>
      <c r="R4087" s="212"/>
      <c r="S4087" s="212"/>
      <c r="T4087" s="213"/>
      <c r="AT4087" s="214" t="s">
        <v>153</v>
      </c>
      <c r="AU4087" s="214" t="s">
        <v>86</v>
      </c>
      <c r="AV4087" s="13" t="s">
        <v>151</v>
      </c>
      <c r="AW4087" s="13" t="s">
        <v>40</v>
      </c>
      <c r="AX4087" s="13" t="s">
        <v>25</v>
      </c>
      <c r="AY4087" s="214" t="s">
        <v>144</v>
      </c>
    </row>
    <row r="4088" spans="2:65" s="1" customFormat="1" ht="22.5" customHeight="1">
      <c r="B4088" s="175"/>
      <c r="C4088" s="176" t="s">
        <v>4069</v>
      </c>
      <c r="D4088" s="176" t="s">
        <v>146</v>
      </c>
      <c r="E4088" s="177" t="s">
        <v>4070</v>
      </c>
      <c r="F4088" s="178" t="s">
        <v>4071</v>
      </c>
      <c r="G4088" s="179" t="s">
        <v>468</v>
      </c>
      <c r="H4088" s="180">
        <v>85.5</v>
      </c>
      <c r="I4088" s="181"/>
      <c r="J4088" s="182">
        <f>ROUND(I4088*H4088,2)</f>
        <v>0</v>
      </c>
      <c r="K4088" s="178" t="s">
        <v>4754</v>
      </c>
      <c r="L4088" s="42"/>
      <c r="M4088" s="183" t="s">
        <v>5</v>
      </c>
      <c r="N4088" s="184" t="s">
        <v>48</v>
      </c>
      <c r="O4088" s="43"/>
      <c r="P4088" s="185">
        <f>O4088*H4088</f>
        <v>0</v>
      </c>
      <c r="Q4088" s="185">
        <v>0</v>
      </c>
      <c r="R4088" s="185">
        <f>Q4088*H4088</f>
        <v>0</v>
      </c>
      <c r="S4088" s="185">
        <v>0</v>
      </c>
      <c r="T4088" s="186">
        <f>S4088*H4088</f>
        <v>0</v>
      </c>
      <c r="AR4088" s="24" t="s">
        <v>339</v>
      </c>
      <c r="AT4088" s="24" t="s">
        <v>146</v>
      </c>
      <c r="AU4088" s="24" t="s">
        <v>86</v>
      </c>
      <c r="AY4088" s="24" t="s">
        <v>144</v>
      </c>
      <c r="BE4088" s="187">
        <f>IF(N4088="základní",J4088,0)</f>
        <v>0</v>
      </c>
      <c r="BF4088" s="187">
        <f>IF(N4088="snížená",J4088,0)</f>
        <v>0</v>
      </c>
      <c r="BG4088" s="187">
        <f>IF(N4088="zákl. přenesená",J4088,0)</f>
        <v>0</v>
      </c>
      <c r="BH4088" s="187">
        <f>IF(N4088="sníž. přenesená",J4088,0)</f>
        <v>0</v>
      </c>
      <c r="BI4088" s="187">
        <f>IF(N4088="nulová",J4088,0)</f>
        <v>0</v>
      </c>
      <c r="BJ4088" s="24" t="s">
        <v>25</v>
      </c>
      <c r="BK4088" s="187">
        <f>ROUND(I4088*H4088,2)</f>
        <v>0</v>
      </c>
      <c r="BL4088" s="24" t="s">
        <v>339</v>
      </c>
      <c r="BM4088" s="24" t="s">
        <v>4072</v>
      </c>
    </row>
    <row r="4089" spans="2:51" s="12" customFormat="1" ht="13.5">
      <c r="B4089" s="197"/>
      <c r="D4089" s="189" t="s">
        <v>153</v>
      </c>
      <c r="E4089" s="198" t="s">
        <v>5</v>
      </c>
      <c r="F4089" s="199" t="s">
        <v>4073</v>
      </c>
      <c r="H4089" s="200">
        <v>85.5</v>
      </c>
      <c r="I4089" s="201"/>
      <c r="L4089" s="197"/>
      <c r="M4089" s="202"/>
      <c r="N4089" s="203"/>
      <c r="O4089" s="203"/>
      <c r="P4089" s="203"/>
      <c r="Q4089" s="203"/>
      <c r="R4089" s="203"/>
      <c r="S4089" s="203"/>
      <c r="T4089" s="204"/>
      <c r="AT4089" s="198" t="s">
        <v>153</v>
      </c>
      <c r="AU4089" s="198" t="s">
        <v>86</v>
      </c>
      <c r="AV4089" s="12" t="s">
        <v>86</v>
      </c>
      <c r="AW4089" s="12" t="s">
        <v>40</v>
      </c>
      <c r="AX4089" s="12" t="s">
        <v>77</v>
      </c>
      <c r="AY4089" s="198" t="s">
        <v>144</v>
      </c>
    </row>
    <row r="4090" spans="2:51" s="13" customFormat="1" ht="13.5">
      <c r="B4090" s="205"/>
      <c r="D4090" s="206" t="s">
        <v>153</v>
      </c>
      <c r="E4090" s="207" t="s">
        <v>5</v>
      </c>
      <c r="F4090" s="208" t="s">
        <v>174</v>
      </c>
      <c r="H4090" s="209">
        <v>85.5</v>
      </c>
      <c r="I4090" s="210"/>
      <c r="L4090" s="205"/>
      <c r="M4090" s="211"/>
      <c r="N4090" s="212"/>
      <c r="O4090" s="212"/>
      <c r="P4090" s="212"/>
      <c r="Q4090" s="212"/>
      <c r="R4090" s="212"/>
      <c r="S4090" s="212"/>
      <c r="T4090" s="213"/>
      <c r="AT4090" s="214" t="s">
        <v>153</v>
      </c>
      <c r="AU4090" s="214" t="s">
        <v>86</v>
      </c>
      <c r="AV4090" s="13" t="s">
        <v>151</v>
      </c>
      <c r="AW4090" s="13" t="s">
        <v>40</v>
      </c>
      <c r="AX4090" s="13" t="s">
        <v>25</v>
      </c>
      <c r="AY4090" s="214" t="s">
        <v>144</v>
      </c>
    </row>
    <row r="4091" spans="2:65" s="1" customFormat="1" ht="22.5" customHeight="1">
      <c r="B4091" s="175"/>
      <c r="C4091" s="176" t="s">
        <v>4074</v>
      </c>
      <c r="D4091" s="176" t="s">
        <v>146</v>
      </c>
      <c r="E4091" s="177" t="s">
        <v>4075</v>
      </c>
      <c r="F4091" s="178" t="s">
        <v>4076</v>
      </c>
      <c r="G4091" s="179" t="s">
        <v>393</v>
      </c>
      <c r="H4091" s="180">
        <v>1</v>
      </c>
      <c r="I4091" s="181"/>
      <c r="J4091" s="182">
        <f>ROUND(I4091*H4091,2)</f>
        <v>0</v>
      </c>
      <c r="K4091" s="178" t="s">
        <v>4754</v>
      </c>
      <c r="L4091" s="42"/>
      <c r="M4091" s="183" t="s">
        <v>5</v>
      </c>
      <c r="N4091" s="184" t="s">
        <v>48</v>
      </c>
      <c r="O4091" s="43"/>
      <c r="P4091" s="185">
        <f>O4091*H4091</f>
        <v>0</v>
      </c>
      <c r="Q4091" s="185">
        <v>0</v>
      </c>
      <c r="R4091" s="185">
        <f>Q4091*H4091</f>
        <v>0</v>
      </c>
      <c r="S4091" s="185">
        <v>0</v>
      </c>
      <c r="T4091" s="186">
        <f>S4091*H4091</f>
        <v>0</v>
      </c>
      <c r="AR4091" s="24" t="s">
        <v>339</v>
      </c>
      <c r="AT4091" s="24" t="s">
        <v>146</v>
      </c>
      <c r="AU4091" s="24" t="s">
        <v>86</v>
      </c>
      <c r="AY4091" s="24" t="s">
        <v>144</v>
      </c>
      <c r="BE4091" s="187">
        <f>IF(N4091="základní",J4091,0)</f>
        <v>0</v>
      </c>
      <c r="BF4091" s="187">
        <f>IF(N4091="snížená",J4091,0)</f>
        <v>0</v>
      </c>
      <c r="BG4091" s="187">
        <f>IF(N4091="zákl. přenesená",J4091,0)</f>
        <v>0</v>
      </c>
      <c r="BH4091" s="187">
        <f>IF(N4091="sníž. přenesená",J4091,0)</f>
        <v>0</v>
      </c>
      <c r="BI4091" s="187">
        <f>IF(N4091="nulová",J4091,0)</f>
        <v>0</v>
      </c>
      <c r="BJ4091" s="24" t="s">
        <v>25</v>
      </c>
      <c r="BK4091" s="187">
        <f>ROUND(I4091*H4091,2)</f>
        <v>0</v>
      </c>
      <c r="BL4091" s="24" t="s">
        <v>339</v>
      </c>
      <c r="BM4091" s="24" t="s">
        <v>4077</v>
      </c>
    </row>
    <row r="4092" spans="2:51" s="12" customFormat="1" ht="13.5">
      <c r="B4092" s="197"/>
      <c r="D4092" s="189" t="s">
        <v>153</v>
      </c>
      <c r="E4092" s="198" t="s">
        <v>5</v>
      </c>
      <c r="F4092" s="199" t="s">
        <v>25</v>
      </c>
      <c r="H4092" s="200">
        <v>1</v>
      </c>
      <c r="I4092" s="201"/>
      <c r="L4092" s="197"/>
      <c r="M4092" s="202"/>
      <c r="N4092" s="203"/>
      <c r="O4092" s="203"/>
      <c r="P4092" s="203"/>
      <c r="Q4092" s="203"/>
      <c r="R4092" s="203"/>
      <c r="S4092" s="203"/>
      <c r="T4092" s="204"/>
      <c r="AT4092" s="198" t="s">
        <v>153</v>
      </c>
      <c r="AU4092" s="198" t="s">
        <v>86</v>
      </c>
      <c r="AV4092" s="12" t="s">
        <v>86</v>
      </c>
      <c r="AW4092" s="12" t="s">
        <v>40</v>
      </c>
      <c r="AX4092" s="12" t="s">
        <v>77</v>
      </c>
      <c r="AY4092" s="198" t="s">
        <v>144</v>
      </c>
    </row>
    <row r="4093" spans="2:51" s="13" customFormat="1" ht="13.5">
      <c r="B4093" s="205"/>
      <c r="D4093" s="189" t="s">
        <v>153</v>
      </c>
      <c r="E4093" s="215" t="s">
        <v>5</v>
      </c>
      <c r="F4093" s="216" t="s">
        <v>174</v>
      </c>
      <c r="H4093" s="217">
        <v>1</v>
      </c>
      <c r="I4093" s="210"/>
      <c r="L4093" s="205"/>
      <c r="M4093" s="211"/>
      <c r="N4093" s="212"/>
      <c r="O4093" s="212"/>
      <c r="P4093" s="212"/>
      <c r="Q4093" s="212"/>
      <c r="R4093" s="212"/>
      <c r="S4093" s="212"/>
      <c r="T4093" s="213"/>
      <c r="AT4093" s="214" t="s">
        <v>153</v>
      </c>
      <c r="AU4093" s="214" t="s">
        <v>86</v>
      </c>
      <c r="AV4093" s="13" t="s">
        <v>151</v>
      </c>
      <c r="AW4093" s="13" t="s">
        <v>40</v>
      </c>
      <c r="AX4093" s="13" t="s">
        <v>25</v>
      </c>
      <c r="AY4093" s="214" t="s">
        <v>144</v>
      </c>
    </row>
    <row r="4094" spans="2:63" s="10" customFormat="1" ht="29.85" customHeight="1">
      <c r="B4094" s="161"/>
      <c r="D4094" s="162" t="s">
        <v>76</v>
      </c>
      <c r="E4094" s="248" t="s">
        <v>4078</v>
      </c>
      <c r="F4094" s="248" t="s">
        <v>4079</v>
      </c>
      <c r="I4094" s="164"/>
      <c r="J4094" s="249">
        <f>BK4094</f>
        <v>0</v>
      </c>
      <c r="L4094" s="161"/>
      <c r="M4094" s="166"/>
      <c r="N4094" s="167"/>
      <c r="O4094" s="167"/>
      <c r="P4094" s="168">
        <f>P4095+P4114</f>
        <v>0</v>
      </c>
      <c r="Q4094" s="167"/>
      <c r="R4094" s="168">
        <f>R4095+R4114</f>
        <v>39.414363169999994</v>
      </c>
      <c r="S4094" s="167"/>
      <c r="T4094" s="169">
        <f>T4095+T4114</f>
        <v>0</v>
      </c>
      <c r="AR4094" s="162" t="s">
        <v>86</v>
      </c>
      <c r="AT4094" s="170" t="s">
        <v>76</v>
      </c>
      <c r="AU4094" s="170" t="s">
        <v>25</v>
      </c>
      <c r="AY4094" s="162" t="s">
        <v>144</v>
      </c>
      <c r="BK4094" s="171">
        <f>BK4095+BK4114</f>
        <v>0</v>
      </c>
    </row>
    <row r="4095" spans="2:63" s="10" customFormat="1" ht="14.85" customHeight="1">
      <c r="B4095" s="161"/>
      <c r="D4095" s="172" t="s">
        <v>76</v>
      </c>
      <c r="E4095" s="173" t="s">
        <v>4080</v>
      </c>
      <c r="F4095" s="173" t="s">
        <v>4081</v>
      </c>
      <c r="I4095" s="164"/>
      <c r="J4095" s="174">
        <f>BK4095</f>
        <v>0</v>
      </c>
      <c r="L4095" s="161"/>
      <c r="M4095" s="166"/>
      <c r="N4095" s="167"/>
      <c r="O4095" s="167"/>
      <c r="P4095" s="168">
        <f>SUM(P4096:P4113)</f>
        <v>0</v>
      </c>
      <c r="Q4095" s="167"/>
      <c r="R4095" s="168">
        <f>SUM(R4096:R4113)</f>
        <v>0</v>
      </c>
      <c r="S4095" s="167"/>
      <c r="T4095" s="169">
        <f>SUM(T4096:T4113)</f>
        <v>0</v>
      </c>
      <c r="AR4095" s="162" t="s">
        <v>86</v>
      </c>
      <c r="AT4095" s="170" t="s">
        <v>76</v>
      </c>
      <c r="AU4095" s="170" t="s">
        <v>86</v>
      </c>
      <c r="AY4095" s="162" t="s">
        <v>144</v>
      </c>
      <c r="BK4095" s="171">
        <f>SUM(BK4096:BK4113)</f>
        <v>0</v>
      </c>
    </row>
    <row r="4096" spans="2:65" s="1" customFormat="1" ht="22.5" customHeight="1">
      <c r="B4096" s="175"/>
      <c r="C4096" s="176" t="s">
        <v>4082</v>
      </c>
      <c r="D4096" s="176" t="s">
        <v>146</v>
      </c>
      <c r="E4096" s="177" t="s">
        <v>4083</v>
      </c>
      <c r="F4096" s="178" t="s">
        <v>4084</v>
      </c>
      <c r="G4096" s="179" t="s">
        <v>393</v>
      </c>
      <c r="H4096" s="180">
        <v>1</v>
      </c>
      <c r="I4096" s="181"/>
      <c r="J4096" s="182">
        <f>ROUND(I4096*H4096,2)</f>
        <v>0</v>
      </c>
      <c r="K4096" s="178" t="s">
        <v>4754</v>
      </c>
      <c r="L4096" s="42"/>
      <c r="M4096" s="183" t="s">
        <v>5</v>
      </c>
      <c r="N4096" s="184" t="s">
        <v>48</v>
      </c>
      <c r="O4096" s="43"/>
      <c r="P4096" s="185">
        <f>O4096*H4096</f>
        <v>0</v>
      </c>
      <c r="Q4096" s="185">
        <v>0</v>
      </c>
      <c r="R4096" s="185">
        <f>Q4096*H4096</f>
        <v>0</v>
      </c>
      <c r="S4096" s="185">
        <v>0</v>
      </c>
      <c r="T4096" s="186">
        <f>S4096*H4096</f>
        <v>0</v>
      </c>
      <c r="AR4096" s="24" t="s">
        <v>339</v>
      </c>
      <c r="AT4096" s="24" t="s">
        <v>146</v>
      </c>
      <c r="AU4096" s="24" t="s">
        <v>178</v>
      </c>
      <c r="AY4096" s="24" t="s">
        <v>144</v>
      </c>
      <c r="BE4096" s="187">
        <f>IF(N4096="základní",J4096,0)</f>
        <v>0</v>
      </c>
      <c r="BF4096" s="187">
        <f>IF(N4096="snížená",J4096,0)</f>
        <v>0</v>
      </c>
      <c r="BG4096" s="187">
        <f>IF(N4096="zákl. přenesená",J4096,0)</f>
        <v>0</v>
      </c>
      <c r="BH4096" s="187">
        <f>IF(N4096="sníž. přenesená",J4096,0)</f>
        <v>0</v>
      </c>
      <c r="BI4096" s="187">
        <f>IF(N4096="nulová",J4096,0)</f>
        <v>0</v>
      </c>
      <c r="BJ4096" s="24" t="s">
        <v>25</v>
      </c>
      <c r="BK4096" s="187">
        <f>ROUND(I4096*H4096,2)</f>
        <v>0</v>
      </c>
      <c r="BL4096" s="24" t="s">
        <v>339</v>
      </c>
      <c r="BM4096" s="24" t="s">
        <v>4085</v>
      </c>
    </row>
    <row r="4097" spans="2:51" s="12" customFormat="1" ht="13.5">
      <c r="B4097" s="197"/>
      <c r="D4097" s="189" t="s">
        <v>153</v>
      </c>
      <c r="E4097" s="198" t="s">
        <v>5</v>
      </c>
      <c r="F4097" s="199" t="s">
        <v>25</v>
      </c>
      <c r="H4097" s="200">
        <v>1</v>
      </c>
      <c r="I4097" s="201"/>
      <c r="L4097" s="197"/>
      <c r="M4097" s="202"/>
      <c r="N4097" s="203"/>
      <c r="O4097" s="203"/>
      <c r="P4097" s="203"/>
      <c r="Q4097" s="203"/>
      <c r="R4097" s="203"/>
      <c r="S4097" s="203"/>
      <c r="T4097" s="204"/>
      <c r="AT4097" s="198" t="s">
        <v>153</v>
      </c>
      <c r="AU4097" s="198" t="s">
        <v>178</v>
      </c>
      <c r="AV4097" s="12" t="s">
        <v>86</v>
      </c>
      <c r="AW4097" s="12" t="s">
        <v>40</v>
      </c>
      <c r="AX4097" s="12" t="s">
        <v>77</v>
      </c>
      <c r="AY4097" s="198" t="s">
        <v>144</v>
      </c>
    </row>
    <row r="4098" spans="2:51" s="13" customFormat="1" ht="13.5">
      <c r="B4098" s="205"/>
      <c r="D4098" s="206" t="s">
        <v>153</v>
      </c>
      <c r="E4098" s="207" t="s">
        <v>5</v>
      </c>
      <c r="F4098" s="208" t="s">
        <v>174</v>
      </c>
      <c r="H4098" s="209">
        <v>1</v>
      </c>
      <c r="I4098" s="210"/>
      <c r="L4098" s="205"/>
      <c r="M4098" s="211"/>
      <c r="N4098" s="212"/>
      <c r="O4098" s="212"/>
      <c r="P4098" s="212"/>
      <c r="Q4098" s="212"/>
      <c r="R4098" s="212"/>
      <c r="S4098" s="212"/>
      <c r="T4098" s="213"/>
      <c r="AT4098" s="214" t="s">
        <v>153</v>
      </c>
      <c r="AU4098" s="214" t="s">
        <v>178</v>
      </c>
      <c r="AV4098" s="13" t="s">
        <v>151</v>
      </c>
      <c r="AW4098" s="13" t="s">
        <v>40</v>
      </c>
      <c r="AX4098" s="13" t="s">
        <v>25</v>
      </c>
      <c r="AY4098" s="214" t="s">
        <v>144</v>
      </c>
    </row>
    <row r="4099" spans="2:65" s="1" customFormat="1" ht="22.5" customHeight="1">
      <c r="B4099" s="175"/>
      <c r="C4099" s="176" t="s">
        <v>4086</v>
      </c>
      <c r="D4099" s="176" t="s">
        <v>146</v>
      </c>
      <c r="E4099" s="177" t="s">
        <v>4087</v>
      </c>
      <c r="F4099" s="178" t="s">
        <v>4088</v>
      </c>
      <c r="G4099" s="179" t="s">
        <v>393</v>
      </c>
      <c r="H4099" s="180">
        <v>1</v>
      </c>
      <c r="I4099" s="181"/>
      <c r="J4099" s="182">
        <f>ROUND(I4099*H4099,2)</f>
        <v>0</v>
      </c>
      <c r="K4099" s="178" t="s">
        <v>4754</v>
      </c>
      <c r="L4099" s="42"/>
      <c r="M4099" s="183" t="s">
        <v>5</v>
      </c>
      <c r="N4099" s="184" t="s">
        <v>48</v>
      </c>
      <c r="O4099" s="43"/>
      <c r="P4099" s="185">
        <f>O4099*H4099</f>
        <v>0</v>
      </c>
      <c r="Q4099" s="185">
        <v>0</v>
      </c>
      <c r="R4099" s="185">
        <f>Q4099*H4099</f>
        <v>0</v>
      </c>
      <c r="S4099" s="185">
        <v>0</v>
      </c>
      <c r="T4099" s="186">
        <f>S4099*H4099</f>
        <v>0</v>
      </c>
      <c r="AR4099" s="24" t="s">
        <v>339</v>
      </c>
      <c r="AT4099" s="24" t="s">
        <v>146</v>
      </c>
      <c r="AU4099" s="24" t="s">
        <v>178</v>
      </c>
      <c r="AY4099" s="24" t="s">
        <v>144</v>
      </c>
      <c r="BE4099" s="187">
        <f>IF(N4099="základní",J4099,0)</f>
        <v>0</v>
      </c>
      <c r="BF4099" s="187">
        <f>IF(N4099="snížená",J4099,0)</f>
        <v>0</v>
      </c>
      <c r="BG4099" s="187">
        <f>IF(N4099="zákl. přenesená",J4099,0)</f>
        <v>0</v>
      </c>
      <c r="BH4099" s="187">
        <f>IF(N4099="sníž. přenesená",J4099,0)</f>
        <v>0</v>
      </c>
      <c r="BI4099" s="187">
        <f>IF(N4099="nulová",J4099,0)</f>
        <v>0</v>
      </c>
      <c r="BJ4099" s="24" t="s">
        <v>25</v>
      </c>
      <c r="BK4099" s="187">
        <f>ROUND(I4099*H4099,2)</f>
        <v>0</v>
      </c>
      <c r="BL4099" s="24" t="s">
        <v>339</v>
      </c>
      <c r="BM4099" s="24" t="s">
        <v>4089</v>
      </c>
    </row>
    <row r="4100" spans="2:51" s="12" customFormat="1" ht="13.5">
      <c r="B4100" s="197"/>
      <c r="D4100" s="189" t="s">
        <v>153</v>
      </c>
      <c r="E4100" s="198" t="s">
        <v>5</v>
      </c>
      <c r="F4100" s="199" t="s">
        <v>25</v>
      </c>
      <c r="H4100" s="200">
        <v>1</v>
      </c>
      <c r="I4100" s="201"/>
      <c r="L4100" s="197"/>
      <c r="M4100" s="202"/>
      <c r="N4100" s="203"/>
      <c r="O4100" s="203"/>
      <c r="P4100" s="203"/>
      <c r="Q4100" s="203"/>
      <c r="R4100" s="203"/>
      <c r="S4100" s="203"/>
      <c r="T4100" s="204"/>
      <c r="AT4100" s="198" t="s">
        <v>153</v>
      </c>
      <c r="AU4100" s="198" t="s">
        <v>178</v>
      </c>
      <c r="AV4100" s="12" t="s">
        <v>86</v>
      </c>
      <c r="AW4100" s="12" t="s">
        <v>40</v>
      </c>
      <c r="AX4100" s="12" t="s">
        <v>77</v>
      </c>
      <c r="AY4100" s="198" t="s">
        <v>144</v>
      </c>
    </row>
    <row r="4101" spans="2:51" s="13" customFormat="1" ht="13.5">
      <c r="B4101" s="205"/>
      <c r="D4101" s="206" t="s">
        <v>153</v>
      </c>
      <c r="E4101" s="207" t="s">
        <v>5</v>
      </c>
      <c r="F4101" s="208" t="s">
        <v>174</v>
      </c>
      <c r="H4101" s="209">
        <v>1</v>
      </c>
      <c r="I4101" s="210"/>
      <c r="L4101" s="205"/>
      <c r="M4101" s="211"/>
      <c r="N4101" s="212"/>
      <c r="O4101" s="212"/>
      <c r="P4101" s="212"/>
      <c r="Q4101" s="212"/>
      <c r="R4101" s="212"/>
      <c r="S4101" s="212"/>
      <c r="T4101" s="213"/>
      <c r="AT4101" s="214" t="s">
        <v>153</v>
      </c>
      <c r="AU4101" s="214" t="s">
        <v>178</v>
      </c>
      <c r="AV4101" s="13" t="s">
        <v>151</v>
      </c>
      <c r="AW4101" s="13" t="s">
        <v>40</v>
      </c>
      <c r="AX4101" s="13" t="s">
        <v>25</v>
      </c>
      <c r="AY4101" s="214" t="s">
        <v>144</v>
      </c>
    </row>
    <row r="4102" spans="2:65" s="1" customFormat="1" ht="22.5" customHeight="1">
      <c r="B4102" s="175"/>
      <c r="C4102" s="176" t="s">
        <v>4090</v>
      </c>
      <c r="D4102" s="176" t="s">
        <v>146</v>
      </c>
      <c r="E4102" s="177" t="s">
        <v>4091</v>
      </c>
      <c r="F4102" s="178" t="s">
        <v>4092</v>
      </c>
      <c r="G4102" s="179" t="s">
        <v>393</v>
      </c>
      <c r="H4102" s="180">
        <v>1</v>
      </c>
      <c r="I4102" s="181"/>
      <c r="J4102" s="182">
        <f>ROUND(I4102*H4102,2)</f>
        <v>0</v>
      </c>
      <c r="K4102" s="178" t="s">
        <v>4754</v>
      </c>
      <c r="L4102" s="42"/>
      <c r="M4102" s="183" t="s">
        <v>5</v>
      </c>
      <c r="N4102" s="184" t="s">
        <v>48</v>
      </c>
      <c r="O4102" s="43"/>
      <c r="P4102" s="185">
        <f>O4102*H4102</f>
        <v>0</v>
      </c>
      <c r="Q4102" s="185">
        <v>0</v>
      </c>
      <c r="R4102" s="185">
        <f>Q4102*H4102</f>
        <v>0</v>
      </c>
      <c r="S4102" s="185">
        <v>0</v>
      </c>
      <c r="T4102" s="186">
        <f>S4102*H4102</f>
        <v>0</v>
      </c>
      <c r="AR4102" s="24" t="s">
        <v>339</v>
      </c>
      <c r="AT4102" s="24" t="s">
        <v>146</v>
      </c>
      <c r="AU4102" s="24" t="s">
        <v>178</v>
      </c>
      <c r="AY4102" s="24" t="s">
        <v>144</v>
      </c>
      <c r="BE4102" s="187">
        <f>IF(N4102="základní",J4102,0)</f>
        <v>0</v>
      </c>
      <c r="BF4102" s="187">
        <f>IF(N4102="snížená",J4102,0)</f>
        <v>0</v>
      </c>
      <c r="BG4102" s="187">
        <f>IF(N4102="zákl. přenesená",J4102,0)</f>
        <v>0</v>
      </c>
      <c r="BH4102" s="187">
        <f>IF(N4102="sníž. přenesená",J4102,0)</f>
        <v>0</v>
      </c>
      <c r="BI4102" s="187">
        <f>IF(N4102="nulová",J4102,0)</f>
        <v>0</v>
      </c>
      <c r="BJ4102" s="24" t="s">
        <v>25</v>
      </c>
      <c r="BK4102" s="187">
        <f>ROUND(I4102*H4102,2)</f>
        <v>0</v>
      </c>
      <c r="BL4102" s="24" t="s">
        <v>339</v>
      </c>
      <c r="BM4102" s="24" t="s">
        <v>4093</v>
      </c>
    </row>
    <row r="4103" spans="2:51" s="12" customFormat="1" ht="13.5">
      <c r="B4103" s="197"/>
      <c r="D4103" s="189" t="s">
        <v>153</v>
      </c>
      <c r="E4103" s="198" t="s">
        <v>5</v>
      </c>
      <c r="F4103" s="199" t="s">
        <v>25</v>
      </c>
      <c r="H4103" s="200">
        <v>1</v>
      </c>
      <c r="I4103" s="201"/>
      <c r="L4103" s="197"/>
      <c r="M4103" s="202"/>
      <c r="N4103" s="203"/>
      <c r="O4103" s="203"/>
      <c r="P4103" s="203"/>
      <c r="Q4103" s="203"/>
      <c r="R4103" s="203"/>
      <c r="S4103" s="203"/>
      <c r="T4103" s="204"/>
      <c r="AT4103" s="198" t="s">
        <v>153</v>
      </c>
      <c r="AU4103" s="198" t="s">
        <v>178</v>
      </c>
      <c r="AV4103" s="12" t="s">
        <v>86</v>
      </c>
      <c r="AW4103" s="12" t="s">
        <v>40</v>
      </c>
      <c r="AX4103" s="12" t="s">
        <v>77</v>
      </c>
      <c r="AY4103" s="198" t="s">
        <v>144</v>
      </c>
    </row>
    <row r="4104" spans="2:51" s="13" customFormat="1" ht="13.5">
      <c r="B4104" s="205"/>
      <c r="D4104" s="206" t="s">
        <v>153</v>
      </c>
      <c r="E4104" s="207" t="s">
        <v>5</v>
      </c>
      <c r="F4104" s="208" t="s">
        <v>174</v>
      </c>
      <c r="H4104" s="209">
        <v>1</v>
      </c>
      <c r="I4104" s="210"/>
      <c r="L4104" s="205"/>
      <c r="M4104" s="211"/>
      <c r="N4104" s="212"/>
      <c r="O4104" s="212"/>
      <c r="P4104" s="212"/>
      <c r="Q4104" s="212"/>
      <c r="R4104" s="212"/>
      <c r="S4104" s="212"/>
      <c r="T4104" s="213"/>
      <c r="AT4104" s="214" t="s">
        <v>153</v>
      </c>
      <c r="AU4104" s="214" t="s">
        <v>178</v>
      </c>
      <c r="AV4104" s="13" t="s">
        <v>151</v>
      </c>
      <c r="AW4104" s="13" t="s">
        <v>40</v>
      </c>
      <c r="AX4104" s="13" t="s">
        <v>25</v>
      </c>
      <c r="AY4104" s="214" t="s">
        <v>144</v>
      </c>
    </row>
    <row r="4105" spans="2:65" s="1" customFormat="1" ht="22.5" customHeight="1">
      <c r="B4105" s="175"/>
      <c r="C4105" s="176" t="s">
        <v>4094</v>
      </c>
      <c r="D4105" s="176" t="s">
        <v>146</v>
      </c>
      <c r="E4105" s="177" t="s">
        <v>4095</v>
      </c>
      <c r="F4105" s="178" t="s">
        <v>4096</v>
      </c>
      <c r="G4105" s="179" t="s">
        <v>393</v>
      </c>
      <c r="H4105" s="180">
        <v>1</v>
      </c>
      <c r="I4105" s="181"/>
      <c r="J4105" s="182">
        <f>ROUND(I4105*H4105,2)</f>
        <v>0</v>
      </c>
      <c r="K4105" s="178" t="s">
        <v>4754</v>
      </c>
      <c r="L4105" s="42"/>
      <c r="M4105" s="183" t="s">
        <v>5</v>
      </c>
      <c r="N4105" s="184" t="s">
        <v>48</v>
      </c>
      <c r="O4105" s="43"/>
      <c r="P4105" s="185">
        <f>O4105*H4105</f>
        <v>0</v>
      </c>
      <c r="Q4105" s="185">
        <v>0</v>
      </c>
      <c r="R4105" s="185">
        <f>Q4105*H4105</f>
        <v>0</v>
      </c>
      <c r="S4105" s="185">
        <v>0</v>
      </c>
      <c r="T4105" s="186">
        <f>S4105*H4105</f>
        <v>0</v>
      </c>
      <c r="AR4105" s="24" t="s">
        <v>339</v>
      </c>
      <c r="AT4105" s="24" t="s">
        <v>146</v>
      </c>
      <c r="AU4105" s="24" t="s">
        <v>178</v>
      </c>
      <c r="AY4105" s="24" t="s">
        <v>144</v>
      </c>
      <c r="BE4105" s="187">
        <f>IF(N4105="základní",J4105,0)</f>
        <v>0</v>
      </c>
      <c r="BF4105" s="187">
        <f>IF(N4105="snížená",J4105,0)</f>
        <v>0</v>
      </c>
      <c r="BG4105" s="187">
        <f>IF(N4105="zákl. přenesená",J4105,0)</f>
        <v>0</v>
      </c>
      <c r="BH4105" s="187">
        <f>IF(N4105="sníž. přenesená",J4105,0)</f>
        <v>0</v>
      </c>
      <c r="BI4105" s="187">
        <f>IF(N4105="nulová",J4105,0)</f>
        <v>0</v>
      </c>
      <c r="BJ4105" s="24" t="s">
        <v>25</v>
      </c>
      <c r="BK4105" s="187">
        <f>ROUND(I4105*H4105,2)</f>
        <v>0</v>
      </c>
      <c r="BL4105" s="24" t="s">
        <v>339</v>
      </c>
      <c r="BM4105" s="24" t="s">
        <v>4097</v>
      </c>
    </row>
    <row r="4106" spans="2:51" s="12" customFormat="1" ht="13.5">
      <c r="B4106" s="197"/>
      <c r="D4106" s="189" t="s">
        <v>153</v>
      </c>
      <c r="E4106" s="198" t="s">
        <v>5</v>
      </c>
      <c r="F4106" s="199" t="s">
        <v>25</v>
      </c>
      <c r="H4106" s="200">
        <v>1</v>
      </c>
      <c r="I4106" s="201"/>
      <c r="L4106" s="197"/>
      <c r="M4106" s="202"/>
      <c r="N4106" s="203"/>
      <c r="O4106" s="203"/>
      <c r="P4106" s="203"/>
      <c r="Q4106" s="203"/>
      <c r="R4106" s="203"/>
      <c r="S4106" s="203"/>
      <c r="T4106" s="204"/>
      <c r="AT4106" s="198" t="s">
        <v>153</v>
      </c>
      <c r="AU4106" s="198" t="s">
        <v>178</v>
      </c>
      <c r="AV4106" s="12" t="s">
        <v>86</v>
      </c>
      <c r="AW4106" s="12" t="s">
        <v>40</v>
      </c>
      <c r="AX4106" s="12" t="s">
        <v>77</v>
      </c>
      <c r="AY4106" s="198" t="s">
        <v>144</v>
      </c>
    </row>
    <row r="4107" spans="2:51" s="13" customFormat="1" ht="13.5">
      <c r="B4107" s="205"/>
      <c r="D4107" s="206" t="s">
        <v>153</v>
      </c>
      <c r="E4107" s="207" t="s">
        <v>5</v>
      </c>
      <c r="F4107" s="208" t="s">
        <v>174</v>
      </c>
      <c r="H4107" s="209">
        <v>1</v>
      </c>
      <c r="I4107" s="210"/>
      <c r="L4107" s="205"/>
      <c r="M4107" s="211"/>
      <c r="N4107" s="212"/>
      <c r="O4107" s="212"/>
      <c r="P4107" s="212"/>
      <c r="Q4107" s="212"/>
      <c r="R4107" s="212"/>
      <c r="S4107" s="212"/>
      <c r="T4107" s="213"/>
      <c r="AT4107" s="214" t="s">
        <v>153</v>
      </c>
      <c r="AU4107" s="214" t="s">
        <v>178</v>
      </c>
      <c r="AV4107" s="13" t="s">
        <v>151</v>
      </c>
      <c r="AW4107" s="13" t="s">
        <v>40</v>
      </c>
      <c r="AX4107" s="13" t="s">
        <v>25</v>
      </c>
      <c r="AY4107" s="214" t="s">
        <v>144</v>
      </c>
    </row>
    <row r="4108" spans="2:65" s="1" customFormat="1" ht="22.5" customHeight="1">
      <c r="B4108" s="175"/>
      <c r="C4108" s="176" t="s">
        <v>4098</v>
      </c>
      <c r="D4108" s="176" t="s">
        <v>146</v>
      </c>
      <c r="E4108" s="177" t="s">
        <v>4099</v>
      </c>
      <c r="F4108" s="178" t="s">
        <v>4100</v>
      </c>
      <c r="G4108" s="179" t="s">
        <v>393</v>
      </c>
      <c r="H4108" s="180">
        <v>1</v>
      </c>
      <c r="I4108" s="181"/>
      <c r="J4108" s="182">
        <f>ROUND(I4108*H4108,2)</f>
        <v>0</v>
      </c>
      <c r="K4108" s="178" t="s">
        <v>4754</v>
      </c>
      <c r="L4108" s="42"/>
      <c r="M4108" s="183" t="s">
        <v>5</v>
      </c>
      <c r="N4108" s="184" t="s">
        <v>48</v>
      </c>
      <c r="O4108" s="43"/>
      <c r="P4108" s="185">
        <f>O4108*H4108</f>
        <v>0</v>
      </c>
      <c r="Q4108" s="185">
        <v>0</v>
      </c>
      <c r="R4108" s="185">
        <f>Q4108*H4108</f>
        <v>0</v>
      </c>
      <c r="S4108" s="185">
        <v>0</v>
      </c>
      <c r="T4108" s="186">
        <f>S4108*H4108</f>
        <v>0</v>
      </c>
      <c r="AR4108" s="24" t="s">
        <v>339</v>
      </c>
      <c r="AT4108" s="24" t="s">
        <v>146</v>
      </c>
      <c r="AU4108" s="24" t="s">
        <v>178</v>
      </c>
      <c r="AY4108" s="24" t="s">
        <v>144</v>
      </c>
      <c r="BE4108" s="187">
        <f>IF(N4108="základní",J4108,0)</f>
        <v>0</v>
      </c>
      <c r="BF4108" s="187">
        <f>IF(N4108="snížená",J4108,0)</f>
        <v>0</v>
      </c>
      <c r="BG4108" s="187">
        <f>IF(N4108="zákl. přenesená",J4108,0)</f>
        <v>0</v>
      </c>
      <c r="BH4108" s="187">
        <f>IF(N4108="sníž. přenesená",J4108,0)</f>
        <v>0</v>
      </c>
      <c r="BI4108" s="187">
        <f>IF(N4108="nulová",J4108,0)</f>
        <v>0</v>
      </c>
      <c r="BJ4108" s="24" t="s">
        <v>25</v>
      </c>
      <c r="BK4108" s="187">
        <f>ROUND(I4108*H4108,2)</f>
        <v>0</v>
      </c>
      <c r="BL4108" s="24" t="s">
        <v>339</v>
      </c>
      <c r="BM4108" s="24" t="s">
        <v>4101</v>
      </c>
    </row>
    <row r="4109" spans="2:51" s="12" customFormat="1" ht="13.5">
      <c r="B4109" s="197"/>
      <c r="D4109" s="189" t="s">
        <v>153</v>
      </c>
      <c r="E4109" s="198" t="s">
        <v>5</v>
      </c>
      <c r="F4109" s="199" t="s">
        <v>25</v>
      </c>
      <c r="H4109" s="200">
        <v>1</v>
      </c>
      <c r="I4109" s="201"/>
      <c r="L4109" s="197"/>
      <c r="M4109" s="202"/>
      <c r="N4109" s="203"/>
      <c r="O4109" s="203"/>
      <c r="P4109" s="203"/>
      <c r="Q4109" s="203"/>
      <c r="R4109" s="203"/>
      <c r="S4109" s="203"/>
      <c r="T4109" s="204"/>
      <c r="AT4109" s="198" t="s">
        <v>153</v>
      </c>
      <c r="AU4109" s="198" t="s">
        <v>178</v>
      </c>
      <c r="AV4109" s="12" t="s">
        <v>86</v>
      </c>
      <c r="AW4109" s="12" t="s">
        <v>40</v>
      </c>
      <c r="AX4109" s="12" t="s">
        <v>77</v>
      </c>
      <c r="AY4109" s="198" t="s">
        <v>144</v>
      </c>
    </row>
    <row r="4110" spans="2:51" s="13" customFormat="1" ht="13.5">
      <c r="B4110" s="205"/>
      <c r="D4110" s="206" t="s">
        <v>153</v>
      </c>
      <c r="E4110" s="207" t="s">
        <v>5</v>
      </c>
      <c r="F4110" s="208" t="s">
        <v>174</v>
      </c>
      <c r="H4110" s="209">
        <v>1</v>
      </c>
      <c r="I4110" s="210"/>
      <c r="L4110" s="205"/>
      <c r="M4110" s="211"/>
      <c r="N4110" s="212"/>
      <c r="O4110" s="212"/>
      <c r="P4110" s="212"/>
      <c r="Q4110" s="212"/>
      <c r="R4110" s="212"/>
      <c r="S4110" s="212"/>
      <c r="T4110" s="213"/>
      <c r="AT4110" s="214" t="s">
        <v>153</v>
      </c>
      <c r="AU4110" s="214" t="s">
        <v>178</v>
      </c>
      <c r="AV4110" s="13" t="s">
        <v>151</v>
      </c>
      <c r="AW4110" s="13" t="s">
        <v>40</v>
      </c>
      <c r="AX4110" s="13" t="s">
        <v>25</v>
      </c>
      <c r="AY4110" s="214" t="s">
        <v>144</v>
      </c>
    </row>
    <row r="4111" spans="2:65" s="1" customFormat="1" ht="22.5" customHeight="1">
      <c r="B4111" s="175"/>
      <c r="C4111" s="176" t="s">
        <v>4102</v>
      </c>
      <c r="D4111" s="176" t="s">
        <v>146</v>
      </c>
      <c r="E4111" s="177" t="s">
        <v>4103</v>
      </c>
      <c r="F4111" s="178" t="s">
        <v>4104</v>
      </c>
      <c r="G4111" s="179" t="s">
        <v>393</v>
      </c>
      <c r="H4111" s="180">
        <v>2</v>
      </c>
      <c r="I4111" s="181"/>
      <c r="J4111" s="182">
        <f>ROUND(I4111*H4111,2)</f>
        <v>0</v>
      </c>
      <c r="K4111" s="178" t="s">
        <v>4754</v>
      </c>
      <c r="L4111" s="42"/>
      <c r="M4111" s="183" t="s">
        <v>5</v>
      </c>
      <c r="N4111" s="184" t="s">
        <v>48</v>
      </c>
      <c r="O4111" s="43"/>
      <c r="P4111" s="185">
        <f>O4111*H4111</f>
        <v>0</v>
      </c>
      <c r="Q4111" s="185">
        <v>0</v>
      </c>
      <c r="R4111" s="185">
        <f>Q4111*H4111</f>
        <v>0</v>
      </c>
      <c r="S4111" s="185">
        <v>0</v>
      </c>
      <c r="T4111" s="186">
        <f>S4111*H4111</f>
        <v>0</v>
      </c>
      <c r="AR4111" s="24" t="s">
        <v>339</v>
      </c>
      <c r="AT4111" s="24" t="s">
        <v>146</v>
      </c>
      <c r="AU4111" s="24" t="s">
        <v>178</v>
      </c>
      <c r="AY4111" s="24" t="s">
        <v>144</v>
      </c>
      <c r="BE4111" s="187">
        <f>IF(N4111="základní",J4111,0)</f>
        <v>0</v>
      </c>
      <c r="BF4111" s="187">
        <f>IF(N4111="snížená",J4111,0)</f>
        <v>0</v>
      </c>
      <c r="BG4111" s="187">
        <f>IF(N4111="zákl. přenesená",J4111,0)</f>
        <v>0</v>
      </c>
      <c r="BH4111" s="187">
        <f>IF(N4111="sníž. přenesená",J4111,0)</f>
        <v>0</v>
      </c>
      <c r="BI4111" s="187">
        <f>IF(N4111="nulová",J4111,0)</f>
        <v>0</v>
      </c>
      <c r="BJ4111" s="24" t="s">
        <v>25</v>
      </c>
      <c r="BK4111" s="187">
        <f>ROUND(I4111*H4111,2)</f>
        <v>0</v>
      </c>
      <c r="BL4111" s="24" t="s">
        <v>339</v>
      </c>
      <c r="BM4111" s="24" t="s">
        <v>4105</v>
      </c>
    </row>
    <row r="4112" spans="2:51" s="12" customFormat="1" ht="13.5">
      <c r="B4112" s="197"/>
      <c r="D4112" s="189" t="s">
        <v>153</v>
      </c>
      <c r="E4112" s="198" t="s">
        <v>5</v>
      </c>
      <c r="F4112" s="199" t="s">
        <v>86</v>
      </c>
      <c r="H4112" s="200">
        <v>2</v>
      </c>
      <c r="I4112" s="201"/>
      <c r="L4112" s="197"/>
      <c r="M4112" s="202"/>
      <c r="N4112" s="203"/>
      <c r="O4112" s="203"/>
      <c r="P4112" s="203"/>
      <c r="Q4112" s="203"/>
      <c r="R4112" s="203"/>
      <c r="S4112" s="203"/>
      <c r="T4112" s="204"/>
      <c r="AT4112" s="198" t="s">
        <v>153</v>
      </c>
      <c r="AU4112" s="198" t="s">
        <v>178</v>
      </c>
      <c r="AV4112" s="12" t="s">
        <v>86</v>
      </c>
      <c r="AW4112" s="12" t="s">
        <v>40</v>
      </c>
      <c r="AX4112" s="12" t="s">
        <v>77</v>
      </c>
      <c r="AY4112" s="198" t="s">
        <v>144</v>
      </c>
    </row>
    <row r="4113" spans="2:51" s="13" customFormat="1" ht="13.5">
      <c r="B4113" s="205"/>
      <c r="D4113" s="189" t="s">
        <v>153</v>
      </c>
      <c r="E4113" s="215" t="s">
        <v>5</v>
      </c>
      <c r="F4113" s="216" t="s">
        <v>174</v>
      </c>
      <c r="H4113" s="217">
        <v>2</v>
      </c>
      <c r="I4113" s="210"/>
      <c r="L4113" s="205"/>
      <c r="M4113" s="211"/>
      <c r="N4113" s="212"/>
      <c r="O4113" s="212"/>
      <c r="P4113" s="212"/>
      <c r="Q4113" s="212"/>
      <c r="R4113" s="212"/>
      <c r="S4113" s="212"/>
      <c r="T4113" s="213"/>
      <c r="AT4113" s="214" t="s">
        <v>153</v>
      </c>
      <c r="AU4113" s="214" t="s">
        <v>178</v>
      </c>
      <c r="AV4113" s="13" t="s">
        <v>151</v>
      </c>
      <c r="AW4113" s="13" t="s">
        <v>40</v>
      </c>
      <c r="AX4113" s="13" t="s">
        <v>25</v>
      </c>
      <c r="AY4113" s="214" t="s">
        <v>144</v>
      </c>
    </row>
    <row r="4114" spans="2:63" s="10" customFormat="1" ht="22.35" customHeight="1">
      <c r="B4114" s="161"/>
      <c r="D4114" s="172" t="s">
        <v>76</v>
      </c>
      <c r="E4114" s="173" t="s">
        <v>4106</v>
      </c>
      <c r="F4114" s="173" t="s">
        <v>4107</v>
      </c>
      <c r="I4114" s="164"/>
      <c r="J4114" s="174">
        <f>BK4114</f>
        <v>0</v>
      </c>
      <c r="L4114" s="161"/>
      <c r="M4114" s="166"/>
      <c r="N4114" s="167"/>
      <c r="O4114" s="167"/>
      <c r="P4114" s="168">
        <f>SUM(P4115:P4299)</f>
        <v>0</v>
      </c>
      <c r="Q4114" s="167"/>
      <c r="R4114" s="168">
        <f>SUM(R4115:R4299)</f>
        <v>39.414363169999994</v>
      </c>
      <c r="S4114" s="167"/>
      <c r="T4114" s="169">
        <f>SUM(T4115:T4299)</f>
        <v>0</v>
      </c>
      <c r="AR4114" s="162" t="s">
        <v>86</v>
      </c>
      <c r="AT4114" s="170" t="s">
        <v>76</v>
      </c>
      <c r="AU4114" s="170" t="s">
        <v>86</v>
      </c>
      <c r="AY4114" s="162" t="s">
        <v>144</v>
      </c>
      <c r="BK4114" s="171">
        <f>SUM(BK4115:BK4299)</f>
        <v>0</v>
      </c>
    </row>
    <row r="4115" spans="2:65" s="1" customFormat="1" ht="22.5" customHeight="1">
      <c r="B4115" s="175"/>
      <c r="C4115" s="176" t="s">
        <v>4108</v>
      </c>
      <c r="D4115" s="176" t="s">
        <v>146</v>
      </c>
      <c r="E4115" s="177" t="s">
        <v>4109</v>
      </c>
      <c r="F4115" s="178" t="s">
        <v>4110</v>
      </c>
      <c r="G4115" s="179" t="s">
        <v>393</v>
      </c>
      <c r="H4115" s="180">
        <v>1</v>
      </c>
      <c r="I4115" s="181"/>
      <c r="J4115" s="182">
        <f>ROUND(I4115*H4115,2)</f>
        <v>0</v>
      </c>
      <c r="K4115" s="178" t="s">
        <v>4754</v>
      </c>
      <c r="L4115" s="42"/>
      <c r="M4115" s="183" t="s">
        <v>5</v>
      </c>
      <c r="N4115" s="184" t="s">
        <v>48</v>
      </c>
      <c r="O4115" s="43"/>
      <c r="P4115" s="185">
        <f>O4115*H4115</f>
        <v>0</v>
      </c>
      <c r="Q4115" s="185">
        <v>0</v>
      </c>
      <c r="R4115" s="185">
        <f>Q4115*H4115</f>
        <v>0</v>
      </c>
      <c r="S4115" s="185">
        <v>0</v>
      </c>
      <c r="T4115" s="186">
        <f>S4115*H4115</f>
        <v>0</v>
      </c>
      <c r="AR4115" s="24" t="s">
        <v>339</v>
      </c>
      <c r="AT4115" s="24" t="s">
        <v>146</v>
      </c>
      <c r="AU4115" s="24" t="s">
        <v>178</v>
      </c>
      <c r="AY4115" s="24" t="s">
        <v>144</v>
      </c>
      <c r="BE4115" s="187">
        <f>IF(N4115="základní",J4115,0)</f>
        <v>0</v>
      </c>
      <c r="BF4115" s="187">
        <f>IF(N4115="snížená",J4115,0)</f>
        <v>0</v>
      </c>
      <c r="BG4115" s="187">
        <f>IF(N4115="zákl. přenesená",J4115,0)</f>
        <v>0</v>
      </c>
      <c r="BH4115" s="187">
        <f>IF(N4115="sníž. přenesená",J4115,0)</f>
        <v>0</v>
      </c>
      <c r="BI4115" s="187">
        <f>IF(N4115="nulová",J4115,0)</f>
        <v>0</v>
      </c>
      <c r="BJ4115" s="24" t="s">
        <v>25</v>
      </c>
      <c r="BK4115" s="187">
        <f>ROUND(I4115*H4115,2)</f>
        <v>0</v>
      </c>
      <c r="BL4115" s="24" t="s">
        <v>339</v>
      </c>
      <c r="BM4115" s="24" t="s">
        <v>4111</v>
      </c>
    </row>
    <row r="4116" spans="2:51" s="12" customFormat="1" ht="13.5">
      <c r="B4116" s="197"/>
      <c r="D4116" s="189" t="s">
        <v>153</v>
      </c>
      <c r="E4116" s="198" t="s">
        <v>5</v>
      </c>
      <c r="F4116" s="199" t="s">
        <v>25</v>
      </c>
      <c r="H4116" s="200">
        <v>1</v>
      </c>
      <c r="I4116" s="201"/>
      <c r="L4116" s="197"/>
      <c r="M4116" s="202"/>
      <c r="N4116" s="203"/>
      <c r="O4116" s="203"/>
      <c r="P4116" s="203"/>
      <c r="Q4116" s="203"/>
      <c r="R4116" s="203"/>
      <c r="S4116" s="203"/>
      <c r="T4116" s="204"/>
      <c r="AT4116" s="198" t="s">
        <v>153</v>
      </c>
      <c r="AU4116" s="198" t="s">
        <v>178</v>
      </c>
      <c r="AV4116" s="12" t="s">
        <v>86</v>
      </c>
      <c r="AW4116" s="12" t="s">
        <v>40</v>
      </c>
      <c r="AX4116" s="12" t="s">
        <v>77</v>
      </c>
      <c r="AY4116" s="198" t="s">
        <v>144</v>
      </c>
    </row>
    <row r="4117" spans="2:51" s="13" customFormat="1" ht="13.5">
      <c r="B4117" s="205"/>
      <c r="D4117" s="206" t="s">
        <v>153</v>
      </c>
      <c r="E4117" s="207" t="s">
        <v>5</v>
      </c>
      <c r="F4117" s="208" t="s">
        <v>174</v>
      </c>
      <c r="H4117" s="209">
        <v>1</v>
      </c>
      <c r="I4117" s="210"/>
      <c r="L4117" s="205"/>
      <c r="M4117" s="211"/>
      <c r="N4117" s="212"/>
      <c r="O4117" s="212"/>
      <c r="P4117" s="212"/>
      <c r="Q4117" s="212"/>
      <c r="R4117" s="212"/>
      <c r="S4117" s="212"/>
      <c r="T4117" s="213"/>
      <c r="AT4117" s="214" t="s">
        <v>153</v>
      </c>
      <c r="AU4117" s="214" t="s">
        <v>178</v>
      </c>
      <c r="AV4117" s="13" t="s">
        <v>151</v>
      </c>
      <c r="AW4117" s="13" t="s">
        <v>40</v>
      </c>
      <c r="AX4117" s="13" t="s">
        <v>25</v>
      </c>
      <c r="AY4117" s="214" t="s">
        <v>144</v>
      </c>
    </row>
    <row r="4118" spans="2:65" s="1" customFormat="1" ht="22.5" customHeight="1">
      <c r="B4118" s="175"/>
      <c r="C4118" s="176" t="s">
        <v>4112</v>
      </c>
      <c r="D4118" s="176" t="s">
        <v>146</v>
      </c>
      <c r="E4118" s="177" t="s">
        <v>4113</v>
      </c>
      <c r="F4118" s="178" t="s">
        <v>4114</v>
      </c>
      <c r="G4118" s="179" t="s">
        <v>393</v>
      </c>
      <c r="H4118" s="180">
        <v>1</v>
      </c>
      <c r="I4118" s="181"/>
      <c r="J4118" s="182">
        <f>ROUND(I4118*H4118,2)</f>
        <v>0</v>
      </c>
      <c r="K4118" s="178" t="s">
        <v>4754</v>
      </c>
      <c r="L4118" s="42"/>
      <c r="M4118" s="183" t="s">
        <v>5</v>
      </c>
      <c r="N4118" s="184" t="s">
        <v>48</v>
      </c>
      <c r="O4118" s="43"/>
      <c r="P4118" s="185">
        <f>O4118*H4118</f>
        <v>0</v>
      </c>
      <c r="Q4118" s="185">
        <v>0</v>
      </c>
      <c r="R4118" s="185">
        <f>Q4118*H4118</f>
        <v>0</v>
      </c>
      <c r="S4118" s="185">
        <v>0</v>
      </c>
      <c r="T4118" s="186">
        <f>S4118*H4118</f>
        <v>0</v>
      </c>
      <c r="AR4118" s="24" t="s">
        <v>339</v>
      </c>
      <c r="AT4118" s="24" t="s">
        <v>146</v>
      </c>
      <c r="AU4118" s="24" t="s">
        <v>178</v>
      </c>
      <c r="AY4118" s="24" t="s">
        <v>144</v>
      </c>
      <c r="BE4118" s="187">
        <f>IF(N4118="základní",J4118,0)</f>
        <v>0</v>
      </c>
      <c r="BF4118" s="187">
        <f>IF(N4118="snížená",J4118,0)</f>
        <v>0</v>
      </c>
      <c r="BG4118" s="187">
        <f>IF(N4118="zákl. přenesená",J4118,0)</f>
        <v>0</v>
      </c>
      <c r="BH4118" s="187">
        <f>IF(N4118="sníž. přenesená",J4118,0)</f>
        <v>0</v>
      </c>
      <c r="BI4118" s="187">
        <f>IF(N4118="nulová",J4118,0)</f>
        <v>0</v>
      </c>
      <c r="BJ4118" s="24" t="s">
        <v>25</v>
      </c>
      <c r="BK4118" s="187">
        <f>ROUND(I4118*H4118,2)</f>
        <v>0</v>
      </c>
      <c r="BL4118" s="24" t="s">
        <v>339</v>
      </c>
      <c r="BM4118" s="24" t="s">
        <v>4115</v>
      </c>
    </row>
    <row r="4119" spans="2:51" s="12" customFormat="1" ht="13.5">
      <c r="B4119" s="197"/>
      <c r="D4119" s="189" t="s">
        <v>153</v>
      </c>
      <c r="E4119" s="198" t="s">
        <v>5</v>
      </c>
      <c r="F4119" s="199" t="s">
        <v>25</v>
      </c>
      <c r="H4119" s="200">
        <v>1</v>
      </c>
      <c r="I4119" s="201"/>
      <c r="L4119" s="197"/>
      <c r="M4119" s="202"/>
      <c r="N4119" s="203"/>
      <c r="O4119" s="203"/>
      <c r="P4119" s="203"/>
      <c r="Q4119" s="203"/>
      <c r="R4119" s="203"/>
      <c r="S4119" s="203"/>
      <c r="T4119" s="204"/>
      <c r="AT4119" s="198" t="s">
        <v>153</v>
      </c>
      <c r="AU4119" s="198" t="s">
        <v>178</v>
      </c>
      <c r="AV4119" s="12" t="s">
        <v>86</v>
      </c>
      <c r="AW4119" s="12" t="s">
        <v>40</v>
      </c>
      <c r="AX4119" s="12" t="s">
        <v>77</v>
      </c>
      <c r="AY4119" s="198" t="s">
        <v>144</v>
      </c>
    </row>
    <row r="4120" spans="2:51" s="13" customFormat="1" ht="13.5">
      <c r="B4120" s="205"/>
      <c r="D4120" s="206" t="s">
        <v>153</v>
      </c>
      <c r="E4120" s="207" t="s">
        <v>5</v>
      </c>
      <c r="F4120" s="208" t="s">
        <v>174</v>
      </c>
      <c r="H4120" s="209">
        <v>1</v>
      </c>
      <c r="I4120" s="210"/>
      <c r="L4120" s="205"/>
      <c r="M4120" s="211"/>
      <c r="N4120" s="212"/>
      <c r="O4120" s="212"/>
      <c r="P4120" s="212"/>
      <c r="Q4120" s="212"/>
      <c r="R4120" s="212"/>
      <c r="S4120" s="212"/>
      <c r="T4120" s="213"/>
      <c r="AT4120" s="214" t="s">
        <v>153</v>
      </c>
      <c r="AU4120" s="214" t="s">
        <v>178</v>
      </c>
      <c r="AV4120" s="13" t="s">
        <v>151</v>
      </c>
      <c r="AW4120" s="13" t="s">
        <v>40</v>
      </c>
      <c r="AX4120" s="13" t="s">
        <v>25</v>
      </c>
      <c r="AY4120" s="214" t="s">
        <v>144</v>
      </c>
    </row>
    <row r="4121" spans="2:65" s="1" customFormat="1" ht="22.5" customHeight="1">
      <c r="B4121" s="175"/>
      <c r="C4121" s="176" t="s">
        <v>4116</v>
      </c>
      <c r="D4121" s="176" t="s">
        <v>146</v>
      </c>
      <c r="E4121" s="177" t="s">
        <v>4117</v>
      </c>
      <c r="F4121" s="178" t="s">
        <v>4118</v>
      </c>
      <c r="G4121" s="179" t="s">
        <v>393</v>
      </c>
      <c r="H4121" s="180">
        <v>1</v>
      </c>
      <c r="I4121" s="181"/>
      <c r="J4121" s="182">
        <f>ROUND(I4121*H4121,2)</f>
        <v>0</v>
      </c>
      <c r="K4121" s="178" t="s">
        <v>4754</v>
      </c>
      <c r="L4121" s="42"/>
      <c r="M4121" s="183" t="s">
        <v>5</v>
      </c>
      <c r="N4121" s="184" t="s">
        <v>48</v>
      </c>
      <c r="O4121" s="43"/>
      <c r="P4121" s="185">
        <f>O4121*H4121</f>
        <v>0</v>
      </c>
      <c r="Q4121" s="185">
        <v>0</v>
      </c>
      <c r="R4121" s="185">
        <f>Q4121*H4121</f>
        <v>0</v>
      </c>
      <c r="S4121" s="185">
        <v>0</v>
      </c>
      <c r="T4121" s="186">
        <f>S4121*H4121</f>
        <v>0</v>
      </c>
      <c r="AR4121" s="24" t="s">
        <v>339</v>
      </c>
      <c r="AT4121" s="24" t="s">
        <v>146</v>
      </c>
      <c r="AU4121" s="24" t="s">
        <v>178</v>
      </c>
      <c r="AY4121" s="24" t="s">
        <v>144</v>
      </c>
      <c r="BE4121" s="187">
        <f>IF(N4121="základní",J4121,0)</f>
        <v>0</v>
      </c>
      <c r="BF4121" s="187">
        <f>IF(N4121="snížená",J4121,0)</f>
        <v>0</v>
      </c>
      <c r="BG4121" s="187">
        <f>IF(N4121="zákl. přenesená",J4121,0)</f>
        <v>0</v>
      </c>
      <c r="BH4121" s="187">
        <f>IF(N4121="sníž. přenesená",J4121,0)</f>
        <v>0</v>
      </c>
      <c r="BI4121" s="187">
        <f>IF(N4121="nulová",J4121,0)</f>
        <v>0</v>
      </c>
      <c r="BJ4121" s="24" t="s">
        <v>25</v>
      </c>
      <c r="BK4121" s="187">
        <f>ROUND(I4121*H4121,2)</f>
        <v>0</v>
      </c>
      <c r="BL4121" s="24" t="s">
        <v>339</v>
      </c>
      <c r="BM4121" s="24" t="s">
        <v>4119</v>
      </c>
    </row>
    <row r="4122" spans="2:51" s="12" customFormat="1" ht="13.5">
      <c r="B4122" s="197"/>
      <c r="D4122" s="189" t="s">
        <v>153</v>
      </c>
      <c r="E4122" s="198" t="s">
        <v>5</v>
      </c>
      <c r="F4122" s="199" t="s">
        <v>25</v>
      </c>
      <c r="H4122" s="200">
        <v>1</v>
      </c>
      <c r="I4122" s="201"/>
      <c r="L4122" s="197"/>
      <c r="M4122" s="202"/>
      <c r="N4122" s="203"/>
      <c r="O4122" s="203"/>
      <c r="P4122" s="203"/>
      <c r="Q4122" s="203"/>
      <c r="R4122" s="203"/>
      <c r="S4122" s="203"/>
      <c r="T4122" s="204"/>
      <c r="AT4122" s="198" t="s">
        <v>153</v>
      </c>
      <c r="AU4122" s="198" t="s">
        <v>178</v>
      </c>
      <c r="AV4122" s="12" t="s">
        <v>86</v>
      </c>
      <c r="AW4122" s="12" t="s">
        <v>40</v>
      </c>
      <c r="AX4122" s="12" t="s">
        <v>77</v>
      </c>
      <c r="AY4122" s="198" t="s">
        <v>144</v>
      </c>
    </row>
    <row r="4123" spans="2:51" s="13" customFormat="1" ht="13.5">
      <c r="B4123" s="205"/>
      <c r="D4123" s="206" t="s">
        <v>153</v>
      </c>
      <c r="E4123" s="207" t="s">
        <v>5</v>
      </c>
      <c r="F4123" s="208" t="s">
        <v>174</v>
      </c>
      <c r="H4123" s="209">
        <v>1</v>
      </c>
      <c r="I4123" s="210"/>
      <c r="L4123" s="205"/>
      <c r="M4123" s="211"/>
      <c r="N4123" s="212"/>
      <c r="O4123" s="212"/>
      <c r="P4123" s="212"/>
      <c r="Q4123" s="212"/>
      <c r="R4123" s="212"/>
      <c r="S4123" s="212"/>
      <c r="T4123" s="213"/>
      <c r="AT4123" s="214" t="s">
        <v>153</v>
      </c>
      <c r="AU4123" s="214" t="s">
        <v>178</v>
      </c>
      <c r="AV4123" s="13" t="s">
        <v>151</v>
      </c>
      <c r="AW4123" s="13" t="s">
        <v>40</v>
      </c>
      <c r="AX4123" s="13" t="s">
        <v>25</v>
      </c>
      <c r="AY4123" s="214" t="s">
        <v>144</v>
      </c>
    </row>
    <row r="4124" spans="2:65" s="1" customFormat="1" ht="22.5" customHeight="1">
      <c r="B4124" s="175"/>
      <c r="C4124" s="176" t="s">
        <v>4120</v>
      </c>
      <c r="D4124" s="176" t="s">
        <v>146</v>
      </c>
      <c r="E4124" s="177" t="s">
        <v>4121</v>
      </c>
      <c r="F4124" s="178" t="s">
        <v>4122</v>
      </c>
      <c r="G4124" s="179" t="s">
        <v>393</v>
      </c>
      <c r="H4124" s="180">
        <v>1</v>
      </c>
      <c r="I4124" s="181"/>
      <c r="J4124" s="182">
        <f>ROUND(I4124*H4124,2)</f>
        <v>0</v>
      </c>
      <c r="K4124" s="178" t="s">
        <v>4754</v>
      </c>
      <c r="L4124" s="42"/>
      <c r="M4124" s="183" t="s">
        <v>5</v>
      </c>
      <c r="N4124" s="184" t="s">
        <v>48</v>
      </c>
      <c r="O4124" s="43"/>
      <c r="P4124" s="185">
        <f>O4124*H4124</f>
        <v>0</v>
      </c>
      <c r="Q4124" s="185">
        <v>0</v>
      </c>
      <c r="R4124" s="185">
        <f>Q4124*H4124</f>
        <v>0</v>
      </c>
      <c r="S4124" s="185">
        <v>0</v>
      </c>
      <c r="T4124" s="186">
        <f>S4124*H4124</f>
        <v>0</v>
      </c>
      <c r="AR4124" s="24" t="s">
        <v>339</v>
      </c>
      <c r="AT4124" s="24" t="s">
        <v>146</v>
      </c>
      <c r="AU4124" s="24" t="s">
        <v>178</v>
      </c>
      <c r="AY4124" s="24" t="s">
        <v>144</v>
      </c>
      <c r="BE4124" s="187">
        <f>IF(N4124="základní",J4124,0)</f>
        <v>0</v>
      </c>
      <c r="BF4124" s="187">
        <f>IF(N4124="snížená",J4124,0)</f>
        <v>0</v>
      </c>
      <c r="BG4124" s="187">
        <f>IF(N4124="zákl. přenesená",J4124,0)</f>
        <v>0</v>
      </c>
      <c r="BH4124" s="187">
        <f>IF(N4124="sníž. přenesená",J4124,0)</f>
        <v>0</v>
      </c>
      <c r="BI4124" s="187">
        <f>IF(N4124="nulová",J4124,0)</f>
        <v>0</v>
      </c>
      <c r="BJ4124" s="24" t="s">
        <v>25</v>
      </c>
      <c r="BK4124" s="187">
        <f>ROUND(I4124*H4124,2)</f>
        <v>0</v>
      </c>
      <c r="BL4124" s="24" t="s">
        <v>339</v>
      </c>
      <c r="BM4124" s="24" t="s">
        <v>4123</v>
      </c>
    </row>
    <row r="4125" spans="2:51" s="12" customFormat="1" ht="13.5">
      <c r="B4125" s="197"/>
      <c r="D4125" s="189" t="s">
        <v>153</v>
      </c>
      <c r="E4125" s="198" t="s">
        <v>5</v>
      </c>
      <c r="F4125" s="199" t="s">
        <v>25</v>
      </c>
      <c r="H4125" s="200">
        <v>1</v>
      </c>
      <c r="I4125" s="201"/>
      <c r="L4125" s="197"/>
      <c r="M4125" s="202"/>
      <c r="N4125" s="203"/>
      <c r="O4125" s="203"/>
      <c r="P4125" s="203"/>
      <c r="Q4125" s="203"/>
      <c r="R4125" s="203"/>
      <c r="S4125" s="203"/>
      <c r="T4125" s="204"/>
      <c r="AT4125" s="198" t="s">
        <v>153</v>
      </c>
      <c r="AU4125" s="198" t="s">
        <v>178</v>
      </c>
      <c r="AV4125" s="12" t="s">
        <v>86</v>
      </c>
      <c r="AW4125" s="12" t="s">
        <v>40</v>
      </c>
      <c r="AX4125" s="12" t="s">
        <v>77</v>
      </c>
      <c r="AY4125" s="198" t="s">
        <v>144</v>
      </c>
    </row>
    <row r="4126" spans="2:51" s="13" customFormat="1" ht="13.5">
      <c r="B4126" s="205"/>
      <c r="D4126" s="206" t="s">
        <v>153</v>
      </c>
      <c r="E4126" s="207" t="s">
        <v>5</v>
      </c>
      <c r="F4126" s="208" t="s">
        <v>174</v>
      </c>
      <c r="H4126" s="209">
        <v>1</v>
      </c>
      <c r="I4126" s="210"/>
      <c r="L4126" s="205"/>
      <c r="M4126" s="211"/>
      <c r="N4126" s="212"/>
      <c r="O4126" s="212"/>
      <c r="P4126" s="212"/>
      <c r="Q4126" s="212"/>
      <c r="R4126" s="212"/>
      <c r="S4126" s="212"/>
      <c r="T4126" s="213"/>
      <c r="AT4126" s="214" t="s">
        <v>153</v>
      </c>
      <c r="AU4126" s="214" t="s">
        <v>178</v>
      </c>
      <c r="AV4126" s="13" t="s">
        <v>151</v>
      </c>
      <c r="AW4126" s="13" t="s">
        <v>40</v>
      </c>
      <c r="AX4126" s="13" t="s">
        <v>25</v>
      </c>
      <c r="AY4126" s="214" t="s">
        <v>144</v>
      </c>
    </row>
    <row r="4127" spans="2:65" s="1" customFormat="1" ht="22.5" customHeight="1">
      <c r="B4127" s="175"/>
      <c r="C4127" s="176" t="s">
        <v>4124</v>
      </c>
      <c r="D4127" s="176" t="s">
        <v>146</v>
      </c>
      <c r="E4127" s="177" t="s">
        <v>4125</v>
      </c>
      <c r="F4127" s="178" t="s">
        <v>4126</v>
      </c>
      <c r="G4127" s="179" t="s">
        <v>393</v>
      </c>
      <c r="H4127" s="180">
        <v>1</v>
      </c>
      <c r="I4127" s="181"/>
      <c r="J4127" s="182">
        <f>ROUND(I4127*H4127,2)</f>
        <v>0</v>
      </c>
      <c r="K4127" s="178" t="s">
        <v>4754</v>
      </c>
      <c r="L4127" s="42"/>
      <c r="M4127" s="183" t="s">
        <v>5</v>
      </c>
      <c r="N4127" s="184" t="s">
        <v>48</v>
      </c>
      <c r="O4127" s="43"/>
      <c r="P4127" s="185">
        <f>O4127*H4127</f>
        <v>0</v>
      </c>
      <c r="Q4127" s="185">
        <v>0</v>
      </c>
      <c r="R4127" s="185">
        <f>Q4127*H4127</f>
        <v>0</v>
      </c>
      <c r="S4127" s="185">
        <v>0</v>
      </c>
      <c r="T4127" s="186">
        <f>S4127*H4127</f>
        <v>0</v>
      </c>
      <c r="AR4127" s="24" t="s">
        <v>339</v>
      </c>
      <c r="AT4127" s="24" t="s">
        <v>146</v>
      </c>
      <c r="AU4127" s="24" t="s">
        <v>178</v>
      </c>
      <c r="AY4127" s="24" t="s">
        <v>144</v>
      </c>
      <c r="BE4127" s="187">
        <f>IF(N4127="základní",J4127,0)</f>
        <v>0</v>
      </c>
      <c r="BF4127" s="187">
        <f>IF(N4127="snížená",J4127,0)</f>
        <v>0</v>
      </c>
      <c r="BG4127" s="187">
        <f>IF(N4127="zákl. přenesená",J4127,0)</f>
        <v>0</v>
      </c>
      <c r="BH4127" s="187">
        <f>IF(N4127="sníž. přenesená",J4127,0)</f>
        <v>0</v>
      </c>
      <c r="BI4127" s="187">
        <f>IF(N4127="nulová",J4127,0)</f>
        <v>0</v>
      </c>
      <c r="BJ4127" s="24" t="s">
        <v>25</v>
      </c>
      <c r="BK4127" s="187">
        <f>ROUND(I4127*H4127,2)</f>
        <v>0</v>
      </c>
      <c r="BL4127" s="24" t="s">
        <v>339</v>
      </c>
      <c r="BM4127" s="24" t="s">
        <v>4127</v>
      </c>
    </row>
    <row r="4128" spans="2:51" s="12" customFormat="1" ht="13.5">
      <c r="B4128" s="197"/>
      <c r="D4128" s="189" t="s">
        <v>153</v>
      </c>
      <c r="E4128" s="198" t="s">
        <v>5</v>
      </c>
      <c r="F4128" s="199" t="s">
        <v>25</v>
      </c>
      <c r="H4128" s="200">
        <v>1</v>
      </c>
      <c r="I4128" s="201"/>
      <c r="L4128" s="197"/>
      <c r="M4128" s="202"/>
      <c r="N4128" s="203"/>
      <c r="O4128" s="203"/>
      <c r="P4128" s="203"/>
      <c r="Q4128" s="203"/>
      <c r="R4128" s="203"/>
      <c r="S4128" s="203"/>
      <c r="T4128" s="204"/>
      <c r="AT4128" s="198" t="s">
        <v>153</v>
      </c>
      <c r="AU4128" s="198" t="s">
        <v>178</v>
      </c>
      <c r="AV4128" s="12" t="s">
        <v>86</v>
      </c>
      <c r="AW4128" s="12" t="s">
        <v>40</v>
      </c>
      <c r="AX4128" s="12" t="s">
        <v>77</v>
      </c>
      <c r="AY4128" s="198" t="s">
        <v>144</v>
      </c>
    </row>
    <row r="4129" spans="2:51" s="13" customFormat="1" ht="13.5">
      <c r="B4129" s="205"/>
      <c r="D4129" s="206" t="s">
        <v>153</v>
      </c>
      <c r="E4129" s="207" t="s">
        <v>5</v>
      </c>
      <c r="F4129" s="208" t="s">
        <v>174</v>
      </c>
      <c r="H4129" s="209">
        <v>1</v>
      </c>
      <c r="I4129" s="210"/>
      <c r="L4129" s="205"/>
      <c r="M4129" s="211"/>
      <c r="N4129" s="212"/>
      <c r="O4129" s="212"/>
      <c r="P4129" s="212"/>
      <c r="Q4129" s="212"/>
      <c r="R4129" s="212"/>
      <c r="S4129" s="212"/>
      <c r="T4129" s="213"/>
      <c r="AT4129" s="214" t="s">
        <v>153</v>
      </c>
      <c r="AU4129" s="214" t="s">
        <v>178</v>
      </c>
      <c r="AV4129" s="13" t="s">
        <v>151</v>
      </c>
      <c r="AW4129" s="13" t="s">
        <v>40</v>
      </c>
      <c r="AX4129" s="13" t="s">
        <v>25</v>
      </c>
      <c r="AY4129" s="214" t="s">
        <v>144</v>
      </c>
    </row>
    <row r="4130" spans="2:65" s="1" customFormat="1" ht="22.5" customHeight="1">
      <c r="B4130" s="175"/>
      <c r="C4130" s="176" t="s">
        <v>4128</v>
      </c>
      <c r="D4130" s="176" t="s">
        <v>146</v>
      </c>
      <c r="E4130" s="177" t="s">
        <v>4129</v>
      </c>
      <c r="F4130" s="178" t="s">
        <v>4130</v>
      </c>
      <c r="G4130" s="179" t="s">
        <v>393</v>
      </c>
      <c r="H4130" s="180">
        <v>1</v>
      </c>
      <c r="I4130" s="181"/>
      <c r="J4130" s="182">
        <f>ROUND(I4130*H4130,2)</f>
        <v>0</v>
      </c>
      <c r="K4130" s="178" t="s">
        <v>4754</v>
      </c>
      <c r="L4130" s="42"/>
      <c r="M4130" s="183" t="s">
        <v>5</v>
      </c>
      <c r="N4130" s="184" t="s">
        <v>48</v>
      </c>
      <c r="O4130" s="43"/>
      <c r="P4130" s="185">
        <f>O4130*H4130</f>
        <v>0</v>
      </c>
      <c r="Q4130" s="185">
        <v>0</v>
      </c>
      <c r="R4130" s="185">
        <f>Q4130*H4130</f>
        <v>0</v>
      </c>
      <c r="S4130" s="185">
        <v>0</v>
      </c>
      <c r="T4130" s="186">
        <f>S4130*H4130</f>
        <v>0</v>
      </c>
      <c r="AR4130" s="24" t="s">
        <v>339</v>
      </c>
      <c r="AT4130" s="24" t="s">
        <v>146</v>
      </c>
      <c r="AU4130" s="24" t="s">
        <v>178</v>
      </c>
      <c r="AY4130" s="24" t="s">
        <v>144</v>
      </c>
      <c r="BE4130" s="187">
        <f>IF(N4130="základní",J4130,0)</f>
        <v>0</v>
      </c>
      <c r="BF4130" s="187">
        <f>IF(N4130="snížená",J4130,0)</f>
        <v>0</v>
      </c>
      <c r="BG4130" s="187">
        <f>IF(N4130="zákl. přenesená",J4130,0)</f>
        <v>0</v>
      </c>
      <c r="BH4130" s="187">
        <f>IF(N4130="sníž. přenesená",J4130,0)</f>
        <v>0</v>
      </c>
      <c r="BI4130" s="187">
        <f>IF(N4130="nulová",J4130,0)</f>
        <v>0</v>
      </c>
      <c r="BJ4130" s="24" t="s">
        <v>25</v>
      </c>
      <c r="BK4130" s="187">
        <f>ROUND(I4130*H4130,2)</f>
        <v>0</v>
      </c>
      <c r="BL4130" s="24" t="s">
        <v>339</v>
      </c>
      <c r="BM4130" s="24" t="s">
        <v>4131</v>
      </c>
    </row>
    <row r="4131" spans="2:51" s="12" customFormat="1" ht="13.5">
      <c r="B4131" s="197"/>
      <c r="D4131" s="189" t="s">
        <v>153</v>
      </c>
      <c r="E4131" s="198" t="s">
        <v>5</v>
      </c>
      <c r="F4131" s="199" t="s">
        <v>25</v>
      </c>
      <c r="H4131" s="200">
        <v>1</v>
      </c>
      <c r="I4131" s="201"/>
      <c r="L4131" s="197"/>
      <c r="M4131" s="202"/>
      <c r="N4131" s="203"/>
      <c r="O4131" s="203"/>
      <c r="P4131" s="203"/>
      <c r="Q4131" s="203"/>
      <c r="R4131" s="203"/>
      <c r="S4131" s="203"/>
      <c r="T4131" s="204"/>
      <c r="AT4131" s="198" t="s">
        <v>153</v>
      </c>
      <c r="AU4131" s="198" t="s">
        <v>178</v>
      </c>
      <c r="AV4131" s="12" t="s">
        <v>86</v>
      </c>
      <c r="AW4131" s="12" t="s">
        <v>40</v>
      </c>
      <c r="AX4131" s="12" t="s">
        <v>77</v>
      </c>
      <c r="AY4131" s="198" t="s">
        <v>144</v>
      </c>
    </row>
    <row r="4132" spans="2:51" s="13" customFormat="1" ht="13.5">
      <c r="B4132" s="205"/>
      <c r="D4132" s="206" t="s">
        <v>153</v>
      </c>
      <c r="E4132" s="207" t="s">
        <v>5</v>
      </c>
      <c r="F4132" s="208" t="s">
        <v>174</v>
      </c>
      <c r="H4132" s="209">
        <v>1</v>
      </c>
      <c r="I4132" s="210"/>
      <c r="L4132" s="205"/>
      <c r="M4132" s="211"/>
      <c r="N4132" s="212"/>
      <c r="O4132" s="212"/>
      <c r="P4132" s="212"/>
      <c r="Q4132" s="212"/>
      <c r="R4132" s="212"/>
      <c r="S4132" s="212"/>
      <c r="T4132" s="213"/>
      <c r="AT4132" s="214" t="s">
        <v>153</v>
      </c>
      <c r="AU4132" s="214" t="s">
        <v>178</v>
      </c>
      <c r="AV4132" s="13" t="s">
        <v>151</v>
      </c>
      <c r="AW4132" s="13" t="s">
        <v>40</v>
      </c>
      <c r="AX4132" s="13" t="s">
        <v>25</v>
      </c>
      <c r="AY4132" s="214" t="s">
        <v>144</v>
      </c>
    </row>
    <row r="4133" spans="2:65" s="1" customFormat="1" ht="22.5" customHeight="1">
      <c r="B4133" s="175"/>
      <c r="C4133" s="176" t="s">
        <v>4132</v>
      </c>
      <c r="D4133" s="176" t="s">
        <v>146</v>
      </c>
      <c r="E4133" s="177" t="s">
        <v>4133</v>
      </c>
      <c r="F4133" s="178" t="s">
        <v>4134</v>
      </c>
      <c r="G4133" s="179" t="s">
        <v>393</v>
      </c>
      <c r="H4133" s="180">
        <v>2</v>
      </c>
      <c r="I4133" s="181"/>
      <c r="J4133" s="182">
        <f>ROUND(I4133*H4133,2)</f>
        <v>0</v>
      </c>
      <c r="K4133" s="178" t="s">
        <v>4754</v>
      </c>
      <c r="L4133" s="42"/>
      <c r="M4133" s="183" t="s">
        <v>5</v>
      </c>
      <c r="N4133" s="184" t="s">
        <v>48</v>
      </c>
      <c r="O4133" s="43"/>
      <c r="P4133" s="185">
        <f>O4133*H4133</f>
        <v>0</v>
      </c>
      <c r="Q4133" s="185">
        <v>0</v>
      </c>
      <c r="R4133" s="185">
        <f>Q4133*H4133</f>
        <v>0</v>
      </c>
      <c r="S4133" s="185">
        <v>0</v>
      </c>
      <c r="T4133" s="186">
        <f>S4133*H4133</f>
        <v>0</v>
      </c>
      <c r="AR4133" s="24" t="s">
        <v>339</v>
      </c>
      <c r="AT4133" s="24" t="s">
        <v>146</v>
      </c>
      <c r="AU4133" s="24" t="s">
        <v>178</v>
      </c>
      <c r="AY4133" s="24" t="s">
        <v>144</v>
      </c>
      <c r="BE4133" s="187">
        <f>IF(N4133="základní",J4133,0)</f>
        <v>0</v>
      </c>
      <c r="BF4133" s="187">
        <f>IF(N4133="snížená",J4133,0)</f>
        <v>0</v>
      </c>
      <c r="BG4133" s="187">
        <f>IF(N4133="zákl. přenesená",J4133,0)</f>
        <v>0</v>
      </c>
      <c r="BH4133" s="187">
        <f>IF(N4133="sníž. přenesená",J4133,0)</f>
        <v>0</v>
      </c>
      <c r="BI4133" s="187">
        <f>IF(N4133="nulová",J4133,0)</f>
        <v>0</v>
      </c>
      <c r="BJ4133" s="24" t="s">
        <v>25</v>
      </c>
      <c r="BK4133" s="187">
        <f>ROUND(I4133*H4133,2)</f>
        <v>0</v>
      </c>
      <c r="BL4133" s="24" t="s">
        <v>339</v>
      </c>
      <c r="BM4133" s="24" t="s">
        <v>4135</v>
      </c>
    </row>
    <row r="4134" spans="2:51" s="12" customFormat="1" ht="13.5">
      <c r="B4134" s="197"/>
      <c r="D4134" s="189" t="s">
        <v>153</v>
      </c>
      <c r="E4134" s="198" t="s">
        <v>5</v>
      </c>
      <c r="F4134" s="199" t="s">
        <v>86</v>
      </c>
      <c r="H4134" s="200">
        <v>2</v>
      </c>
      <c r="I4134" s="201"/>
      <c r="L4134" s="197"/>
      <c r="M4134" s="202"/>
      <c r="N4134" s="203"/>
      <c r="O4134" s="203"/>
      <c r="P4134" s="203"/>
      <c r="Q4134" s="203"/>
      <c r="R4134" s="203"/>
      <c r="S4134" s="203"/>
      <c r="T4134" s="204"/>
      <c r="AT4134" s="198" t="s">
        <v>153</v>
      </c>
      <c r="AU4134" s="198" t="s">
        <v>178</v>
      </c>
      <c r="AV4134" s="12" t="s">
        <v>86</v>
      </c>
      <c r="AW4134" s="12" t="s">
        <v>40</v>
      </c>
      <c r="AX4134" s="12" t="s">
        <v>77</v>
      </c>
      <c r="AY4134" s="198" t="s">
        <v>144</v>
      </c>
    </row>
    <row r="4135" spans="2:51" s="13" customFormat="1" ht="13.5">
      <c r="B4135" s="205"/>
      <c r="D4135" s="206" t="s">
        <v>153</v>
      </c>
      <c r="E4135" s="207" t="s">
        <v>5</v>
      </c>
      <c r="F4135" s="208" t="s">
        <v>174</v>
      </c>
      <c r="H4135" s="209">
        <v>2</v>
      </c>
      <c r="I4135" s="210"/>
      <c r="L4135" s="205"/>
      <c r="M4135" s="211"/>
      <c r="N4135" s="212"/>
      <c r="O4135" s="212"/>
      <c r="P4135" s="212"/>
      <c r="Q4135" s="212"/>
      <c r="R4135" s="212"/>
      <c r="S4135" s="212"/>
      <c r="T4135" s="213"/>
      <c r="AT4135" s="214" t="s">
        <v>153</v>
      </c>
      <c r="AU4135" s="214" t="s">
        <v>178</v>
      </c>
      <c r="AV4135" s="13" t="s">
        <v>151</v>
      </c>
      <c r="AW4135" s="13" t="s">
        <v>40</v>
      </c>
      <c r="AX4135" s="13" t="s">
        <v>25</v>
      </c>
      <c r="AY4135" s="214" t="s">
        <v>144</v>
      </c>
    </row>
    <row r="4136" spans="2:65" s="1" customFormat="1" ht="22.5" customHeight="1">
      <c r="B4136" s="175"/>
      <c r="C4136" s="176" t="s">
        <v>4136</v>
      </c>
      <c r="D4136" s="176" t="s">
        <v>146</v>
      </c>
      <c r="E4136" s="177" t="s">
        <v>4137</v>
      </c>
      <c r="F4136" s="178" t="s">
        <v>4138</v>
      </c>
      <c r="G4136" s="179" t="s">
        <v>393</v>
      </c>
      <c r="H4136" s="180">
        <v>2</v>
      </c>
      <c r="I4136" s="181"/>
      <c r="J4136" s="182">
        <f>ROUND(I4136*H4136,2)</f>
        <v>0</v>
      </c>
      <c r="K4136" s="178" t="s">
        <v>4754</v>
      </c>
      <c r="L4136" s="42"/>
      <c r="M4136" s="183" t="s">
        <v>5</v>
      </c>
      <c r="N4136" s="184" t="s">
        <v>48</v>
      </c>
      <c r="O4136" s="43"/>
      <c r="P4136" s="185">
        <f>O4136*H4136</f>
        <v>0</v>
      </c>
      <c r="Q4136" s="185">
        <v>0</v>
      </c>
      <c r="R4136" s="185">
        <f>Q4136*H4136</f>
        <v>0</v>
      </c>
      <c r="S4136" s="185">
        <v>0</v>
      </c>
      <c r="T4136" s="186">
        <f>S4136*H4136</f>
        <v>0</v>
      </c>
      <c r="AR4136" s="24" t="s">
        <v>339</v>
      </c>
      <c r="AT4136" s="24" t="s">
        <v>146</v>
      </c>
      <c r="AU4136" s="24" t="s">
        <v>178</v>
      </c>
      <c r="AY4136" s="24" t="s">
        <v>144</v>
      </c>
      <c r="BE4136" s="187">
        <f>IF(N4136="základní",J4136,0)</f>
        <v>0</v>
      </c>
      <c r="BF4136" s="187">
        <f>IF(N4136="snížená",J4136,0)</f>
        <v>0</v>
      </c>
      <c r="BG4136" s="187">
        <f>IF(N4136="zákl. přenesená",J4136,0)</f>
        <v>0</v>
      </c>
      <c r="BH4136" s="187">
        <f>IF(N4136="sníž. přenesená",J4136,0)</f>
        <v>0</v>
      </c>
      <c r="BI4136" s="187">
        <f>IF(N4136="nulová",J4136,0)</f>
        <v>0</v>
      </c>
      <c r="BJ4136" s="24" t="s">
        <v>25</v>
      </c>
      <c r="BK4136" s="187">
        <f>ROUND(I4136*H4136,2)</f>
        <v>0</v>
      </c>
      <c r="BL4136" s="24" t="s">
        <v>339</v>
      </c>
      <c r="BM4136" s="24" t="s">
        <v>4139</v>
      </c>
    </row>
    <row r="4137" spans="2:51" s="12" customFormat="1" ht="13.5">
      <c r="B4137" s="197"/>
      <c r="D4137" s="189" t="s">
        <v>153</v>
      </c>
      <c r="E4137" s="198" t="s">
        <v>5</v>
      </c>
      <c r="F4137" s="199" t="s">
        <v>86</v>
      </c>
      <c r="H4137" s="200">
        <v>2</v>
      </c>
      <c r="I4137" s="201"/>
      <c r="L4137" s="197"/>
      <c r="M4137" s="202"/>
      <c r="N4137" s="203"/>
      <c r="O4137" s="203"/>
      <c r="P4137" s="203"/>
      <c r="Q4137" s="203"/>
      <c r="R4137" s="203"/>
      <c r="S4137" s="203"/>
      <c r="T4137" s="204"/>
      <c r="AT4137" s="198" t="s">
        <v>153</v>
      </c>
      <c r="AU4137" s="198" t="s">
        <v>178</v>
      </c>
      <c r="AV4137" s="12" t="s">
        <v>86</v>
      </c>
      <c r="AW4137" s="12" t="s">
        <v>40</v>
      </c>
      <c r="AX4137" s="12" t="s">
        <v>77</v>
      </c>
      <c r="AY4137" s="198" t="s">
        <v>144</v>
      </c>
    </row>
    <row r="4138" spans="2:51" s="13" customFormat="1" ht="13.5">
      <c r="B4138" s="205"/>
      <c r="D4138" s="206" t="s">
        <v>153</v>
      </c>
      <c r="E4138" s="207" t="s">
        <v>5</v>
      </c>
      <c r="F4138" s="208" t="s">
        <v>174</v>
      </c>
      <c r="H4138" s="209">
        <v>2</v>
      </c>
      <c r="I4138" s="210"/>
      <c r="L4138" s="205"/>
      <c r="M4138" s="211"/>
      <c r="N4138" s="212"/>
      <c r="O4138" s="212"/>
      <c r="P4138" s="212"/>
      <c r="Q4138" s="212"/>
      <c r="R4138" s="212"/>
      <c r="S4138" s="212"/>
      <c r="T4138" s="213"/>
      <c r="AT4138" s="214" t="s">
        <v>153</v>
      </c>
      <c r="AU4138" s="214" t="s">
        <v>178</v>
      </c>
      <c r="AV4138" s="13" t="s">
        <v>151</v>
      </c>
      <c r="AW4138" s="13" t="s">
        <v>40</v>
      </c>
      <c r="AX4138" s="13" t="s">
        <v>25</v>
      </c>
      <c r="AY4138" s="214" t="s">
        <v>144</v>
      </c>
    </row>
    <row r="4139" spans="2:65" s="1" customFormat="1" ht="22.5" customHeight="1">
      <c r="B4139" s="175"/>
      <c r="C4139" s="176" t="s">
        <v>4140</v>
      </c>
      <c r="D4139" s="176" t="s">
        <v>146</v>
      </c>
      <c r="E4139" s="177" t="s">
        <v>4141</v>
      </c>
      <c r="F4139" s="178" t="s">
        <v>4142</v>
      </c>
      <c r="G4139" s="179" t="s">
        <v>393</v>
      </c>
      <c r="H4139" s="180">
        <v>1</v>
      </c>
      <c r="I4139" s="181"/>
      <c r="J4139" s="182">
        <f>ROUND(I4139*H4139,2)</f>
        <v>0</v>
      </c>
      <c r="K4139" s="178" t="s">
        <v>4754</v>
      </c>
      <c r="L4139" s="42"/>
      <c r="M4139" s="183" t="s">
        <v>5</v>
      </c>
      <c r="N4139" s="184" t="s">
        <v>48</v>
      </c>
      <c r="O4139" s="43"/>
      <c r="P4139" s="185">
        <f>O4139*H4139</f>
        <v>0</v>
      </c>
      <c r="Q4139" s="185">
        <v>0</v>
      </c>
      <c r="R4139" s="185">
        <f>Q4139*H4139</f>
        <v>0</v>
      </c>
      <c r="S4139" s="185">
        <v>0</v>
      </c>
      <c r="T4139" s="186">
        <f>S4139*H4139</f>
        <v>0</v>
      </c>
      <c r="AR4139" s="24" t="s">
        <v>339</v>
      </c>
      <c r="AT4139" s="24" t="s">
        <v>146</v>
      </c>
      <c r="AU4139" s="24" t="s">
        <v>178</v>
      </c>
      <c r="AY4139" s="24" t="s">
        <v>144</v>
      </c>
      <c r="BE4139" s="187">
        <f>IF(N4139="základní",J4139,0)</f>
        <v>0</v>
      </c>
      <c r="BF4139" s="187">
        <f>IF(N4139="snížená",J4139,0)</f>
        <v>0</v>
      </c>
      <c r="BG4139" s="187">
        <f>IF(N4139="zákl. přenesená",J4139,0)</f>
        <v>0</v>
      </c>
      <c r="BH4139" s="187">
        <f>IF(N4139="sníž. přenesená",J4139,0)</f>
        <v>0</v>
      </c>
      <c r="BI4139" s="187">
        <f>IF(N4139="nulová",J4139,0)</f>
        <v>0</v>
      </c>
      <c r="BJ4139" s="24" t="s">
        <v>25</v>
      </c>
      <c r="BK4139" s="187">
        <f>ROUND(I4139*H4139,2)</f>
        <v>0</v>
      </c>
      <c r="BL4139" s="24" t="s">
        <v>339</v>
      </c>
      <c r="BM4139" s="24" t="s">
        <v>4143</v>
      </c>
    </row>
    <row r="4140" spans="2:51" s="12" customFormat="1" ht="13.5">
      <c r="B4140" s="197"/>
      <c r="D4140" s="189" t="s">
        <v>153</v>
      </c>
      <c r="E4140" s="198" t="s">
        <v>5</v>
      </c>
      <c r="F4140" s="199" t="s">
        <v>25</v>
      </c>
      <c r="H4140" s="200">
        <v>1</v>
      </c>
      <c r="I4140" s="201"/>
      <c r="L4140" s="197"/>
      <c r="M4140" s="202"/>
      <c r="N4140" s="203"/>
      <c r="O4140" s="203"/>
      <c r="P4140" s="203"/>
      <c r="Q4140" s="203"/>
      <c r="R4140" s="203"/>
      <c r="S4140" s="203"/>
      <c r="T4140" s="204"/>
      <c r="AT4140" s="198" t="s">
        <v>153</v>
      </c>
      <c r="AU4140" s="198" t="s">
        <v>178</v>
      </c>
      <c r="AV4140" s="12" t="s">
        <v>86</v>
      </c>
      <c r="AW4140" s="12" t="s">
        <v>40</v>
      </c>
      <c r="AX4140" s="12" t="s">
        <v>77</v>
      </c>
      <c r="AY4140" s="198" t="s">
        <v>144</v>
      </c>
    </row>
    <row r="4141" spans="2:51" s="13" customFormat="1" ht="13.5">
      <c r="B4141" s="205"/>
      <c r="D4141" s="206" t="s">
        <v>153</v>
      </c>
      <c r="E4141" s="207" t="s">
        <v>5</v>
      </c>
      <c r="F4141" s="208" t="s">
        <v>174</v>
      </c>
      <c r="H4141" s="209">
        <v>1</v>
      </c>
      <c r="I4141" s="210"/>
      <c r="L4141" s="205"/>
      <c r="M4141" s="211"/>
      <c r="N4141" s="212"/>
      <c r="O4141" s="212"/>
      <c r="P4141" s="212"/>
      <c r="Q4141" s="212"/>
      <c r="R4141" s="212"/>
      <c r="S4141" s="212"/>
      <c r="T4141" s="213"/>
      <c r="AT4141" s="214" t="s">
        <v>153</v>
      </c>
      <c r="AU4141" s="214" t="s">
        <v>178</v>
      </c>
      <c r="AV4141" s="13" t="s">
        <v>151</v>
      </c>
      <c r="AW4141" s="13" t="s">
        <v>40</v>
      </c>
      <c r="AX4141" s="13" t="s">
        <v>25</v>
      </c>
      <c r="AY4141" s="214" t="s">
        <v>144</v>
      </c>
    </row>
    <row r="4142" spans="2:65" s="1" customFormat="1" ht="22.5" customHeight="1">
      <c r="B4142" s="175"/>
      <c r="C4142" s="176" t="s">
        <v>4144</v>
      </c>
      <c r="D4142" s="176" t="s">
        <v>146</v>
      </c>
      <c r="E4142" s="177" t="s">
        <v>4145</v>
      </c>
      <c r="F4142" s="178" t="s">
        <v>4146</v>
      </c>
      <c r="G4142" s="179" t="s">
        <v>393</v>
      </c>
      <c r="H4142" s="180">
        <v>1</v>
      </c>
      <c r="I4142" s="181"/>
      <c r="J4142" s="182">
        <f>ROUND(I4142*H4142,2)</f>
        <v>0</v>
      </c>
      <c r="K4142" s="178" t="s">
        <v>4754</v>
      </c>
      <c r="L4142" s="42"/>
      <c r="M4142" s="183" t="s">
        <v>5</v>
      </c>
      <c r="N4142" s="184" t="s">
        <v>48</v>
      </c>
      <c r="O4142" s="43"/>
      <c r="P4142" s="185">
        <f>O4142*H4142</f>
        <v>0</v>
      </c>
      <c r="Q4142" s="185">
        <v>0</v>
      </c>
      <c r="R4142" s="185">
        <f>Q4142*H4142</f>
        <v>0</v>
      </c>
      <c r="S4142" s="185">
        <v>0</v>
      </c>
      <c r="T4142" s="186">
        <f>S4142*H4142</f>
        <v>0</v>
      </c>
      <c r="AR4142" s="24" t="s">
        <v>339</v>
      </c>
      <c r="AT4142" s="24" t="s">
        <v>146</v>
      </c>
      <c r="AU4142" s="24" t="s">
        <v>178</v>
      </c>
      <c r="AY4142" s="24" t="s">
        <v>144</v>
      </c>
      <c r="BE4142" s="187">
        <f>IF(N4142="základní",J4142,0)</f>
        <v>0</v>
      </c>
      <c r="BF4142" s="187">
        <f>IF(N4142="snížená",J4142,0)</f>
        <v>0</v>
      </c>
      <c r="BG4142" s="187">
        <f>IF(N4142="zákl. přenesená",J4142,0)</f>
        <v>0</v>
      </c>
      <c r="BH4142" s="187">
        <f>IF(N4142="sníž. přenesená",J4142,0)</f>
        <v>0</v>
      </c>
      <c r="BI4142" s="187">
        <f>IF(N4142="nulová",J4142,0)</f>
        <v>0</v>
      </c>
      <c r="BJ4142" s="24" t="s">
        <v>25</v>
      </c>
      <c r="BK4142" s="187">
        <f>ROUND(I4142*H4142,2)</f>
        <v>0</v>
      </c>
      <c r="BL4142" s="24" t="s">
        <v>339</v>
      </c>
      <c r="BM4142" s="24" t="s">
        <v>4147</v>
      </c>
    </row>
    <row r="4143" spans="2:51" s="12" customFormat="1" ht="13.5">
      <c r="B4143" s="197"/>
      <c r="D4143" s="189" t="s">
        <v>153</v>
      </c>
      <c r="E4143" s="198" t="s">
        <v>5</v>
      </c>
      <c r="F4143" s="199" t="s">
        <v>25</v>
      </c>
      <c r="H4143" s="200">
        <v>1</v>
      </c>
      <c r="I4143" s="201"/>
      <c r="L4143" s="197"/>
      <c r="M4143" s="202"/>
      <c r="N4143" s="203"/>
      <c r="O4143" s="203"/>
      <c r="P4143" s="203"/>
      <c r="Q4143" s="203"/>
      <c r="R4143" s="203"/>
      <c r="S4143" s="203"/>
      <c r="T4143" s="204"/>
      <c r="AT4143" s="198" t="s">
        <v>153</v>
      </c>
      <c r="AU4143" s="198" t="s">
        <v>178</v>
      </c>
      <c r="AV4143" s="12" t="s">
        <v>86</v>
      </c>
      <c r="AW4143" s="12" t="s">
        <v>40</v>
      </c>
      <c r="AX4143" s="12" t="s">
        <v>77</v>
      </c>
      <c r="AY4143" s="198" t="s">
        <v>144</v>
      </c>
    </row>
    <row r="4144" spans="2:51" s="13" customFormat="1" ht="13.5">
      <c r="B4144" s="205"/>
      <c r="D4144" s="206" t="s">
        <v>153</v>
      </c>
      <c r="E4144" s="207" t="s">
        <v>5</v>
      </c>
      <c r="F4144" s="208" t="s">
        <v>174</v>
      </c>
      <c r="H4144" s="209">
        <v>1</v>
      </c>
      <c r="I4144" s="210"/>
      <c r="L4144" s="205"/>
      <c r="M4144" s="211"/>
      <c r="N4144" s="212"/>
      <c r="O4144" s="212"/>
      <c r="P4144" s="212"/>
      <c r="Q4144" s="212"/>
      <c r="R4144" s="212"/>
      <c r="S4144" s="212"/>
      <c r="T4144" s="213"/>
      <c r="AT4144" s="214" t="s">
        <v>153</v>
      </c>
      <c r="AU4144" s="214" t="s">
        <v>178</v>
      </c>
      <c r="AV4144" s="13" t="s">
        <v>151</v>
      </c>
      <c r="AW4144" s="13" t="s">
        <v>40</v>
      </c>
      <c r="AX4144" s="13" t="s">
        <v>25</v>
      </c>
      <c r="AY4144" s="214" t="s">
        <v>144</v>
      </c>
    </row>
    <row r="4145" spans="2:65" s="1" customFormat="1" ht="22.5" customHeight="1">
      <c r="B4145" s="175"/>
      <c r="C4145" s="176" t="s">
        <v>4148</v>
      </c>
      <c r="D4145" s="176" t="s">
        <v>146</v>
      </c>
      <c r="E4145" s="177" t="s">
        <v>4149</v>
      </c>
      <c r="F4145" s="178" t="s">
        <v>4150</v>
      </c>
      <c r="G4145" s="179" t="s">
        <v>393</v>
      </c>
      <c r="H4145" s="180">
        <v>1</v>
      </c>
      <c r="I4145" s="181"/>
      <c r="J4145" s="182">
        <f>ROUND(I4145*H4145,2)</f>
        <v>0</v>
      </c>
      <c r="K4145" s="178" t="s">
        <v>4754</v>
      </c>
      <c r="L4145" s="42"/>
      <c r="M4145" s="183" t="s">
        <v>5</v>
      </c>
      <c r="N4145" s="184" t="s">
        <v>48</v>
      </c>
      <c r="O4145" s="43"/>
      <c r="P4145" s="185">
        <f>O4145*H4145</f>
        <v>0</v>
      </c>
      <c r="Q4145" s="185">
        <v>0</v>
      </c>
      <c r="R4145" s="185">
        <f>Q4145*H4145</f>
        <v>0</v>
      </c>
      <c r="S4145" s="185">
        <v>0</v>
      </c>
      <c r="T4145" s="186">
        <f>S4145*H4145</f>
        <v>0</v>
      </c>
      <c r="AR4145" s="24" t="s">
        <v>339</v>
      </c>
      <c r="AT4145" s="24" t="s">
        <v>146</v>
      </c>
      <c r="AU4145" s="24" t="s">
        <v>178</v>
      </c>
      <c r="AY4145" s="24" t="s">
        <v>144</v>
      </c>
      <c r="BE4145" s="187">
        <f>IF(N4145="základní",J4145,0)</f>
        <v>0</v>
      </c>
      <c r="BF4145" s="187">
        <f>IF(N4145="snížená",J4145,0)</f>
        <v>0</v>
      </c>
      <c r="BG4145" s="187">
        <f>IF(N4145="zákl. přenesená",J4145,0)</f>
        <v>0</v>
      </c>
      <c r="BH4145" s="187">
        <f>IF(N4145="sníž. přenesená",J4145,0)</f>
        <v>0</v>
      </c>
      <c r="BI4145" s="187">
        <f>IF(N4145="nulová",J4145,0)</f>
        <v>0</v>
      </c>
      <c r="BJ4145" s="24" t="s">
        <v>25</v>
      </c>
      <c r="BK4145" s="187">
        <f>ROUND(I4145*H4145,2)</f>
        <v>0</v>
      </c>
      <c r="BL4145" s="24" t="s">
        <v>339</v>
      </c>
      <c r="BM4145" s="24" t="s">
        <v>4151</v>
      </c>
    </row>
    <row r="4146" spans="2:51" s="12" customFormat="1" ht="13.5">
      <c r="B4146" s="197"/>
      <c r="D4146" s="189" t="s">
        <v>153</v>
      </c>
      <c r="E4146" s="198" t="s">
        <v>5</v>
      </c>
      <c r="F4146" s="199" t="s">
        <v>25</v>
      </c>
      <c r="H4146" s="200">
        <v>1</v>
      </c>
      <c r="I4146" s="201"/>
      <c r="L4146" s="197"/>
      <c r="M4146" s="202"/>
      <c r="N4146" s="203"/>
      <c r="O4146" s="203"/>
      <c r="P4146" s="203"/>
      <c r="Q4146" s="203"/>
      <c r="R4146" s="203"/>
      <c r="S4146" s="203"/>
      <c r="T4146" s="204"/>
      <c r="AT4146" s="198" t="s">
        <v>153</v>
      </c>
      <c r="AU4146" s="198" t="s">
        <v>178</v>
      </c>
      <c r="AV4146" s="12" t="s">
        <v>86</v>
      </c>
      <c r="AW4146" s="12" t="s">
        <v>40</v>
      </c>
      <c r="AX4146" s="12" t="s">
        <v>77</v>
      </c>
      <c r="AY4146" s="198" t="s">
        <v>144</v>
      </c>
    </row>
    <row r="4147" spans="2:51" s="13" customFormat="1" ht="13.5">
      <c r="B4147" s="205"/>
      <c r="D4147" s="206" t="s">
        <v>153</v>
      </c>
      <c r="E4147" s="207" t="s">
        <v>5</v>
      </c>
      <c r="F4147" s="208" t="s">
        <v>174</v>
      </c>
      <c r="H4147" s="209">
        <v>1</v>
      </c>
      <c r="I4147" s="210"/>
      <c r="L4147" s="205"/>
      <c r="M4147" s="211"/>
      <c r="N4147" s="212"/>
      <c r="O4147" s="212"/>
      <c r="P4147" s="212"/>
      <c r="Q4147" s="212"/>
      <c r="R4147" s="212"/>
      <c r="S4147" s="212"/>
      <c r="T4147" s="213"/>
      <c r="AT4147" s="214" t="s">
        <v>153</v>
      </c>
      <c r="AU4147" s="214" t="s">
        <v>178</v>
      </c>
      <c r="AV4147" s="13" t="s">
        <v>151</v>
      </c>
      <c r="AW4147" s="13" t="s">
        <v>40</v>
      </c>
      <c r="AX4147" s="13" t="s">
        <v>25</v>
      </c>
      <c r="AY4147" s="214" t="s">
        <v>144</v>
      </c>
    </row>
    <row r="4148" spans="2:65" s="1" customFormat="1" ht="22.5" customHeight="1">
      <c r="B4148" s="175"/>
      <c r="C4148" s="176" t="s">
        <v>4152</v>
      </c>
      <c r="D4148" s="176" t="s">
        <v>146</v>
      </c>
      <c r="E4148" s="177" t="s">
        <v>4153</v>
      </c>
      <c r="F4148" s="178" t="s">
        <v>4154</v>
      </c>
      <c r="G4148" s="179" t="s">
        <v>393</v>
      </c>
      <c r="H4148" s="180">
        <v>1</v>
      </c>
      <c r="I4148" s="181"/>
      <c r="J4148" s="182">
        <f>ROUND(I4148*H4148,2)</f>
        <v>0</v>
      </c>
      <c r="K4148" s="178" t="s">
        <v>4754</v>
      </c>
      <c r="L4148" s="42"/>
      <c r="M4148" s="183" t="s">
        <v>5</v>
      </c>
      <c r="N4148" s="184" t="s">
        <v>48</v>
      </c>
      <c r="O4148" s="43"/>
      <c r="P4148" s="185">
        <f>O4148*H4148</f>
        <v>0</v>
      </c>
      <c r="Q4148" s="185">
        <v>0</v>
      </c>
      <c r="R4148" s="185">
        <f>Q4148*H4148</f>
        <v>0</v>
      </c>
      <c r="S4148" s="185">
        <v>0</v>
      </c>
      <c r="T4148" s="186">
        <f>S4148*H4148</f>
        <v>0</v>
      </c>
      <c r="AR4148" s="24" t="s">
        <v>339</v>
      </c>
      <c r="AT4148" s="24" t="s">
        <v>146</v>
      </c>
      <c r="AU4148" s="24" t="s">
        <v>178</v>
      </c>
      <c r="AY4148" s="24" t="s">
        <v>144</v>
      </c>
      <c r="BE4148" s="187">
        <f>IF(N4148="základní",J4148,0)</f>
        <v>0</v>
      </c>
      <c r="BF4148" s="187">
        <f>IF(N4148="snížená",J4148,0)</f>
        <v>0</v>
      </c>
      <c r="BG4148" s="187">
        <f>IF(N4148="zákl. přenesená",J4148,0)</f>
        <v>0</v>
      </c>
      <c r="BH4148" s="187">
        <f>IF(N4148="sníž. přenesená",J4148,0)</f>
        <v>0</v>
      </c>
      <c r="BI4148" s="187">
        <f>IF(N4148="nulová",J4148,0)</f>
        <v>0</v>
      </c>
      <c r="BJ4148" s="24" t="s">
        <v>25</v>
      </c>
      <c r="BK4148" s="187">
        <f>ROUND(I4148*H4148,2)</f>
        <v>0</v>
      </c>
      <c r="BL4148" s="24" t="s">
        <v>339</v>
      </c>
      <c r="BM4148" s="24" t="s">
        <v>4155</v>
      </c>
    </row>
    <row r="4149" spans="2:51" s="12" customFormat="1" ht="13.5">
      <c r="B4149" s="197"/>
      <c r="D4149" s="189" t="s">
        <v>153</v>
      </c>
      <c r="E4149" s="198" t="s">
        <v>5</v>
      </c>
      <c r="F4149" s="199" t="s">
        <v>25</v>
      </c>
      <c r="H4149" s="200">
        <v>1</v>
      </c>
      <c r="I4149" s="201"/>
      <c r="L4149" s="197"/>
      <c r="M4149" s="202"/>
      <c r="N4149" s="203"/>
      <c r="O4149" s="203"/>
      <c r="P4149" s="203"/>
      <c r="Q4149" s="203"/>
      <c r="R4149" s="203"/>
      <c r="S4149" s="203"/>
      <c r="T4149" s="204"/>
      <c r="AT4149" s="198" t="s">
        <v>153</v>
      </c>
      <c r="AU4149" s="198" t="s">
        <v>178</v>
      </c>
      <c r="AV4149" s="12" t="s">
        <v>86</v>
      </c>
      <c r="AW4149" s="12" t="s">
        <v>40</v>
      </c>
      <c r="AX4149" s="12" t="s">
        <v>77</v>
      </c>
      <c r="AY4149" s="198" t="s">
        <v>144</v>
      </c>
    </row>
    <row r="4150" spans="2:51" s="13" customFormat="1" ht="13.5">
      <c r="B4150" s="205"/>
      <c r="D4150" s="206" t="s">
        <v>153</v>
      </c>
      <c r="E4150" s="207" t="s">
        <v>5</v>
      </c>
      <c r="F4150" s="208" t="s">
        <v>174</v>
      </c>
      <c r="H4150" s="209">
        <v>1</v>
      </c>
      <c r="I4150" s="210"/>
      <c r="L4150" s="205"/>
      <c r="M4150" s="211"/>
      <c r="N4150" s="212"/>
      <c r="O4150" s="212"/>
      <c r="P4150" s="212"/>
      <c r="Q4150" s="212"/>
      <c r="R4150" s="212"/>
      <c r="S4150" s="212"/>
      <c r="T4150" s="213"/>
      <c r="AT4150" s="214" t="s">
        <v>153</v>
      </c>
      <c r="AU4150" s="214" t="s">
        <v>178</v>
      </c>
      <c r="AV4150" s="13" t="s">
        <v>151</v>
      </c>
      <c r="AW4150" s="13" t="s">
        <v>40</v>
      </c>
      <c r="AX4150" s="13" t="s">
        <v>25</v>
      </c>
      <c r="AY4150" s="214" t="s">
        <v>144</v>
      </c>
    </row>
    <row r="4151" spans="2:65" s="1" customFormat="1" ht="22.5" customHeight="1">
      <c r="B4151" s="175"/>
      <c r="C4151" s="176" t="s">
        <v>4156</v>
      </c>
      <c r="D4151" s="176" t="s">
        <v>146</v>
      </c>
      <c r="E4151" s="177" t="s">
        <v>4157</v>
      </c>
      <c r="F4151" s="178" t="s">
        <v>4158</v>
      </c>
      <c r="G4151" s="179" t="s">
        <v>393</v>
      </c>
      <c r="H4151" s="180">
        <v>1</v>
      </c>
      <c r="I4151" s="181"/>
      <c r="J4151" s="182">
        <f>ROUND(I4151*H4151,2)</f>
        <v>0</v>
      </c>
      <c r="K4151" s="178" t="s">
        <v>4754</v>
      </c>
      <c r="L4151" s="42"/>
      <c r="M4151" s="183" t="s">
        <v>5</v>
      </c>
      <c r="N4151" s="184" t="s">
        <v>48</v>
      </c>
      <c r="O4151" s="43"/>
      <c r="P4151" s="185">
        <f>O4151*H4151</f>
        <v>0</v>
      </c>
      <c r="Q4151" s="185">
        <v>0</v>
      </c>
      <c r="R4151" s="185">
        <f>Q4151*H4151</f>
        <v>0</v>
      </c>
      <c r="S4151" s="185">
        <v>0</v>
      </c>
      <c r="T4151" s="186">
        <f>S4151*H4151</f>
        <v>0</v>
      </c>
      <c r="AR4151" s="24" t="s">
        <v>339</v>
      </c>
      <c r="AT4151" s="24" t="s">
        <v>146</v>
      </c>
      <c r="AU4151" s="24" t="s">
        <v>178</v>
      </c>
      <c r="AY4151" s="24" t="s">
        <v>144</v>
      </c>
      <c r="BE4151" s="187">
        <f>IF(N4151="základní",J4151,0)</f>
        <v>0</v>
      </c>
      <c r="BF4151" s="187">
        <f>IF(N4151="snížená",J4151,0)</f>
        <v>0</v>
      </c>
      <c r="BG4151" s="187">
        <f>IF(N4151="zákl. přenesená",J4151,0)</f>
        <v>0</v>
      </c>
      <c r="BH4151" s="187">
        <f>IF(N4151="sníž. přenesená",J4151,0)</f>
        <v>0</v>
      </c>
      <c r="BI4151" s="187">
        <f>IF(N4151="nulová",J4151,0)</f>
        <v>0</v>
      </c>
      <c r="BJ4151" s="24" t="s">
        <v>25</v>
      </c>
      <c r="BK4151" s="187">
        <f>ROUND(I4151*H4151,2)</f>
        <v>0</v>
      </c>
      <c r="BL4151" s="24" t="s">
        <v>339</v>
      </c>
      <c r="BM4151" s="24" t="s">
        <v>4159</v>
      </c>
    </row>
    <row r="4152" spans="2:51" s="12" customFormat="1" ht="13.5">
      <c r="B4152" s="197"/>
      <c r="D4152" s="189" t="s">
        <v>153</v>
      </c>
      <c r="E4152" s="198" t="s">
        <v>5</v>
      </c>
      <c r="F4152" s="199" t="s">
        <v>25</v>
      </c>
      <c r="H4152" s="200">
        <v>1</v>
      </c>
      <c r="I4152" s="201"/>
      <c r="L4152" s="197"/>
      <c r="M4152" s="202"/>
      <c r="N4152" s="203"/>
      <c r="O4152" s="203"/>
      <c r="P4152" s="203"/>
      <c r="Q4152" s="203"/>
      <c r="R4152" s="203"/>
      <c r="S4152" s="203"/>
      <c r="T4152" s="204"/>
      <c r="AT4152" s="198" t="s">
        <v>153</v>
      </c>
      <c r="AU4152" s="198" t="s">
        <v>178</v>
      </c>
      <c r="AV4152" s="12" t="s">
        <v>86</v>
      </c>
      <c r="AW4152" s="12" t="s">
        <v>40</v>
      </c>
      <c r="AX4152" s="12" t="s">
        <v>77</v>
      </c>
      <c r="AY4152" s="198" t="s">
        <v>144</v>
      </c>
    </row>
    <row r="4153" spans="2:51" s="13" customFormat="1" ht="13.5">
      <c r="B4153" s="205"/>
      <c r="D4153" s="206" t="s">
        <v>153</v>
      </c>
      <c r="E4153" s="207" t="s">
        <v>5</v>
      </c>
      <c r="F4153" s="208" t="s">
        <v>174</v>
      </c>
      <c r="H4153" s="209">
        <v>1</v>
      </c>
      <c r="I4153" s="210"/>
      <c r="L4153" s="205"/>
      <c r="M4153" s="211"/>
      <c r="N4153" s="212"/>
      <c r="O4153" s="212"/>
      <c r="P4153" s="212"/>
      <c r="Q4153" s="212"/>
      <c r="R4153" s="212"/>
      <c r="S4153" s="212"/>
      <c r="T4153" s="213"/>
      <c r="AT4153" s="214" t="s">
        <v>153</v>
      </c>
      <c r="AU4153" s="214" t="s">
        <v>178</v>
      </c>
      <c r="AV4153" s="13" t="s">
        <v>151</v>
      </c>
      <c r="AW4153" s="13" t="s">
        <v>40</v>
      </c>
      <c r="AX4153" s="13" t="s">
        <v>25</v>
      </c>
      <c r="AY4153" s="214" t="s">
        <v>144</v>
      </c>
    </row>
    <row r="4154" spans="2:65" s="1" customFormat="1" ht="22.5" customHeight="1">
      <c r="B4154" s="175"/>
      <c r="C4154" s="176" t="s">
        <v>4160</v>
      </c>
      <c r="D4154" s="176" t="s">
        <v>146</v>
      </c>
      <c r="E4154" s="177" t="s">
        <v>4161</v>
      </c>
      <c r="F4154" s="178" t="s">
        <v>4162</v>
      </c>
      <c r="G4154" s="179" t="s">
        <v>393</v>
      </c>
      <c r="H4154" s="180">
        <v>1</v>
      </c>
      <c r="I4154" s="181"/>
      <c r="J4154" s="182">
        <f>ROUND(I4154*H4154,2)</f>
        <v>0</v>
      </c>
      <c r="K4154" s="178" t="s">
        <v>4754</v>
      </c>
      <c r="L4154" s="42"/>
      <c r="M4154" s="183" t="s">
        <v>5</v>
      </c>
      <c r="N4154" s="184" t="s">
        <v>48</v>
      </c>
      <c r="O4154" s="43"/>
      <c r="P4154" s="185">
        <f>O4154*H4154</f>
        <v>0</v>
      </c>
      <c r="Q4154" s="185">
        <v>0</v>
      </c>
      <c r="R4154" s="185">
        <f>Q4154*H4154</f>
        <v>0</v>
      </c>
      <c r="S4154" s="185">
        <v>0</v>
      </c>
      <c r="T4154" s="186">
        <f>S4154*H4154</f>
        <v>0</v>
      </c>
      <c r="AR4154" s="24" t="s">
        <v>339</v>
      </c>
      <c r="AT4154" s="24" t="s">
        <v>146</v>
      </c>
      <c r="AU4154" s="24" t="s">
        <v>178</v>
      </c>
      <c r="AY4154" s="24" t="s">
        <v>144</v>
      </c>
      <c r="BE4154" s="187">
        <f>IF(N4154="základní",J4154,0)</f>
        <v>0</v>
      </c>
      <c r="BF4154" s="187">
        <f>IF(N4154="snížená",J4154,0)</f>
        <v>0</v>
      </c>
      <c r="BG4154" s="187">
        <f>IF(N4154="zákl. přenesená",J4154,0)</f>
        <v>0</v>
      </c>
      <c r="BH4154" s="187">
        <f>IF(N4154="sníž. přenesená",J4154,0)</f>
        <v>0</v>
      </c>
      <c r="BI4154" s="187">
        <f>IF(N4154="nulová",J4154,0)</f>
        <v>0</v>
      </c>
      <c r="BJ4154" s="24" t="s">
        <v>25</v>
      </c>
      <c r="BK4154" s="187">
        <f>ROUND(I4154*H4154,2)</f>
        <v>0</v>
      </c>
      <c r="BL4154" s="24" t="s">
        <v>339</v>
      </c>
      <c r="BM4154" s="24" t="s">
        <v>4163</v>
      </c>
    </row>
    <row r="4155" spans="2:51" s="12" customFormat="1" ht="13.5">
      <c r="B4155" s="197"/>
      <c r="D4155" s="189" t="s">
        <v>153</v>
      </c>
      <c r="E4155" s="198" t="s">
        <v>5</v>
      </c>
      <c r="F4155" s="199" t="s">
        <v>25</v>
      </c>
      <c r="H4155" s="200">
        <v>1</v>
      </c>
      <c r="I4155" s="201"/>
      <c r="L4155" s="197"/>
      <c r="M4155" s="202"/>
      <c r="N4155" s="203"/>
      <c r="O4155" s="203"/>
      <c r="P4155" s="203"/>
      <c r="Q4155" s="203"/>
      <c r="R4155" s="203"/>
      <c r="S4155" s="203"/>
      <c r="T4155" s="204"/>
      <c r="AT4155" s="198" t="s">
        <v>153</v>
      </c>
      <c r="AU4155" s="198" t="s">
        <v>178</v>
      </c>
      <c r="AV4155" s="12" t="s">
        <v>86</v>
      </c>
      <c r="AW4155" s="12" t="s">
        <v>40</v>
      </c>
      <c r="AX4155" s="12" t="s">
        <v>77</v>
      </c>
      <c r="AY4155" s="198" t="s">
        <v>144</v>
      </c>
    </row>
    <row r="4156" spans="2:51" s="13" customFormat="1" ht="13.5">
      <c r="B4156" s="205"/>
      <c r="D4156" s="206" t="s">
        <v>153</v>
      </c>
      <c r="E4156" s="207" t="s">
        <v>5</v>
      </c>
      <c r="F4156" s="208" t="s">
        <v>174</v>
      </c>
      <c r="H4156" s="209">
        <v>1</v>
      </c>
      <c r="I4156" s="210"/>
      <c r="L4156" s="205"/>
      <c r="M4156" s="211"/>
      <c r="N4156" s="212"/>
      <c r="O4156" s="212"/>
      <c r="P4156" s="212"/>
      <c r="Q4156" s="212"/>
      <c r="R4156" s="212"/>
      <c r="S4156" s="212"/>
      <c r="T4156" s="213"/>
      <c r="AT4156" s="214" t="s">
        <v>153</v>
      </c>
      <c r="AU4156" s="214" t="s">
        <v>178</v>
      </c>
      <c r="AV4156" s="13" t="s">
        <v>151</v>
      </c>
      <c r="AW4156" s="13" t="s">
        <v>40</v>
      </c>
      <c r="AX4156" s="13" t="s">
        <v>25</v>
      </c>
      <c r="AY4156" s="214" t="s">
        <v>144</v>
      </c>
    </row>
    <row r="4157" spans="2:65" s="1" customFormat="1" ht="22.5" customHeight="1">
      <c r="B4157" s="175"/>
      <c r="C4157" s="176" t="s">
        <v>4164</v>
      </c>
      <c r="D4157" s="176" t="s">
        <v>146</v>
      </c>
      <c r="E4157" s="177" t="s">
        <v>4165</v>
      </c>
      <c r="F4157" s="178" t="s">
        <v>4166</v>
      </c>
      <c r="G4157" s="179" t="s">
        <v>393</v>
      </c>
      <c r="H4157" s="180">
        <v>1</v>
      </c>
      <c r="I4157" s="181"/>
      <c r="J4157" s="182">
        <f>ROUND(I4157*H4157,2)</f>
        <v>0</v>
      </c>
      <c r="K4157" s="178" t="s">
        <v>4754</v>
      </c>
      <c r="L4157" s="42"/>
      <c r="M4157" s="183" t="s">
        <v>5</v>
      </c>
      <c r="N4157" s="184" t="s">
        <v>48</v>
      </c>
      <c r="O4157" s="43"/>
      <c r="P4157" s="185">
        <f>O4157*H4157</f>
        <v>0</v>
      </c>
      <c r="Q4157" s="185">
        <v>0</v>
      </c>
      <c r="R4157" s="185">
        <f>Q4157*H4157</f>
        <v>0</v>
      </c>
      <c r="S4157" s="185">
        <v>0</v>
      </c>
      <c r="T4157" s="186">
        <f>S4157*H4157</f>
        <v>0</v>
      </c>
      <c r="AR4157" s="24" t="s">
        <v>339</v>
      </c>
      <c r="AT4157" s="24" t="s">
        <v>146</v>
      </c>
      <c r="AU4157" s="24" t="s">
        <v>178</v>
      </c>
      <c r="AY4157" s="24" t="s">
        <v>144</v>
      </c>
      <c r="BE4157" s="187">
        <f>IF(N4157="základní",J4157,0)</f>
        <v>0</v>
      </c>
      <c r="BF4157" s="187">
        <f>IF(N4157="snížená",J4157,0)</f>
        <v>0</v>
      </c>
      <c r="BG4157" s="187">
        <f>IF(N4157="zákl. přenesená",J4157,0)</f>
        <v>0</v>
      </c>
      <c r="BH4157" s="187">
        <f>IF(N4157="sníž. přenesená",J4157,0)</f>
        <v>0</v>
      </c>
      <c r="BI4157" s="187">
        <f>IF(N4157="nulová",J4157,0)</f>
        <v>0</v>
      </c>
      <c r="BJ4157" s="24" t="s">
        <v>25</v>
      </c>
      <c r="BK4157" s="187">
        <f>ROUND(I4157*H4157,2)</f>
        <v>0</v>
      </c>
      <c r="BL4157" s="24" t="s">
        <v>339</v>
      </c>
      <c r="BM4157" s="24" t="s">
        <v>4167</v>
      </c>
    </row>
    <row r="4158" spans="2:51" s="12" customFormat="1" ht="13.5">
      <c r="B4158" s="197"/>
      <c r="D4158" s="189" t="s">
        <v>153</v>
      </c>
      <c r="E4158" s="198" t="s">
        <v>5</v>
      </c>
      <c r="F4158" s="199" t="s">
        <v>25</v>
      </c>
      <c r="H4158" s="200">
        <v>1</v>
      </c>
      <c r="I4158" s="201"/>
      <c r="L4158" s="197"/>
      <c r="M4158" s="202"/>
      <c r="N4158" s="203"/>
      <c r="O4158" s="203"/>
      <c r="P4158" s="203"/>
      <c r="Q4158" s="203"/>
      <c r="R4158" s="203"/>
      <c r="S4158" s="203"/>
      <c r="T4158" s="204"/>
      <c r="AT4158" s="198" t="s">
        <v>153</v>
      </c>
      <c r="AU4158" s="198" t="s">
        <v>178</v>
      </c>
      <c r="AV4158" s="12" t="s">
        <v>86</v>
      </c>
      <c r="AW4158" s="12" t="s">
        <v>40</v>
      </c>
      <c r="AX4158" s="12" t="s">
        <v>77</v>
      </c>
      <c r="AY4158" s="198" t="s">
        <v>144</v>
      </c>
    </row>
    <row r="4159" spans="2:51" s="13" customFormat="1" ht="13.5">
      <c r="B4159" s="205"/>
      <c r="D4159" s="206" t="s">
        <v>153</v>
      </c>
      <c r="E4159" s="207" t="s">
        <v>5</v>
      </c>
      <c r="F4159" s="208" t="s">
        <v>174</v>
      </c>
      <c r="H4159" s="209">
        <v>1</v>
      </c>
      <c r="I4159" s="210"/>
      <c r="L4159" s="205"/>
      <c r="M4159" s="211"/>
      <c r="N4159" s="212"/>
      <c r="O4159" s="212"/>
      <c r="P4159" s="212"/>
      <c r="Q4159" s="212"/>
      <c r="R4159" s="212"/>
      <c r="S4159" s="212"/>
      <c r="T4159" s="213"/>
      <c r="AT4159" s="214" t="s">
        <v>153</v>
      </c>
      <c r="AU4159" s="214" t="s">
        <v>178</v>
      </c>
      <c r="AV4159" s="13" t="s">
        <v>151</v>
      </c>
      <c r="AW4159" s="13" t="s">
        <v>40</v>
      </c>
      <c r="AX4159" s="13" t="s">
        <v>25</v>
      </c>
      <c r="AY4159" s="214" t="s">
        <v>144</v>
      </c>
    </row>
    <row r="4160" spans="2:65" s="1" customFormat="1" ht="22.5" customHeight="1">
      <c r="B4160" s="175"/>
      <c r="C4160" s="176" t="s">
        <v>4168</v>
      </c>
      <c r="D4160" s="176" t="s">
        <v>146</v>
      </c>
      <c r="E4160" s="177" t="s">
        <v>4169</v>
      </c>
      <c r="F4160" s="178" t="s">
        <v>4170</v>
      </c>
      <c r="G4160" s="179" t="s">
        <v>393</v>
      </c>
      <c r="H4160" s="180">
        <v>1</v>
      </c>
      <c r="I4160" s="181"/>
      <c r="J4160" s="182">
        <f>ROUND(I4160*H4160,2)</f>
        <v>0</v>
      </c>
      <c r="K4160" s="178" t="s">
        <v>4754</v>
      </c>
      <c r="L4160" s="42"/>
      <c r="M4160" s="183" t="s">
        <v>5</v>
      </c>
      <c r="N4160" s="184" t="s">
        <v>48</v>
      </c>
      <c r="O4160" s="43"/>
      <c r="P4160" s="185">
        <f>O4160*H4160</f>
        <v>0</v>
      </c>
      <c r="Q4160" s="185">
        <v>0</v>
      </c>
      <c r="R4160" s="185">
        <f>Q4160*H4160</f>
        <v>0</v>
      </c>
      <c r="S4160" s="185">
        <v>0</v>
      </c>
      <c r="T4160" s="186">
        <f>S4160*H4160</f>
        <v>0</v>
      </c>
      <c r="AR4160" s="24" t="s">
        <v>339</v>
      </c>
      <c r="AT4160" s="24" t="s">
        <v>146</v>
      </c>
      <c r="AU4160" s="24" t="s">
        <v>178</v>
      </c>
      <c r="AY4160" s="24" t="s">
        <v>144</v>
      </c>
      <c r="BE4160" s="187">
        <f>IF(N4160="základní",J4160,0)</f>
        <v>0</v>
      </c>
      <c r="BF4160" s="187">
        <f>IF(N4160="snížená",J4160,0)</f>
        <v>0</v>
      </c>
      <c r="BG4160" s="187">
        <f>IF(N4160="zákl. přenesená",J4160,0)</f>
        <v>0</v>
      </c>
      <c r="BH4160" s="187">
        <f>IF(N4160="sníž. přenesená",J4160,0)</f>
        <v>0</v>
      </c>
      <c r="BI4160" s="187">
        <f>IF(N4160="nulová",J4160,0)</f>
        <v>0</v>
      </c>
      <c r="BJ4160" s="24" t="s">
        <v>25</v>
      </c>
      <c r="BK4160" s="187">
        <f>ROUND(I4160*H4160,2)</f>
        <v>0</v>
      </c>
      <c r="BL4160" s="24" t="s">
        <v>339</v>
      </c>
      <c r="BM4160" s="24" t="s">
        <v>4171</v>
      </c>
    </row>
    <row r="4161" spans="2:51" s="12" customFormat="1" ht="13.5">
      <c r="B4161" s="197"/>
      <c r="D4161" s="189" t="s">
        <v>153</v>
      </c>
      <c r="E4161" s="198" t="s">
        <v>5</v>
      </c>
      <c r="F4161" s="199" t="s">
        <v>25</v>
      </c>
      <c r="H4161" s="200">
        <v>1</v>
      </c>
      <c r="I4161" s="201"/>
      <c r="L4161" s="197"/>
      <c r="M4161" s="202"/>
      <c r="N4161" s="203"/>
      <c r="O4161" s="203"/>
      <c r="P4161" s="203"/>
      <c r="Q4161" s="203"/>
      <c r="R4161" s="203"/>
      <c r="S4161" s="203"/>
      <c r="T4161" s="204"/>
      <c r="AT4161" s="198" t="s">
        <v>153</v>
      </c>
      <c r="AU4161" s="198" t="s">
        <v>178</v>
      </c>
      <c r="AV4161" s="12" t="s">
        <v>86</v>
      </c>
      <c r="AW4161" s="12" t="s">
        <v>40</v>
      </c>
      <c r="AX4161" s="12" t="s">
        <v>77</v>
      </c>
      <c r="AY4161" s="198" t="s">
        <v>144</v>
      </c>
    </row>
    <row r="4162" spans="2:51" s="13" customFormat="1" ht="13.5">
      <c r="B4162" s="205"/>
      <c r="D4162" s="206" t="s">
        <v>153</v>
      </c>
      <c r="E4162" s="207" t="s">
        <v>5</v>
      </c>
      <c r="F4162" s="208" t="s">
        <v>174</v>
      </c>
      <c r="H4162" s="209">
        <v>1</v>
      </c>
      <c r="I4162" s="210"/>
      <c r="L4162" s="205"/>
      <c r="M4162" s="211"/>
      <c r="N4162" s="212"/>
      <c r="O4162" s="212"/>
      <c r="P4162" s="212"/>
      <c r="Q4162" s="212"/>
      <c r="R4162" s="212"/>
      <c r="S4162" s="212"/>
      <c r="T4162" s="213"/>
      <c r="AT4162" s="214" t="s">
        <v>153</v>
      </c>
      <c r="AU4162" s="214" t="s">
        <v>178</v>
      </c>
      <c r="AV4162" s="13" t="s">
        <v>151</v>
      </c>
      <c r="AW4162" s="13" t="s">
        <v>40</v>
      </c>
      <c r="AX4162" s="13" t="s">
        <v>25</v>
      </c>
      <c r="AY4162" s="214" t="s">
        <v>144</v>
      </c>
    </row>
    <row r="4163" spans="2:65" s="1" customFormat="1" ht="22.5" customHeight="1">
      <c r="B4163" s="175"/>
      <c r="C4163" s="176" t="s">
        <v>4172</v>
      </c>
      <c r="D4163" s="176" t="s">
        <v>146</v>
      </c>
      <c r="E4163" s="177" t="s">
        <v>4173</v>
      </c>
      <c r="F4163" s="178" t="s">
        <v>4174</v>
      </c>
      <c r="G4163" s="179" t="s">
        <v>393</v>
      </c>
      <c r="H4163" s="180">
        <v>1</v>
      </c>
      <c r="I4163" s="181"/>
      <c r="J4163" s="182">
        <f>ROUND(I4163*H4163,2)</f>
        <v>0</v>
      </c>
      <c r="K4163" s="178" t="s">
        <v>4754</v>
      </c>
      <c r="L4163" s="42"/>
      <c r="M4163" s="183" t="s">
        <v>5</v>
      </c>
      <c r="N4163" s="184" t="s">
        <v>48</v>
      </c>
      <c r="O4163" s="43"/>
      <c r="P4163" s="185">
        <f>O4163*H4163</f>
        <v>0</v>
      </c>
      <c r="Q4163" s="185">
        <v>0</v>
      </c>
      <c r="R4163" s="185">
        <f>Q4163*H4163</f>
        <v>0</v>
      </c>
      <c r="S4163" s="185">
        <v>0</v>
      </c>
      <c r="T4163" s="186">
        <f>S4163*H4163</f>
        <v>0</v>
      </c>
      <c r="AR4163" s="24" t="s">
        <v>339</v>
      </c>
      <c r="AT4163" s="24" t="s">
        <v>146</v>
      </c>
      <c r="AU4163" s="24" t="s">
        <v>178</v>
      </c>
      <c r="AY4163" s="24" t="s">
        <v>144</v>
      </c>
      <c r="BE4163" s="187">
        <f>IF(N4163="základní",J4163,0)</f>
        <v>0</v>
      </c>
      <c r="BF4163" s="187">
        <f>IF(N4163="snížená",J4163,0)</f>
        <v>0</v>
      </c>
      <c r="BG4163" s="187">
        <f>IF(N4163="zákl. přenesená",J4163,0)</f>
        <v>0</v>
      </c>
      <c r="BH4163" s="187">
        <f>IF(N4163="sníž. přenesená",J4163,0)</f>
        <v>0</v>
      </c>
      <c r="BI4163" s="187">
        <f>IF(N4163="nulová",J4163,0)</f>
        <v>0</v>
      </c>
      <c r="BJ4163" s="24" t="s">
        <v>25</v>
      </c>
      <c r="BK4163" s="187">
        <f>ROUND(I4163*H4163,2)</f>
        <v>0</v>
      </c>
      <c r="BL4163" s="24" t="s">
        <v>339</v>
      </c>
      <c r="BM4163" s="24" t="s">
        <v>4175</v>
      </c>
    </row>
    <row r="4164" spans="2:51" s="12" customFormat="1" ht="13.5">
      <c r="B4164" s="197"/>
      <c r="D4164" s="189" t="s">
        <v>153</v>
      </c>
      <c r="E4164" s="198" t="s">
        <v>5</v>
      </c>
      <c r="F4164" s="199" t="s">
        <v>25</v>
      </c>
      <c r="H4164" s="200">
        <v>1</v>
      </c>
      <c r="I4164" s="201"/>
      <c r="L4164" s="197"/>
      <c r="M4164" s="202"/>
      <c r="N4164" s="203"/>
      <c r="O4164" s="203"/>
      <c r="P4164" s="203"/>
      <c r="Q4164" s="203"/>
      <c r="R4164" s="203"/>
      <c r="S4164" s="203"/>
      <c r="T4164" s="204"/>
      <c r="AT4164" s="198" t="s">
        <v>153</v>
      </c>
      <c r="AU4164" s="198" t="s">
        <v>178</v>
      </c>
      <c r="AV4164" s="12" t="s">
        <v>86</v>
      </c>
      <c r="AW4164" s="12" t="s">
        <v>40</v>
      </c>
      <c r="AX4164" s="12" t="s">
        <v>77</v>
      </c>
      <c r="AY4164" s="198" t="s">
        <v>144</v>
      </c>
    </row>
    <row r="4165" spans="2:51" s="13" customFormat="1" ht="13.5">
      <c r="B4165" s="205"/>
      <c r="D4165" s="206" t="s">
        <v>153</v>
      </c>
      <c r="E4165" s="207" t="s">
        <v>5</v>
      </c>
      <c r="F4165" s="208" t="s">
        <v>174</v>
      </c>
      <c r="H4165" s="209">
        <v>1</v>
      </c>
      <c r="I4165" s="210"/>
      <c r="L4165" s="205"/>
      <c r="M4165" s="211"/>
      <c r="N4165" s="212"/>
      <c r="O4165" s="212"/>
      <c r="P4165" s="212"/>
      <c r="Q4165" s="212"/>
      <c r="R4165" s="212"/>
      <c r="S4165" s="212"/>
      <c r="T4165" s="213"/>
      <c r="AT4165" s="214" t="s">
        <v>153</v>
      </c>
      <c r="AU4165" s="214" t="s">
        <v>178</v>
      </c>
      <c r="AV4165" s="13" t="s">
        <v>151</v>
      </c>
      <c r="AW4165" s="13" t="s">
        <v>40</v>
      </c>
      <c r="AX4165" s="13" t="s">
        <v>25</v>
      </c>
      <c r="AY4165" s="214" t="s">
        <v>144</v>
      </c>
    </row>
    <row r="4166" spans="2:65" s="1" customFormat="1" ht="22.5" customHeight="1">
      <c r="B4166" s="175"/>
      <c r="C4166" s="176" t="s">
        <v>4176</v>
      </c>
      <c r="D4166" s="176" t="s">
        <v>146</v>
      </c>
      <c r="E4166" s="177" t="s">
        <v>4177</v>
      </c>
      <c r="F4166" s="178" t="s">
        <v>4178</v>
      </c>
      <c r="G4166" s="179" t="s">
        <v>393</v>
      </c>
      <c r="H4166" s="180">
        <v>1</v>
      </c>
      <c r="I4166" s="181"/>
      <c r="J4166" s="182">
        <f>ROUND(I4166*H4166,2)</f>
        <v>0</v>
      </c>
      <c r="K4166" s="178" t="s">
        <v>4754</v>
      </c>
      <c r="L4166" s="42"/>
      <c r="M4166" s="183" t="s">
        <v>5</v>
      </c>
      <c r="N4166" s="184" t="s">
        <v>48</v>
      </c>
      <c r="O4166" s="43"/>
      <c r="P4166" s="185">
        <f>O4166*H4166</f>
        <v>0</v>
      </c>
      <c r="Q4166" s="185">
        <v>0</v>
      </c>
      <c r="R4166" s="185">
        <f>Q4166*H4166</f>
        <v>0</v>
      </c>
      <c r="S4166" s="185">
        <v>0</v>
      </c>
      <c r="T4166" s="186">
        <f>S4166*H4166</f>
        <v>0</v>
      </c>
      <c r="AR4166" s="24" t="s">
        <v>339</v>
      </c>
      <c r="AT4166" s="24" t="s">
        <v>146</v>
      </c>
      <c r="AU4166" s="24" t="s">
        <v>178</v>
      </c>
      <c r="AY4166" s="24" t="s">
        <v>144</v>
      </c>
      <c r="BE4166" s="187">
        <f>IF(N4166="základní",J4166,0)</f>
        <v>0</v>
      </c>
      <c r="BF4166" s="187">
        <f>IF(N4166="snížená",J4166,0)</f>
        <v>0</v>
      </c>
      <c r="BG4166" s="187">
        <f>IF(N4166="zákl. přenesená",J4166,0)</f>
        <v>0</v>
      </c>
      <c r="BH4166" s="187">
        <f>IF(N4166="sníž. přenesená",J4166,0)</f>
        <v>0</v>
      </c>
      <c r="BI4166" s="187">
        <f>IF(N4166="nulová",J4166,0)</f>
        <v>0</v>
      </c>
      <c r="BJ4166" s="24" t="s">
        <v>25</v>
      </c>
      <c r="BK4166" s="187">
        <f>ROUND(I4166*H4166,2)</f>
        <v>0</v>
      </c>
      <c r="BL4166" s="24" t="s">
        <v>339</v>
      </c>
      <c r="BM4166" s="24" t="s">
        <v>4179</v>
      </c>
    </row>
    <row r="4167" spans="2:51" s="12" customFormat="1" ht="13.5">
      <c r="B4167" s="197"/>
      <c r="D4167" s="189" t="s">
        <v>153</v>
      </c>
      <c r="E4167" s="198" t="s">
        <v>5</v>
      </c>
      <c r="F4167" s="199" t="s">
        <v>25</v>
      </c>
      <c r="H4167" s="200">
        <v>1</v>
      </c>
      <c r="I4167" s="201"/>
      <c r="L4167" s="197"/>
      <c r="M4167" s="202"/>
      <c r="N4167" s="203"/>
      <c r="O4167" s="203"/>
      <c r="P4167" s="203"/>
      <c r="Q4167" s="203"/>
      <c r="R4167" s="203"/>
      <c r="S4167" s="203"/>
      <c r="T4167" s="204"/>
      <c r="AT4167" s="198" t="s">
        <v>153</v>
      </c>
      <c r="AU4167" s="198" t="s">
        <v>178</v>
      </c>
      <c r="AV4167" s="12" t="s">
        <v>86</v>
      </c>
      <c r="AW4167" s="12" t="s">
        <v>40</v>
      </c>
      <c r="AX4167" s="12" t="s">
        <v>77</v>
      </c>
      <c r="AY4167" s="198" t="s">
        <v>144</v>
      </c>
    </row>
    <row r="4168" spans="2:51" s="13" customFormat="1" ht="13.5">
      <c r="B4168" s="205"/>
      <c r="D4168" s="206" t="s">
        <v>153</v>
      </c>
      <c r="E4168" s="207" t="s">
        <v>5</v>
      </c>
      <c r="F4168" s="208" t="s">
        <v>174</v>
      </c>
      <c r="H4168" s="209">
        <v>1</v>
      </c>
      <c r="I4168" s="210"/>
      <c r="L4168" s="205"/>
      <c r="M4168" s="211"/>
      <c r="N4168" s="212"/>
      <c r="O4168" s="212"/>
      <c r="P4168" s="212"/>
      <c r="Q4168" s="212"/>
      <c r="R4168" s="212"/>
      <c r="S4168" s="212"/>
      <c r="T4168" s="213"/>
      <c r="AT4168" s="214" t="s">
        <v>153</v>
      </c>
      <c r="AU4168" s="214" t="s">
        <v>178</v>
      </c>
      <c r="AV4168" s="13" t="s">
        <v>151</v>
      </c>
      <c r="AW4168" s="13" t="s">
        <v>40</v>
      </c>
      <c r="AX4168" s="13" t="s">
        <v>25</v>
      </c>
      <c r="AY4168" s="214" t="s">
        <v>144</v>
      </c>
    </row>
    <row r="4169" spans="2:65" s="1" customFormat="1" ht="22.5" customHeight="1">
      <c r="B4169" s="175"/>
      <c r="C4169" s="176" t="s">
        <v>4180</v>
      </c>
      <c r="D4169" s="176" t="s">
        <v>146</v>
      </c>
      <c r="E4169" s="177" t="s">
        <v>4181</v>
      </c>
      <c r="F4169" s="178" t="s">
        <v>4182</v>
      </c>
      <c r="G4169" s="179" t="s">
        <v>393</v>
      </c>
      <c r="H4169" s="180">
        <v>1</v>
      </c>
      <c r="I4169" s="181"/>
      <c r="J4169" s="182">
        <f>ROUND(I4169*H4169,2)</f>
        <v>0</v>
      </c>
      <c r="K4169" s="178" t="s">
        <v>4754</v>
      </c>
      <c r="L4169" s="42"/>
      <c r="M4169" s="183" t="s">
        <v>5</v>
      </c>
      <c r="N4169" s="184" t="s">
        <v>48</v>
      </c>
      <c r="O4169" s="43"/>
      <c r="P4169" s="185">
        <f>O4169*H4169</f>
        <v>0</v>
      </c>
      <c r="Q4169" s="185">
        <v>0</v>
      </c>
      <c r="R4169" s="185">
        <f>Q4169*H4169</f>
        <v>0</v>
      </c>
      <c r="S4169" s="185">
        <v>0</v>
      </c>
      <c r="T4169" s="186">
        <f>S4169*H4169</f>
        <v>0</v>
      </c>
      <c r="AR4169" s="24" t="s">
        <v>339</v>
      </c>
      <c r="AT4169" s="24" t="s">
        <v>146</v>
      </c>
      <c r="AU4169" s="24" t="s">
        <v>178</v>
      </c>
      <c r="AY4169" s="24" t="s">
        <v>144</v>
      </c>
      <c r="BE4169" s="187">
        <f>IF(N4169="základní",J4169,0)</f>
        <v>0</v>
      </c>
      <c r="BF4169" s="187">
        <f>IF(N4169="snížená",J4169,0)</f>
        <v>0</v>
      </c>
      <c r="BG4169" s="187">
        <f>IF(N4169="zákl. přenesená",J4169,0)</f>
        <v>0</v>
      </c>
      <c r="BH4169" s="187">
        <f>IF(N4169="sníž. přenesená",J4169,0)</f>
        <v>0</v>
      </c>
      <c r="BI4169" s="187">
        <f>IF(N4169="nulová",J4169,0)</f>
        <v>0</v>
      </c>
      <c r="BJ4169" s="24" t="s">
        <v>25</v>
      </c>
      <c r="BK4169" s="187">
        <f>ROUND(I4169*H4169,2)</f>
        <v>0</v>
      </c>
      <c r="BL4169" s="24" t="s">
        <v>339</v>
      </c>
      <c r="BM4169" s="24" t="s">
        <v>4183</v>
      </c>
    </row>
    <row r="4170" spans="2:51" s="12" customFormat="1" ht="13.5">
      <c r="B4170" s="197"/>
      <c r="D4170" s="189" t="s">
        <v>153</v>
      </c>
      <c r="E4170" s="198" t="s">
        <v>5</v>
      </c>
      <c r="F4170" s="199" t="s">
        <v>25</v>
      </c>
      <c r="H4170" s="200">
        <v>1</v>
      </c>
      <c r="I4170" s="201"/>
      <c r="L4170" s="197"/>
      <c r="M4170" s="202"/>
      <c r="N4170" s="203"/>
      <c r="O4170" s="203"/>
      <c r="P4170" s="203"/>
      <c r="Q4170" s="203"/>
      <c r="R4170" s="203"/>
      <c r="S4170" s="203"/>
      <c r="T4170" s="204"/>
      <c r="AT4170" s="198" t="s">
        <v>153</v>
      </c>
      <c r="AU4170" s="198" t="s">
        <v>178</v>
      </c>
      <c r="AV4170" s="12" t="s">
        <v>86</v>
      </c>
      <c r="AW4170" s="12" t="s">
        <v>40</v>
      </c>
      <c r="AX4170" s="12" t="s">
        <v>77</v>
      </c>
      <c r="AY4170" s="198" t="s">
        <v>144</v>
      </c>
    </row>
    <row r="4171" spans="2:51" s="13" customFormat="1" ht="13.5">
      <c r="B4171" s="205"/>
      <c r="D4171" s="206" t="s">
        <v>153</v>
      </c>
      <c r="E4171" s="207" t="s">
        <v>5</v>
      </c>
      <c r="F4171" s="208" t="s">
        <v>174</v>
      </c>
      <c r="H4171" s="209">
        <v>1</v>
      </c>
      <c r="I4171" s="210"/>
      <c r="L4171" s="205"/>
      <c r="M4171" s="211"/>
      <c r="N4171" s="212"/>
      <c r="O4171" s="212"/>
      <c r="P4171" s="212"/>
      <c r="Q4171" s="212"/>
      <c r="R4171" s="212"/>
      <c r="S4171" s="212"/>
      <c r="T4171" s="213"/>
      <c r="AT4171" s="214" t="s">
        <v>153</v>
      </c>
      <c r="AU4171" s="214" t="s">
        <v>178</v>
      </c>
      <c r="AV4171" s="13" t="s">
        <v>151</v>
      </c>
      <c r="AW4171" s="13" t="s">
        <v>40</v>
      </c>
      <c r="AX4171" s="13" t="s">
        <v>25</v>
      </c>
      <c r="AY4171" s="214" t="s">
        <v>144</v>
      </c>
    </row>
    <row r="4172" spans="2:65" s="1" customFormat="1" ht="22.5" customHeight="1">
      <c r="B4172" s="175"/>
      <c r="C4172" s="176" t="s">
        <v>4184</v>
      </c>
      <c r="D4172" s="176" t="s">
        <v>146</v>
      </c>
      <c r="E4172" s="177" t="s">
        <v>4185</v>
      </c>
      <c r="F4172" s="178" t="s">
        <v>4186</v>
      </c>
      <c r="G4172" s="179" t="s">
        <v>393</v>
      </c>
      <c r="H4172" s="180">
        <v>1</v>
      </c>
      <c r="I4172" s="181"/>
      <c r="J4172" s="182">
        <f>ROUND(I4172*H4172,2)</f>
        <v>0</v>
      </c>
      <c r="K4172" s="178" t="s">
        <v>4754</v>
      </c>
      <c r="L4172" s="42"/>
      <c r="M4172" s="183" t="s">
        <v>5</v>
      </c>
      <c r="N4172" s="184" t="s">
        <v>48</v>
      </c>
      <c r="O4172" s="43"/>
      <c r="P4172" s="185">
        <f>O4172*H4172</f>
        <v>0</v>
      </c>
      <c r="Q4172" s="185">
        <v>0</v>
      </c>
      <c r="R4172" s="185">
        <f>Q4172*H4172</f>
        <v>0</v>
      </c>
      <c r="S4172" s="185">
        <v>0</v>
      </c>
      <c r="T4172" s="186">
        <f>S4172*H4172</f>
        <v>0</v>
      </c>
      <c r="AR4172" s="24" t="s">
        <v>339</v>
      </c>
      <c r="AT4172" s="24" t="s">
        <v>146</v>
      </c>
      <c r="AU4172" s="24" t="s">
        <v>178</v>
      </c>
      <c r="AY4172" s="24" t="s">
        <v>144</v>
      </c>
      <c r="BE4172" s="187">
        <f>IF(N4172="základní",J4172,0)</f>
        <v>0</v>
      </c>
      <c r="BF4172" s="187">
        <f>IF(N4172="snížená",J4172,0)</f>
        <v>0</v>
      </c>
      <c r="BG4172" s="187">
        <f>IF(N4172="zákl. přenesená",J4172,0)</f>
        <v>0</v>
      </c>
      <c r="BH4172" s="187">
        <f>IF(N4172="sníž. přenesená",J4172,0)</f>
        <v>0</v>
      </c>
      <c r="BI4172" s="187">
        <f>IF(N4172="nulová",J4172,0)</f>
        <v>0</v>
      </c>
      <c r="BJ4172" s="24" t="s">
        <v>25</v>
      </c>
      <c r="BK4172" s="187">
        <f>ROUND(I4172*H4172,2)</f>
        <v>0</v>
      </c>
      <c r="BL4172" s="24" t="s">
        <v>339</v>
      </c>
      <c r="BM4172" s="24" t="s">
        <v>4187</v>
      </c>
    </row>
    <row r="4173" spans="2:51" s="12" customFormat="1" ht="13.5">
      <c r="B4173" s="197"/>
      <c r="D4173" s="189" t="s">
        <v>153</v>
      </c>
      <c r="E4173" s="198" t="s">
        <v>5</v>
      </c>
      <c r="F4173" s="199" t="s">
        <v>25</v>
      </c>
      <c r="H4173" s="200">
        <v>1</v>
      </c>
      <c r="I4173" s="201"/>
      <c r="L4173" s="197"/>
      <c r="M4173" s="202"/>
      <c r="N4173" s="203"/>
      <c r="O4173" s="203"/>
      <c r="P4173" s="203"/>
      <c r="Q4173" s="203"/>
      <c r="R4173" s="203"/>
      <c r="S4173" s="203"/>
      <c r="T4173" s="204"/>
      <c r="AT4173" s="198" t="s">
        <v>153</v>
      </c>
      <c r="AU4173" s="198" t="s">
        <v>178</v>
      </c>
      <c r="AV4173" s="12" t="s">
        <v>86</v>
      </c>
      <c r="AW4173" s="12" t="s">
        <v>40</v>
      </c>
      <c r="AX4173" s="12" t="s">
        <v>77</v>
      </c>
      <c r="AY4173" s="198" t="s">
        <v>144</v>
      </c>
    </row>
    <row r="4174" spans="2:51" s="13" customFormat="1" ht="13.5">
      <c r="B4174" s="205"/>
      <c r="D4174" s="206" t="s">
        <v>153</v>
      </c>
      <c r="E4174" s="207" t="s">
        <v>5</v>
      </c>
      <c r="F4174" s="208" t="s">
        <v>174</v>
      </c>
      <c r="H4174" s="209">
        <v>1</v>
      </c>
      <c r="I4174" s="210"/>
      <c r="L4174" s="205"/>
      <c r="M4174" s="211"/>
      <c r="N4174" s="212"/>
      <c r="O4174" s="212"/>
      <c r="P4174" s="212"/>
      <c r="Q4174" s="212"/>
      <c r="R4174" s="212"/>
      <c r="S4174" s="212"/>
      <c r="T4174" s="213"/>
      <c r="AT4174" s="214" t="s">
        <v>153</v>
      </c>
      <c r="AU4174" s="214" t="s">
        <v>178</v>
      </c>
      <c r="AV4174" s="13" t="s">
        <v>151</v>
      </c>
      <c r="AW4174" s="13" t="s">
        <v>40</v>
      </c>
      <c r="AX4174" s="13" t="s">
        <v>25</v>
      </c>
      <c r="AY4174" s="214" t="s">
        <v>144</v>
      </c>
    </row>
    <row r="4175" spans="2:65" s="1" customFormat="1" ht="22.5" customHeight="1">
      <c r="B4175" s="175"/>
      <c r="C4175" s="176" t="s">
        <v>4188</v>
      </c>
      <c r="D4175" s="176" t="s">
        <v>146</v>
      </c>
      <c r="E4175" s="177" t="s">
        <v>4189</v>
      </c>
      <c r="F4175" s="178" t="s">
        <v>4190</v>
      </c>
      <c r="G4175" s="179" t="s">
        <v>393</v>
      </c>
      <c r="H4175" s="180">
        <v>1</v>
      </c>
      <c r="I4175" s="181"/>
      <c r="J4175" s="182">
        <f>ROUND(I4175*H4175,2)</f>
        <v>0</v>
      </c>
      <c r="K4175" s="178" t="s">
        <v>4754</v>
      </c>
      <c r="L4175" s="42"/>
      <c r="M4175" s="183" t="s">
        <v>5</v>
      </c>
      <c r="N4175" s="184" t="s">
        <v>48</v>
      </c>
      <c r="O4175" s="43"/>
      <c r="P4175" s="185">
        <f>O4175*H4175</f>
        <v>0</v>
      </c>
      <c r="Q4175" s="185">
        <v>0</v>
      </c>
      <c r="R4175" s="185">
        <f>Q4175*H4175</f>
        <v>0</v>
      </c>
      <c r="S4175" s="185">
        <v>0</v>
      </c>
      <c r="T4175" s="186">
        <f>S4175*H4175</f>
        <v>0</v>
      </c>
      <c r="AR4175" s="24" t="s">
        <v>339</v>
      </c>
      <c r="AT4175" s="24" t="s">
        <v>146</v>
      </c>
      <c r="AU4175" s="24" t="s">
        <v>178</v>
      </c>
      <c r="AY4175" s="24" t="s">
        <v>144</v>
      </c>
      <c r="BE4175" s="187">
        <f>IF(N4175="základní",J4175,0)</f>
        <v>0</v>
      </c>
      <c r="BF4175" s="187">
        <f>IF(N4175="snížená",J4175,0)</f>
        <v>0</v>
      </c>
      <c r="BG4175" s="187">
        <f>IF(N4175="zákl. přenesená",J4175,0)</f>
        <v>0</v>
      </c>
      <c r="BH4175" s="187">
        <f>IF(N4175="sníž. přenesená",J4175,0)</f>
        <v>0</v>
      </c>
      <c r="BI4175" s="187">
        <f>IF(N4175="nulová",J4175,0)</f>
        <v>0</v>
      </c>
      <c r="BJ4175" s="24" t="s">
        <v>25</v>
      </c>
      <c r="BK4175" s="187">
        <f>ROUND(I4175*H4175,2)</f>
        <v>0</v>
      </c>
      <c r="BL4175" s="24" t="s">
        <v>339</v>
      </c>
      <c r="BM4175" s="24" t="s">
        <v>4191</v>
      </c>
    </row>
    <row r="4176" spans="2:51" s="12" customFormat="1" ht="13.5">
      <c r="B4176" s="197"/>
      <c r="D4176" s="189" t="s">
        <v>153</v>
      </c>
      <c r="E4176" s="198" t="s">
        <v>5</v>
      </c>
      <c r="F4176" s="199" t="s">
        <v>25</v>
      </c>
      <c r="H4176" s="200">
        <v>1</v>
      </c>
      <c r="I4176" s="201"/>
      <c r="L4176" s="197"/>
      <c r="M4176" s="202"/>
      <c r="N4176" s="203"/>
      <c r="O4176" s="203"/>
      <c r="P4176" s="203"/>
      <c r="Q4176" s="203"/>
      <c r="R4176" s="203"/>
      <c r="S4176" s="203"/>
      <c r="T4176" s="204"/>
      <c r="AT4176" s="198" t="s">
        <v>153</v>
      </c>
      <c r="AU4176" s="198" t="s">
        <v>178</v>
      </c>
      <c r="AV4176" s="12" t="s">
        <v>86</v>
      </c>
      <c r="AW4176" s="12" t="s">
        <v>40</v>
      </c>
      <c r="AX4176" s="12" t="s">
        <v>77</v>
      </c>
      <c r="AY4176" s="198" t="s">
        <v>144</v>
      </c>
    </row>
    <row r="4177" spans="2:51" s="13" customFormat="1" ht="13.5">
      <c r="B4177" s="205"/>
      <c r="D4177" s="206" t="s">
        <v>153</v>
      </c>
      <c r="E4177" s="207" t="s">
        <v>5</v>
      </c>
      <c r="F4177" s="208" t="s">
        <v>174</v>
      </c>
      <c r="H4177" s="209">
        <v>1</v>
      </c>
      <c r="I4177" s="210"/>
      <c r="L4177" s="205"/>
      <c r="M4177" s="211"/>
      <c r="N4177" s="212"/>
      <c r="O4177" s="212"/>
      <c r="P4177" s="212"/>
      <c r="Q4177" s="212"/>
      <c r="R4177" s="212"/>
      <c r="S4177" s="212"/>
      <c r="T4177" s="213"/>
      <c r="AT4177" s="214" t="s">
        <v>153</v>
      </c>
      <c r="AU4177" s="214" t="s">
        <v>178</v>
      </c>
      <c r="AV4177" s="13" t="s">
        <v>151</v>
      </c>
      <c r="AW4177" s="13" t="s">
        <v>40</v>
      </c>
      <c r="AX4177" s="13" t="s">
        <v>25</v>
      </c>
      <c r="AY4177" s="214" t="s">
        <v>144</v>
      </c>
    </row>
    <row r="4178" spans="2:65" s="1" customFormat="1" ht="22.5" customHeight="1">
      <c r="B4178" s="175"/>
      <c r="C4178" s="176" t="s">
        <v>4192</v>
      </c>
      <c r="D4178" s="176" t="s">
        <v>146</v>
      </c>
      <c r="E4178" s="177" t="s">
        <v>4193</v>
      </c>
      <c r="F4178" s="178" t="s">
        <v>4194</v>
      </c>
      <c r="G4178" s="179" t="s">
        <v>393</v>
      </c>
      <c r="H4178" s="180">
        <v>1</v>
      </c>
      <c r="I4178" s="181"/>
      <c r="J4178" s="182">
        <f>ROUND(I4178*H4178,2)</f>
        <v>0</v>
      </c>
      <c r="K4178" s="178" t="s">
        <v>4754</v>
      </c>
      <c r="L4178" s="42"/>
      <c r="M4178" s="183" t="s">
        <v>5</v>
      </c>
      <c r="N4178" s="184" t="s">
        <v>48</v>
      </c>
      <c r="O4178" s="43"/>
      <c r="P4178" s="185">
        <f>O4178*H4178</f>
        <v>0</v>
      </c>
      <c r="Q4178" s="185">
        <v>0</v>
      </c>
      <c r="R4178" s="185">
        <f>Q4178*H4178</f>
        <v>0</v>
      </c>
      <c r="S4178" s="185">
        <v>0</v>
      </c>
      <c r="T4178" s="186">
        <f>S4178*H4178</f>
        <v>0</v>
      </c>
      <c r="AR4178" s="24" t="s">
        <v>339</v>
      </c>
      <c r="AT4178" s="24" t="s">
        <v>146</v>
      </c>
      <c r="AU4178" s="24" t="s">
        <v>178</v>
      </c>
      <c r="AY4178" s="24" t="s">
        <v>144</v>
      </c>
      <c r="BE4178" s="187">
        <f>IF(N4178="základní",J4178,0)</f>
        <v>0</v>
      </c>
      <c r="BF4178" s="187">
        <f>IF(N4178="snížená",J4178,0)</f>
        <v>0</v>
      </c>
      <c r="BG4178" s="187">
        <f>IF(N4178="zákl. přenesená",J4178,0)</f>
        <v>0</v>
      </c>
      <c r="BH4178" s="187">
        <f>IF(N4178="sníž. přenesená",J4178,0)</f>
        <v>0</v>
      </c>
      <c r="BI4178" s="187">
        <f>IF(N4178="nulová",J4178,0)</f>
        <v>0</v>
      </c>
      <c r="BJ4178" s="24" t="s">
        <v>25</v>
      </c>
      <c r="BK4178" s="187">
        <f>ROUND(I4178*H4178,2)</f>
        <v>0</v>
      </c>
      <c r="BL4178" s="24" t="s">
        <v>339</v>
      </c>
      <c r="BM4178" s="24" t="s">
        <v>4195</v>
      </c>
    </row>
    <row r="4179" spans="2:51" s="12" customFormat="1" ht="13.5">
      <c r="B4179" s="197"/>
      <c r="D4179" s="189" t="s">
        <v>153</v>
      </c>
      <c r="E4179" s="198" t="s">
        <v>5</v>
      </c>
      <c r="F4179" s="199" t="s">
        <v>25</v>
      </c>
      <c r="H4179" s="200">
        <v>1</v>
      </c>
      <c r="I4179" s="201"/>
      <c r="L4179" s="197"/>
      <c r="M4179" s="202"/>
      <c r="N4179" s="203"/>
      <c r="O4179" s="203"/>
      <c r="P4179" s="203"/>
      <c r="Q4179" s="203"/>
      <c r="R4179" s="203"/>
      <c r="S4179" s="203"/>
      <c r="T4179" s="204"/>
      <c r="AT4179" s="198" t="s">
        <v>153</v>
      </c>
      <c r="AU4179" s="198" t="s">
        <v>178</v>
      </c>
      <c r="AV4179" s="12" t="s">
        <v>86</v>
      </c>
      <c r="AW4179" s="12" t="s">
        <v>40</v>
      </c>
      <c r="AX4179" s="12" t="s">
        <v>77</v>
      </c>
      <c r="AY4179" s="198" t="s">
        <v>144</v>
      </c>
    </row>
    <row r="4180" spans="2:51" s="13" customFormat="1" ht="13.5">
      <c r="B4180" s="205"/>
      <c r="D4180" s="206" t="s">
        <v>153</v>
      </c>
      <c r="E4180" s="207" t="s">
        <v>5</v>
      </c>
      <c r="F4180" s="208" t="s">
        <v>174</v>
      </c>
      <c r="H4180" s="209">
        <v>1</v>
      </c>
      <c r="I4180" s="210"/>
      <c r="L4180" s="205"/>
      <c r="M4180" s="211"/>
      <c r="N4180" s="212"/>
      <c r="O4180" s="212"/>
      <c r="P4180" s="212"/>
      <c r="Q4180" s="212"/>
      <c r="R4180" s="212"/>
      <c r="S4180" s="212"/>
      <c r="T4180" s="213"/>
      <c r="AT4180" s="214" t="s">
        <v>153</v>
      </c>
      <c r="AU4180" s="214" t="s">
        <v>178</v>
      </c>
      <c r="AV4180" s="13" t="s">
        <v>151</v>
      </c>
      <c r="AW4180" s="13" t="s">
        <v>40</v>
      </c>
      <c r="AX4180" s="13" t="s">
        <v>25</v>
      </c>
      <c r="AY4180" s="214" t="s">
        <v>144</v>
      </c>
    </row>
    <row r="4181" spans="2:65" s="1" customFormat="1" ht="22.5" customHeight="1">
      <c r="B4181" s="175"/>
      <c r="C4181" s="176" t="s">
        <v>4196</v>
      </c>
      <c r="D4181" s="176" t="s">
        <v>146</v>
      </c>
      <c r="E4181" s="177" t="s">
        <v>4197</v>
      </c>
      <c r="F4181" s="178" t="s">
        <v>4198</v>
      </c>
      <c r="G4181" s="179" t="s">
        <v>393</v>
      </c>
      <c r="H4181" s="180">
        <v>1</v>
      </c>
      <c r="I4181" s="181"/>
      <c r="J4181" s="182">
        <f>ROUND(I4181*H4181,2)</f>
        <v>0</v>
      </c>
      <c r="K4181" s="178" t="s">
        <v>4754</v>
      </c>
      <c r="L4181" s="42"/>
      <c r="M4181" s="183" t="s">
        <v>5</v>
      </c>
      <c r="N4181" s="184" t="s">
        <v>48</v>
      </c>
      <c r="O4181" s="43"/>
      <c r="P4181" s="185">
        <f>O4181*H4181</f>
        <v>0</v>
      </c>
      <c r="Q4181" s="185">
        <v>0</v>
      </c>
      <c r="R4181" s="185">
        <f>Q4181*H4181</f>
        <v>0</v>
      </c>
      <c r="S4181" s="185">
        <v>0</v>
      </c>
      <c r="T4181" s="186">
        <f>S4181*H4181</f>
        <v>0</v>
      </c>
      <c r="AR4181" s="24" t="s">
        <v>339</v>
      </c>
      <c r="AT4181" s="24" t="s">
        <v>146</v>
      </c>
      <c r="AU4181" s="24" t="s">
        <v>178</v>
      </c>
      <c r="AY4181" s="24" t="s">
        <v>144</v>
      </c>
      <c r="BE4181" s="187">
        <f>IF(N4181="základní",J4181,0)</f>
        <v>0</v>
      </c>
      <c r="BF4181" s="187">
        <f>IF(N4181="snížená",J4181,0)</f>
        <v>0</v>
      </c>
      <c r="BG4181" s="187">
        <f>IF(N4181="zákl. přenesená",J4181,0)</f>
        <v>0</v>
      </c>
      <c r="BH4181" s="187">
        <f>IF(N4181="sníž. přenesená",J4181,0)</f>
        <v>0</v>
      </c>
      <c r="BI4181" s="187">
        <f>IF(N4181="nulová",J4181,0)</f>
        <v>0</v>
      </c>
      <c r="BJ4181" s="24" t="s">
        <v>25</v>
      </c>
      <c r="BK4181" s="187">
        <f>ROUND(I4181*H4181,2)</f>
        <v>0</v>
      </c>
      <c r="BL4181" s="24" t="s">
        <v>339</v>
      </c>
      <c r="BM4181" s="24" t="s">
        <v>4199</v>
      </c>
    </row>
    <row r="4182" spans="2:51" s="12" customFormat="1" ht="13.5">
      <c r="B4182" s="197"/>
      <c r="D4182" s="189" t="s">
        <v>153</v>
      </c>
      <c r="E4182" s="198" t="s">
        <v>5</v>
      </c>
      <c r="F4182" s="199" t="s">
        <v>25</v>
      </c>
      <c r="H4182" s="200">
        <v>1</v>
      </c>
      <c r="I4182" s="201"/>
      <c r="L4182" s="197"/>
      <c r="M4182" s="202"/>
      <c r="N4182" s="203"/>
      <c r="O4182" s="203"/>
      <c r="P4182" s="203"/>
      <c r="Q4182" s="203"/>
      <c r="R4182" s="203"/>
      <c r="S4182" s="203"/>
      <c r="T4182" s="204"/>
      <c r="AT4182" s="198" t="s">
        <v>153</v>
      </c>
      <c r="AU4182" s="198" t="s">
        <v>178</v>
      </c>
      <c r="AV4182" s="12" t="s">
        <v>86</v>
      </c>
      <c r="AW4182" s="12" t="s">
        <v>40</v>
      </c>
      <c r="AX4182" s="12" t="s">
        <v>77</v>
      </c>
      <c r="AY4182" s="198" t="s">
        <v>144</v>
      </c>
    </row>
    <row r="4183" spans="2:51" s="13" customFormat="1" ht="13.5">
      <c r="B4183" s="205"/>
      <c r="D4183" s="206" t="s">
        <v>153</v>
      </c>
      <c r="E4183" s="207" t="s">
        <v>5</v>
      </c>
      <c r="F4183" s="208" t="s">
        <v>174</v>
      </c>
      <c r="H4183" s="209">
        <v>1</v>
      </c>
      <c r="I4183" s="210"/>
      <c r="L4183" s="205"/>
      <c r="M4183" s="211"/>
      <c r="N4183" s="212"/>
      <c r="O4183" s="212"/>
      <c r="P4183" s="212"/>
      <c r="Q4183" s="212"/>
      <c r="R4183" s="212"/>
      <c r="S4183" s="212"/>
      <c r="T4183" s="213"/>
      <c r="AT4183" s="214" t="s">
        <v>153</v>
      </c>
      <c r="AU4183" s="214" t="s">
        <v>178</v>
      </c>
      <c r="AV4183" s="13" t="s">
        <v>151</v>
      </c>
      <c r="AW4183" s="13" t="s">
        <v>40</v>
      </c>
      <c r="AX4183" s="13" t="s">
        <v>25</v>
      </c>
      <c r="AY4183" s="214" t="s">
        <v>144</v>
      </c>
    </row>
    <row r="4184" spans="2:65" s="1" customFormat="1" ht="22.5" customHeight="1">
      <c r="B4184" s="175"/>
      <c r="C4184" s="176" t="s">
        <v>4200</v>
      </c>
      <c r="D4184" s="176" t="s">
        <v>146</v>
      </c>
      <c r="E4184" s="177" t="s">
        <v>4201</v>
      </c>
      <c r="F4184" s="178" t="s">
        <v>4202</v>
      </c>
      <c r="G4184" s="179" t="s">
        <v>393</v>
      </c>
      <c r="H4184" s="180">
        <v>1</v>
      </c>
      <c r="I4184" s="181"/>
      <c r="J4184" s="182">
        <f>ROUND(I4184*H4184,2)</f>
        <v>0</v>
      </c>
      <c r="K4184" s="178" t="s">
        <v>4754</v>
      </c>
      <c r="L4184" s="42"/>
      <c r="M4184" s="183" t="s">
        <v>5</v>
      </c>
      <c r="N4184" s="184" t="s">
        <v>48</v>
      </c>
      <c r="O4184" s="43"/>
      <c r="P4184" s="185">
        <f>O4184*H4184</f>
        <v>0</v>
      </c>
      <c r="Q4184" s="185">
        <v>0</v>
      </c>
      <c r="R4184" s="185">
        <f>Q4184*H4184</f>
        <v>0</v>
      </c>
      <c r="S4184" s="185">
        <v>0</v>
      </c>
      <c r="T4184" s="186">
        <f>S4184*H4184</f>
        <v>0</v>
      </c>
      <c r="AR4184" s="24" t="s">
        <v>339</v>
      </c>
      <c r="AT4184" s="24" t="s">
        <v>146</v>
      </c>
      <c r="AU4184" s="24" t="s">
        <v>178</v>
      </c>
      <c r="AY4184" s="24" t="s">
        <v>144</v>
      </c>
      <c r="BE4184" s="187">
        <f>IF(N4184="základní",J4184,0)</f>
        <v>0</v>
      </c>
      <c r="BF4184" s="187">
        <f>IF(N4184="snížená",J4184,0)</f>
        <v>0</v>
      </c>
      <c r="BG4184" s="187">
        <f>IF(N4184="zákl. přenesená",J4184,0)</f>
        <v>0</v>
      </c>
      <c r="BH4184" s="187">
        <f>IF(N4184="sníž. přenesená",J4184,0)</f>
        <v>0</v>
      </c>
      <c r="BI4184" s="187">
        <f>IF(N4184="nulová",J4184,0)</f>
        <v>0</v>
      </c>
      <c r="BJ4184" s="24" t="s">
        <v>25</v>
      </c>
      <c r="BK4184" s="187">
        <f>ROUND(I4184*H4184,2)</f>
        <v>0</v>
      </c>
      <c r="BL4184" s="24" t="s">
        <v>339</v>
      </c>
      <c r="BM4184" s="24" t="s">
        <v>4203</v>
      </c>
    </row>
    <row r="4185" spans="2:51" s="12" customFormat="1" ht="13.5">
      <c r="B4185" s="197"/>
      <c r="D4185" s="189" t="s">
        <v>153</v>
      </c>
      <c r="E4185" s="198" t="s">
        <v>5</v>
      </c>
      <c r="F4185" s="199" t="s">
        <v>25</v>
      </c>
      <c r="H4185" s="200">
        <v>1</v>
      </c>
      <c r="I4185" s="201"/>
      <c r="L4185" s="197"/>
      <c r="M4185" s="202"/>
      <c r="N4185" s="203"/>
      <c r="O4185" s="203"/>
      <c r="P4185" s="203"/>
      <c r="Q4185" s="203"/>
      <c r="R4185" s="203"/>
      <c r="S4185" s="203"/>
      <c r="T4185" s="204"/>
      <c r="AT4185" s="198" t="s">
        <v>153</v>
      </c>
      <c r="AU4185" s="198" t="s">
        <v>178</v>
      </c>
      <c r="AV4185" s="12" t="s">
        <v>86</v>
      </c>
      <c r="AW4185" s="12" t="s">
        <v>40</v>
      </c>
      <c r="AX4185" s="12" t="s">
        <v>77</v>
      </c>
      <c r="AY4185" s="198" t="s">
        <v>144</v>
      </c>
    </row>
    <row r="4186" spans="2:51" s="13" customFormat="1" ht="13.5">
      <c r="B4186" s="205"/>
      <c r="D4186" s="206" t="s">
        <v>153</v>
      </c>
      <c r="E4186" s="207" t="s">
        <v>5</v>
      </c>
      <c r="F4186" s="208" t="s">
        <v>174</v>
      </c>
      <c r="H4186" s="209">
        <v>1</v>
      </c>
      <c r="I4186" s="210"/>
      <c r="L4186" s="205"/>
      <c r="M4186" s="211"/>
      <c r="N4186" s="212"/>
      <c r="O4186" s="212"/>
      <c r="P4186" s="212"/>
      <c r="Q4186" s="212"/>
      <c r="R4186" s="212"/>
      <c r="S4186" s="212"/>
      <c r="T4186" s="213"/>
      <c r="AT4186" s="214" t="s">
        <v>153</v>
      </c>
      <c r="AU4186" s="214" t="s">
        <v>178</v>
      </c>
      <c r="AV4186" s="13" t="s">
        <v>151</v>
      </c>
      <c r="AW4186" s="13" t="s">
        <v>40</v>
      </c>
      <c r="AX4186" s="13" t="s">
        <v>25</v>
      </c>
      <c r="AY4186" s="214" t="s">
        <v>144</v>
      </c>
    </row>
    <row r="4187" spans="2:65" s="1" customFormat="1" ht="22.5" customHeight="1">
      <c r="B4187" s="175"/>
      <c r="C4187" s="176" t="s">
        <v>4204</v>
      </c>
      <c r="D4187" s="176" t="s">
        <v>146</v>
      </c>
      <c r="E4187" s="177" t="s">
        <v>4205</v>
      </c>
      <c r="F4187" s="178" t="s">
        <v>4206</v>
      </c>
      <c r="G4187" s="179" t="s">
        <v>393</v>
      </c>
      <c r="H4187" s="180">
        <v>1</v>
      </c>
      <c r="I4187" s="181"/>
      <c r="J4187" s="182">
        <f>ROUND(I4187*H4187,2)</f>
        <v>0</v>
      </c>
      <c r="K4187" s="178" t="s">
        <v>4754</v>
      </c>
      <c r="L4187" s="42"/>
      <c r="M4187" s="183" t="s">
        <v>5</v>
      </c>
      <c r="N4187" s="184" t="s">
        <v>48</v>
      </c>
      <c r="O4187" s="43"/>
      <c r="P4187" s="185">
        <f>O4187*H4187</f>
        <v>0</v>
      </c>
      <c r="Q4187" s="185">
        <v>0</v>
      </c>
      <c r="R4187" s="185">
        <f>Q4187*H4187</f>
        <v>0</v>
      </c>
      <c r="S4187" s="185">
        <v>0</v>
      </c>
      <c r="T4187" s="186">
        <f>S4187*H4187</f>
        <v>0</v>
      </c>
      <c r="AR4187" s="24" t="s">
        <v>339</v>
      </c>
      <c r="AT4187" s="24" t="s">
        <v>146</v>
      </c>
      <c r="AU4187" s="24" t="s">
        <v>178</v>
      </c>
      <c r="AY4187" s="24" t="s">
        <v>144</v>
      </c>
      <c r="BE4187" s="187">
        <f>IF(N4187="základní",J4187,0)</f>
        <v>0</v>
      </c>
      <c r="BF4187" s="187">
        <f>IF(N4187="snížená",J4187,0)</f>
        <v>0</v>
      </c>
      <c r="BG4187" s="187">
        <f>IF(N4187="zákl. přenesená",J4187,0)</f>
        <v>0</v>
      </c>
      <c r="BH4187" s="187">
        <f>IF(N4187="sníž. přenesená",J4187,0)</f>
        <v>0</v>
      </c>
      <c r="BI4187" s="187">
        <f>IF(N4187="nulová",J4187,0)</f>
        <v>0</v>
      </c>
      <c r="BJ4187" s="24" t="s">
        <v>25</v>
      </c>
      <c r="BK4187" s="187">
        <f>ROUND(I4187*H4187,2)</f>
        <v>0</v>
      </c>
      <c r="BL4187" s="24" t="s">
        <v>339</v>
      </c>
      <c r="BM4187" s="24" t="s">
        <v>4207</v>
      </c>
    </row>
    <row r="4188" spans="2:51" s="12" customFormat="1" ht="13.5">
      <c r="B4188" s="197"/>
      <c r="D4188" s="189" t="s">
        <v>153</v>
      </c>
      <c r="E4188" s="198" t="s">
        <v>5</v>
      </c>
      <c r="F4188" s="199" t="s">
        <v>25</v>
      </c>
      <c r="H4188" s="200">
        <v>1</v>
      </c>
      <c r="I4188" s="201"/>
      <c r="L4188" s="197"/>
      <c r="M4188" s="202"/>
      <c r="N4188" s="203"/>
      <c r="O4188" s="203"/>
      <c r="P4188" s="203"/>
      <c r="Q4188" s="203"/>
      <c r="R4188" s="203"/>
      <c r="S4188" s="203"/>
      <c r="T4188" s="204"/>
      <c r="AT4188" s="198" t="s">
        <v>153</v>
      </c>
      <c r="AU4188" s="198" t="s">
        <v>178</v>
      </c>
      <c r="AV4188" s="12" t="s">
        <v>86</v>
      </c>
      <c r="AW4188" s="12" t="s">
        <v>40</v>
      </c>
      <c r="AX4188" s="12" t="s">
        <v>77</v>
      </c>
      <c r="AY4188" s="198" t="s">
        <v>144</v>
      </c>
    </row>
    <row r="4189" spans="2:51" s="13" customFormat="1" ht="13.5">
      <c r="B4189" s="205"/>
      <c r="D4189" s="206" t="s">
        <v>153</v>
      </c>
      <c r="E4189" s="207" t="s">
        <v>5</v>
      </c>
      <c r="F4189" s="208" t="s">
        <v>174</v>
      </c>
      <c r="H4189" s="209">
        <v>1</v>
      </c>
      <c r="I4189" s="210"/>
      <c r="L4189" s="205"/>
      <c r="M4189" s="211"/>
      <c r="N4189" s="212"/>
      <c r="O4189" s="212"/>
      <c r="P4189" s="212"/>
      <c r="Q4189" s="212"/>
      <c r="R4189" s="212"/>
      <c r="S4189" s="212"/>
      <c r="T4189" s="213"/>
      <c r="AT4189" s="214" t="s">
        <v>153</v>
      </c>
      <c r="AU4189" s="214" t="s">
        <v>178</v>
      </c>
      <c r="AV4189" s="13" t="s">
        <v>151</v>
      </c>
      <c r="AW4189" s="13" t="s">
        <v>40</v>
      </c>
      <c r="AX4189" s="13" t="s">
        <v>25</v>
      </c>
      <c r="AY4189" s="214" t="s">
        <v>144</v>
      </c>
    </row>
    <row r="4190" spans="2:65" s="1" customFormat="1" ht="22.5" customHeight="1">
      <c r="B4190" s="175"/>
      <c r="C4190" s="176" t="s">
        <v>4208</v>
      </c>
      <c r="D4190" s="176" t="s">
        <v>146</v>
      </c>
      <c r="E4190" s="177" t="s">
        <v>4209</v>
      </c>
      <c r="F4190" s="178" t="s">
        <v>4210</v>
      </c>
      <c r="G4190" s="179" t="s">
        <v>393</v>
      </c>
      <c r="H4190" s="180">
        <v>1</v>
      </c>
      <c r="I4190" s="181"/>
      <c r="J4190" s="182">
        <f>ROUND(I4190*H4190,2)</f>
        <v>0</v>
      </c>
      <c r="K4190" s="178" t="s">
        <v>4754</v>
      </c>
      <c r="L4190" s="42"/>
      <c r="M4190" s="183" t="s">
        <v>5</v>
      </c>
      <c r="N4190" s="184" t="s">
        <v>48</v>
      </c>
      <c r="O4190" s="43"/>
      <c r="P4190" s="185">
        <f>O4190*H4190</f>
        <v>0</v>
      </c>
      <c r="Q4190" s="185">
        <v>0</v>
      </c>
      <c r="R4190" s="185">
        <f>Q4190*H4190</f>
        <v>0</v>
      </c>
      <c r="S4190" s="185">
        <v>0</v>
      </c>
      <c r="T4190" s="186">
        <f>S4190*H4190</f>
        <v>0</v>
      </c>
      <c r="AR4190" s="24" t="s">
        <v>339</v>
      </c>
      <c r="AT4190" s="24" t="s">
        <v>146</v>
      </c>
      <c r="AU4190" s="24" t="s">
        <v>178</v>
      </c>
      <c r="AY4190" s="24" t="s">
        <v>144</v>
      </c>
      <c r="BE4190" s="187">
        <f>IF(N4190="základní",J4190,0)</f>
        <v>0</v>
      </c>
      <c r="BF4190" s="187">
        <f>IF(N4190="snížená",J4190,0)</f>
        <v>0</v>
      </c>
      <c r="BG4190" s="187">
        <f>IF(N4190="zákl. přenesená",J4190,0)</f>
        <v>0</v>
      </c>
      <c r="BH4190" s="187">
        <f>IF(N4190="sníž. přenesená",J4190,0)</f>
        <v>0</v>
      </c>
      <c r="BI4190" s="187">
        <f>IF(N4190="nulová",J4190,0)</f>
        <v>0</v>
      </c>
      <c r="BJ4190" s="24" t="s">
        <v>25</v>
      </c>
      <c r="BK4190" s="187">
        <f>ROUND(I4190*H4190,2)</f>
        <v>0</v>
      </c>
      <c r="BL4190" s="24" t="s">
        <v>339</v>
      </c>
      <c r="BM4190" s="24" t="s">
        <v>4211</v>
      </c>
    </row>
    <row r="4191" spans="2:51" s="12" customFormat="1" ht="13.5">
      <c r="B4191" s="197"/>
      <c r="D4191" s="189" t="s">
        <v>153</v>
      </c>
      <c r="E4191" s="198" t="s">
        <v>5</v>
      </c>
      <c r="F4191" s="199" t="s">
        <v>25</v>
      </c>
      <c r="H4191" s="200">
        <v>1</v>
      </c>
      <c r="I4191" s="201"/>
      <c r="L4191" s="197"/>
      <c r="M4191" s="202"/>
      <c r="N4191" s="203"/>
      <c r="O4191" s="203"/>
      <c r="P4191" s="203"/>
      <c r="Q4191" s="203"/>
      <c r="R4191" s="203"/>
      <c r="S4191" s="203"/>
      <c r="T4191" s="204"/>
      <c r="AT4191" s="198" t="s">
        <v>153</v>
      </c>
      <c r="AU4191" s="198" t="s">
        <v>178</v>
      </c>
      <c r="AV4191" s="12" t="s">
        <v>86</v>
      </c>
      <c r="AW4191" s="12" t="s">
        <v>40</v>
      </c>
      <c r="AX4191" s="12" t="s">
        <v>77</v>
      </c>
      <c r="AY4191" s="198" t="s">
        <v>144</v>
      </c>
    </row>
    <row r="4192" spans="2:51" s="13" customFormat="1" ht="13.5">
      <c r="B4192" s="205"/>
      <c r="D4192" s="206" t="s">
        <v>153</v>
      </c>
      <c r="E4192" s="207" t="s">
        <v>5</v>
      </c>
      <c r="F4192" s="208" t="s">
        <v>174</v>
      </c>
      <c r="H4192" s="209">
        <v>1</v>
      </c>
      <c r="I4192" s="210"/>
      <c r="L4192" s="205"/>
      <c r="M4192" s="211"/>
      <c r="N4192" s="212"/>
      <c r="O4192" s="212"/>
      <c r="P4192" s="212"/>
      <c r="Q4192" s="212"/>
      <c r="R4192" s="212"/>
      <c r="S4192" s="212"/>
      <c r="T4192" s="213"/>
      <c r="AT4192" s="214" t="s">
        <v>153</v>
      </c>
      <c r="AU4192" s="214" t="s">
        <v>178</v>
      </c>
      <c r="AV4192" s="13" t="s">
        <v>151</v>
      </c>
      <c r="AW4192" s="13" t="s">
        <v>40</v>
      </c>
      <c r="AX4192" s="13" t="s">
        <v>25</v>
      </c>
      <c r="AY4192" s="214" t="s">
        <v>144</v>
      </c>
    </row>
    <row r="4193" spans="2:65" s="1" customFormat="1" ht="22.5" customHeight="1">
      <c r="B4193" s="175"/>
      <c r="C4193" s="176" t="s">
        <v>4212</v>
      </c>
      <c r="D4193" s="176" t="s">
        <v>146</v>
      </c>
      <c r="E4193" s="177" t="s">
        <v>4213</v>
      </c>
      <c r="F4193" s="178" t="s">
        <v>4214</v>
      </c>
      <c r="G4193" s="179" t="s">
        <v>393</v>
      </c>
      <c r="H4193" s="180">
        <v>1</v>
      </c>
      <c r="I4193" s="181"/>
      <c r="J4193" s="182">
        <f>ROUND(I4193*H4193,2)</f>
        <v>0</v>
      </c>
      <c r="K4193" s="178" t="s">
        <v>4754</v>
      </c>
      <c r="L4193" s="42"/>
      <c r="M4193" s="183" t="s">
        <v>5</v>
      </c>
      <c r="N4193" s="184" t="s">
        <v>48</v>
      </c>
      <c r="O4193" s="43"/>
      <c r="P4193" s="185">
        <f>O4193*H4193</f>
        <v>0</v>
      </c>
      <c r="Q4193" s="185">
        <v>0</v>
      </c>
      <c r="R4193" s="185">
        <f>Q4193*H4193</f>
        <v>0</v>
      </c>
      <c r="S4193" s="185">
        <v>0</v>
      </c>
      <c r="T4193" s="186">
        <f>S4193*H4193</f>
        <v>0</v>
      </c>
      <c r="AR4193" s="24" t="s">
        <v>339</v>
      </c>
      <c r="AT4193" s="24" t="s">
        <v>146</v>
      </c>
      <c r="AU4193" s="24" t="s">
        <v>178</v>
      </c>
      <c r="AY4193" s="24" t="s">
        <v>144</v>
      </c>
      <c r="BE4193" s="187">
        <f>IF(N4193="základní",J4193,0)</f>
        <v>0</v>
      </c>
      <c r="BF4193" s="187">
        <f>IF(N4193="snížená",J4193,0)</f>
        <v>0</v>
      </c>
      <c r="BG4193" s="187">
        <f>IF(N4193="zákl. přenesená",J4193,0)</f>
        <v>0</v>
      </c>
      <c r="BH4193" s="187">
        <f>IF(N4193="sníž. přenesená",J4193,0)</f>
        <v>0</v>
      </c>
      <c r="BI4193" s="187">
        <f>IF(N4193="nulová",J4193,0)</f>
        <v>0</v>
      </c>
      <c r="BJ4193" s="24" t="s">
        <v>25</v>
      </c>
      <c r="BK4193" s="187">
        <f>ROUND(I4193*H4193,2)</f>
        <v>0</v>
      </c>
      <c r="BL4193" s="24" t="s">
        <v>339</v>
      </c>
      <c r="BM4193" s="24" t="s">
        <v>4215</v>
      </c>
    </row>
    <row r="4194" spans="2:51" s="12" customFormat="1" ht="13.5">
      <c r="B4194" s="197"/>
      <c r="D4194" s="189" t="s">
        <v>153</v>
      </c>
      <c r="E4194" s="198" t="s">
        <v>5</v>
      </c>
      <c r="F4194" s="199" t="s">
        <v>25</v>
      </c>
      <c r="H4194" s="200">
        <v>1</v>
      </c>
      <c r="I4194" s="201"/>
      <c r="L4194" s="197"/>
      <c r="M4194" s="202"/>
      <c r="N4194" s="203"/>
      <c r="O4194" s="203"/>
      <c r="P4194" s="203"/>
      <c r="Q4194" s="203"/>
      <c r="R4194" s="203"/>
      <c r="S4194" s="203"/>
      <c r="T4194" s="204"/>
      <c r="AT4194" s="198" t="s">
        <v>153</v>
      </c>
      <c r="AU4194" s="198" t="s">
        <v>178</v>
      </c>
      <c r="AV4194" s="12" t="s">
        <v>86</v>
      </c>
      <c r="AW4194" s="12" t="s">
        <v>40</v>
      </c>
      <c r="AX4194" s="12" t="s">
        <v>77</v>
      </c>
      <c r="AY4194" s="198" t="s">
        <v>144</v>
      </c>
    </row>
    <row r="4195" spans="2:51" s="13" customFormat="1" ht="13.5">
      <c r="B4195" s="205"/>
      <c r="D4195" s="206" t="s">
        <v>153</v>
      </c>
      <c r="E4195" s="207" t="s">
        <v>5</v>
      </c>
      <c r="F4195" s="208" t="s">
        <v>174</v>
      </c>
      <c r="H4195" s="209">
        <v>1</v>
      </c>
      <c r="I4195" s="210"/>
      <c r="L4195" s="205"/>
      <c r="M4195" s="211"/>
      <c r="N4195" s="212"/>
      <c r="O4195" s="212"/>
      <c r="P4195" s="212"/>
      <c r="Q4195" s="212"/>
      <c r="R4195" s="212"/>
      <c r="S4195" s="212"/>
      <c r="T4195" s="213"/>
      <c r="AT4195" s="214" t="s">
        <v>153</v>
      </c>
      <c r="AU4195" s="214" t="s">
        <v>178</v>
      </c>
      <c r="AV4195" s="13" t="s">
        <v>151</v>
      </c>
      <c r="AW4195" s="13" t="s">
        <v>40</v>
      </c>
      <c r="AX4195" s="13" t="s">
        <v>25</v>
      </c>
      <c r="AY4195" s="214" t="s">
        <v>144</v>
      </c>
    </row>
    <row r="4196" spans="2:65" s="1" customFormat="1" ht="22.5" customHeight="1">
      <c r="B4196" s="175"/>
      <c r="C4196" s="176" t="s">
        <v>4216</v>
      </c>
      <c r="D4196" s="176" t="s">
        <v>146</v>
      </c>
      <c r="E4196" s="177" t="s">
        <v>4217</v>
      </c>
      <c r="F4196" s="178" t="s">
        <v>4218</v>
      </c>
      <c r="G4196" s="179" t="s">
        <v>393</v>
      </c>
      <c r="H4196" s="180">
        <v>3</v>
      </c>
      <c r="I4196" s="181"/>
      <c r="J4196" s="182">
        <f>ROUND(I4196*H4196,2)</f>
        <v>0</v>
      </c>
      <c r="K4196" s="178" t="s">
        <v>4754</v>
      </c>
      <c r="L4196" s="42"/>
      <c r="M4196" s="183" t="s">
        <v>5</v>
      </c>
      <c r="N4196" s="184" t="s">
        <v>48</v>
      </c>
      <c r="O4196" s="43"/>
      <c r="P4196" s="185">
        <f>O4196*H4196</f>
        <v>0</v>
      </c>
      <c r="Q4196" s="185">
        <v>0</v>
      </c>
      <c r="R4196" s="185">
        <f>Q4196*H4196</f>
        <v>0</v>
      </c>
      <c r="S4196" s="185">
        <v>0</v>
      </c>
      <c r="T4196" s="186">
        <f>S4196*H4196</f>
        <v>0</v>
      </c>
      <c r="AR4196" s="24" t="s">
        <v>339</v>
      </c>
      <c r="AT4196" s="24" t="s">
        <v>146</v>
      </c>
      <c r="AU4196" s="24" t="s">
        <v>178</v>
      </c>
      <c r="AY4196" s="24" t="s">
        <v>144</v>
      </c>
      <c r="BE4196" s="187">
        <f>IF(N4196="základní",J4196,0)</f>
        <v>0</v>
      </c>
      <c r="BF4196" s="187">
        <f>IF(N4196="snížená",J4196,0)</f>
        <v>0</v>
      </c>
      <c r="BG4196" s="187">
        <f>IF(N4196="zákl. přenesená",J4196,0)</f>
        <v>0</v>
      </c>
      <c r="BH4196" s="187">
        <f>IF(N4196="sníž. přenesená",J4196,0)</f>
        <v>0</v>
      </c>
      <c r="BI4196" s="187">
        <f>IF(N4196="nulová",J4196,0)</f>
        <v>0</v>
      </c>
      <c r="BJ4196" s="24" t="s">
        <v>25</v>
      </c>
      <c r="BK4196" s="187">
        <f>ROUND(I4196*H4196,2)</f>
        <v>0</v>
      </c>
      <c r="BL4196" s="24" t="s">
        <v>339</v>
      </c>
      <c r="BM4196" s="24" t="s">
        <v>4219</v>
      </c>
    </row>
    <row r="4197" spans="2:51" s="12" customFormat="1" ht="13.5">
      <c r="B4197" s="197"/>
      <c r="D4197" s="189" t="s">
        <v>153</v>
      </c>
      <c r="E4197" s="198" t="s">
        <v>5</v>
      </c>
      <c r="F4197" s="199" t="s">
        <v>178</v>
      </c>
      <c r="H4197" s="200">
        <v>3</v>
      </c>
      <c r="I4197" s="201"/>
      <c r="L4197" s="197"/>
      <c r="M4197" s="202"/>
      <c r="N4197" s="203"/>
      <c r="O4197" s="203"/>
      <c r="P4197" s="203"/>
      <c r="Q4197" s="203"/>
      <c r="R4197" s="203"/>
      <c r="S4197" s="203"/>
      <c r="T4197" s="204"/>
      <c r="AT4197" s="198" t="s">
        <v>153</v>
      </c>
      <c r="AU4197" s="198" t="s">
        <v>178</v>
      </c>
      <c r="AV4197" s="12" t="s">
        <v>86</v>
      </c>
      <c r="AW4197" s="12" t="s">
        <v>40</v>
      </c>
      <c r="AX4197" s="12" t="s">
        <v>77</v>
      </c>
      <c r="AY4197" s="198" t="s">
        <v>144</v>
      </c>
    </row>
    <row r="4198" spans="2:51" s="13" customFormat="1" ht="13.5">
      <c r="B4198" s="205"/>
      <c r="D4198" s="206" t="s">
        <v>153</v>
      </c>
      <c r="E4198" s="207" t="s">
        <v>5</v>
      </c>
      <c r="F4198" s="208" t="s">
        <v>174</v>
      </c>
      <c r="H4198" s="209">
        <v>3</v>
      </c>
      <c r="I4198" s="210"/>
      <c r="L4198" s="205"/>
      <c r="M4198" s="211"/>
      <c r="N4198" s="212"/>
      <c r="O4198" s="212"/>
      <c r="P4198" s="212"/>
      <c r="Q4198" s="212"/>
      <c r="R4198" s="212"/>
      <c r="S4198" s="212"/>
      <c r="T4198" s="213"/>
      <c r="AT4198" s="214" t="s">
        <v>153</v>
      </c>
      <c r="AU4198" s="214" t="s">
        <v>178</v>
      </c>
      <c r="AV4198" s="13" t="s">
        <v>151</v>
      </c>
      <c r="AW4198" s="13" t="s">
        <v>40</v>
      </c>
      <c r="AX4198" s="13" t="s">
        <v>25</v>
      </c>
      <c r="AY4198" s="214" t="s">
        <v>144</v>
      </c>
    </row>
    <row r="4199" spans="2:65" s="1" customFormat="1" ht="22.5" customHeight="1">
      <c r="B4199" s="175"/>
      <c r="C4199" s="176" t="s">
        <v>4220</v>
      </c>
      <c r="D4199" s="176" t="s">
        <v>146</v>
      </c>
      <c r="E4199" s="177" t="s">
        <v>4221</v>
      </c>
      <c r="F4199" s="178" t="s">
        <v>4222</v>
      </c>
      <c r="G4199" s="179" t="s">
        <v>393</v>
      </c>
      <c r="H4199" s="180">
        <v>2</v>
      </c>
      <c r="I4199" s="181"/>
      <c r="J4199" s="182">
        <f>ROUND(I4199*H4199,2)</f>
        <v>0</v>
      </c>
      <c r="K4199" s="178" t="s">
        <v>4754</v>
      </c>
      <c r="L4199" s="42"/>
      <c r="M4199" s="183" t="s">
        <v>5</v>
      </c>
      <c r="N4199" s="184" t="s">
        <v>48</v>
      </c>
      <c r="O4199" s="43"/>
      <c r="P4199" s="185">
        <f>O4199*H4199</f>
        <v>0</v>
      </c>
      <c r="Q4199" s="185">
        <v>0</v>
      </c>
      <c r="R4199" s="185">
        <f>Q4199*H4199</f>
        <v>0</v>
      </c>
      <c r="S4199" s="185">
        <v>0</v>
      </c>
      <c r="T4199" s="186">
        <f>S4199*H4199</f>
        <v>0</v>
      </c>
      <c r="AR4199" s="24" t="s">
        <v>339</v>
      </c>
      <c r="AT4199" s="24" t="s">
        <v>146</v>
      </c>
      <c r="AU4199" s="24" t="s">
        <v>178</v>
      </c>
      <c r="AY4199" s="24" t="s">
        <v>144</v>
      </c>
      <c r="BE4199" s="187">
        <f>IF(N4199="základní",J4199,0)</f>
        <v>0</v>
      </c>
      <c r="BF4199" s="187">
        <f>IF(N4199="snížená",J4199,0)</f>
        <v>0</v>
      </c>
      <c r="BG4199" s="187">
        <f>IF(N4199="zákl. přenesená",J4199,0)</f>
        <v>0</v>
      </c>
      <c r="BH4199" s="187">
        <f>IF(N4199="sníž. přenesená",J4199,0)</f>
        <v>0</v>
      </c>
      <c r="BI4199" s="187">
        <f>IF(N4199="nulová",J4199,0)</f>
        <v>0</v>
      </c>
      <c r="BJ4199" s="24" t="s">
        <v>25</v>
      </c>
      <c r="BK4199" s="187">
        <f>ROUND(I4199*H4199,2)</f>
        <v>0</v>
      </c>
      <c r="BL4199" s="24" t="s">
        <v>339</v>
      </c>
      <c r="BM4199" s="24" t="s">
        <v>4223</v>
      </c>
    </row>
    <row r="4200" spans="2:51" s="12" customFormat="1" ht="13.5">
      <c r="B4200" s="197"/>
      <c r="D4200" s="189" t="s">
        <v>153</v>
      </c>
      <c r="E4200" s="198" t="s">
        <v>5</v>
      </c>
      <c r="F4200" s="199" t="s">
        <v>86</v>
      </c>
      <c r="H4200" s="200">
        <v>2</v>
      </c>
      <c r="I4200" s="201"/>
      <c r="L4200" s="197"/>
      <c r="M4200" s="202"/>
      <c r="N4200" s="203"/>
      <c r="O4200" s="203"/>
      <c r="P4200" s="203"/>
      <c r="Q4200" s="203"/>
      <c r="R4200" s="203"/>
      <c r="S4200" s="203"/>
      <c r="T4200" s="204"/>
      <c r="AT4200" s="198" t="s">
        <v>153</v>
      </c>
      <c r="AU4200" s="198" t="s">
        <v>178</v>
      </c>
      <c r="AV4200" s="12" t="s">
        <v>86</v>
      </c>
      <c r="AW4200" s="12" t="s">
        <v>40</v>
      </c>
      <c r="AX4200" s="12" t="s">
        <v>77</v>
      </c>
      <c r="AY4200" s="198" t="s">
        <v>144</v>
      </c>
    </row>
    <row r="4201" spans="2:51" s="13" customFormat="1" ht="13.5">
      <c r="B4201" s="205"/>
      <c r="D4201" s="206" t="s">
        <v>153</v>
      </c>
      <c r="E4201" s="207" t="s">
        <v>5</v>
      </c>
      <c r="F4201" s="208" t="s">
        <v>174</v>
      </c>
      <c r="H4201" s="209">
        <v>2</v>
      </c>
      <c r="I4201" s="210"/>
      <c r="L4201" s="205"/>
      <c r="M4201" s="211"/>
      <c r="N4201" s="212"/>
      <c r="O4201" s="212"/>
      <c r="P4201" s="212"/>
      <c r="Q4201" s="212"/>
      <c r="R4201" s="212"/>
      <c r="S4201" s="212"/>
      <c r="T4201" s="213"/>
      <c r="AT4201" s="214" t="s">
        <v>153</v>
      </c>
      <c r="AU4201" s="214" t="s">
        <v>178</v>
      </c>
      <c r="AV4201" s="13" t="s">
        <v>151</v>
      </c>
      <c r="AW4201" s="13" t="s">
        <v>40</v>
      </c>
      <c r="AX4201" s="13" t="s">
        <v>25</v>
      </c>
      <c r="AY4201" s="214" t="s">
        <v>144</v>
      </c>
    </row>
    <row r="4202" spans="2:65" s="1" customFormat="1" ht="29.1" customHeight="1">
      <c r="B4202" s="175"/>
      <c r="C4202" s="176" t="s">
        <v>4224</v>
      </c>
      <c r="D4202" s="176" t="s">
        <v>146</v>
      </c>
      <c r="E4202" s="177" t="s">
        <v>4225</v>
      </c>
      <c r="F4202" s="361" t="s">
        <v>4767</v>
      </c>
      <c r="G4202" s="179" t="s">
        <v>4759</v>
      </c>
      <c r="H4202" s="180">
        <v>1</v>
      </c>
      <c r="I4202" s="181"/>
      <c r="J4202" s="182">
        <f>ROUND(I4202*H4202,2)</f>
        <v>0</v>
      </c>
      <c r="K4202" s="178" t="s">
        <v>4754</v>
      </c>
      <c r="L4202" s="42"/>
      <c r="M4202" s="183" t="s">
        <v>5</v>
      </c>
      <c r="N4202" s="184" t="s">
        <v>48</v>
      </c>
      <c r="O4202" s="43"/>
      <c r="P4202" s="185">
        <f>O4202*H4202</f>
        <v>0</v>
      </c>
      <c r="Q4202" s="185">
        <v>0</v>
      </c>
      <c r="R4202" s="185">
        <f>Q4202*H4202</f>
        <v>0</v>
      </c>
      <c r="S4202" s="185">
        <v>0</v>
      </c>
      <c r="T4202" s="186">
        <f>S4202*H4202</f>
        <v>0</v>
      </c>
      <c r="AR4202" s="24" t="s">
        <v>339</v>
      </c>
      <c r="AT4202" s="24" t="s">
        <v>146</v>
      </c>
      <c r="AU4202" s="24" t="s">
        <v>178</v>
      </c>
      <c r="AY4202" s="24" t="s">
        <v>144</v>
      </c>
      <c r="BE4202" s="187">
        <f>IF(N4202="základní",J4202,0)</f>
        <v>0</v>
      </c>
      <c r="BF4202" s="187">
        <f>IF(N4202="snížená",J4202,0)</f>
        <v>0</v>
      </c>
      <c r="BG4202" s="187">
        <f>IF(N4202="zákl. přenesená",J4202,0)</f>
        <v>0</v>
      </c>
      <c r="BH4202" s="187">
        <f>IF(N4202="sníž. přenesená",J4202,0)</f>
        <v>0</v>
      </c>
      <c r="BI4202" s="187">
        <f>IF(N4202="nulová",J4202,0)</f>
        <v>0</v>
      </c>
      <c r="BJ4202" s="24" t="s">
        <v>25</v>
      </c>
      <c r="BK4202" s="187">
        <f>ROUND(I4202*H4202,2)</f>
        <v>0</v>
      </c>
      <c r="BL4202" s="24" t="s">
        <v>339</v>
      </c>
      <c r="BM4202" s="24" t="s">
        <v>4226</v>
      </c>
    </row>
    <row r="4203" spans="2:51" s="12" customFormat="1" ht="13.5">
      <c r="B4203" s="197"/>
      <c r="D4203" s="189" t="s">
        <v>153</v>
      </c>
      <c r="E4203" s="198" t="s">
        <v>5</v>
      </c>
      <c r="F4203" s="361" t="s">
        <v>25</v>
      </c>
      <c r="H4203" s="200">
        <v>1</v>
      </c>
      <c r="I4203" s="201"/>
      <c r="L4203" s="197"/>
      <c r="M4203" s="202"/>
      <c r="N4203" s="203"/>
      <c r="O4203" s="203"/>
      <c r="P4203" s="203"/>
      <c r="Q4203" s="203"/>
      <c r="R4203" s="203"/>
      <c r="S4203" s="203"/>
      <c r="T4203" s="204"/>
      <c r="AT4203" s="198" t="s">
        <v>153</v>
      </c>
      <c r="AU4203" s="198" t="s">
        <v>178</v>
      </c>
      <c r="AV4203" s="12" t="s">
        <v>86</v>
      </c>
      <c r="AW4203" s="12" t="s">
        <v>40</v>
      </c>
      <c r="AX4203" s="12" t="s">
        <v>77</v>
      </c>
      <c r="AY4203" s="198" t="s">
        <v>144</v>
      </c>
    </row>
    <row r="4204" spans="2:51" s="13" customFormat="1" ht="13.5">
      <c r="B4204" s="205"/>
      <c r="D4204" s="206" t="s">
        <v>153</v>
      </c>
      <c r="E4204" s="207" t="s">
        <v>5</v>
      </c>
      <c r="F4204" s="361" t="s">
        <v>174</v>
      </c>
      <c r="H4204" s="209">
        <v>1</v>
      </c>
      <c r="I4204" s="210"/>
      <c r="L4204" s="205"/>
      <c r="M4204" s="211"/>
      <c r="N4204" s="212"/>
      <c r="O4204" s="212"/>
      <c r="P4204" s="212"/>
      <c r="Q4204" s="212"/>
      <c r="R4204" s="212"/>
      <c r="S4204" s="212"/>
      <c r="T4204" s="213"/>
      <c r="AT4204" s="214" t="s">
        <v>153</v>
      </c>
      <c r="AU4204" s="214" t="s">
        <v>178</v>
      </c>
      <c r="AV4204" s="13" t="s">
        <v>151</v>
      </c>
      <c r="AW4204" s="13" t="s">
        <v>40</v>
      </c>
      <c r="AX4204" s="13" t="s">
        <v>25</v>
      </c>
      <c r="AY4204" s="214" t="s">
        <v>144</v>
      </c>
    </row>
    <row r="4205" spans="2:65" s="1" customFormat="1" ht="29.1" customHeight="1">
      <c r="B4205" s="175"/>
      <c r="C4205" s="176" t="s">
        <v>4227</v>
      </c>
      <c r="D4205" s="176" t="s">
        <v>146</v>
      </c>
      <c r="E4205" s="177" t="s">
        <v>4228</v>
      </c>
      <c r="F4205" s="361" t="s">
        <v>4768</v>
      </c>
      <c r="G4205" s="179" t="s">
        <v>4759</v>
      </c>
      <c r="H4205" s="180">
        <v>1</v>
      </c>
      <c r="I4205" s="181"/>
      <c r="J4205" s="182">
        <f>ROUND(I4205*H4205,2)</f>
        <v>0</v>
      </c>
      <c r="K4205" s="178" t="s">
        <v>4754</v>
      </c>
      <c r="L4205" s="42"/>
      <c r="M4205" s="183" t="s">
        <v>5</v>
      </c>
      <c r="N4205" s="184" t="s">
        <v>48</v>
      </c>
      <c r="O4205" s="43"/>
      <c r="P4205" s="185">
        <f>O4205*H4205</f>
        <v>0</v>
      </c>
      <c r="Q4205" s="185">
        <v>0</v>
      </c>
      <c r="R4205" s="185">
        <f>Q4205*H4205</f>
        <v>0</v>
      </c>
      <c r="S4205" s="185">
        <v>0</v>
      </c>
      <c r="T4205" s="186">
        <f>S4205*H4205</f>
        <v>0</v>
      </c>
      <c r="AR4205" s="24" t="s">
        <v>339</v>
      </c>
      <c r="AT4205" s="24" t="s">
        <v>146</v>
      </c>
      <c r="AU4205" s="24" t="s">
        <v>178</v>
      </c>
      <c r="AY4205" s="24" t="s">
        <v>144</v>
      </c>
      <c r="BE4205" s="187">
        <f>IF(N4205="základní",J4205,0)</f>
        <v>0</v>
      </c>
      <c r="BF4205" s="187">
        <f>IF(N4205="snížená",J4205,0)</f>
        <v>0</v>
      </c>
      <c r="BG4205" s="187">
        <f>IF(N4205="zákl. přenesená",J4205,0)</f>
        <v>0</v>
      </c>
      <c r="BH4205" s="187">
        <f>IF(N4205="sníž. přenesená",J4205,0)</f>
        <v>0</v>
      </c>
      <c r="BI4205" s="187">
        <f>IF(N4205="nulová",J4205,0)</f>
        <v>0</v>
      </c>
      <c r="BJ4205" s="24" t="s">
        <v>25</v>
      </c>
      <c r="BK4205" s="187">
        <f>ROUND(I4205*H4205,2)</f>
        <v>0</v>
      </c>
      <c r="BL4205" s="24" t="s">
        <v>339</v>
      </c>
      <c r="BM4205" s="24" t="s">
        <v>4229</v>
      </c>
    </row>
    <row r="4206" spans="2:51" s="12" customFormat="1" ht="13.5">
      <c r="B4206" s="197"/>
      <c r="D4206" s="189" t="s">
        <v>153</v>
      </c>
      <c r="E4206" s="198" t="s">
        <v>5</v>
      </c>
      <c r="F4206" s="361" t="s">
        <v>25</v>
      </c>
      <c r="H4206" s="200">
        <v>1</v>
      </c>
      <c r="I4206" s="201"/>
      <c r="L4206" s="197"/>
      <c r="M4206" s="202"/>
      <c r="N4206" s="203"/>
      <c r="O4206" s="203"/>
      <c r="P4206" s="203"/>
      <c r="Q4206" s="203"/>
      <c r="R4206" s="203"/>
      <c r="S4206" s="203"/>
      <c r="T4206" s="204"/>
      <c r="AT4206" s="198" t="s">
        <v>153</v>
      </c>
      <c r="AU4206" s="198" t="s">
        <v>178</v>
      </c>
      <c r="AV4206" s="12" t="s">
        <v>86</v>
      </c>
      <c r="AW4206" s="12" t="s">
        <v>40</v>
      </c>
      <c r="AX4206" s="12" t="s">
        <v>77</v>
      </c>
      <c r="AY4206" s="198" t="s">
        <v>144</v>
      </c>
    </row>
    <row r="4207" spans="2:51" s="13" customFormat="1" ht="13.5">
      <c r="B4207" s="205"/>
      <c r="D4207" s="206" t="s">
        <v>153</v>
      </c>
      <c r="E4207" s="207" t="s">
        <v>5</v>
      </c>
      <c r="F4207" s="361" t="s">
        <v>174</v>
      </c>
      <c r="H4207" s="209">
        <v>1</v>
      </c>
      <c r="I4207" s="210"/>
      <c r="L4207" s="205"/>
      <c r="M4207" s="211"/>
      <c r="N4207" s="212"/>
      <c r="O4207" s="212"/>
      <c r="P4207" s="212"/>
      <c r="Q4207" s="212"/>
      <c r="R4207" s="212"/>
      <c r="S4207" s="212"/>
      <c r="T4207" s="213"/>
      <c r="AT4207" s="214" t="s">
        <v>153</v>
      </c>
      <c r="AU4207" s="214" t="s">
        <v>178</v>
      </c>
      <c r="AV4207" s="13" t="s">
        <v>151</v>
      </c>
      <c r="AW4207" s="13" t="s">
        <v>40</v>
      </c>
      <c r="AX4207" s="13" t="s">
        <v>25</v>
      </c>
      <c r="AY4207" s="214" t="s">
        <v>144</v>
      </c>
    </row>
    <row r="4208" spans="2:65" s="1" customFormat="1" ht="22.5" customHeight="1">
      <c r="B4208" s="175"/>
      <c r="C4208" s="176" t="s">
        <v>4230</v>
      </c>
      <c r="D4208" s="176" t="s">
        <v>146</v>
      </c>
      <c r="E4208" s="177" t="s">
        <v>4231</v>
      </c>
      <c r="F4208" s="361" t="s">
        <v>4232</v>
      </c>
      <c r="G4208" s="179" t="s">
        <v>393</v>
      </c>
      <c r="H4208" s="180">
        <v>3</v>
      </c>
      <c r="I4208" s="181"/>
      <c r="J4208" s="182">
        <f>ROUND(I4208*H4208,2)</f>
        <v>0</v>
      </c>
      <c r="K4208" s="178" t="s">
        <v>4754</v>
      </c>
      <c r="L4208" s="42"/>
      <c r="M4208" s="183" t="s">
        <v>5</v>
      </c>
      <c r="N4208" s="184" t="s">
        <v>48</v>
      </c>
      <c r="O4208" s="43"/>
      <c r="P4208" s="185">
        <f>O4208*H4208</f>
        <v>0</v>
      </c>
      <c r="Q4208" s="185">
        <v>0</v>
      </c>
      <c r="R4208" s="185">
        <f>Q4208*H4208</f>
        <v>0</v>
      </c>
      <c r="S4208" s="185">
        <v>0</v>
      </c>
      <c r="T4208" s="186">
        <f>S4208*H4208</f>
        <v>0</v>
      </c>
      <c r="AR4208" s="24" t="s">
        <v>339</v>
      </c>
      <c r="AT4208" s="24" t="s">
        <v>146</v>
      </c>
      <c r="AU4208" s="24" t="s">
        <v>178</v>
      </c>
      <c r="AY4208" s="24" t="s">
        <v>144</v>
      </c>
      <c r="BE4208" s="187">
        <f>IF(N4208="základní",J4208,0)</f>
        <v>0</v>
      </c>
      <c r="BF4208" s="187">
        <f>IF(N4208="snížená",J4208,0)</f>
        <v>0</v>
      </c>
      <c r="BG4208" s="187">
        <f>IF(N4208="zákl. přenesená",J4208,0)</f>
        <v>0</v>
      </c>
      <c r="BH4208" s="187">
        <f>IF(N4208="sníž. přenesená",J4208,0)</f>
        <v>0</v>
      </c>
      <c r="BI4208" s="187">
        <f>IF(N4208="nulová",J4208,0)</f>
        <v>0</v>
      </c>
      <c r="BJ4208" s="24" t="s">
        <v>25</v>
      </c>
      <c r="BK4208" s="187">
        <f>ROUND(I4208*H4208,2)</f>
        <v>0</v>
      </c>
      <c r="BL4208" s="24" t="s">
        <v>339</v>
      </c>
      <c r="BM4208" s="24" t="s">
        <v>4233</v>
      </c>
    </row>
    <row r="4209" spans="2:51" s="12" customFormat="1" ht="13.5">
      <c r="B4209" s="197"/>
      <c r="D4209" s="189" t="s">
        <v>153</v>
      </c>
      <c r="E4209" s="198" t="s">
        <v>5</v>
      </c>
      <c r="F4209" s="361" t="s">
        <v>178</v>
      </c>
      <c r="H4209" s="200">
        <v>3</v>
      </c>
      <c r="I4209" s="201"/>
      <c r="L4209" s="197"/>
      <c r="M4209" s="202"/>
      <c r="N4209" s="203"/>
      <c r="O4209" s="203"/>
      <c r="P4209" s="203"/>
      <c r="Q4209" s="203"/>
      <c r="R4209" s="203"/>
      <c r="S4209" s="203"/>
      <c r="T4209" s="204"/>
      <c r="AT4209" s="198" t="s">
        <v>153</v>
      </c>
      <c r="AU4209" s="198" t="s">
        <v>178</v>
      </c>
      <c r="AV4209" s="12" t="s">
        <v>86</v>
      </c>
      <c r="AW4209" s="12" t="s">
        <v>40</v>
      </c>
      <c r="AX4209" s="12" t="s">
        <v>77</v>
      </c>
      <c r="AY4209" s="198" t="s">
        <v>144</v>
      </c>
    </row>
    <row r="4210" spans="2:51" s="13" customFormat="1" ht="13.5">
      <c r="B4210" s="205"/>
      <c r="D4210" s="206" t="s">
        <v>153</v>
      </c>
      <c r="E4210" s="207" t="s">
        <v>5</v>
      </c>
      <c r="F4210" s="361" t="s">
        <v>174</v>
      </c>
      <c r="H4210" s="209">
        <v>3</v>
      </c>
      <c r="I4210" s="210"/>
      <c r="L4210" s="205"/>
      <c r="M4210" s="211"/>
      <c r="N4210" s="212"/>
      <c r="O4210" s="212"/>
      <c r="P4210" s="212"/>
      <c r="Q4210" s="212"/>
      <c r="R4210" s="212"/>
      <c r="S4210" s="212"/>
      <c r="T4210" s="213"/>
      <c r="AT4210" s="214" t="s">
        <v>153</v>
      </c>
      <c r="AU4210" s="214" t="s">
        <v>178</v>
      </c>
      <c r="AV4210" s="13" t="s">
        <v>151</v>
      </c>
      <c r="AW4210" s="13" t="s">
        <v>40</v>
      </c>
      <c r="AX4210" s="13" t="s">
        <v>25</v>
      </c>
      <c r="AY4210" s="214" t="s">
        <v>144</v>
      </c>
    </row>
    <row r="4211" spans="2:65" s="1" customFormat="1" ht="22.5" customHeight="1">
      <c r="B4211" s="175"/>
      <c r="C4211" s="176" t="s">
        <v>4234</v>
      </c>
      <c r="D4211" s="176" t="s">
        <v>146</v>
      </c>
      <c r="E4211" s="177" t="s">
        <v>4235</v>
      </c>
      <c r="F4211" s="361" t="s">
        <v>4236</v>
      </c>
      <c r="G4211" s="179" t="s">
        <v>393</v>
      </c>
      <c r="H4211" s="180">
        <v>2</v>
      </c>
      <c r="I4211" s="181"/>
      <c r="J4211" s="182">
        <f>ROUND(I4211*H4211,2)</f>
        <v>0</v>
      </c>
      <c r="K4211" s="178" t="s">
        <v>4754</v>
      </c>
      <c r="L4211" s="42"/>
      <c r="M4211" s="183" t="s">
        <v>5</v>
      </c>
      <c r="N4211" s="184" t="s">
        <v>48</v>
      </c>
      <c r="O4211" s="43"/>
      <c r="P4211" s="185">
        <f>O4211*H4211</f>
        <v>0</v>
      </c>
      <c r="Q4211" s="185">
        <v>0</v>
      </c>
      <c r="R4211" s="185">
        <f>Q4211*H4211</f>
        <v>0</v>
      </c>
      <c r="S4211" s="185">
        <v>0</v>
      </c>
      <c r="T4211" s="186">
        <f>S4211*H4211</f>
        <v>0</v>
      </c>
      <c r="AR4211" s="24" t="s">
        <v>339</v>
      </c>
      <c r="AT4211" s="24" t="s">
        <v>146</v>
      </c>
      <c r="AU4211" s="24" t="s">
        <v>178</v>
      </c>
      <c r="AY4211" s="24" t="s">
        <v>144</v>
      </c>
      <c r="BE4211" s="187">
        <f>IF(N4211="základní",J4211,0)</f>
        <v>0</v>
      </c>
      <c r="BF4211" s="187">
        <f>IF(N4211="snížená",J4211,0)</f>
        <v>0</v>
      </c>
      <c r="BG4211" s="187">
        <f>IF(N4211="zákl. přenesená",J4211,0)</f>
        <v>0</v>
      </c>
      <c r="BH4211" s="187">
        <f>IF(N4211="sníž. přenesená",J4211,0)</f>
        <v>0</v>
      </c>
      <c r="BI4211" s="187">
        <f>IF(N4211="nulová",J4211,0)</f>
        <v>0</v>
      </c>
      <c r="BJ4211" s="24" t="s">
        <v>25</v>
      </c>
      <c r="BK4211" s="187">
        <f>ROUND(I4211*H4211,2)</f>
        <v>0</v>
      </c>
      <c r="BL4211" s="24" t="s">
        <v>339</v>
      </c>
      <c r="BM4211" s="24" t="s">
        <v>4237</v>
      </c>
    </row>
    <row r="4212" spans="2:51" s="12" customFormat="1" ht="13.5">
      <c r="B4212" s="197"/>
      <c r="D4212" s="189" t="s">
        <v>153</v>
      </c>
      <c r="E4212" s="198" t="s">
        <v>5</v>
      </c>
      <c r="F4212" s="361" t="s">
        <v>86</v>
      </c>
      <c r="H4212" s="200">
        <v>2</v>
      </c>
      <c r="I4212" s="201"/>
      <c r="L4212" s="197"/>
      <c r="M4212" s="202"/>
      <c r="N4212" s="203"/>
      <c r="O4212" s="203"/>
      <c r="P4212" s="203"/>
      <c r="Q4212" s="203"/>
      <c r="R4212" s="203"/>
      <c r="S4212" s="203"/>
      <c r="T4212" s="204"/>
      <c r="AT4212" s="198" t="s">
        <v>153</v>
      </c>
      <c r="AU4212" s="198" t="s">
        <v>178</v>
      </c>
      <c r="AV4212" s="12" t="s">
        <v>86</v>
      </c>
      <c r="AW4212" s="12" t="s">
        <v>40</v>
      </c>
      <c r="AX4212" s="12" t="s">
        <v>77</v>
      </c>
      <c r="AY4212" s="198" t="s">
        <v>144</v>
      </c>
    </row>
    <row r="4213" spans="2:51" s="13" customFormat="1" ht="13.5">
      <c r="B4213" s="205"/>
      <c r="D4213" s="206" t="s">
        <v>153</v>
      </c>
      <c r="E4213" s="207" t="s">
        <v>5</v>
      </c>
      <c r="F4213" s="361" t="s">
        <v>174</v>
      </c>
      <c r="H4213" s="209">
        <v>2</v>
      </c>
      <c r="I4213" s="210"/>
      <c r="L4213" s="205"/>
      <c r="M4213" s="211"/>
      <c r="N4213" s="212"/>
      <c r="O4213" s="212"/>
      <c r="P4213" s="212"/>
      <c r="Q4213" s="212"/>
      <c r="R4213" s="212"/>
      <c r="S4213" s="212"/>
      <c r="T4213" s="213"/>
      <c r="AT4213" s="214" t="s">
        <v>153</v>
      </c>
      <c r="AU4213" s="214" t="s">
        <v>178</v>
      </c>
      <c r="AV4213" s="13" t="s">
        <v>151</v>
      </c>
      <c r="AW4213" s="13" t="s">
        <v>40</v>
      </c>
      <c r="AX4213" s="13" t="s">
        <v>25</v>
      </c>
      <c r="AY4213" s="214" t="s">
        <v>144</v>
      </c>
    </row>
    <row r="4214" spans="2:65" s="1" customFormat="1" ht="22.5" customHeight="1">
      <c r="B4214" s="175"/>
      <c r="C4214" s="176" t="s">
        <v>4238</v>
      </c>
      <c r="D4214" s="176" t="s">
        <v>146</v>
      </c>
      <c r="E4214" s="177" t="s">
        <v>4239</v>
      </c>
      <c r="F4214" s="361" t="s">
        <v>4240</v>
      </c>
      <c r="G4214" s="179" t="s">
        <v>393</v>
      </c>
      <c r="H4214" s="180">
        <v>1</v>
      </c>
      <c r="I4214" s="181"/>
      <c r="J4214" s="182">
        <f>ROUND(I4214*H4214,2)</f>
        <v>0</v>
      </c>
      <c r="K4214" s="178" t="s">
        <v>4754</v>
      </c>
      <c r="L4214" s="42"/>
      <c r="M4214" s="183" t="s">
        <v>5</v>
      </c>
      <c r="N4214" s="184" t="s">
        <v>48</v>
      </c>
      <c r="O4214" s="43"/>
      <c r="P4214" s="185">
        <f>O4214*H4214</f>
        <v>0</v>
      </c>
      <c r="Q4214" s="185">
        <v>0</v>
      </c>
      <c r="R4214" s="185">
        <f>Q4214*H4214</f>
        <v>0</v>
      </c>
      <c r="S4214" s="185">
        <v>0</v>
      </c>
      <c r="T4214" s="186">
        <f>S4214*H4214</f>
        <v>0</v>
      </c>
      <c r="AR4214" s="24" t="s">
        <v>339</v>
      </c>
      <c r="AT4214" s="24" t="s">
        <v>146</v>
      </c>
      <c r="AU4214" s="24" t="s">
        <v>178</v>
      </c>
      <c r="AY4214" s="24" t="s">
        <v>144</v>
      </c>
      <c r="BE4214" s="187">
        <f>IF(N4214="základní",J4214,0)</f>
        <v>0</v>
      </c>
      <c r="BF4214" s="187">
        <f>IF(N4214="snížená",J4214,0)</f>
        <v>0</v>
      </c>
      <c r="BG4214" s="187">
        <f>IF(N4214="zákl. přenesená",J4214,0)</f>
        <v>0</v>
      </c>
      <c r="BH4214" s="187">
        <f>IF(N4214="sníž. přenesená",J4214,0)</f>
        <v>0</v>
      </c>
      <c r="BI4214" s="187">
        <f>IF(N4214="nulová",J4214,0)</f>
        <v>0</v>
      </c>
      <c r="BJ4214" s="24" t="s">
        <v>25</v>
      </c>
      <c r="BK4214" s="187">
        <f>ROUND(I4214*H4214,2)</f>
        <v>0</v>
      </c>
      <c r="BL4214" s="24" t="s">
        <v>339</v>
      </c>
      <c r="BM4214" s="24" t="s">
        <v>4241</v>
      </c>
    </row>
    <row r="4215" spans="2:51" s="12" customFormat="1" ht="13.5">
      <c r="B4215" s="197"/>
      <c r="D4215" s="189" t="s">
        <v>153</v>
      </c>
      <c r="E4215" s="198" t="s">
        <v>5</v>
      </c>
      <c r="F4215" s="361" t="s">
        <v>25</v>
      </c>
      <c r="H4215" s="200">
        <v>1</v>
      </c>
      <c r="I4215" s="201"/>
      <c r="L4215" s="197"/>
      <c r="M4215" s="202"/>
      <c r="N4215" s="203"/>
      <c r="O4215" s="203"/>
      <c r="P4215" s="203"/>
      <c r="Q4215" s="203"/>
      <c r="R4215" s="203"/>
      <c r="S4215" s="203"/>
      <c r="T4215" s="204"/>
      <c r="AT4215" s="198" t="s">
        <v>153</v>
      </c>
      <c r="AU4215" s="198" t="s">
        <v>178</v>
      </c>
      <c r="AV4215" s="12" t="s">
        <v>86</v>
      </c>
      <c r="AW4215" s="12" t="s">
        <v>40</v>
      </c>
      <c r="AX4215" s="12" t="s">
        <v>77</v>
      </c>
      <c r="AY4215" s="198" t="s">
        <v>144</v>
      </c>
    </row>
    <row r="4216" spans="2:51" s="13" customFormat="1" ht="13.5">
      <c r="B4216" s="205"/>
      <c r="D4216" s="206" t="s">
        <v>153</v>
      </c>
      <c r="E4216" s="207" t="s">
        <v>5</v>
      </c>
      <c r="F4216" s="361" t="s">
        <v>174</v>
      </c>
      <c r="H4216" s="209">
        <v>1</v>
      </c>
      <c r="I4216" s="210"/>
      <c r="L4216" s="205"/>
      <c r="M4216" s="211"/>
      <c r="N4216" s="212"/>
      <c r="O4216" s="212"/>
      <c r="P4216" s="212"/>
      <c r="Q4216" s="212"/>
      <c r="R4216" s="212"/>
      <c r="S4216" s="212"/>
      <c r="T4216" s="213"/>
      <c r="AT4216" s="214" t="s">
        <v>153</v>
      </c>
      <c r="AU4216" s="214" t="s">
        <v>178</v>
      </c>
      <c r="AV4216" s="13" t="s">
        <v>151</v>
      </c>
      <c r="AW4216" s="13" t="s">
        <v>40</v>
      </c>
      <c r="AX4216" s="13" t="s">
        <v>25</v>
      </c>
      <c r="AY4216" s="214" t="s">
        <v>144</v>
      </c>
    </row>
    <row r="4217" spans="2:65" s="1" customFormat="1" ht="22.5" customHeight="1">
      <c r="B4217" s="175"/>
      <c r="C4217" s="176" t="s">
        <v>4242</v>
      </c>
      <c r="D4217" s="176" t="s">
        <v>146</v>
      </c>
      <c r="E4217" s="177" t="s">
        <v>4243</v>
      </c>
      <c r="F4217" s="361" t="s">
        <v>4244</v>
      </c>
      <c r="G4217" s="179" t="s">
        <v>393</v>
      </c>
      <c r="H4217" s="180">
        <v>26</v>
      </c>
      <c r="I4217" s="181"/>
      <c r="J4217" s="182">
        <f>ROUND(I4217*H4217,2)</f>
        <v>0</v>
      </c>
      <c r="K4217" s="178" t="s">
        <v>4754</v>
      </c>
      <c r="L4217" s="42"/>
      <c r="M4217" s="183" t="s">
        <v>5</v>
      </c>
      <c r="N4217" s="184" t="s">
        <v>48</v>
      </c>
      <c r="O4217" s="43"/>
      <c r="P4217" s="185">
        <f>O4217*H4217</f>
        <v>0</v>
      </c>
      <c r="Q4217" s="185">
        <v>0</v>
      </c>
      <c r="R4217" s="185">
        <f>Q4217*H4217</f>
        <v>0</v>
      </c>
      <c r="S4217" s="185">
        <v>0</v>
      </c>
      <c r="T4217" s="186">
        <f>S4217*H4217</f>
        <v>0</v>
      </c>
      <c r="AR4217" s="24" t="s">
        <v>339</v>
      </c>
      <c r="AT4217" s="24" t="s">
        <v>146</v>
      </c>
      <c r="AU4217" s="24" t="s">
        <v>178</v>
      </c>
      <c r="AY4217" s="24" t="s">
        <v>144</v>
      </c>
      <c r="BE4217" s="187">
        <f>IF(N4217="základní",J4217,0)</f>
        <v>0</v>
      </c>
      <c r="BF4217" s="187">
        <f>IF(N4217="snížená",J4217,0)</f>
        <v>0</v>
      </c>
      <c r="BG4217" s="187">
        <f>IF(N4217="zákl. přenesená",J4217,0)</f>
        <v>0</v>
      </c>
      <c r="BH4217" s="187">
        <f>IF(N4217="sníž. přenesená",J4217,0)</f>
        <v>0</v>
      </c>
      <c r="BI4217" s="187">
        <f>IF(N4217="nulová",J4217,0)</f>
        <v>0</v>
      </c>
      <c r="BJ4217" s="24" t="s">
        <v>25</v>
      </c>
      <c r="BK4217" s="187">
        <f>ROUND(I4217*H4217,2)</f>
        <v>0</v>
      </c>
      <c r="BL4217" s="24" t="s">
        <v>339</v>
      </c>
      <c r="BM4217" s="24" t="s">
        <v>4245</v>
      </c>
    </row>
    <row r="4218" spans="2:51" s="12" customFormat="1" ht="13.5">
      <c r="B4218" s="197"/>
      <c r="D4218" s="189" t="s">
        <v>153</v>
      </c>
      <c r="E4218" s="198" t="s">
        <v>5</v>
      </c>
      <c r="F4218" s="361" t="s">
        <v>465</v>
      </c>
      <c r="H4218" s="200">
        <v>26</v>
      </c>
      <c r="I4218" s="201"/>
      <c r="L4218" s="197"/>
      <c r="M4218" s="202"/>
      <c r="N4218" s="203"/>
      <c r="O4218" s="203"/>
      <c r="P4218" s="203"/>
      <c r="Q4218" s="203"/>
      <c r="R4218" s="203"/>
      <c r="S4218" s="203"/>
      <c r="T4218" s="204"/>
      <c r="AT4218" s="198" t="s">
        <v>153</v>
      </c>
      <c r="AU4218" s="198" t="s">
        <v>178</v>
      </c>
      <c r="AV4218" s="12" t="s">
        <v>86</v>
      </c>
      <c r="AW4218" s="12" t="s">
        <v>40</v>
      </c>
      <c r="AX4218" s="12" t="s">
        <v>77</v>
      </c>
      <c r="AY4218" s="198" t="s">
        <v>144</v>
      </c>
    </row>
    <row r="4219" spans="2:51" s="13" customFormat="1" ht="13.5">
      <c r="B4219" s="205"/>
      <c r="D4219" s="206" t="s">
        <v>153</v>
      </c>
      <c r="E4219" s="207" t="s">
        <v>5</v>
      </c>
      <c r="F4219" s="361" t="s">
        <v>174</v>
      </c>
      <c r="H4219" s="209">
        <v>26</v>
      </c>
      <c r="I4219" s="210"/>
      <c r="L4219" s="205"/>
      <c r="M4219" s="211"/>
      <c r="N4219" s="212"/>
      <c r="O4219" s="212"/>
      <c r="P4219" s="212"/>
      <c r="Q4219" s="212"/>
      <c r="R4219" s="212"/>
      <c r="S4219" s="212"/>
      <c r="T4219" s="213"/>
      <c r="AT4219" s="214" t="s">
        <v>153</v>
      </c>
      <c r="AU4219" s="214" t="s">
        <v>178</v>
      </c>
      <c r="AV4219" s="13" t="s">
        <v>151</v>
      </c>
      <c r="AW4219" s="13" t="s">
        <v>40</v>
      </c>
      <c r="AX4219" s="13" t="s">
        <v>25</v>
      </c>
      <c r="AY4219" s="214" t="s">
        <v>144</v>
      </c>
    </row>
    <row r="4220" spans="2:65" s="1" customFormat="1" ht="22.5" customHeight="1">
      <c r="B4220" s="175"/>
      <c r="C4220" s="176" t="s">
        <v>4246</v>
      </c>
      <c r="D4220" s="176" t="s">
        <v>146</v>
      </c>
      <c r="E4220" s="177" t="s">
        <v>4247</v>
      </c>
      <c r="F4220" s="361" t="s">
        <v>4248</v>
      </c>
      <c r="G4220" s="179" t="s">
        <v>393</v>
      </c>
      <c r="H4220" s="180">
        <v>25</v>
      </c>
      <c r="I4220" s="181"/>
      <c r="J4220" s="182">
        <f>ROUND(I4220*H4220,2)</f>
        <v>0</v>
      </c>
      <c r="K4220" s="178" t="s">
        <v>4754</v>
      </c>
      <c r="L4220" s="42"/>
      <c r="M4220" s="183" t="s">
        <v>5</v>
      </c>
      <c r="N4220" s="184" t="s">
        <v>48</v>
      </c>
      <c r="O4220" s="43"/>
      <c r="P4220" s="185">
        <f>O4220*H4220</f>
        <v>0</v>
      </c>
      <c r="Q4220" s="185">
        <v>0</v>
      </c>
      <c r="R4220" s="185">
        <f>Q4220*H4220</f>
        <v>0</v>
      </c>
      <c r="S4220" s="185">
        <v>0</v>
      </c>
      <c r="T4220" s="186">
        <f>S4220*H4220</f>
        <v>0</v>
      </c>
      <c r="AR4220" s="24" t="s">
        <v>339</v>
      </c>
      <c r="AT4220" s="24" t="s">
        <v>146</v>
      </c>
      <c r="AU4220" s="24" t="s">
        <v>178</v>
      </c>
      <c r="AY4220" s="24" t="s">
        <v>144</v>
      </c>
      <c r="BE4220" s="187">
        <f>IF(N4220="základní",J4220,0)</f>
        <v>0</v>
      </c>
      <c r="BF4220" s="187">
        <f>IF(N4220="snížená",J4220,0)</f>
        <v>0</v>
      </c>
      <c r="BG4220" s="187">
        <f>IF(N4220="zákl. přenesená",J4220,0)</f>
        <v>0</v>
      </c>
      <c r="BH4220" s="187">
        <f>IF(N4220="sníž. přenesená",J4220,0)</f>
        <v>0</v>
      </c>
      <c r="BI4220" s="187">
        <f>IF(N4220="nulová",J4220,0)</f>
        <v>0</v>
      </c>
      <c r="BJ4220" s="24" t="s">
        <v>25</v>
      </c>
      <c r="BK4220" s="187">
        <f>ROUND(I4220*H4220,2)</f>
        <v>0</v>
      </c>
      <c r="BL4220" s="24" t="s">
        <v>339</v>
      </c>
      <c r="BM4220" s="24" t="s">
        <v>4249</v>
      </c>
    </row>
    <row r="4221" spans="2:51" s="12" customFormat="1" ht="13.5">
      <c r="B4221" s="197"/>
      <c r="D4221" s="189" t="s">
        <v>153</v>
      </c>
      <c r="E4221" s="198" t="s">
        <v>5</v>
      </c>
      <c r="F4221" s="361" t="s">
        <v>459</v>
      </c>
      <c r="H4221" s="200">
        <v>25</v>
      </c>
      <c r="I4221" s="201"/>
      <c r="L4221" s="197"/>
      <c r="M4221" s="202"/>
      <c r="N4221" s="203"/>
      <c r="O4221" s="203"/>
      <c r="P4221" s="203"/>
      <c r="Q4221" s="203"/>
      <c r="R4221" s="203"/>
      <c r="S4221" s="203"/>
      <c r="T4221" s="204"/>
      <c r="AT4221" s="198" t="s">
        <v>153</v>
      </c>
      <c r="AU4221" s="198" t="s">
        <v>178</v>
      </c>
      <c r="AV4221" s="12" t="s">
        <v>86</v>
      </c>
      <c r="AW4221" s="12" t="s">
        <v>40</v>
      </c>
      <c r="AX4221" s="12" t="s">
        <v>77</v>
      </c>
      <c r="AY4221" s="198" t="s">
        <v>144</v>
      </c>
    </row>
    <row r="4222" spans="2:51" s="13" customFormat="1" ht="13.5">
      <c r="B4222" s="205"/>
      <c r="D4222" s="206" t="s">
        <v>153</v>
      </c>
      <c r="E4222" s="207" t="s">
        <v>5</v>
      </c>
      <c r="F4222" s="361" t="s">
        <v>174</v>
      </c>
      <c r="H4222" s="209">
        <v>25</v>
      </c>
      <c r="I4222" s="210"/>
      <c r="L4222" s="205"/>
      <c r="M4222" s="211"/>
      <c r="N4222" s="212"/>
      <c r="O4222" s="212"/>
      <c r="P4222" s="212"/>
      <c r="Q4222" s="212"/>
      <c r="R4222" s="212"/>
      <c r="S4222" s="212"/>
      <c r="T4222" s="213"/>
      <c r="AT4222" s="214" t="s">
        <v>153</v>
      </c>
      <c r="AU4222" s="214" t="s">
        <v>178</v>
      </c>
      <c r="AV4222" s="13" t="s">
        <v>151</v>
      </c>
      <c r="AW4222" s="13" t="s">
        <v>40</v>
      </c>
      <c r="AX4222" s="13" t="s">
        <v>25</v>
      </c>
      <c r="AY4222" s="214" t="s">
        <v>144</v>
      </c>
    </row>
    <row r="4223" spans="2:65" s="1" customFormat="1" ht="29.1" customHeight="1">
      <c r="B4223" s="175"/>
      <c r="C4223" s="176" t="s">
        <v>4250</v>
      </c>
      <c r="D4223" s="176" t="s">
        <v>146</v>
      </c>
      <c r="E4223" s="177" t="s">
        <v>4251</v>
      </c>
      <c r="F4223" s="361" t="s">
        <v>4769</v>
      </c>
      <c r="G4223" s="179" t="s">
        <v>4759</v>
      </c>
      <c r="H4223" s="180">
        <v>1</v>
      </c>
      <c r="I4223" s="181"/>
      <c r="J4223" s="182">
        <f>ROUND(I4223*H4223,2)</f>
        <v>0</v>
      </c>
      <c r="K4223" s="178" t="s">
        <v>4754</v>
      </c>
      <c r="L4223" s="42"/>
      <c r="M4223" s="183" t="s">
        <v>5</v>
      </c>
      <c r="N4223" s="184" t="s">
        <v>48</v>
      </c>
      <c r="O4223" s="43"/>
      <c r="P4223" s="185">
        <f>O4223*H4223</f>
        <v>0</v>
      </c>
      <c r="Q4223" s="185">
        <v>0</v>
      </c>
      <c r="R4223" s="185">
        <f>Q4223*H4223</f>
        <v>0</v>
      </c>
      <c r="S4223" s="185">
        <v>0</v>
      </c>
      <c r="T4223" s="186">
        <f>S4223*H4223</f>
        <v>0</v>
      </c>
      <c r="AR4223" s="24" t="s">
        <v>339</v>
      </c>
      <c r="AT4223" s="24" t="s">
        <v>146</v>
      </c>
      <c r="AU4223" s="24" t="s">
        <v>178</v>
      </c>
      <c r="AY4223" s="24" t="s">
        <v>144</v>
      </c>
      <c r="BE4223" s="187">
        <f>IF(N4223="základní",J4223,0)</f>
        <v>0</v>
      </c>
      <c r="BF4223" s="187">
        <f>IF(N4223="snížená",J4223,0)</f>
        <v>0</v>
      </c>
      <c r="BG4223" s="187">
        <f>IF(N4223="zákl. přenesená",J4223,0)</f>
        <v>0</v>
      </c>
      <c r="BH4223" s="187">
        <f>IF(N4223="sníž. přenesená",J4223,0)</f>
        <v>0</v>
      </c>
      <c r="BI4223" s="187">
        <f>IF(N4223="nulová",J4223,0)</f>
        <v>0</v>
      </c>
      <c r="BJ4223" s="24" t="s">
        <v>25</v>
      </c>
      <c r="BK4223" s="187">
        <f>ROUND(I4223*H4223,2)</f>
        <v>0</v>
      </c>
      <c r="BL4223" s="24" t="s">
        <v>339</v>
      </c>
      <c r="BM4223" s="24" t="s">
        <v>4252</v>
      </c>
    </row>
    <row r="4224" spans="2:51" s="12" customFormat="1" ht="13.5">
      <c r="B4224" s="197"/>
      <c r="D4224" s="189" t="s">
        <v>153</v>
      </c>
      <c r="E4224" s="198" t="s">
        <v>5</v>
      </c>
      <c r="F4224" s="361" t="s">
        <v>25</v>
      </c>
      <c r="H4224" s="200">
        <v>1</v>
      </c>
      <c r="I4224" s="201"/>
      <c r="L4224" s="197"/>
      <c r="M4224" s="202"/>
      <c r="N4224" s="203"/>
      <c r="O4224" s="203"/>
      <c r="P4224" s="203"/>
      <c r="Q4224" s="203"/>
      <c r="R4224" s="203"/>
      <c r="S4224" s="203"/>
      <c r="T4224" s="204"/>
      <c r="AT4224" s="198" t="s">
        <v>153</v>
      </c>
      <c r="AU4224" s="198" t="s">
        <v>178</v>
      </c>
      <c r="AV4224" s="12" t="s">
        <v>86</v>
      </c>
      <c r="AW4224" s="12" t="s">
        <v>40</v>
      </c>
      <c r="AX4224" s="12" t="s">
        <v>77</v>
      </c>
      <c r="AY4224" s="198" t="s">
        <v>144</v>
      </c>
    </row>
    <row r="4225" spans="2:51" s="13" customFormat="1" ht="13.5">
      <c r="B4225" s="205"/>
      <c r="D4225" s="206" t="s">
        <v>153</v>
      </c>
      <c r="E4225" s="207" t="s">
        <v>5</v>
      </c>
      <c r="F4225" s="361" t="s">
        <v>174</v>
      </c>
      <c r="H4225" s="209">
        <v>1</v>
      </c>
      <c r="I4225" s="210"/>
      <c r="L4225" s="205"/>
      <c r="M4225" s="211"/>
      <c r="N4225" s="212"/>
      <c r="O4225" s="212"/>
      <c r="P4225" s="212"/>
      <c r="Q4225" s="212"/>
      <c r="R4225" s="212"/>
      <c r="S4225" s="212"/>
      <c r="T4225" s="213"/>
      <c r="AT4225" s="214" t="s">
        <v>153</v>
      </c>
      <c r="AU4225" s="214" t="s">
        <v>178</v>
      </c>
      <c r="AV4225" s="13" t="s">
        <v>151</v>
      </c>
      <c r="AW4225" s="13" t="s">
        <v>40</v>
      </c>
      <c r="AX4225" s="13" t="s">
        <v>25</v>
      </c>
      <c r="AY4225" s="214" t="s">
        <v>144</v>
      </c>
    </row>
    <row r="4226" spans="2:65" s="1" customFormat="1" ht="22.5" customHeight="1">
      <c r="B4226" s="175"/>
      <c r="C4226" s="176" t="s">
        <v>4253</v>
      </c>
      <c r="D4226" s="176" t="s">
        <v>146</v>
      </c>
      <c r="E4226" s="177" t="s">
        <v>4254</v>
      </c>
      <c r="F4226" s="361" t="s">
        <v>4255</v>
      </c>
      <c r="G4226" s="179" t="s">
        <v>393</v>
      </c>
      <c r="H4226" s="180">
        <v>1</v>
      </c>
      <c r="I4226" s="181"/>
      <c r="J4226" s="182">
        <f>ROUND(I4226*H4226,2)</f>
        <v>0</v>
      </c>
      <c r="K4226" s="178" t="s">
        <v>4754</v>
      </c>
      <c r="L4226" s="42"/>
      <c r="M4226" s="183" t="s">
        <v>5</v>
      </c>
      <c r="N4226" s="184" t="s">
        <v>48</v>
      </c>
      <c r="O4226" s="43"/>
      <c r="P4226" s="185">
        <f>O4226*H4226</f>
        <v>0</v>
      </c>
      <c r="Q4226" s="185">
        <v>0</v>
      </c>
      <c r="R4226" s="185">
        <f>Q4226*H4226</f>
        <v>0</v>
      </c>
      <c r="S4226" s="185">
        <v>0</v>
      </c>
      <c r="T4226" s="186">
        <f>S4226*H4226</f>
        <v>0</v>
      </c>
      <c r="AR4226" s="24" t="s">
        <v>339</v>
      </c>
      <c r="AT4226" s="24" t="s">
        <v>146</v>
      </c>
      <c r="AU4226" s="24" t="s">
        <v>178</v>
      </c>
      <c r="AY4226" s="24" t="s">
        <v>144</v>
      </c>
      <c r="BE4226" s="187">
        <f>IF(N4226="základní",J4226,0)</f>
        <v>0</v>
      </c>
      <c r="BF4226" s="187">
        <f>IF(N4226="snížená",J4226,0)</f>
        <v>0</v>
      </c>
      <c r="BG4226" s="187">
        <f>IF(N4226="zákl. přenesená",J4226,0)</f>
        <v>0</v>
      </c>
      <c r="BH4226" s="187">
        <f>IF(N4226="sníž. přenesená",J4226,0)</f>
        <v>0</v>
      </c>
      <c r="BI4226" s="187">
        <f>IF(N4226="nulová",J4226,0)</f>
        <v>0</v>
      </c>
      <c r="BJ4226" s="24" t="s">
        <v>25</v>
      </c>
      <c r="BK4226" s="187">
        <f>ROUND(I4226*H4226,2)</f>
        <v>0</v>
      </c>
      <c r="BL4226" s="24" t="s">
        <v>339</v>
      </c>
      <c r="BM4226" s="24" t="s">
        <v>4256</v>
      </c>
    </row>
    <row r="4227" spans="2:51" s="12" customFormat="1" ht="13.5">
      <c r="B4227" s="197"/>
      <c r="D4227" s="189" t="s">
        <v>153</v>
      </c>
      <c r="E4227" s="198" t="s">
        <v>5</v>
      </c>
      <c r="F4227" s="361" t="s">
        <v>25</v>
      </c>
      <c r="H4227" s="200">
        <v>1</v>
      </c>
      <c r="I4227" s="201"/>
      <c r="L4227" s="197"/>
      <c r="M4227" s="202"/>
      <c r="N4227" s="203"/>
      <c r="O4227" s="203"/>
      <c r="P4227" s="203"/>
      <c r="Q4227" s="203"/>
      <c r="R4227" s="203"/>
      <c r="S4227" s="203"/>
      <c r="T4227" s="204"/>
      <c r="AT4227" s="198" t="s">
        <v>153</v>
      </c>
      <c r="AU4227" s="198" t="s">
        <v>178</v>
      </c>
      <c r="AV4227" s="12" t="s">
        <v>86</v>
      </c>
      <c r="AW4227" s="12" t="s">
        <v>40</v>
      </c>
      <c r="AX4227" s="12" t="s">
        <v>77</v>
      </c>
      <c r="AY4227" s="198" t="s">
        <v>144</v>
      </c>
    </row>
    <row r="4228" spans="2:51" s="13" customFormat="1" ht="13.5">
      <c r="B4228" s="205"/>
      <c r="D4228" s="206" t="s">
        <v>153</v>
      </c>
      <c r="E4228" s="207" t="s">
        <v>5</v>
      </c>
      <c r="F4228" s="361" t="s">
        <v>174</v>
      </c>
      <c r="H4228" s="209">
        <v>1</v>
      </c>
      <c r="I4228" s="210"/>
      <c r="L4228" s="205"/>
      <c r="M4228" s="211"/>
      <c r="N4228" s="212"/>
      <c r="O4228" s="212"/>
      <c r="P4228" s="212"/>
      <c r="Q4228" s="212"/>
      <c r="R4228" s="212"/>
      <c r="S4228" s="212"/>
      <c r="T4228" s="213"/>
      <c r="AT4228" s="214" t="s">
        <v>153</v>
      </c>
      <c r="AU4228" s="214" t="s">
        <v>178</v>
      </c>
      <c r="AV4228" s="13" t="s">
        <v>151</v>
      </c>
      <c r="AW4228" s="13" t="s">
        <v>40</v>
      </c>
      <c r="AX4228" s="13" t="s">
        <v>25</v>
      </c>
      <c r="AY4228" s="214" t="s">
        <v>144</v>
      </c>
    </row>
    <row r="4229" spans="2:65" s="1" customFormat="1" ht="22.5" customHeight="1">
      <c r="B4229" s="175"/>
      <c r="C4229" s="176" t="s">
        <v>4257</v>
      </c>
      <c r="D4229" s="176" t="s">
        <v>146</v>
      </c>
      <c r="E4229" s="177" t="s">
        <v>4258</v>
      </c>
      <c r="F4229" s="361" t="s">
        <v>4259</v>
      </c>
      <c r="G4229" s="179" t="s">
        <v>393</v>
      </c>
      <c r="H4229" s="180">
        <v>1</v>
      </c>
      <c r="I4229" s="181"/>
      <c r="J4229" s="182">
        <f>ROUND(I4229*H4229,2)</f>
        <v>0</v>
      </c>
      <c r="K4229" s="178" t="s">
        <v>4754</v>
      </c>
      <c r="L4229" s="42"/>
      <c r="M4229" s="183" t="s">
        <v>5</v>
      </c>
      <c r="N4229" s="184" t="s">
        <v>48</v>
      </c>
      <c r="O4229" s="43"/>
      <c r="P4229" s="185">
        <f>O4229*H4229</f>
        <v>0</v>
      </c>
      <c r="Q4229" s="185">
        <v>0</v>
      </c>
      <c r="R4229" s="185">
        <f>Q4229*H4229</f>
        <v>0</v>
      </c>
      <c r="S4229" s="185">
        <v>0</v>
      </c>
      <c r="T4229" s="186">
        <f>S4229*H4229</f>
        <v>0</v>
      </c>
      <c r="AR4229" s="24" t="s">
        <v>339</v>
      </c>
      <c r="AT4229" s="24" t="s">
        <v>146</v>
      </c>
      <c r="AU4229" s="24" t="s">
        <v>178</v>
      </c>
      <c r="AY4229" s="24" t="s">
        <v>144</v>
      </c>
      <c r="BE4229" s="187">
        <f>IF(N4229="základní",J4229,0)</f>
        <v>0</v>
      </c>
      <c r="BF4229" s="187">
        <f>IF(N4229="snížená",J4229,0)</f>
        <v>0</v>
      </c>
      <c r="BG4229" s="187">
        <f>IF(N4229="zákl. přenesená",J4229,0)</f>
        <v>0</v>
      </c>
      <c r="BH4229" s="187">
        <f>IF(N4229="sníž. přenesená",J4229,0)</f>
        <v>0</v>
      </c>
      <c r="BI4229" s="187">
        <f>IF(N4229="nulová",J4229,0)</f>
        <v>0</v>
      </c>
      <c r="BJ4229" s="24" t="s">
        <v>25</v>
      </c>
      <c r="BK4229" s="187">
        <f>ROUND(I4229*H4229,2)</f>
        <v>0</v>
      </c>
      <c r="BL4229" s="24" t="s">
        <v>339</v>
      </c>
      <c r="BM4229" s="24" t="s">
        <v>4260</v>
      </c>
    </row>
    <row r="4230" spans="2:51" s="12" customFormat="1" ht="13.5">
      <c r="B4230" s="197"/>
      <c r="D4230" s="189" t="s">
        <v>153</v>
      </c>
      <c r="E4230" s="198" t="s">
        <v>5</v>
      </c>
      <c r="F4230" s="361" t="s">
        <v>25</v>
      </c>
      <c r="H4230" s="200">
        <v>1</v>
      </c>
      <c r="I4230" s="201"/>
      <c r="L4230" s="197"/>
      <c r="M4230" s="202"/>
      <c r="N4230" s="203"/>
      <c r="O4230" s="203"/>
      <c r="P4230" s="203"/>
      <c r="Q4230" s="203"/>
      <c r="R4230" s="203"/>
      <c r="S4230" s="203"/>
      <c r="T4230" s="204"/>
      <c r="AT4230" s="198" t="s">
        <v>153</v>
      </c>
      <c r="AU4230" s="198" t="s">
        <v>178</v>
      </c>
      <c r="AV4230" s="12" t="s">
        <v>86</v>
      </c>
      <c r="AW4230" s="12" t="s">
        <v>40</v>
      </c>
      <c r="AX4230" s="12" t="s">
        <v>77</v>
      </c>
      <c r="AY4230" s="198" t="s">
        <v>144</v>
      </c>
    </row>
    <row r="4231" spans="2:51" s="13" customFormat="1" ht="13.5">
      <c r="B4231" s="205"/>
      <c r="D4231" s="206" t="s">
        <v>153</v>
      </c>
      <c r="E4231" s="207" t="s">
        <v>5</v>
      </c>
      <c r="F4231" s="361" t="s">
        <v>174</v>
      </c>
      <c r="H4231" s="209">
        <v>1</v>
      </c>
      <c r="I4231" s="210"/>
      <c r="L4231" s="205"/>
      <c r="M4231" s="211"/>
      <c r="N4231" s="212"/>
      <c r="O4231" s="212"/>
      <c r="P4231" s="212"/>
      <c r="Q4231" s="212"/>
      <c r="R4231" s="212"/>
      <c r="S4231" s="212"/>
      <c r="T4231" s="213"/>
      <c r="AT4231" s="214" t="s">
        <v>153</v>
      </c>
      <c r="AU4231" s="214" t="s">
        <v>178</v>
      </c>
      <c r="AV4231" s="13" t="s">
        <v>151</v>
      </c>
      <c r="AW4231" s="13" t="s">
        <v>40</v>
      </c>
      <c r="AX4231" s="13" t="s">
        <v>25</v>
      </c>
      <c r="AY4231" s="214" t="s">
        <v>144</v>
      </c>
    </row>
    <row r="4232" spans="2:65" s="1" customFormat="1" ht="29.1" customHeight="1">
      <c r="B4232" s="175"/>
      <c r="C4232" s="176" t="s">
        <v>4261</v>
      </c>
      <c r="D4232" s="176" t="s">
        <v>146</v>
      </c>
      <c r="E4232" s="177" t="s">
        <v>4262</v>
      </c>
      <c r="F4232" s="361" t="s">
        <v>4770</v>
      </c>
      <c r="G4232" s="179" t="s">
        <v>4759</v>
      </c>
      <c r="H4232" s="180">
        <v>1</v>
      </c>
      <c r="I4232" s="181"/>
      <c r="J4232" s="182">
        <f>ROUND(I4232*H4232,2)</f>
        <v>0</v>
      </c>
      <c r="K4232" s="178" t="s">
        <v>4754</v>
      </c>
      <c r="L4232" s="42"/>
      <c r="M4232" s="183" t="s">
        <v>5</v>
      </c>
      <c r="N4232" s="184" t="s">
        <v>48</v>
      </c>
      <c r="O4232" s="43"/>
      <c r="P4232" s="185">
        <f>O4232*H4232</f>
        <v>0</v>
      </c>
      <c r="Q4232" s="185">
        <v>0</v>
      </c>
      <c r="R4232" s="185">
        <f>Q4232*H4232</f>
        <v>0</v>
      </c>
      <c r="S4232" s="185">
        <v>0</v>
      </c>
      <c r="T4232" s="186">
        <f>S4232*H4232</f>
        <v>0</v>
      </c>
      <c r="AR4232" s="24" t="s">
        <v>339</v>
      </c>
      <c r="AT4232" s="24" t="s">
        <v>146</v>
      </c>
      <c r="AU4232" s="24" t="s">
        <v>178</v>
      </c>
      <c r="AY4232" s="24" t="s">
        <v>144</v>
      </c>
      <c r="BE4232" s="187">
        <f>IF(N4232="základní",J4232,0)</f>
        <v>0</v>
      </c>
      <c r="BF4232" s="187">
        <f>IF(N4232="snížená",J4232,0)</f>
        <v>0</v>
      </c>
      <c r="BG4232" s="187">
        <f>IF(N4232="zákl. přenesená",J4232,0)</f>
        <v>0</v>
      </c>
      <c r="BH4232" s="187">
        <f>IF(N4232="sníž. přenesená",J4232,0)</f>
        <v>0</v>
      </c>
      <c r="BI4232" s="187">
        <f>IF(N4232="nulová",J4232,0)</f>
        <v>0</v>
      </c>
      <c r="BJ4232" s="24" t="s">
        <v>25</v>
      </c>
      <c r="BK4232" s="187">
        <f>ROUND(I4232*H4232,2)</f>
        <v>0</v>
      </c>
      <c r="BL4232" s="24" t="s">
        <v>339</v>
      </c>
      <c r="BM4232" s="24" t="s">
        <v>4263</v>
      </c>
    </row>
    <row r="4233" spans="2:51" s="12" customFormat="1" ht="13.5">
      <c r="B4233" s="197"/>
      <c r="D4233" s="189" t="s">
        <v>153</v>
      </c>
      <c r="E4233" s="198" t="s">
        <v>5</v>
      </c>
      <c r="F4233" s="199" t="s">
        <v>25</v>
      </c>
      <c r="H4233" s="200">
        <v>1</v>
      </c>
      <c r="I4233" s="201"/>
      <c r="L4233" s="197"/>
      <c r="M4233" s="202"/>
      <c r="N4233" s="203"/>
      <c r="O4233" s="203"/>
      <c r="P4233" s="203"/>
      <c r="Q4233" s="203"/>
      <c r="R4233" s="203"/>
      <c r="S4233" s="203"/>
      <c r="T4233" s="204"/>
      <c r="AT4233" s="198" t="s">
        <v>153</v>
      </c>
      <c r="AU4233" s="198" t="s">
        <v>178</v>
      </c>
      <c r="AV4233" s="12" t="s">
        <v>86</v>
      </c>
      <c r="AW4233" s="12" t="s">
        <v>40</v>
      </c>
      <c r="AX4233" s="12" t="s">
        <v>77</v>
      </c>
      <c r="AY4233" s="198" t="s">
        <v>144</v>
      </c>
    </row>
    <row r="4234" spans="2:51" s="13" customFormat="1" ht="13.5">
      <c r="B4234" s="205"/>
      <c r="D4234" s="206" t="s">
        <v>153</v>
      </c>
      <c r="E4234" s="207" t="s">
        <v>5</v>
      </c>
      <c r="F4234" s="208" t="s">
        <v>174</v>
      </c>
      <c r="H4234" s="209">
        <v>1</v>
      </c>
      <c r="I4234" s="210"/>
      <c r="L4234" s="205"/>
      <c r="M4234" s="211"/>
      <c r="N4234" s="212"/>
      <c r="O4234" s="212"/>
      <c r="P4234" s="212"/>
      <c r="Q4234" s="212"/>
      <c r="R4234" s="212"/>
      <c r="S4234" s="212"/>
      <c r="T4234" s="213"/>
      <c r="AT4234" s="214" t="s">
        <v>153</v>
      </c>
      <c r="AU4234" s="214" t="s">
        <v>178</v>
      </c>
      <c r="AV4234" s="13" t="s">
        <v>151</v>
      </c>
      <c r="AW4234" s="13" t="s">
        <v>40</v>
      </c>
      <c r="AX4234" s="13" t="s">
        <v>25</v>
      </c>
      <c r="AY4234" s="214" t="s">
        <v>144</v>
      </c>
    </row>
    <row r="4235" spans="2:65" s="1" customFormat="1" ht="22.5" customHeight="1">
      <c r="B4235" s="175"/>
      <c r="C4235" s="176" t="s">
        <v>4264</v>
      </c>
      <c r="D4235" s="176" t="s">
        <v>146</v>
      </c>
      <c r="E4235" s="177" t="s">
        <v>4265</v>
      </c>
      <c r="F4235" s="178" t="s">
        <v>4266</v>
      </c>
      <c r="G4235" s="179" t="s">
        <v>393</v>
      </c>
      <c r="H4235" s="180">
        <v>5</v>
      </c>
      <c r="I4235" s="181"/>
      <c r="J4235" s="182">
        <f>ROUND(I4235*H4235,2)</f>
        <v>0</v>
      </c>
      <c r="K4235" s="178" t="s">
        <v>4754</v>
      </c>
      <c r="L4235" s="42"/>
      <c r="M4235" s="183" t="s">
        <v>5</v>
      </c>
      <c r="N4235" s="184" t="s">
        <v>48</v>
      </c>
      <c r="O4235" s="43"/>
      <c r="P4235" s="185">
        <f>O4235*H4235</f>
        <v>0</v>
      </c>
      <c r="Q4235" s="185">
        <v>0</v>
      </c>
      <c r="R4235" s="185">
        <f>Q4235*H4235</f>
        <v>0</v>
      </c>
      <c r="S4235" s="185">
        <v>0</v>
      </c>
      <c r="T4235" s="186">
        <f>S4235*H4235</f>
        <v>0</v>
      </c>
      <c r="AR4235" s="24" t="s">
        <v>339</v>
      </c>
      <c r="AT4235" s="24" t="s">
        <v>146</v>
      </c>
      <c r="AU4235" s="24" t="s">
        <v>178</v>
      </c>
      <c r="AY4235" s="24" t="s">
        <v>144</v>
      </c>
      <c r="BE4235" s="187">
        <f>IF(N4235="základní",J4235,0)</f>
        <v>0</v>
      </c>
      <c r="BF4235" s="187">
        <f>IF(N4235="snížená",J4235,0)</f>
        <v>0</v>
      </c>
      <c r="BG4235" s="187">
        <f>IF(N4235="zákl. přenesená",J4235,0)</f>
        <v>0</v>
      </c>
      <c r="BH4235" s="187">
        <f>IF(N4235="sníž. přenesená",J4235,0)</f>
        <v>0</v>
      </c>
      <c r="BI4235" s="187">
        <f>IF(N4235="nulová",J4235,0)</f>
        <v>0</v>
      </c>
      <c r="BJ4235" s="24" t="s">
        <v>25</v>
      </c>
      <c r="BK4235" s="187">
        <f>ROUND(I4235*H4235,2)</f>
        <v>0</v>
      </c>
      <c r="BL4235" s="24" t="s">
        <v>339</v>
      </c>
      <c r="BM4235" s="24" t="s">
        <v>4267</v>
      </c>
    </row>
    <row r="4236" spans="2:51" s="12" customFormat="1" ht="13.5">
      <c r="B4236" s="197"/>
      <c r="D4236" s="189" t="s">
        <v>153</v>
      </c>
      <c r="E4236" s="198" t="s">
        <v>5</v>
      </c>
      <c r="F4236" s="199" t="s">
        <v>186</v>
      </c>
      <c r="H4236" s="200">
        <v>5</v>
      </c>
      <c r="I4236" s="201"/>
      <c r="L4236" s="197"/>
      <c r="M4236" s="202"/>
      <c r="N4236" s="203"/>
      <c r="O4236" s="203"/>
      <c r="P4236" s="203"/>
      <c r="Q4236" s="203"/>
      <c r="R4236" s="203"/>
      <c r="S4236" s="203"/>
      <c r="T4236" s="204"/>
      <c r="AT4236" s="198" t="s">
        <v>153</v>
      </c>
      <c r="AU4236" s="198" t="s">
        <v>178</v>
      </c>
      <c r="AV4236" s="12" t="s">
        <v>86</v>
      </c>
      <c r="AW4236" s="12" t="s">
        <v>40</v>
      </c>
      <c r="AX4236" s="12" t="s">
        <v>77</v>
      </c>
      <c r="AY4236" s="198" t="s">
        <v>144</v>
      </c>
    </row>
    <row r="4237" spans="2:51" s="13" customFormat="1" ht="13.5">
      <c r="B4237" s="205"/>
      <c r="D4237" s="206" t="s">
        <v>153</v>
      </c>
      <c r="E4237" s="207" t="s">
        <v>5</v>
      </c>
      <c r="F4237" s="208" t="s">
        <v>174</v>
      </c>
      <c r="H4237" s="209">
        <v>5</v>
      </c>
      <c r="I4237" s="210"/>
      <c r="L4237" s="205"/>
      <c r="M4237" s="211"/>
      <c r="N4237" s="212"/>
      <c r="O4237" s="212"/>
      <c r="P4237" s="212"/>
      <c r="Q4237" s="212"/>
      <c r="R4237" s="212"/>
      <c r="S4237" s="212"/>
      <c r="T4237" s="213"/>
      <c r="AT4237" s="214" t="s">
        <v>153</v>
      </c>
      <c r="AU4237" s="214" t="s">
        <v>178</v>
      </c>
      <c r="AV4237" s="13" t="s">
        <v>151</v>
      </c>
      <c r="AW4237" s="13" t="s">
        <v>40</v>
      </c>
      <c r="AX4237" s="13" t="s">
        <v>25</v>
      </c>
      <c r="AY4237" s="214" t="s">
        <v>144</v>
      </c>
    </row>
    <row r="4238" spans="2:65" s="1" customFormat="1" ht="22.5" customHeight="1">
      <c r="B4238" s="175"/>
      <c r="C4238" s="176" t="s">
        <v>4268</v>
      </c>
      <c r="D4238" s="176" t="s">
        <v>146</v>
      </c>
      <c r="E4238" s="177" t="s">
        <v>4269</v>
      </c>
      <c r="F4238" s="178" t="s">
        <v>4270</v>
      </c>
      <c r="G4238" s="179" t="s">
        <v>205</v>
      </c>
      <c r="H4238" s="180">
        <v>498.756</v>
      </c>
      <c r="I4238" s="181"/>
      <c r="J4238" s="182">
        <f>ROUND(I4238*H4238,2)</f>
        <v>0</v>
      </c>
      <c r="K4238" s="178" t="s">
        <v>4754</v>
      </c>
      <c r="L4238" s="42"/>
      <c r="M4238" s="183" t="s">
        <v>5</v>
      </c>
      <c r="N4238" s="184" t="s">
        <v>48</v>
      </c>
      <c r="O4238" s="43"/>
      <c r="P4238" s="185">
        <f>O4238*H4238</f>
        <v>0</v>
      </c>
      <c r="Q4238" s="185">
        <v>0.02821</v>
      </c>
      <c r="R4238" s="185">
        <f>Q4238*H4238</f>
        <v>14.069906759999999</v>
      </c>
      <c r="S4238" s="185">
        <v>0</v>
      </c>
      <c r="T4238" s="186">
        <f>S4238*H4238</f>
        <v>0</v>
      </c>
      <c r="AR4238" s="24" t="s">
        <v>339</v>
      </c>
      <c r="AT4238" s="24" t="s">
        <v>146</v>
      </c>
      <c r="AU4238" s="24" t="s">
        <v>178</v>
      </c>
      <c r="AY4238" s="24" t="s">
        <v>144</v>
      </c>
      <c r="BE4238" s="187">
        <f>IF(N4238="základní",J4238,0)</f>
        <v>0</v>
      </c>
      <c r="BF4238" s="187">
        <f>IF(N4238="snížená",J4238,0)</f>
        <v>0</v>
      </c>
      <c r="BG4238" s="187">
        <f>IF(N4238="zákl. přenesená",J4238,0)</f>
        <v>0</v>
      </c>
      <c r="BH4238" s="187">
        <f>IF(N4238="sníž. přenesená",J4238,0)</f>
        <v>0</v>
      </c>
      <c r="BI4238" s="187">
        <f>IF(N4238="nulová",J4238,0)</f>
        <v>0</v>
      </c>
      <c r="BJ4238" s="24" t="s">
        <v>25</v>
      </c>
      <c r="BK4238" s="187">
        <f>ROUND(I4238*H4238,2)</f>
        <v>0</v>
      </c>
      <c r="BL4238" s="24" t="s">
        <v>339</v>
      </c>
      <c r="BM4238" s="24" t="s">
        <v>4271</v>
      </c>
    </row>
    <row r="4239" spans="2:51" s="11" customFormat="1" ht="13.5">
      <c r="B4239" s="188"/>
      <c r="D4239" s="189" t="s">
        <v>153</v>
      </c>
      <c r="E4239" s="190" t="s">
        <v>5</v>
      </c>
      <c r="F4239" s="191" t="s">
        <v>4272</v>
      </c>
      <c r="H4239" s="192" t="s">
        <v>5</v>
      </c>
      <c r="I4239" s="193"/>
      <c r="L4239" s="188"/>
      <c r="M4239" s="194"/>
      <c r="N4239" s="195"/>
      <c r="O4239" s="195"/>
      <c r="P4239" s="195"/>
      <c r="Q4239" s="195"/>
      <c r="R4239" s="195"/>
      <c r="S4239" s="195"/>
      <c r="T4239" s="196"/>
      <c r="AT4239" s="192" t="s">
        <v>153</v>
      </c>
      <c r="AU4239" s="192" t="s">
        <v>178</v>
      </c>
      <c r="AV4239" s="11" t="s">
        <v>25</v>
      </c>
      <c r="AW4239" s="11" t="s">
        <v>40</v>
      </c>
      <c r="AX4239" s="11" t="s">
        <v>77</v>
      </c>
      <c r="AY4239" s="192" t="s">
        <v>144</v>
      </c>
    </row>
    <row r="4240" spans="2:51" s="11" customFormat="1" ht="13.5">
      <c r="B4240" s="188"/>
      <c r="D4240" s="189" t="s">
        <v>153</v>
      </c>
      <c r="E4240" s="190" t="s">
        <v>5</v>
      </c>
      <c r="F4240" s="191" t="s">
        <v>4273</v>
      </c>
      <c r="H4240" s="192" t="s">
        <v>5</v>
      </c>
      <c r="I4240" s="193"/>
      <c r="L4240" s="188"/>
      <c r="M4240" s="194"/>
      <c r="N4240" s="195"/>
      <c r="O4240" s="195"/>
      <c r="P4240" s="195"/>
      <c r="Q4240" s="195"/>
      <c r="R4240" s="195"/>
      <c r="S4240" s="195"/>
      <c r="T4240" s="196"/>
      <c r="AT4240" s="192" t="s">
        <v>153</v>
      </c>
      <c r="AU4240" s="192" t="s">
        <v>178</v>
      </c>
      <c r="AV4240" s="11" t="s">
        <v>25</v>
      </c>
      <c r="AW4240" s="11" t="s">
        <v>40</v>
      </c>
      <c r="AX4240" s="11" t="s">
        <v>77</v>
      </c>
      <c r="AY4240" s="192" t="s">
        <v>144</v>
      </c>
    </row>
    <row r="4241" spans="2:51" s="11" customFormat="1" ht="13.5">
      <c r="B4241" s="188"/>
      <c r="D4241" s="189" t="s">
        <v>153</v>
      </c>
      <c r="E4241" s="190" t="s">
        <v>5</v>
      </c>
      <c r="F4241" s="191" t="s">
        <v>227</v>
      </c>
      <c r="H4241" s="192" t="s">
        <v>5</v>
      </c>
      <c r="I4241" s="193"/>
      <c r="L4241" s="188"/>
      <c r="M4241" s="194"/>
      <c r="N4241" s="195"/>
      <c r="O4241" s="195"/>
      <c r="P4241" s="195"/>
      <c r="Q4241" s="195"/>
      <c r="R4241" s="195"/>
      <c r="S4241" s="195"/>
      <c r="T4241" s="196"/>
      <c r="AT4241" s="192" t="s">
        <v>153</v>
      </c>
      <c r="AU4241" s="192" t="s">
        <v>178</v>
      </c>
      <c r="AV4241" s="11" t="s">
        <v>25</v>
      </c>
      <c r="AW4241" s="11" t="s">
        <v>40</v>
      </c>
      <c r="AX4241" s="11" t="s">
        <v>77</v>
      </c>
      <c r="AY4241" s="192" t="s">
        <v>144</v>
      </c>
    </row>
    <row r="4242" spans="2:51" s="12" customFormat="1" ht="27">
      <c r="B4242" s="197"/>
      <c r="D4242" s="189" t="s">
        <v>153</v>
      </c>
      <c r="E4242" s="198" t="s">
        <v>5</v>
      </c>
      <c r="F4242" s="199" t="s">
        <v>4274</v>
      </c>
      <c r="H4242" s="200">
        <v>223.376</v>
      </c>
      <c r="I4242" s="201"/>
      <c r="L4242" s="197"/>
      <c r="M4242" s="202"/>
      <c r="N4242" s="203"/>
      <c r="O4242" s="203"/>
      <c r="P4242" s="203"/>
      <c r="Q4242" s="203"/>
      <c r="R4242" s="203"/>
      <c r="S4242" s="203"/>
      <c r="T4242" s="204"/>
      <c r="AT4242" s="198" t="s">
        <v>153</v>
      </c>
      <c r="AU4242" s="198" t="s">
        <v>178</v>
      </c>
      <c r="AV4242" s="12" t="s">
        <v>86</v>
      </c>
      <c r="AW4242" s="12" t="s">
        <v>40</v>
      </c>
      <c r="AX4242" s="12" t="s">
        <v>77</v>
      </c>
      <c r="AY4242" s="198" t="s">
        <v>144</v>
      </c>
    </row>
    <row r="4243" spans="2:51" s="12" customFormat="1" ht="27">
      <c r="B4243" s="197"/>
      <c r="D4243" s="189" t="s">
        <v>153</v>
      </c>
      <c r="E4243" s="198" t="s">
        <v>5</v>
      </c>
      <c r="F4243" s="199" t="s">
        <v>4275</v>
      </c>
      <c r="H4243" s="200">
        <v>182.832</v>
      </c>
      <c r="I4243" s="201"/>
      <c r="L4243" s="197"/>
      <c r="M4243" s="202"/>
      <c r="N4243" s="203"/>
      <c r="O4243" s="203"/>
      <c r="P4243" s="203"/>
      <c r="Q4243" s="203"/>
      <c r="R4243" s="203"/>
      <c r="S4243" s="203"/>
      <c r="T4243" s="204"/>
      <c r="AT4243" s="198" t="s">
        <v>153</v>
      </c>
      <c r="AU4243" s="198" t="s">
        <v>178</v>
      </c>
      <c r="AV4243" s="12" t="s">
        <v>86</v>
      </c>
      <c r="AW4243" s="12" t="s">
        <v>40</v>
      </c>
      <c r="AX4243" s="12" t="s">
        <v>77</v>
      </c>
      <c r="AY4243" s="198" t="s">
        <v>144</v>
      </c>
    </row>
    <row r="4244" spans="2:51" s="12" customFormat="1" ht="27">
      <c r="B4244" s="197"/>
      <c r="D4244" s="189" t="s">
        <v>153</v>
      </c>
      <c r="E4244" s="198" t="s">
        <v>5</v>
      </c>
      <c r="F4244" s="199" t="s">
        <v>4276</v>
      </c>
      <c r="H4244" s="200">
        <v>92.548</v>
      </c>
      <c r="I4244" s="201"/>
      <c r="L4244" s="197"/>
      <c r="M4244" s="202"/>
      <c r="N4244" s="203"/>
      <c r="O4244" s="203"/>
      <c r="P4244" s="203"/>
      <c r="Q4244" s="203"/>
      <c r="R4244" s="203"/>
      <c r="S4244" s="203"/>
      <c r="T4244" s="204"/>
      <c r="AT4244" s="198" t="s">
        <v>153</v>
      </c>
      <c r="AU4244" s="198" t="s">
        <v>178</v>
      </c>
      <c r="AV4244" s="12" t="s">
        <v>86</v>
      </c>
      <c r="AW4244" s="12" t="s">
        <v>40</v>
      </c>
      <c r="AX4244" s="12" t="s">
        <v>77</v>
      </c>
      <c r="AY4244" s="198" t="s">
        <v>144</v>
      </c>
    </row>
    <row r="4245" spans="2:51" s="13" customFormat="1" ht="13.5">
      <c r="B4245" s="205"/>
      <c r="D4245" s="206" t="s">
        <v>153</v>
      </c>
      <c r="E4245" s="207" t="s">
        <v>5</v>
      </c>
      <c r="F4245" s="208" t="s">
        <v>174</v>
      </c>
      <c r="H4245" s="209">
        <v>498.756</v>
      </c>
      <c r="I4245" s="210"/>
      <c r="L4245" s="205"/>
      <c r="M4245" s="211"/>
      <c r="N4245" s="212"/>
      <c r="O4245" s="212"/>
      <c r="P4245" s="212"/>
      <c r="Q4245" s="212"/>
      <c r="R4245" s="212"/>
      <c r="S4245" s="212"/>
      <c r="T4245" s="213"/>
      <c r="AT4245" s="214" t="s">
        <v>153</v>
      </c>
      <c r="AU4245" s="214" t="s">
        <v>178</v>
      </c>
      <c r="AV4245" s="13" t="s">
        <v>151</v>
      </c>
      <c r="AW4245" s="13" t="s">
        <v>40</v>
      </c>
      <c r="AX4245" s="13" t="s">
        <v>25</v>
      </c>
      <c r="AY4245" s="214" t="s">
        <v>144</v>
      </c>
    </row>
    <row r="4246" spans="2:65" s="1" customFormat="1" ht="22.5" customHeight="1">
      <c r="B4246" s="175"/>
      <c r="C4246" s="176" t="s">
        <v>4277</v>
      </c>
      <c r="D4246" s="176" t="s">
        <v>146</v>
      </c>
      <c r="E4246" s="177" t="s">
        <v>4278</v>
      </c>
      <c r="F4246" s="178" t="s">
        <v>4279</v>
      </c>
      <c r="G4246" s="179" t="s">
        <v>205</v>
      </c>
      <c r="H4246" s="180">
        <v>170.005</v>
      </c>
      <c r="I4246" s="181"/>
      <c r="J4246" s="182">
        <f>ROUND(I4246*H4246,2)</f>
        <v>0</v>
      </c>
      <c r="K4246" s="178" t="s">
        <v>4754</v>
      </c>
      <c r="L4246" s="42"/>
      <c r="M4246" s="183" t="s">
        <v>5</v>
      </c>
      <c r="N4246" s="184" t="s">
        <v>48</v>
      </c>
      <c r="O4246" s="43"/>
      <c r="P4246" s="185">
        <f>O4246*H4246</f>
        <v>0</v>
      </c>
      <c r="Q4246" s="185">
        <v>0.02821</v>
      </c>
      <c r="R4246" s="185">
        <f>Q4246*H4246</f>
        <v>4.79584105</v>
      </c>
      <c r="S4246" s="185">
        <v>0</v>
      </c>
      <c r="T4246" s="186">
        <f>S4246*H4246</f>
        <v>0</v>
      </c>
      <c r="AR4246" s="24" t="s">
        <v>339</v>
      </c>
      <c r="AT4246" s="24" t="s">
        <v>146</v>
      </c>
      <c r="AU4246" s="24" t="s">
        <v>178</v>
      </c>
      <c r="AY4246" s="24" t="s">
        <v>144</v>
      </c>
      <c r="BE4246" s="187">
        <f>IF(N4246="základní",J4246,0)</f>
        <v>0</v>
      </c>
      <c r="BF4246" s="187">
        <f>IF(N4246="snížená",J4246,0)</f>
        <v>0</v>
      </c>
      <c r="BG4246" s="187">
        <f>IF(N4246="zákl. přenesená",J4246,0)</f>
        <v>0</v>
      </c>
      <c r="BH4246" s="187">
        <f>IF(N4246="sníž. přenesená",J4246,0)</f>
        <v>0</v>
      </c>
      <c r="BI4246" s="187">
        <f>IF(N4246="nulová",J4246,0)</f>
        <v>0</v>
      </c>
      <c r="BJ4246" s="24" t="s">
        <v>25</v>
      </c>
      <c r="BK4246" s="187">
        <f>ROUND(I4246*H4246,2)</f>
        <v>0</v>
      </c>
      <c r="BL4246" s="24" t="s">
        <v>339</v>
      </c>
      <c r="BM4246" s="24" t="s">
        <v>4280</v>
      </c>
    </row>
    <row r="4247" spans="2:51" s="11" customFormat="1" ht="13.5">
      <c r="B4247" s="188"/>
      <c r="D4247" s="189" t="s">
        <v>153</v>
      </c>
      <c r="E4247" s="190" t="s">
        <v>5</v>
      </c>
      <c r="F4247" s="191" t="s">
        <v>4281</v>
      </c>
      <c r="H4247" s="192" t="s">
        <v>5</v>
      </c>
      <c r="I4247" s="193"/>
      <c r="L4247" s="188"/>
      <c r="M4247" s="194"/>
      <c r="N4247" s="195"/>
      <c r="O4247" s="195"/>
      <c r="P4247" s="195"/>
      <c r="Q4247" s="195"/>
      <c r="R4247" s="195"/>
      <c r="S4247" s="195"/>
      <c r="T4247" s="196"/>
      <c r="AT4247" s="192" t="s">
        <v>153</v>
      </c>
      <c r="AU4247" s="192" t="s">
        <v>178</v>
      </c>
      <c r="AV4247" s="11" t="s">
        <v>25</v>
      </c>
      <c r="AW4247" s="11" t="s">
        <v>40</v>
      </c>
      <c r="AX4247" s="11" t="s">
        <v>77</v>
      </c>
      <c r="AY4247" s="192" t="s">
        <v>144</v>
      </c>
    </row>
    <row r="4248" spans="2:51" s="11" customFormat="1" ht="13.5">
      <c r="B4248" s="188"/>
      <c r="D4248" s="189" t="s">
        <v>153</v>
      </c>
      <c r="E4248" s="190" t="s">
        <v>5</v>
      </c>
      <c r="F4248" s="191" t="s">
        <v>1674</v>
      </c>
      <c r="H4248" s="192" t="s">
        <v>5</v>
      </c>
      <c r="I4248" s="193"/>
      <c r="L4248" s="188"/>
      <c r="M4248" s="194"/>
      <c r="N4248" s="195"/>
      <c r="O4248" s="195"/>
      <c r="P4248" s="195"/>
      <c r="Q4248" s="195"/>
      <c r="R4248" s="195"/>
      <c r="S4248" s="195"/>
      <c r="T4248" s="196"/>
      <c r="AT4248" s="192" t="s">
        <v>153</v>
      </c>
      <c r="AU4248" s="192" t="s">
        <v>178</v>
      </c>
      <c r="AV4248" s="11" t="s">
        <v>25</v>
      </c>
      <c r="AW4248" s="11" t="s">
        <v>40</v>
      </c>
      <c r="AX4248" s="11" t="s">
        <v>77</v>
      </c>
      <c r="AY4248" s="192" t="s">
        <v>144</v>
      </c>
    </row>
    <row r="4249" spans="2:51" s="12" customFormat="1" ht="13.5">
      <c r="B4249" s="197"/>
      <c r="D4249" s="189" t="s">
        <v>153</v>
      </c>
      <c r="E4249" s="198" t="s">
        <v>5</v>
      </c>
      <c r="F4249" s="199" t="s">
        <v>4282</v>
      </c>
      <c r="H4249" s="200">
        <v>12.163</v>
      </c>
      <c r="I4249" s="201"/>
      <c r="L4249" s="197"/>
      <c r="M4249" s="202"/>
      <c r="N4249" s="203"/>
      <c r="O4249" s="203"/>
      <c r="P4249" s="203"/>
      <c r="Q4249" s="203"/>
      <c r="R4249" s="203"/>
      <c r="S4249" s="203"/>
      <c r="T4249" s="204"/>
      <c r="AT4249" s="198" t="s">
        <v>153</v>
      </c>
      <c r="AU4249" s="198" t="s">
        <v>178</v>
      </c>
      <c r="AV4249" s="12" t="s">
        <v>86</v>
      </c>
      <c r="AW4249" s="12" t="s">
        <v>40</v>
      </c>
      <c r="AX4249" s="12" t="s">
        <v>77</v>
      </c>
      <c r="AY4249" s="198" t="s">
        <v>144</v>
      </c>
    </row>
    <row r="4250" spans="2:51" s="12" customFormat="1" ht="13.5">
      <c r="B4250" s="197"/>
      <c r="D4250" s="189" t="s">
        <v>153</v>
      </c>
      <c r="E4250" s="198" t="s">
        <v>5</v>
      </c>
      <c r="F4250" s="199" t="s">
        <v>4283</v>
      </c>
      <c r="H4250" s="200">
        <v>17.944</v>
      </c>
      <c r="I4250" s="201"/>
      <c r="L4250" s="197"/>
      <c r="M4250" s="202"/>
      <c r="N4250" s="203"/>
      <c r="O4250" s="203"/>
      <c r="P4250" s="203"/>
      <c r="Q4250" s="203"/>
      <c r="R4250" s="203"/>
      <c r="S4250" s="203"/>
      <c r="T4250" s="204"/>
      <c r="AT4250" s="198" t="s">
        <v>153</v>
      </c>
      <c r="AU4250" s="198" t="s">
        <v>178</v>
      </c>
      <c r="AV4250" s="12" t="s">
        <v>86</v>
      </c>
      <c r="AW4250" s="12" t="s">
        <v>40</v>
      </c>
      <c r="AX4250" s="12" t="s">
        <v>77</v>
      </c>
      <c r="AY4250" s="198" t="s">
        <v>144</v>
      </c>
    </row>
    <row r="4251" spans="2:51" s="12" customFormat="1" ht="13.5">
      <c r="B4251" s="197"/>
      <c r="D4251" s="189" t="s">
        <v>153</v>
      </c>
      <c r="E4251" s="198" t="s">
        <v>5</v>
      </c>
      <c r="F4251" s="199" t="s">
        <v>4284</v>
      </c>
      <c r="H4251" s="200">
        <v>4.607</v>
      </c>
      <c r="I4251" s="201"/>
      <c r="L4251" s="197"/>
      <c r="M4251" s="202"/>
      <c r="N4251" s="203"/>
      <c r="O4251" s="203"/>
      <c r="P4251" s="203"/>
      <c r="Q4251" s="203"/>
      <c r="R4251" s="203"/>
      <c r="S4251" s="203"/>
      <c r="T4251" s="204"/>
      <c r="AT4251" s="198" t="s">
        <v>153</v>
      </c>
      <c r="AU4251" s="198" t="s">
        <v>178</v>
      </c>
      <c r="AV4251" s="12" t="s">
        <v>86</v>
      </c>
      <c r="AW4251" s="12" t="s">
        <v>40</v>
      </c>
      <c r="AX4251" s="12" t="s">
        <v>77</v>
      </c>
      <c r="AY4251" s="198" t="s">
        <v>144</v>
      </c>
    </row>
    <row r="4252" spans="2:51" s="12" customFormat="1" ht="13.5">
      <c r="B4252" s="197"/>
      <c r="D4252" s="189" t="s">
        <v>153</v>
      </c>
      <c r="E4252" s="198" t="s">
        <v>5</v>
      </c>
      <c r="F4252" s="199" t="s">
        <v>4285</v>
      </c>
      <c r="H4252" s="200">
        <v>47.944</v>
      </c>
      <c r="I4252" s="201"/>
      <c r="L4252" s="197"/>
      <c r="M4252" s="202"/>
      <c r="N4252" s="203"/>
      <c r="O4252" s="203"/>
      <c r="P4252" s="203"/>
      <c r="Q4252" s="203"/>
      <c r="R4252" s="203"/>
      <c r="S4252" s="203"/>
      <c r="T4252" s="204"/>
      <c r="AT4252" s="198" t="s">
        <v>153</v>
      </c>
      <c r="AU4252" s="198" t="s">
        <v>178</v>
      </c>
      <c r="AV4252" s="12" t="s">
        <v>86</v>
      </c>
      <c r="AW4252" s="12" t="s">
        <v>40</v>
      </c>
      <c r="AX4252" s="12" t="s">
        <v>77</v>
      </c>
      <c r="AY4252" s="198" t="s">
        <v>144</v>
      </c>
    </row>
    <row r="4253" spans="2:51" s="12" customFormat="1" ht="13.5">
      <c r="B4253" s="197"/>
      <c r="D4253" s="189" t="s">
        <v>153</v>
      </c>
      <c r="E4253" s="198" t="s">
        <v>5</v>
      </c>
      <c r="F4253" s="199" t="s">
        <v>4286</v>
      </c>
      <c r="H4253" s="200">
        <v>5.177</v>
      </c>
      <c r="I4253" s="201"/>
      <c r="L4253" s="197"/>
      <c r="M4253" s="202"/>
      <c r="N4253" s="203"/>
      <c r="O4253" s="203"/>
      <c r="P4253" s="203"/>
      <c r="Q4253" s="203"/>
      <c r="R4253" s="203"/>
      <c r="S4253" s="203"/>
      <c r="T4253" s="204"/>
      <c r="AT4253" s="198" t="s">
        <v>153</v>
      </c>
      <c r="AU4253" s="198" t="s">
        <v>178</v>
      </c>
      <c r="AV4253" s="12" t="s">
        <v>86</v>
      </c>
      <c r="AW4253" s="12" t="s">
        <v>40</v>
      </c>
      <c r="AX4253" s="12" t="s">
        <v>77</v>
      </c>
      <c r="AY4253" s="198" t="s">
        <v>144</v>
      </c>
    </row>
    <row r="4254" spans="2:51" s="12" customFormat="1" ht="13.5">
      <c r="B4254" s="197"/>
      <c r="D4254" s="189" t="s">
        <v>153</v>
      </c>
      <c r="E4254" s="198" t="s">
        <v>5</v>
      </c>
      <c r="F4254" s="199" t="s">
        <v>4287</v>
      </c>
      <c r="H4254" s="200">
        <v>19.999</v>
      </c>
      <c r="I4254" s="201"/>
      <c r="L4254" s="197"/>
      <c r="M4254" s="202"/>
      <c r="N4254" s="203"/>
      <c r="O4254" s="203"/>
      <c r="P4254" s="203"/>
      <c r="Q4254" s="203"/>
      <c r="R4254" s="203"/>
      <c r="S4254" s="203"/>
      <c r="T4254" s="204"/>
      <c r="AT4254" s="198" t="s">
        <v>153</v>
      </c>
      <c r="AU4254" s="198" t="s">
        <v>178</v>
      </c>
      <c r="AV4254" s="12" t="s">
        <v>86</v>
      </c>
      <c r="AW4254" s="12" t="s">
        <v>40</v>
      </c>
      <c r="AX4254" s="12" t="s">
        <v>77</v>
      </c>
      <c r="AY4254" s="198" t="s">
        <v>144</v>
      </c>
    </row>
    <row r="4255" spans="2:51" s="14" customFormat="1" ht="13.5">
      <c r="B4255" s="240"/>
      <c r="D4255" s="189" t="s">
        <v>153</v>
      </c>
      <c r="E4255" s="241" t="s">
        <v>5</v>
      </c>
      <c r="F4255" s="242" t="s">
        <v>1296</v>
      </c>
      <c r="H4255" s="243">
        <v>107.834</v>
      </c>
      <c r="I4255" s="244"/>
      <c r="L4255" s="240"/>
      <c r="M4255" s="245"/>
      <c r="N4255" s="246"/>
      <c r="O4255" s="246"/>
      <c r="P4255" s="246"/>
      <c r="Q4255" s="246"/>
      <c r="R4255" s="246"/>
      <c r="S4255" s="246"/>
      <c r="T4255" s="247"/>
      <c r="AT4255" s="241" t="s">
        <v>153</v>
      </c>
      <c r="AU4255" s="241" t="s">
        <v>178</v>
      </c>
      <c r="AV4255" s="14" t="s">
        <v>178</v>
      </c>
      <c r="AW4255" s="14" t="s">
        <v>40</v>
      </c>
      <c r="AX4255" s="14" t="s">
        <v>77</v>
      </c>
      <c r="AY4255" s="241" t="s">
        <v>144</v>
      </c>
    </row>
    <row r="4256" spans="2:51" s="11" customFormat="1" ht="13.5">
      <c r="B4256" s="188"/>
      <c r="D4256" s="189" t="s">
        <v>153</v>
      </c>
      <c r="E4256" s="190" t="s">
        <v>5</v>
      </c>
      <c r="F4256" s="191" t="s">
        <v>1660</v>
      </c>
      <c r="H4256" s="192" t="s">
        <v>5</v>
      </c>
      <c r="I4256" s="193"/>
      <c r="L4256" s="188"/>
      <c r="M4256" s="194"/>
      <c r="N4256" s="195"/>
      <c r="O4256" s="195"/>
      <c r="P4256" s="195"/>
      <c r="Q4256" s="195"/>
      <c r="R4256" s="195"/>
      <c r="S4256" s="195"/>
      <c r="T4256" s="196"/>
      <c r="AT4256" s="192" t="s">
        <v>153</v>
      </c>
      <c r="AU4256" s="192" t="s">
        <v>178</v>
      </c>
      <c r="AV4256" s="11" t="s">
        <v>25</v>
      </c>
      <c r="AW4256" s="11" t="s">
        <v>40</v>
      </c>
      <c r="AX4256" s="11" t="s">
        <v>77</v>
      </c>
      <c r="AY4256" s="192" t="s">
        <v>144</v>
      </c>
    </row>
    <row r="4257" spans="2:51" s="12" customFormat="1" ht="13.5">
      <c r="B4257" s="197"/>
      <c r="D4257" s="189" t="s">
        <v>153</v>
      </c>
      <c r="E4257" s="198" t="s">
        <v>5</v>
      </c>
      <c r="F4257" s="199" t="s">
        <v>4288</v>
      </c>
      <c r="H4257" s="200">
        <v>22.833</v>
      </c>
      <c r="I4257" s="201"/>
      <c r="L4257" s="197"/>
      <c r="M4257" s="202"/>
      <c r="N4257" s="203"/>
      <c r="O4257" s="203"/>
      <c r="P4257" s="203"/>
      <c r="Q4257" s="203"/>
      <c r="R4257" s="203"/>
      <c r="S4257" s="203"/>
      <c r="T4257" s="204"/>
      <c r="AT4257" s="198" t="s">
        <v>153</v>
      </c>
      <c r="AU4257" s="198" t="s">
        <v>178</v>
      </c>
      <c r="AV4257" s="12" t="s">
        <v>86</v>
      </c>
      <c r="AW4257" s="12" t="s">
        <v>40</v>
      </c>
      <c r="AX4257" s="12" t="s">
        <v>77</v>
      </c>
      <c r="AY4257" s="198" t="s">
        <v>144</v>
      </c>
    </row>
    <row r="4258" spans="2:51" s="14" customFormat="1" ht="13.5">
      <c r="B4258" s="240"/>
      <c r="D4258" s="189" t="s">
        <v>153</v>
      </c>
      <c r="E4258" s="241" t="s">
        <v>5</v>
      </c>
      <c r="F4258" s="242" t="s">
        <v>1296</v>
      </c>
      <c r="H4258" s="243">
        <v>22.833</v>
      </c>
      <c r="I4258" s="244"/>
      <c r="L4258" s="240"/>
      <c r="M4258" s="245"/>
      <c r="N4258" s="246"/>
      <c r="O4258" s="246"/>
      <c r="P4258" s="246"/>
      <c r="Q4258" s="246"/>
      <c r="R4258" s="246"/>
      <c r="S4258" s="246"/>
      <c r="T4258" s="247"/>
      <c r="AT4258" s="241" t="s">
        <v>153</v>
      </c>
      <c r="AU4258" s="241" t="s">
        <v>178</v>
      </c>
      <c r="AV4258" s="14" t="s">
        <v>178</v>
      </c>
      <c r="AW4258" s="14" t="s">
        <v>40</v>
      </c>
      <c r="AX4258" s="14" t="s">
        <v>77</v>
      </c>
      <c r="AY4258" s="241" t="s">
        <v>144</v>
      </c>
    </row>
    <row r="4259" spans="2:51" s="11" customFormat="1" ht="13.5">
      <c r="B4259" s="188"/>
      <c r="D4259" s="189" t="s">
        <v>153</v>
      </c>
      <c r="E4259" s="190" t="s">
        <v>5</v>
      </c>
      <c r="F4259" s="191" t="s">
        <v>1646</v>
      </c>
      <c r="H4259" s="192" t="s">
        <v>5</v>
      </c>
      <c r="I4259" s="193"/>
      <c r="L4259" s="188"/>
      <c r="M4259" s="194"/>
      <c r="N4259" s="195"/>
      <c r="O4259" s="195"/>
      <c r="P4259" s="195"/>
      <c r="Q4259" s="195"/>
      <c r="R4259" s="195"/>
      <c r="S4259" s="195"/>
      <c r="T4259" s="196"/>
      <c r="AT4259" s="192" t="s">
        <v>153</v>
      </c>
      <c r="AU4259" s="192" t="s">
        <v>178</v>
      </c>
      <c r="AV4259" s="11" t="s">
        <v>25</v>
      </c>
      <c r="AW4259" s="11" t="s">
        <v>40</v>
      </c>
      <c r="AX4259" s="11" t="s">
        <v>77</v>
      </c>
      <c r="AY4259" s="192" t="s">
        <v>144</v>
      </c>
    </row>
    <row r="4260" spans="2:51" s="12" customFormat="1" ht="13.5">
      <c r="B4260" s="197"/>
      <c r="D4260" s="189" t="s">
        <v>153</v>
      </c>
      <c r="E4260" s="198" t="s">
        <v>5</v>
      </c>
      <c r="F4260" s="199" t="s">
        <v>4289</v>
      </c>
      <c r="H4260" s="200">
        <v>31.423</v>
      </c>
      <c r="I4260" s="201"/>
      <c r="L4260" s="197"/>
      <c r="M4260" s="202"/>
      <c r="N4260" s="203"/>
      <c r="O4260" s="203"/>
      <c r="P4260" s="203"/>
      <c r="Q4260" s="203"/>
      <c r="R4260" s="203"/>
      <c r="S4260" s="203"/>
      <c r="T4260" s="204"/>
      <c r="AT4260" s="198" t="s">
        <v>153</v>
      </c>
      <c r="AU4260" s="198" t="s">
        <v>178</v>
      </c>
      <c r="AV4260" s="12" t="s">
        <v>86</v>
      </c>
      <c r="AW4260" s="12" t="s">
        <v>40</v>
      </c>
      <c r="AX4260" s="12" t="s">
        <v>77</v>
      </c>
      <c r="AY4260" s="198" t="s">
        <v>144</v>
      </c>
    </row>
    <row r="4261" spans="2:51" s="12" customFormat="1" ht="13.5">
      <c r="B4261" s="197"/>
      <c r="D4261" s="189" t="s">
        <v>153</v>
      </c>
      <c r="E4261" s="198" t="s">
        <v>5</v>
      </c>
      <c r="F4261" s="199" t="s">
        <v>4290</v>
      </c>
      <c r="H4261" s="200">
        <v>19.84</v>
      </c>
      <c r="I4261" s="201"/>
      <c r="L4261" s="197"/>
      <c r="M4261" s="202"/>
      <c r="N4261" s="203"/>
      <c r="O4261" s="203"/>
      <c r="P4261" s="203"/>
      <c r="Q4261" s="203"/>
      <c r="R4261" s="203"/>
      <c r="S4261" s="203"/>
      <c r="T4261" s="204"/>
      <c r="AT4261" s="198" t="s">
        <v>153</v>
      </c>
      <c r="AU4261" s="198" t="s">
        <v>178</v>
      </c>
      <c r="AV4261" s="12" t="s">
        <v>86</v>
      </c>
      <c r="AW4261" s="12" t="s">
        <v>40</v>
      </c>
      <c r="AX4261" s="12" t="s">
        <v>77</v>
      </c>
      <c r="AY4261" s="198" t="s">
        <v>144</v>
      </c>
    </row>
    <row r="4262" spans="2:51" s="12" customFormat="1" ht="13.5">
      <c r="B4262" s="197"/>
      <c r="D4262" s="189" t="s">
        <v>153</v>
      </c>
      <c r="E4262" s="198" t="s">
        <v>5</v>
      </c>
      <c r="F4262" s="199" t="s">
        <v>4291</v>
      </c>
      <c r="H4262" s="200">
        <v>1.11</v>
      </c>
      <c r="I4262" s="201"/>
      <c r="L4262" s="197"/>
      <c r="M4262" s="202"/>
      <c r="N4262" s="203"/>
      <c r="O4262" s="203"/>
      <c r="P4262" s="203"/>
      <c r="Q4262" s="203"/>
      <c r="R4262" s="203"/>
      <c r="S4262" s="203"/>
      <c r="T4262" s="204"/>
      <c r="AT4262" s="198" t="s">
        <v>153</v>
      </c>
      <c r="AU4262" s="198" t="s">
        <v>178</v>
      </c>
      <c r="AV4262" s="12" t="s">
        <v>86</v>
      </c>
      <c r="AW4262" s="12" t="s">
        <v>40</v>
      </c>
      <c r="AX4262" s="12" t="s">
        <v>77</v>
      </c>
      <c r="AY4262" s="198" t="s">
        <v>144</v>
      </c>
    </row>
    <row r="4263" spans="2:51" s="12" customFormat="1" ht="13.5">
      <c r="B4263" s="197"/>
      <c r="D4263" s="189" t="s">
        <v>153</v>
      </c>
      <c r="E4263" s="198" t="s">
        <v>5</v>
      </c>
      <c r="F4263" s="199" t="s">
        <v>4292</v>
      </c>
      <c r="H4263" s="200">
        <v>15.161</v>
      </c>
      <c r="I4263" s="201"/>
      <c r="L4263" s="197"/>
      <c r="M4263" s="202"/>
      <c r="N4263" s="203"/>
      <c r="O4263" s="203"/>
      <c r="P4263" s="203"/>
      <c r="Q4263" s="203"/>
      <c r="R4263" s="203"/>
      <c r="S4263" s="203"/>
      <c r="T4263" s="204"/>
      <c r="AT4263" s="198" t="s">
        <v>153</v>
      </c>
      <c r="AU4263" s="198" t="s">
        <v>178</v>
      </c>
      <c r="AV4263" s="12" t="s">
        <v>86</v>
      </c>
      <c r="AW4263" s="12" t="s">
        <v>40</v>
      </c>
      <c r="AX4263" s="12" t="s">
        <v>77</v>
      </c>
      <c r="AY4263" s="198" t="s">
        <v>144</v>
      </c>
    </row>
    <row r="4264" spans="2:51" s="12" customFormat="1" ht="13.5">
      <c r="B4264" s="197"/>
      <c r="D4264" s="189" t="s">
        <v>153</v>
      </c>
      <c r="E4264" s="198" t="s">
        <v>5</v>
      </c>
      <c r="F4264" s="199" t="s">
        <v>4293</v>
      </c>
      <c r="H4264" s="200">
        <v>33.614</v>
      </c>
      <c r="I4264" s="201"/>
      <c r="L4264" s="197"/>
      <c r="M4264" s="202"/>
      <c r="N4264" s="203"/>
      <c r="O4264" s="203"/>
      <c r="P4264" s="203"/>
      <c r="Q4264" s="203"/>
      <c r="R4264" s="203"/>
      <c r="S4264" s="203"/>
      <c r="T4264" s="204"/>
      <c r="AT4264" s="198" t="s">
        <v>153</v>
      </c>
      <c r="AU4264" s="198" t="s">
        <v>178</v>
      </c>
      <c r="AV4264" s="12" t="s">
        <v>86</v>
      </c>
      <c r="AW4264" s="12" t="s">
        <v>40</v>
      </c>
      <c r="AX4264" s="12" t="s">
        <v>77</v>
      </c>
      <c r="AY4264" s="198" t="s">
        <v>144</v>
      </c>
    </row>
    <row r="4265" spans="2:51" s="12" customFormat="1" ht="13.5">
      <c r="B4265" s="197"/>
      <c r="D4265" s="189" t="s">
        <v>153</v>
      </c>
      <c r="E4265" s="198" t="s">
        <v>5</v>
      </c>
      <c r="F4265" s="199" t="s">
        <v>4294</v>
      </c>
      <c r="H4265" s="200">
        <v>51.527</v>
      </c>
      <c r="I4265" s="201"/>
      <c r="L4265" s="197"/>
      <c r="M4265" s="202"/>
      <c r="N4265" s="203"/>
      <c r="O4265" s="203"/>
      <c r="P4265" s="203"/>
      <c r="Q4265" s="203"/>
      <c r="R4265" s="203"/>
      <c r="S4265" s="203"/>
      <c r="T4265" s="204"/>
      <c r="AT4265" s="198" t="s">
        <v>153</v>
      </c>
      <c r="AU4265" s="198" t="s">
        <v>178</v>
      </c>
      <c r="AV4265" s="12" t="s">
        <v>86</v>
      </c>
      <c r="AW4265" s="12" t="s">
        <v>40</v>
      </c>
      <c r="AX4265" s="12" t="s">
        <v>77</v>
      </c>
      <c r="AY4265" s="198" t="s">
        <v>144</v>
      </c>
    </row>
    <row r="4266" spans="2:51" s="14" customFormat="1" ht="13.5">
      <c r="B4266" s="240"/>
      <c r="D4266" s="189" t="s">
        <v>153</v>
      </c>
      <c r="E4266" s="241" t="s">
        <v>5</v>
      </c>
      <c r="F4266" s="242" t="s">
        <v>1296</v>
      </c>
      <c r="H4266" s="243">
        <v>152.675</v>
      </c>
      <c r="I4266" s="244"/>
      <c r="L4266" s="240"/>
      <c r="M4266" s="245"/>
      <c r="N4266" s="246"/>
      <c r="O4266" s="246"/>
      <c r="P4266" s="246"/>
      <c r="Q4266" s="246"/>
      <c r="R4266" s="246"/>
      <c r="S4266" s="246"/>
      <c r="T4266" s="247"/>
      <c r="AT4266" s="241" t="s">
        <v>153</v>
      </c>
      <c r="AU4266" s="241" t="s">
        <v>178</v>
      </c>
      <c r="AV4266" s="14" t="s">
        <v>178</v>
      </c>
      <c r="AW4266" s="14" t="s">
        <v>40</v>
      </c>
      <c r="AX4266" s="14" t="s">
        <v>77</v>
      </c>
      <c r="AY4266" s="241" t="s">
        <v>144</v>
      </c>
    </row>
    <row r="4267" spans="2:51" s="13" customFormat="1" ht="13.5">
      <c r="B4267" s="205"/>
      <c r="D4267" s="189" t="s">
        <v>153</v>
      </c>
      <c r="E4267" s="215" t="s">
        <v>5</v>
      </c>
      <c r="F4267" s="216" t="s">
        <v>174</v>
      </c>
      <c r="H4267" s="217">
        <v>283.342</v>
      </c>
      <c r="I4267" s="210"/>
      <c r="L4267" s="205"/>
      <c r="M4267" s="211"/>
      <c r="N4267" s="212"/>
      <c r="O4267" s="212"/>
      <c r="P4267" s="212"/>
      <c r="Q4267" s="212"/>
      <c r="R4267" s="212"/>
      <c r="S4267" s="212"/>
      <c r="T4267" s="213"/>
      <c r="AT4267" s="214" t="s">
        <v>153</v>
      </c>
      <c r="AU4267" s="214" t="s">
        <v>178</v>
      </c>
      <c r="AV4267" s="13" t="s">
        <v>151</v>
      </c>
      <c r="AW4267" s="13" t="s">
        <v>40</v>
      </c>
      <c r="AX4267" s="13" t="s">
        <v>77</v>
      </c>
      <c r="AY4267" s="214" t="s">
        <v>144</v>
      </c>
    </row>
    <row r="4268" spans="2:51" s="12" customFormat="1" ht="13.5">
      <c r="B4268" s="197"/>
      <c r="D4268" s="189" t="s">
        <v>153</v>
      </c>
      <c r="E4268" s="198" t="s">
        <v>5</v>
      </c>
      <c r="F4268" s="199" t="s">
        <v>4295</v>
      </c>
      <c r="H4268" s="200">
        <v>170.005</v>
      </c>
      <c r="I4268" s="201"/>
      <c r="L4268" s="197"/>
      <c r="M4268" s="202"/>
      <c r="N4268" s="203"/>
      <c r="O4268" s="203"/>
      <c r="P4268" s="203"/>
      <c r="Q4268" s="203"/>
      <c r="R4268" s="203"/>
      <c r="S4268" s="203"/>
      <c r="T4268" s="204"/>
      <c r="AT4268" s="198" t="s">
        <v>153</v>
      </c>
      <c r="AU4268" s="198" t="s">
        <v>178</v>
      </c>
      <c r="AV4268" s="12" t="s">
        <v>86</v>
      </c>
      <c r="AW4268" s="12" t="s">
        <v>40</v>
      </c>
      <c r="AX4268" s="12" t="s">
        <v>77</v>
      </c>
      <c r="AY4268" s="198" t="s">
        <v>144</v>
      </c>
    </row>
    <row r="4269" spans="2:51" s="13" customFormat="1" ht="13.5">
      <c r="B4269" s="205"/>
      <c r="D4269" s="206" t="s">
        <v>153</v>
      </c>
      <c r="E4269" s="207" t="s">
        <v>5</v>
      </c>
      <c r="F4269" s="208" t="s">
        <v>174</v>
      </c>
      <c r="H4269" s="209">
        <v>170.005</v>
      </c>
      <c r="I4269" s="210"/>
      <c r="L4269" s="205"/>
      <c r="M4269" s="211"/>
      <c r="N4269" s="212"/>
      <c r="O4269" s="212"/>
      <c r="P4269" s="212"/>
      <c r="Q4269" s="212"/>
      <c r="R4269" s="212"/>
      <c r="S4269" s="212"/>
      <c r="T4269" s="213"/>
      <c r="AT4269" s="214" t="s">
        <v>153</v>
      </c>
      <c r="AU4269" s="214" t="s">
        <v>178</v>
      </c>
      <c r="AV4269" s="13" t="s">
        <v>151</v>
      </c>
      <c r="AW4269" s="13" t="s">
        <v>40</v>
      </c>
      <c r="AX4269" s="13" t="s">
        <v>25</v>
      </c>
      <c r="AY4269" s="214" t="s">
        <v>144</v>
      </c>
    </row>
    <row r="4270" spans="2:65" s="1" customFormat="1" ht="22.5" customHeight="1">
      <c r="B4270" s="175"/>
      <c r="C4270" s="176" t="s">
        <v>4296</v>
      </c>
      <c r="D4270" s="176" t="s">
        <v>146</v>
      </c>
      <c r="E4270" s="177" t="s">
        <v>4297</v>
      </c>
      <c r="F4270" s="178" t="s">
        <v>4298</v>
      </c>
      <c r="G4270" s="179" t="s">
        <v>205</v>
      </c>
      <c r="H4270" s="180">
        <v>292.02</v>
      </c>
      <c r="I4270" s="181"/>
      <c r="J4270" s="182">
        <f>ROUND(I4270*H4270,2)</f>
        <v>0</v>
      </c>
      <c r="K4270" s="178" t="s">
        <v>4754</v>
      </c>
      <c r="L4270" s="42"/>
      <c r="M4270" s="183" t="s">
        <v>5</v>
      </c>
      <c r="N4270" s="184" t="s">
        <v>48</v>
      </c>
      <c r="O4270" s="43"/>
      <c r="P4270" s="185">
        <f>O4270*H4270</f>
        <v>0</v>
      </c>
      <c r="Q4270" s="185">
        <v>0.02821</v>
      </c>
      <c r="R4270" s="185">
        <f>Q4270*H4270</f>
        <v>8.2378842</v>
      </c>
      <c r="S4270" s="185">
        <v>0</v>
      </c>
      <c r="T4270" s="186">
        <f>S4270*H4270</f>
        <v>0</v>
      </c>
      <c r="AR4270" s="24" t="s">
        <v>339</v>
      </c>
      <c r="AT4270" s="24" t="s">
        <v>146</v>
      </c>
      <c r="AU4270" s="24" t="s">
        <v>178</v>
      </c>
      <c r="AY4270" s="24" t="s">
        <v>144</v>
      </c>
      <c r="BE4270" s="187">
        <f>IF(N4270="základní",J4270,0)</f>
        <v>0</v>
      </c>
      <c r="BF4270" s="187">
        <f>IF(N4270="snížená",J4270,0)</f>
        <v>0</v>
      </c>
      <c r="BG4270" s="187">
        <f>IF(N4270="zákl. přenesená",J4270,0)</f>
        <v>0</v>
      </c>
      <c r="BH4270" s="187">
        <f>IF(N4270="sníž. přenesená",J4270,0)</f>
        <v>0</v>
      </c>
      <c r="BI4270" s="187">
        <f>IF(N4270="nulová",J4270,0)</f>
        <v>0</v>
      </c>
      <c r="BJ4270" s="24" t="s">
        <v>25</v>
      </c>
      <c r="BK4270" s="187">
        <f>ROUND(I4270*H4270,2)</f>
        <v>0</v>
      </c>
      <c r="BL4270" s="24" t="s">
        <v>339</v>
      </c>
      <c r="BM4270" s="24" t="s">
        <v>4299</v>
      </c>
    </row>
    <row r="4271" spans="2:51" s="11" customFormat="1" ht="13.5">
      <c r="B4271" s="188"/>
      <c r="D4271" s="189" t="s">
        <v>153</v>
      </c>
      <c r="E4271" s="190" t="s">
        <v>5</v>
      </c>
      <c r="F4271" s="191" t="s">
        <v>215</v>
      </c>
      <c r="H4271" s="192" t="s">
        <v>5</v>
      </c>
      <c r="I4271" s="193"/>
      <c r="L4271" s="188"/>
      <c r="M4271" s="194"/>
      <c r="N4271" s="195"/>
      <c r="O4271" s="195"/>
      <c r="P4271" s="195"/>
      <c r="Q4271" s="195"/>
      <c r="R4271" s="195"/>
      <c r="S4271" s="195"/>
      <c r="T4271" s="196"/>
      <c r="AT4271" s="192" t="s">
        <v>153</v>
      </c>
      <c r="AU4271" s="192" t="s">
        <v>178</v>
      </c>
      <c r="AV4271" s="11" t="s">
        <v>25</v>
      </c>
      <c r="AW4271" s="11" t="s">
        <v>40</v>
      </c>
      <c r="AX4271" s="11" t="s">
        <v>77</v>
      </c>
      <c r="AY4271" s="192" t="s">
        <v>144</v>
      </c>
    </row>
    <row r="4272" spans="2:51" s="11" customFormat="1" ht="13.5">
      <c r="B4272" s="188"/>
      <c r="D4272" s="189" t="s">
        <v>153</v>
      </c>
      <c r="E4272" s="190" t="s">
        <v>5</v>
      </c>
      <c r="F4272" s="191" t="s">
        <v>4300</v>
      </c>
      <c r="H4272" s="192" t="s">
        <v>5</v>
      </c>
      <c r="I4272" s="193"/>
      <c r="L4272" s="188"/>
      <c r="M4272" s="194"/>
      <c r="N4272" s="195"/>
      <c r="O4272" s="195"/>
      <c r="P4272" s="195"/>
      <c r="Q4272" s="195"/>
      <c r="R4272" s="195"/>
      <c r="S4272" s="195"/>
      <c r="T4272" s="196"/>
      <c r="AT4272" s="192" t="s">
        <v>153</v>
      </c>
      <c r="AU4272" s="192" t="s">
        <v>178</v>
      </c>
      <c r="AV4272" s="11" t="s">
        <v>25</v>
      </c>
      <c r="AW4272" s="11" t="s">
        <v>40</v>
      </c>
      <c r="AX4272" s="11" t="s">
        <v>77</v>
      </c>
      <c r="AY4272" s="192" t="s">
        <v>144</v>
      </c>
    </row>
    <row r="4273" spans="2:51" s="11" customFormat="1" ht="13.5">
      <c r="B4273" s="188"/>
      <c r="D4273" s="189" t="s">
        <v>153</v>
      </c>
      <c r="E4273" s="190" t="s">
        <v>5</v>
      </c>
      <c r="F4273" s="191" t="s">
        <v>4301</v>
      </c>
      <c r="H4273" s="192" t="s">
        <v>5</v>
      </c>
      <c r="I4273" s="193"/>
      <c r="L4273" s="188"/>
      <c r="M4273" s="194"/>
      <c r="N4273" s="195"/>
      <c r="O4273" s="195"/>
      <c r="P4273" s="195"/>
      <c r="Q4273" s="195"/>
      <c r="R4273" s="195"/>
      <c r="S4273" s="195"/>
      <c r="T4273" s="196"/>
      <c r="AT4273" s="192" t="s">
        <v>153</v>
      </c>
      <c r="AU4273" s="192" t="s">
        <v>178</v>
      </c>
      <c r="AV4273" s="11" t="s">
        <v>25</v>
      </c>
      <c r="AW4273" s="11" t="s">
        <v>40</v>
      </c>
      <c r="AX4273" s="11" t="s">
        <v>77</v>
      </c>
      <c r="AY4273" s="192" t="s">
        <v>144</v>
      </c>
    </row>
    <row r="4274" spans="2:51" s="11" customFormat="1" ht="13.5">
      <c r="B4274" s="188"/>
      <c r="D4274" s="189" t="s">
        <v>153</v>
      </c>
      <c r="E4274" s="190" t="s">
        <v>5</v>
      </c>
      <c r="F4274" s="191" t="s">
        <v>4302</v>
      </c>
      <c r="H4274" s="192" t="s">
        <v>5</v>
      </c>
      <c r="I4274" s="193"/>
      <c r="L4274" s="188"/>
      <c r="M4274" s="194"/>
      <c r="N4274" s="195"/>
      <c r="O4274" s="195"/>
      <c r="P4274" s="195"/>
      <c r="Q4274" s="195"/>
      <c r="R4274" s="195"/>
      <c r="S4274" s="195"/>
      <c r="T4274" s="196"/>
      <c r="AT4274" s="192" t="s">
        <v>153</v>
      </c>
      <c r="AU4274" s="192" t="s">
        <v>178</v>
      </c>
      <c r="AV4274" s="11" t="s">
        <v>25</v>
      </c>
      <c r="AW4274" s="11" t="s">
        <v>40</v>
      </c>
      <c r="AX4274" s="11" t="s">
        <v>77</v>
      </c>
      <c r="AY4274" s="192" t="s">
        <v>144</v>
      </c>
    </row>
    <row r="4275" spans="2:51" s="12" customFormat="1" ht="13.5">
      <c r="B4275" s="197"/>
      <c r="D4275" s="189" t="s">
        <v>153</v>
      </c>
      <c r="E4275" s="198" t="s">
        <v>5</v>
      </c>
      <c r="F4275" s="199" t="s">
        <v>581</v>
      </c>
      <c r="H4275" s="200">
        <v>55.65</v>
      </c>
      <c r="I4275" s="201"/>
      <c r="L4275" s="197"/>
      <c r="M4275" s="202"/>
      <c r="N4275" s="203"/>
      <c r="O4275" s="203"/>
      <c r="P4275" s="203"/>
      <c r="Q4275" s="203"/>
      <c r="R4275" s="203"/>
      <c r="S4275" s="203"/>
      <c r="T4275" s="204"/>
      <c r="AT4275" s="198" t="s">
        <v>153</v>
      </c>
      <c r="AU4275" s="198" t="s">
        <v>178</v>
      </c>
      <c r="AV4275" s="12" t="s">
        <v>86</v>
      </c>
      <c r="AW4275" s="12" t="s">
        <v>40</v>
      </c>
      <c r="AX4275" s="12" t="s">
        <v>77</v>
      </c>
      <c r="AY4275" s="198" t="s">
        <v>144</v>
      </c>
    </row>
    <row r="4276" spans="2:51" s="11" customFormat="1" ht="13.5">
      <c r="B4276" s="188"/>
      <c r="D4276" s="189" t="s">
        <v>153</v>
      </c>
      <c r="E4276" s="190" t="s">
        <v>5</v>
      </c>
      <c r="F4276" s="191" t="s">
        <v>926</v>
      </c>
      <c r="H4276" s="192" t="s">
        <v>5</v>
      </c>
      <c r="I4276" s="193"/>
      <c r="L4276" s="188"/>
      <c r="M4276" s="194"/>
      <c r="N4276" s="195"/>
      <c r="O4276" s="195"/>
      <c r="P4276" s="195"/>
      <c r="Q4276" s="195"/>
      <c r="R4276" s="195"/>
      <c r="S4276" s="195"/>
      <c r="T4276" s="196"/>
      <c r="AT4276" s="192" t="s">
        <v>153</v>
      </c>
      <c r="AU4276" s="192" t="s">
        <v>178</v>
      </c>
      <c r="AV4276" s="11" t="s">
        <v>25</v>
      </c>
      <c r="AW4276" s="11" t="s">
        <v>40</v>
      </c>
      <c r="AX4276" s="11" t="s">
        <v>77</v>
      </c>
      <c r="AY4276" s="192" t="s">
        <v>144</v>
      </c>
    </row>
    <row r="4277" spans="2:51" s="12" customFormat="1" ht="27">
      <c r="B4277" s="197"/>
      <c r="D4277" s="189" t="s">
        <v>153</v>
      </c>
      <c r="E4277" s="198" t="s">
        <v>5</v>
      </c>
      <c r="F4277" s="199" t="s">
        <v>4303</v>
      </c>
      <c r="H4277" s="200">
        <v>211.229</v>
      </c>
      <c r="I4277" s="201"/>
      <c r="L4277" s="197"/>
      <c r="M4277" s="202"/>
      <c r="N4277" s="203"/>
      <c r="O4277" s="203"/>
      <c r="P4277" s="203"/>
      <c r="Q4277" s="203"/>
      <c r="R4277" s="203"/>
      <c r="S4277" s="203"/>
      <c r="T4277" s="204"/>
      <c r="AT4277" s="198" t="s">
        <v>153</v>
      </c>
      <c r="AU4277" s="198" t="s">
        <v>178</v>
      </c>
      <c r="AV4277" s="12" t="s">
        <v>86</v>
      </c>
      <c r="AW4277" s="12" t="s">
        <v>40</v>
      </c>
      <c r="AX4277" s="12" t="s">
        <v>77</v>
      </c>
      <c r="AY4277" s="198" t="s">
        <v>144</v>
      </c>
    </row>
    <row r="4278" spans="2:51" s="12" customFormat="1" ht="13.5">
      <c r="B4278" s="197"/>
      <c r="D4278" s="189" t="s">
        <v>153</v>
      </c>
      <c r="E4278" s="198" t="s">
        <v>5</v>
      </c>
      <c r="F4278" s="199" t="s">
        <v>4304</v>
      </c>
      <c r="H4278" s="200">
        <v>25.141</v>
      </c>
      <c r="I4278" s="201"/>
      <c r="L4278" s="197"/>
      <c r="M4278" s="202"/>
      <c r="N4278" s="203"/>
      <c r="O4278" s="203"/>
      <c r="P4278" s="203"/>
      <c r="Q4278" s="203"/>
      <c r="R4278" s="203"/>
      <c r="S4278" s="203"/>
      <c r="T4278" s="204"/>
      <c r="AT4278" s="198" t="s">
        <v>153</v>
      </c>
      <c r="AU4278" s="198" t="s">
        <v>178</v>
      </c>
      <c r="AV4278" s="12" t="s">
        <v>86</v>
      </c>
      <c r="AW4278" s="12" t="s">
        <v>40</v>
      </c>
      <c r="AX4278" s="12" t="s">
        <v>77</v>
      </c>
      <c r="AY4278" s="198" t="s">
        <v>144</v>
      </c>
    </row>
    <row r="4279" spans="2:51" s="13" customFormat="1" ht="13.5">
      <c r="B4279" s="205"/>
      <c r="D4279" s="206" t="s">
        <v>153</v>
      </c>
      <c r="E4279" s="207" t="s">
        <v>5</v>
      </c>
      <c r="F4279" s="208" t="s">
        <v>174</v>
      </c>
      <c r="H4279" s="209">
        <v>292.02</v>
      </c>
      <c r="I4279" s="210"/>
      <c r="L4279" s="205"/>
      <c r="M4279" s="211"/>
      <c r="N4279" s="212"/>
      <c r="O4279" s="212"/>
      <c r="P4279" s="212"/>
      <c r="Q4279" s="212"/>
      <c r="R4279" s="212"/>
      <c r="S4279" s="212"/>
      <c r="T4279" s="213"/>
      <c r="AT4279" s="214" t="s">
        <v>153</v>
      </c>
      <c r="AU4279" s="214" t="s">
        <v>178</v>
      </c>
      <c r="AV4279" s="13" t="s">
        <v>151</v>
      </c>
      <c r="AW4279" s="13" t="s">
        <v>40</v>
      </c>
      <c r="AX4279" s="13" t="s">
        <v>25</v>
      </c>
      <c r="AY4279" s="214" t="s">
        <v>144</v>
      </c>
    </row>
    <row r="4280" spans="2:65" s="1" customFormat="1" ht="22.5" customHeight="1">
      <c r="B4280" s="175"/>
      <c r="C4280" s="176" t="s">
        <v>4305</v>
      </c>
      <c r="D4280" s="176" t="s">
        <v>146</v>
      </c>
      <c r="E4280" s="177" t="s">
        <v>4306</v>
      </c>
      <c r="F4280" s="178" t="s">
        <v>4307</v>
      </c>
      <c r="G4280" s="179" t="s">
        <v>205</v>
      </c>
      <c r="H4280" s="180">
        <v>142.172</v>
      </c>
      <c r="I4280" s="181"/>
      <c r="J4280" s="182">
        <f>ROUND(I4280*H4280,2)</f>
        <v>0</v>
      </c>
      <c r="K4280" s="178" t="s">
        <v>4754</v>
      </c>
      <c r="L4280" s="42"/>
      <c r="M4280" s="183" t="s">
        <v>5</v>
      </c>
      <c r="N4280" s="184" t="s">
        <v>48</v>
      </c>
      <c r="O4280" s="43"/>
      <c r="P4280" s="185">
        <f>O4280*H4280</f>
        <v>0</v>
      </c>
      <c r="Q4280" s="185">
        <v>0.02821</v>
      </c>
      <c r="R4280" s="185">
        <f>Q4280*H4280</f>
        <v>4.01067212</v>
      </c>
      <c r="S4280" s="185">
        <v>0</v>
      </c>
      <c r="T4280" s="186">
        <f>S4280*H4280</f>
        <v>0</v>
      </c>
      <c r="AR4280" s="24" t="s">
        <v>339</v>
      </c>
      <c r="AT4280" s="24" t="s">
        <v>146</v>
      </c>
      <c r="AU4280" s="24" t="s">
        <v>178</v>
      </c>
      <c r="AY4280" s="24" t="s">
        <v>144</v>
      </c>
      <c r="BE4280" s="187">
        <f>IF(N4280="základní",J4280,0)</f>
        <v>0</v>
      </c>
      <c r="BF4280" s="187">
        <f>IF(N4280="snížená",J4280,0)</f>
        <v>0</v>
      </c>
      <c r="BG4280" s="187">
        <f>IF(N4280="zákl. přenesená",J4280,0)</f>
        <v>0</v>
      </c>
      <c r="BH4280" s="187">
        <f>IF(N4280="sníž. přenesená",J4280,0)</f>
        <v>0</v>
      </c>
      <c r="BI4280" s="187">
        <f>IF(N4280="nulová",J4280,0)</f>
        <v>0</v>
      </c>
      <c r="BJ4280" s="24" t="s">
        <v>25</v>
      </c>
      <c r="BK4280" s="187">
        <f>ROUND(I4280*H4280,2)</f>
        <v>0</v>
      </c>
      <c r="BL4280" s="24" t="s">
        <v>339</v>
      </c>
      <c r="BM4280" s="24" t="s">
        <v>4308</v>
      </c>
    </row>
    <row r="4281" spans="2:51" s="11" customFormat="1" ht="13.5">
      <c r="B4281" s="188"/>
      <c r="D4281" s="189" t="s">
        <v>153</v>
      </c>
      <c r="E4281" s="190" t="s">
        <v>5</v>
      </c>
      <c r="F4281" s="191" t="s">
        <v>215</v>
      </c>
      <c r="H4281" s="192" t="s">
        <v>5</v>
      </c>
      <c r="I4281" s="193"/>
      <c r="L4281" s="188"/>
      <c r="M4281" s="194"/>
      <c r="N4281" s="195"/>
      <c r="O4281" s="195"/>
      <c r="P4281" s="195"/>
      <c r="Q4281" s="195"/>
      <c r="R4281" s="195"/>
      <c r="S4281" s="195"/>
      <c r="T4281" s="196"/>
      <c r="AT4281" s="192" t="s">
        <v>153</v>
      </c>
      <c r="AU4281" s="192" t="s">
        <v>178</v>
      </c>
      <c r="AV4281" s="11" t="s">
        <v>25</v>
      </c>
      <c r="AW4281" s="11" t="s">
        <v>40</v>
      </c>
      <c r="AX4281" s="11" t="s">
        <v>77</v>
      </c>
      <c r="AY4281" s="192" t="s">
        <v>144</v>
      </c>
    </row>
    <row r="4282" spans="2:51" s="11" customFormat="1" ht="13.5">
      <c r="B4282" s="188"/>
      <c r="D4282" s="189" t="s">
        <v>153</v>
      </c>
      <c r="E4282" s="190" t="s">
        <v>5</v>
      </c>
      <c r="F4282" s="191" t="s">
        <v>4309</v>
      </c>
      <c r="H4282" s="192" t="s">
        <v>5</v>
      </c>
      <c r="I4282" s="193"/>
      <c r="L4282" s="188"/>
      <c r="M4282" s="194"/>
      <c r="N4282" s="195"/>
      <c r="O4282" s="195"/>
      <c r="P4282" s="195"/>
      <c r="Q4282" s="195"/>
      <c r="R4282" s="195"/>
      <c r="S4282" s="195"/>
      <c r="T4282" s="196"/>
      <c r="AT4282" s="192" t="s">
        <v>153</v>
      </c>
      <c r="AU4282" s="192" t="s">
        <v>178</v>
      </c>
      <c r="AV4282" s="11" t="s">
        <v>25</v>
      </c>
      <c r="AW4282" s="11" t="s">
        <v>40</v>
      </c>
      <c r="AX4282" s="11" t="s">
        <v>77</v>
      </c>
      <c r="AY4282" s="192" t="s">
        <v>144</v>
      </c>
    </row>
    <row r="4283" spans="2:51" s="11" customFormat="1" ht="13.5">
      <c r="B4283" s="188"/>
      <c r="D4283" s="189" t="s">
        <v>153</v>
      </c>
      <c r="E4283" s="190" t="s">
        <v>5</v>
      </c>
      <c r="F4283" s="191" t="s">
        <v>3650</v>
      </c>
      <c r="H4283" s="192" t="s">
        <v>5</v>
      </c>
      <c r="I4283" s="193"/>
      <c r="L4283" s="188"/>
      <c r="M4283" s="194"/>
      <c r="N4283" s="195"/>
      <c r="O4283" s="195"/>
      <c r="P4283" s="195"/>
      <c r="Q4283" s="195"/>
      <c r="R4283" s="195"/>
      <c r="S4283" s="195"/>
      <c r="T4283" s="196"/>
      <c r="AT4283" s="192" t="s">
        <v>153</v>
      </c>
      <c r="AU4283" s="192" t="s">
        <v>178</v>
      </c>
      <c r="AV4283" s="11" t="s">
        <v>25</v>
      </c>
      <c r="AW4283" s="11" t="s">
        <v>40</v>
      </c>
      <c r="AX4283" s="11" t="s">
        <v>77</v>
      </c>
      <c r="AY4283" s="192" t="s">
        <v>144</v>
      </c>
    </row>
    <row r="4284" spans="2:51" s="12" customFormat="1" ht="13.5">
      <c r="B4284" s="197"/>
      <c r="D4284" s="189" t="s">
        <v>153</v>
      </c>
      <c r="E4284" s="198" t="s">
        <v>5</v>
      </c>
      <c r="F4284" s="199" t="s">
        <v>4310</v>
      </c>
      <c r="H4284" s="200">
        <v>49.88</v>
      </c>
      <c r="I4284" s="201"/>
      <c r="L4284" s="197"/>
      <c r="M4284" s="202"/>
      <c r="N4284" s="203"/>
      <c r="O4284" s="203"/>
      <c r="P4284" s="203"/>
      <c r="Q4284" s="203"/>
      <c r="R4284" s="203"/>
      <c r="S4284" s="203"/>
      <c r="T4284" s="204"/>
      <c r="AT4284" s="198" t="s">
        <v>153</v>
      </c>
      <c r="AU4284" s="198" t="s">
        <v>178</v>
      </c>
      <c r="AV4284" s="12" t="s">
        <v>86</v>
      </c>
      <c r="AW4284" s="12" t="s">
        <v>40</v>
      </c>
      <c r="AX4284" s="12" t="s">
        <v>77</v>
      </c>
      <c r="AY4284" s="198" t="s">
        <v>144</v>
      </c>
    </row>
    <row r="4285" spans="2:51" s="11" customFormat="1" ht="13.5">
      <c r="B4285" s="188"/>
      <c r="D4285" s="189" t="s">
        <v>153</v>
      </c>
      <c r="E4285" s="190" t="s">
        <v>5</v>
      </c>
      <c r="F4285" s="191" t="s">
        <v>926</v>
      </c>
      <c r="H4285" s="192" t="s">
        <v>5</v>
      </c>
      <c r="I4285" s="193"/>
      <c r="L4285" s="188"/>
      <c r="M4285" s="194"/>
      <c r="N4285" s="195"/>
      <c r="O4285" s="195"/>
      <c r="P4285" s="195"/>
      <c r="Q4285" s="195"/>
      <c r="R4285" s="195"/>
      <c r="S4285" s="195"/>
      <c r="T4285" s="196"/>
      <c r="AT4285" s="192" t="s">
        <v>153</v>
      </c>
      <c r="AU4285" s="192" t="s">
        <v>178</v>
      </c>
      <c r="AV4285" s="11" t="s">
        <v>25</v>
      </c>
      <c r="AW4285" s="11" t="s">
        <v>40</v>
      </c>
      <c r="AX4285" s="11" t="s">
        <v>77</v>
      </c>
      <c r="AY4285" s="192" t="s">
        <v>144</v>
      </c>
    </row>
    <row r="4286" spans="2:51" s="12" customFormat="1" ht="13.5">
      <c r="B4286" s="197"/>
      <c r="D4286" s="189" t="s">
        <v>153</v>
      </c>
      <c r="E4286" s="198" t="s">
        <v>5</v>
      </c>
      <c r="F4286" s="199" t="s">
        <v>4311</v>
      </c>
      <c r="H4286" s="200">
        <v>92.292</v>
      </c>
      <c r="I4286" s="201"/>
      <c r="L4286" s="197"/>
      <c r="M4286" s="202"/>
      <c r="N4286" s="203"/>
      <c r="O4286" s="203"/>
      <c r="P4286" s="203"/>
      <c r="Q4286" s="203"/>
      <c r="R4286" s="203"/>
      <c r="S4286" s="203"/>
      <c r="T4286" s="204"/>
      <c r="AT4286" s="198" t="s">
        <v>153</v>
      </c>
      <c r="AU4286" s="198" t="s">
        <v>178</v>
      </c>
      <c r="AV4286" s="12" t="s">
        <v>86</v>
      </c>
      <c r="AW4286" s="12" t="s">
        <v>40</v>
      </c>
      <c r="AX4286" s="12" t="s">
        <v>77</v>
      </c>
      <c r="AY4286" s="198" t="s">
        <v>144</v>
      </c>
    </row>
    <row r="4287" spans="2:51" s="13" customFormat="1" ht="13.5">
      <c r="B4287" s="205"/>
      <c r="D4287" s="206" t="s">
        <v>153</v>
      </c>
      <c r="E4287" s="207" t="s">
        <v>5</v>
      </c>
      <c r="F4287" s="208" t="s">
        <v>174</v>
      </c>
      <c r="H4287" s="209">
        <v>142.172</v>
      </c>
      <c r="I4287" s="210"/>
      <c r="L4287" s="205"/>
      <c r="M4287" s="211"/>
      <c r="N4287" s="212"/>
      <c r="O4287" s="212"/>
      <c r="P4287" s="212"/>
      <c r="Q4287" s="212"/>
      <c r="R4287" s="212"/>
      <c r="S4287" s="212"/>
      <c r="T4287" s="213"/>
      <c r="AT4287" s="214" t="s">
        <v>153</v>
      </c>
      <c r="AU4287" s="214" t="s">
        <v>178</v>
      </c>
      <c r="AV4287" s="13" t="s">
        <v>151</v>
      </c>
      <c r="AW4287" s="13" t="s">
        <v>40</v>
      </c>
      <c r="AX4287" s="13" t="s">
        <v>25</v>
      </c>
      <c r="AY4287" s="214" t="s">
        <v>144</v>
      </c>
    </row>
    <row r="4288" spans="2:65" s="1" customFormat="1" ht="22.5" customHeight="1">
      <c r="B4288" s="175"/>
      <c r="C4288" s="176" t="s">
        <v>4312</v>
      </c>
      <c r="D4288" s="176" t="s">
        <v>146</v>
      </c>
      <c r="E4288" s="177" t="s">
        <v>4313</v>
      </c>
      <c r="F4288" s="178" t="s">
        <v>4314</v>
      </c>
      <c r="G4288" s="179" t="s">
        <v>205</v>
      </c>
      <c r="H4288" s="180">
        <v>294.224</v>
      </c>
      <c r="I4288" s="181"/>
      <c r="J4288" s="182">
        <f>ROUND(I4288*H4288,2)</f>
        <v>0</v>
      </c>
      <c r="K4288" s="178" t="s">
        <v>4754</v>
      </c>
      <c r="L4288" s="42"/>
      <c r="M4288" s="183" t="s">
        <v>5</v>
      </c>
      <c r="N4288" s="184" t="s">
        <v>48</v>
      </c>
      <c r="O4288" s="43"/>
      <c r="P4288" s="185">
        <f>O4288*H4288</f>
        <v>0</v>
      </c>
      <c r="Q4288" s="185">
        <v>0.02821</v>
      </c>
      <c r="R4288" s="185">
        <f>Q4288*H4288</f>
        <v>8.300059039999999</v>
      </c>
      <c r="S4288" s="185">
        <v>0</v>
      </c>
      <c r="T4288" s="186">
        <f>S4288*H4288</f>
        <v>0</v>
      </c>
      <c r="AR4288" s="24" t="s">
        <v>339</v>
      </c>
      <c r="AT4288" s="24" t="s">
        <v>146</v>
      </c>
      <c r="AU4288" s="24" t="s">
        <v>178</v>
      </c>
      <c r="AY4288" s="24" t="s">
        <v>144</v>
      </c>
      <c r="BE4288" s="187">
        <f>IF(N4288="základní",J4288,0)</f>
        <v>0</v>
      </c>
      <c r="BF4288" s="187">
        <f>IF(N4288="snížená",J4288,0)</f>
        <v>0</v>
      </c>
      <c r="BG4288" s="187">
        <f>IF(N4288="zákl. přenesená",J4288,0)</f>
        <v>0</v>
      </c>
      <c r="BH4288" s="187">
        <f>IF(N4288="sníž. přenesená",J4288,0)</f>
        <v>0</v>
      </c>
      <c r="BI4288" s="187">
        <f>IF(N4288="nulová",J4288,0)</f>
        <v>0</v>
      </c>
      <c r="BJ4288" s="24" t="s">
        <v>25</v>
      </c>
      <c r="BK4288" s="187">
        <f>ROUND(I4288*H4288,2)</f>
        <v>0</v>
      </c>
      <c r="BL4288" s="24" t="s">
        <v>339</v>
      </c>
      <c r="BM4288" s="24" t="s">
        <v>4315</v>
      </c>
    </row>
    <row r="4289" spans="2:51" s="11" customFormat="1" ht="13.5">
      <c r="B4289" s="188"/>
      <c r="D4289" s="189" t="s">
        <v>153</v>
      </c>
      <c r="E4289" s="190" t="s">
        <v>5</v>
      </c>
      <c r="F4289" s="191" t="s">
        <v>215</v>
      </c>
      <c r="H4289" s="192" t="s">
        <v>5</v>
      </c>
      <c r="I4289" s="193"/>
      <c r="L4289" s="188"/>
      <c r="M4289" s="194"/>
      <c r="N4289" s="195"/>
      <c r="O4289" s="195"/>
      <c r="P4289" s="195"/>
      <c r="Q4289" s="195"/>
      <c r="R4289" s="195"/>
      <c r="S4289" s="195"/>
      <c r="T4289" s="196"/>
      <c r="AT4289" s="192" t="s">
        <v>153</v>
      </c>
      <c r="AU4289" s="192" t="s">
        <v>178</v>
      </c>
      <c r="AV4289" s="11" t="s">
        <v>25</v>
      </c>
      <c r="AW4289" s="11" t="s">
        <v>40</v>
      </c>
      <c r="AX4289" s="11" t="s">
        <v>77</v>
      </c>
      <c r="AY4289" s="192" t="s">
        <v>144</v>
      </c>
    </row>
    <row r="4290" spans="2:51" s="11" customFormat="1" ht="13.5">
      <c r="B4290" s="188"/>
      <c r="D4290" s="189" t="s">
        <v>153</v>
      </c>
      <c r="E4290" s="190" t="s">
        <v>5</v>
      </c>
      <c r="F4290" s="191" t="s">
        <v>4316</v>
      </c>
      <c r="H4290" s="192" t="s">
        <v>5</v>
      </c>
      <c r="I4290" s="193"/>
      <c r="L4290" s="188"/>
      <c r="M4290" s="194"/>
      <c r="N4290" s="195"/>
      <c r="O4290" s="195"/>
      <c r="P4290" s="195"/>
      <c r="Q4290" s="195"/>
      <c r="R4290" s="195"/>
      <c r="S4290" s="195"/>
      <c r="T4290" s="196"/>
      <c r="AT4290" s="192" t="s">
        <v>153</v>
      </c>
      <c r="AU4290" s="192" t="s">
        <v>178</v>
      </c>
      <c r="AV4290" s="11" t="s">
        <v>25</v>
      </c>
      <c r="AW4290" s="11" t="s">
        <v>40</v>
      </c>
      <c r="AX4290" s="11" t="s">
        <v>77</v>
      </c>
      <c r="AY4290" s="192" t="s">
        <v>144</v>
      </c>
    </row>
    <row r="4291" spans="2:51" s="11" customFormat="1" ht="13.5">
      <c r="B4291" s="188"/>
      <c r="D4291" s="189" t="s">
        <v>153</v>
      </c>
      <c r="E4291" s="190" t="s">
        <v>5</v>
      </c>
      <c r="F4291" s="191" t="s">
        <v>3650</v>
      </c>
      <c r="H4291" s="192" t="s">
        <v>5</v>
      </c>
      <c r="I4291" s="193"/>
      <c r="L4291" s="188"/>
      <c r="M4291" s="194"/>
      <c r="N4291" s="195"/>
      <c r="O4291" s="195"/>
      <c r="P4291" s="195"/>
      <c r="Q4291" s="195"/>
      <c r="R4291" s="195"/>
      <c r="S4291" s="195"/>
      <c r="T4291" s="196"/>
      <c r="AT4291" s="192" t="s">
        <v>153</v>
      </c>
      <c r="AU4291" s="192" t="s">
        <v>178</v>
      </c>
      <c r="AV4291" s="11" t="s">
        <v>25</v>
      </c>
      <c r="AW4291" s="11" t="s">
        <v>40</v>
      </c>
      <c r="AX4291" s="11" t="s">
        <v>77</v>
      </c>
      <c r="AY4291" s="192" t="s">
        <v>144</v>
      </c>
    </row>
    <row r="4292" spans="2:51" s="12" customFormat="1" ht="13.5">
      <c r="B4292" s="197"/>
      <c r="D4292" s="189" t="s">
        <v>153</v>
      </c>
      <c r="E4292" s="198" t="s">
        <v>5</v>
      </c>
      <c r="F4292" s="199" t="s">
        <v>4317</v>
      </c>
      <c r="H4292" s="200">
        <v>119.56</v>
      </c>
      <c r="I4292" s="201"/>
      <c r="L4292" s="197"/>
      <c r="M4292" s="202"/>
      <c r="N4292" s="203"/>
      <c r="O4292" s="203"/>
      <c r="P4292" s="203"/>
      <c r="Q4292" s="203"/>
      <c r="R4292" s="203"/>
      <c r="S4292" s="203"/>
      <c r="T4292" s="204"/>
      <c r="AT4292" s="198" t="s">
        <v>153</v>
      </c>
      <c r="AU4292" s="198" t="s">
        <v>178</v>
      </c>
      <c r="AV4292" s="12" t="s">
        <v>86</v>
      </c>
      <c r="AW4292" s="12" t="s">
        <v>40</v>
      </c>
      <c r="AX4292" s="12" t="s">
        <v>77</v>
      </c>
      <c r="AY4292" s="198" t="s">
        <v>144</v>
      </c>
    </row>
    <row r="4293" spans="2:51" s="11" customFormat="1" ht="13.5">
      <c r="B4293" s="188"/>
      <c r="D4293" s="189" t="s">
        <v>153</v>
      </c>
      <c r="E4293" s="190" t="s">
        <v>5</v>
      </c>
      <c r="F4293" s="191" t="s">
        <v>926</v>
      </c>
      <c r="H4293" s="192" t="s">
        <v>5</v>
      </c>
      <c r="I4293" s="193"/>
      <c r="L4293" s="188"/>
      <c r="M4293" s="194"/>
      <c r="N4293" s="195"/>
      <c r="O4293" s="195"/>
      <c r="P4293" s="195"/>
      <c r="Q4293" s="195"/>
      <c r="R4293" s="195"/>
      <c r="S4293" s="195"/>
      <c r="T4293" s="196"/>
      <c r="AT4293" s="192" t="s">
        <v>153</v>
      </c>
      <c r="AU4293" s="192" t="s">
        <v>178</v>
      </c>
      <c r="AV4293" s="11" t="s">
        <v>25</v>
      </c>
      <c r="AW4293" s="11" t="s">
        <v>40</v>
      </c>
      <c r="AX4293" s="11" t="s">
        <v>77</v>
      </c>
      <c r="AY4293" s="192" t="s">
        <v>144</v>
      </c>
    </row>
    <row r="4294" spans="2:51" s="12" customFormat="1" ht="13.5">
      <c r="B4294" s="197"/>
      <c r="D4294" s="189" t="s">
        <v>153</v>
      </c>
      <c r="E4294" s="198" t="s">
        <v>5</v>
      </c>
      <c r="F4294" s="199" t="s">
        <v>4318</v>
      </c>
      <c r="H4294" s="200">
        <v>174.664</v>
      </c>
      <c r="I4294" s="201"/>
      <c r="L4294" s="197"/>
      <c r="M4294" s="202"/>
      <c r="N4294" s="203"/>
      <c r="O4294" s="203"/>
      <c r="P4294" s="203"/>
      <c r="Q4294" s="203"/>
      <c r="R4294" s="203"/>
      <c r="S4294" s="203"/>
      <c r="T4294" s="204"/>
      <c r="AT4294" s="198" t="s">
        <v>153</v>
      </c>
      <c r="AU4294" s="198" t="s">
        <v>178</v>
      </c>
      <c r="AV4294" s="12" t="s">
        <v>86</v>
      </c>
      <c r="AW4294" s="12" t="s">
        <v>40</v>
      </c>
      <c r="AX4294" s="12" t="s">
        <v>77</v>
      </c>
      <c r="AY4294" s="198" t="s">
        <v>144</v>
      </c>
    </row>
    <row r="4295" spans="2:51" s="13" customFormat="1" ht="13.5">
      <c r="B4295" s="205"/>
      <c r="D4295" s="206" t="s">
        <v>153</v>
      </c>
      <c r="E4295" s="207" t="s">
        <v>5</v>
      </c>
      <c r="F4295" s="208" t="s">
        <v>174</v>
      </c>
      <c r="H4295" s="209">
        <v>294.224</v>
      </c>
      <c r="I4295" s="210"/>
      <c r="L4295" s="205"/>
      <c r="M4295" s="211"/>
      <c r="N4295" s="212"/>
      <c r="O4295" s="212"/>
      <c r="P4295" s="212"/>
      <c r="Q4295" s="212"/>
      <c r="R4295" s="212"/>
      <c r="S4295" s="212"/>
      <c r="T4295" s="213"/>
      <c r="AT4295" s="214" t="s">
        <v>153</v>
      </c>
      <c r="AU4295" s="214" t="s">
        <v>178</v>
      </c>
      <c r="AV4295" s="13" t="s">
        <v>151</v>
      </c>
      <c r="AW4295" s="13" t="s">
        <v>40</v>
      </c>
      <c r="AX4295" s="13" t="s">
        <v>25</v>
      </c>
      <c r="AY4295" s="214" t="s">
        <v>144</v>
      </c>
    </row>
    <row r="4296" spans="2:65" s="1" customFormat="1" ht="22.5" customHeight="1">
      <c r="B4296" s="175"/>
      <c r="C4296" s="176" t="s">
        <v>4319</v>
      </c>
      <c r="D4296" s="176" t="s">
        <v>146</v>
      </c>
      <c r="E4296" s="177" t="s">
        <v>4320</v>
      </c>
      <c r="F4296" s="178" t="s">
        <v>4321</v>
      </c>
      <c r="G4296" s="179" t="s">
        <v>733</v>
      </c>
      <c r="H4296" s="180">
        <v>50</v>
      </c>
      <c r="I4296" s="181"/>
      <c r="J4296" s="182">
        <f>ROUND(I4296*H4296,2)</f>
        <v>0</v>
      </c>
      <c r="K4296" s="178" t="s">
        <v>4754</v>
      </c>
      <c r="L4296" s="42"/>
      <c r="M4296" s="183" t="s">
        <v>5</v>
      </c>
      <c r="N4296" s="184" t="s">
        <v>48</v>
      </c>
      <c r="O4296" s="43"/>
      <c r="P4296" s="185">
        <f>O4296*H4296</f>
        <v>0</v>
      </c>
      <c r="Q4296" s="185">
        <v>0</v>
      </c>
      <c r="R4296" s="185">
        <f>Q4296*H4296</f>
        <v>0</v>
      </c>
      <c r="S4296" s="185">
        <v>0</v>
      </c>
      <c r="T4296" s="186">
        <f>S4296*H4296</f>
        <v>0</v>
      </c>
      <c r="AR4296" s="24" t="s">
        <v>339</v>
      </c>
      <c r="AT4296" s="24" t="s">
        <v>146</v>
      </c>
      <c r="AU4296" s="24" t="s">
        <v>178</v>
      </c>
      <c r="AY4296" s="24" t="s">
        <v>144</v>
      </c>
      <c r="BE4296" s="187">
        <f>IF(N4296="základní",J4296,0)</f>
        <v>0</v>
      </c>
      <c r="BF4296" s="187">
        <f>IF(N4296="snížená",J4296,0)</f>
        <v>0</v>
      </c>
      <c r="BG4296" s="187">
        <f>IF(N4296="zákl. přenesená",J4296,0)</f>
        <v>0</v>
      </c>
      <c r="BH4296" s="187">
        <f>IF(N4296="sníž. přenesená",J4296,0)</f>
        <v>0</v>
      </c>
      <c r="BI4296" s="187">
        <f>IF(N4296="nulová",J4296,0)</f>
        <v>0</v>
      </c>
      <c r="BJ4296" s="24" t="s">
        <v>25</v>
      </c>
      <c r="BK4296" s="187">
        <f>ROUND(I4296*H4296,2)</f>
        <v>0</v>
      </c>
      <c r="BL4296" s="24" t="s">
        <v>339</v>
      </c>
      <c r="BM4296" s="24" t="s">
        <v>4322</v>
      </c>
    </row>
    <row r="4297" spans="2:51" s="11" customFormat="1" ht="13.5">
      <c r="B4297" s="188"/>
      <c r="D4297" s="189" t="s">
        <v>153</v>
      </c>
      <c r="E4297" s="190" t="s">
        <v>5</v>
      </c>
      <c r="F4297" s="191" t="s">
        <v>4323</v>
      </c>
      <c r="H4297" s="192" t="s">
        <v>5</v>
      </c>
      <c r="I4297" s="193"/>
      <c r="L4297" s="188"/>
      <c r="M4297" s="194"/>
      <c r="N4297" s="195"/>
      <c r="O4297" s="195"/>
      <c r="P4297" s="195"/>
      <c r="Q4297" s="195"/>
      <c r="R4297" s="195"/>
      <c r="S4297" s="195"/>
      <c r="T4297" s="196"/>
      <c r="AT4297" s="192" t="s">
        <v>153</v>
      </c>
      <c r="AU4297" s="192" t="s">
        <v>178</v>
      </c>
      <c r="AV4297" s="11" t="s">
        <v>25</v>
      </c>
      <c r="AW4297" s="11" t="s">
        <v>40</v>
      </c>
      <c r="AX4297" s="11" t="s">
        <v>77</v>
      </c>
      <c r="AY4297" s="192" t="s">
        <v>144</v>
      </c>
    </row>
    <row r="4298" spans="2:51" s="11" customFormat="1" ht="13.5">
      <c r="B4298" s="188"/>
      <c r="D4298" s="189" t="s">
        <v>153</v>
      </c>
      <c r="E4298" s="190" t="s">
        <v>5</v>
      </c>
      <c r="F4298" s="191" t="s">
        <v>4324</v>
      </c>
      <c r="H4298" s="192" t="s">
        <v>5</v>
      </c>
      <c r="I4298" s="193"/>
      <c r="L4298" s="188"/>
      <c r="M4298" s="194"/>
      <c r="N4298" s="195"/>
      <c r="O4298" s="195"/>
      <c r="P4298" s="195"/>
      <c r="Q4298" s="195"/>
      <c r="R4298" s="195"/>
      <c r="S4298" s="195"/>
      <c r="T4298" s="196"/>
      <c r="AT4298" s="192" t="s">
        <v>153</v>
      </c>
      <c r="AU4298" s="192" t="s">
        <v>178</v>
      </c>
      <c r="AV4298" s="11" t="s">
        <v>25</v>
      </c>
      <c r="AW4298" s="11" t="s">
        <v>40</v>
      </c>
      <c r="AX4298" s="11" t="s">
        <v>77</v>
      </c>
      <c r="AY4298" s="192" t="s">
        <v>144</v>
      </c>
    </row>
    <row r="4299" spans="2:51" s="12" customFormat="1" ht="13.5">
      <c r="B4299" s="197"/>
      <c r="D4299" s="189" t="s">
        <v>153</v>
      </c>
      <c r="E4299" s="198" t="s">
        <v>5</v>
      </c>
      <c r="F4299" s="199" t="s">
        <v>640</v>
      </c>
      <c r="H4299" s="200">
        <v>50</v>
      </c>
      <c r="I4299" s="201"/>
      <c r="L4299" s="197"/>
      <c r="M4299" s="202"/>
      <c r="N4299" s="203"/>
      <c r="O4299" s="203"/>
      <c r="P4299" s="203"/>
      <c r="Q4299" s="203"/>
      <c r="R4299" s="203"/>
      <c r="S4299" s="203"/>
      <c r="T4299" s="204"/>
      <c r="AT4299" s="198" t="s">
        <v>153</v>
      </c>
      <c r="AU4299" s="198" t="s">
        <v>178</v>
      </c>
      <c r="AV4299" s="12" t="s">
        <v>86</v>
      </c>
      <c r="AW4299" s="12" t="s">
        <v>40</v>
      </c>
      <c r="AX4299" s="12" t="s">
        <v>25</v>
      </c>
      <c r="AY4299" s="198" t="s">
        <v>144</v>
      </c>
    </row>
    <row r="4300" spans="2:63" s="10" customFormat="1" ht="37.35" customHeight="1">
      <c r="B4300" s="161"/>
      <c r="D4300" s="172" t="s">
        <v>76</v>
      </c>
      <c r="E4300" s="221" t="s">
        <v>728</v>
      </c>
      <c r="F4300" s="221" t="s">
        <v>729</v>
      </c>
      <c r="I4300" s="164"/>
      <c r="J4300" s="222">
        <f>BK4300</f>
        <v>0</v>
      </c>
      <c r="L4300" s="161"/>
      <c r="M4300" s="166"/>
      <c r="N4300" s="167"/>
      <c r="O4300" s="167"/>
      <c r="P4300" s="168">
        <f>SUM(P4301:P4343)</f>
        <v>0</v>
      </c>
      <c r="Q4300" s="167"/>
      <c r="R4300" s="168">
        <f>SUM(R4301:R4343)</f>
        <v>0.3</v>
      </c>
      <c r="S4300" s="167"/>
      <c r="T4300" s="169">
        <f>SUM(T4301:T4343)</f>
        <v>0</v>
      </c>
      <c r="AR4300" s="162" t="s">
        <v>151</v>
      </c>
      <c r="AT4300" s="170" t="s">
        <v>76</v>
      </c>
      <c r="AU4300" s="170" t="s">
        <v>77</v>
      </c>
      <c r="AY4300" s="162" t="s">
        <v>144</v>
      </c>
      <c r="BK4300" s="171">
        <f>SUM(BK4301:BK4343)</f>
        <v>0</v>
      </c>
    </row>
    <row r="4301" spans="2:65" s="1" customFormat="1" ht="22.5" customHeight="1">
      <c r="B4301" s="175"/>
      <c r="C4301" s="176" t="s">
        <v>4325</v>
      </c>
      <c r="D4301" s="176" t="s">
        <v>146</v>
      </c>
      <c r="E4301" s="177" t="s">
        <v>731</v>
      </c>
      <c r="F4301" s="178" t="s">
        <v>732</v>
      </c>
      <c r="G4301" s="179" t="s">
        <v>733</v>
      </c>
      <c r="H4301" s="180">
        <v>80</v>
      </c>
      <c r="I4301" s="181"/>
      <c r="J4301" s="182">
        <f>ROUND(I4301*H4301,2)</f>
        <v>0</v>
      </c>
      <c r="K4301" s="178" t="s">
        <v>4753</v>
      </c>
      <c r="L4301" s="42"/>
      <c r="M4301" s="183" t="s">
        <v>5</v>
      </c>
      <c r="N4301" s="184" t="s">
        <v>48</v>
      </c>
      <c r="O4301" s="43"/>
      <c r="P4301" s="185">
        <f>O4301*H4301</f>
        <v>0</v>
      </c>
      <c r="Q4301" s="185">
        <v>0</v>
      </c>
      <c r="R4301" s="185">
        <f>Q4301*H4301</f>
        <v>0</v>
      </c>
      <c r="S4301" s="185">
        <v>0</v>
      </c>
      <c r="T4301" s="186">
        <f>S4301*H4301</f>
        <v>0</v>
      </c>
      <c r="AR4301" s="24" t="s">
        <v>734</v>
      </c>
      <c r="AT4301" s="24" t="s">
        <v>146</v>
      </c>
      <c r="AU4301" s="24" t="s">
        <v>25</v>
      </c>
      <c r="AY4301" s="24" t="s">
        <v>144</v>
      </c>
      <c r="BE4301" s="187">
        <f>IF(N4301="základní",J4301,0)</f>
        <v>0</v>
      </c>
      <c r="BF4301" s="187">
        <f>IF(N4301="snížená",J4301,0)</f>
        <v>0</v>
      </c>
      <c r="BG4301" s="187">
        <f>IF(N4301="zákl. přenesená",J4301,0)</f>
        <v>0</v>
      </c>
      <c r="BH4301" s="187">
        <f>IF(N4301="sníž. přenesená",J4301,0)</f>
        <v>0</v>
      </c>
      <c r="BI4301" s="187">
        <f>IF(N4301="nulová",J4301,0)</f>
        <v>0</v>
      </c>
      <c r="BJ4301" s="24" t="s">
        <v>25</v>
      </c>
      <c r="BK4301" s="187">
        <f>ROUND(I4301*H4301,2)</f>
        <v>0</v>
      </c>
      <c r="BL4301" s="24" t="s">
        <v>734</v>
      </c>
      <c r="BM4301" s="24" t="s">
        <v>4326</v>
      </c>
    </row>
    <row r="4302" spans="2:51" s="11" customFormat="1" ht="13.5">
      <c r="B4302" s="188"/>
      <c r="D4302" s="189" t="s">
        <v>153</v>
      </c>
      <c r="E4302" s="190" t="s">
        <v>5</v>
      </c>
      <c r="F4302" s="191" t="s">
        <v>4327</v>
      </c>
      <c r="H4302" s="192" t="s">
        <v>5</v>
      </c>
      <c r="I4302" s="193"/>
      <c r="L4302" s="188"/>
      <c r="M4302" s="194"/>
      <c r="N4302" s="195"/>
      <c r="O4302" s="195"/>
      <c r="P4302" s="195"/>
      <c r="Q4302" s="195"/>
      <c r="R4302" s="195"/>
      <c r="S4302" s="195"/>
      <c r="T4302" s="196"/>
      <c r="AT4302" s="192" t="s">
        <v>153</v>
      </c>
      <c r="AU4302" s="192" t="s">
        <v>25</v>
      </c>
      <c r="AV4302" s="11" t="s">
        <v>25</v>
      </c>
      <c r="AW4302" s="11" t="s">
        <v>40</v>
      </c>
      <c r="AX4302" s="11" t="s">
        <v>77</v>
      </c>
      <c r="AY4302" s="192" t="s">
        <v>144</v>
      </c>
    </row>
    <row r="4303" spans="2:51" s="12" customFormat="1" ht="13.5">
      <c r="B4303" s="197"/>
      <c r="D4303" s="189" t="s">
        <v>153</v>
      </c>
      <c r="E4303" s="198" t="s">
        <v>5</v>
      </c>
      <c r="F4303" s="199" t="s">
        <v>745</v>
      </c>
      <c r="H4303" s="200">
        <v>80</v>
      </c>
      <c r="I4303" s="201"/>
      <c r="L4303" s="197"/>
      <c r="M4303" s="202"/>
      <c r="N4303" s="203"/>
      <c r="O4303" s="203"/>
      <c r="P4303" s="203"/>
      <c r="Q4303" s="203"/>
      <c r="R4303" s="203"/>
      <c r="S4303" s="203"/>
      <c r="T4303" s="204"/>
      <c r="AT4303" s="198" t="s">
        <v>153</v>
      </c>
      <c r="AU4303" s="198" t="s">
        <v>25</v>
      </c>
      <c r="AV4303" s="12" t="s">
        <v>86</v>
      </c>
      <c r="AW4303" s="12" t="s">
        <v>40</v>
      </c>
      <c r="AX4303" s="12" t="s">
        <v>77</v>
      </c>
      <c r="AY4303" s="198" t="s">
        <v>144</v>
      </c>
    </row>
    <row r="4304" spans="2:51" s="13" customFormat="1" ht="13.5">
      <c r="B4304" s="205"/>
      <c r="D4304" s="206" t="s">
        <v>153</v>
      </c>
      <c r="E4304" s="207" t="s">
        <v>5</v>
      </c>
      <c r="F4304" s="208" t="s">
        <v>174</v>
      </c>
      <c r="H4304" s="209">
        <v>80</v>
      </c>
      <c r="I4304" s="210"/>
      <c r="L4304" s="205"/>
      <c r="M4304" s="211"/>
      <c r="N4304" s="212"/>
      <c r="O4304" s="212"/>
      <c r="P4304" s="212"/>
      <c r="Q4304" s="212"/>
      <c r="R4304" s="212"/>
      <c r="S4304" s="212"/>
      <c r="T4304" s="213"/>
      <c r="AT4304" s="214" t="s">
        <v>153</v>
      </c>
      <c r="AU4304" s="214" t="s">
        <v>25</v>
      </c>
      <c r="AV4304" s="13" t="s">
        <v>151</v>
      </c>
      <c r="AW4304" s="13" t="s">
        <v>40</v>
      </c>
      <c r="AX4304" s="13" t="s">
        <v>25</v>
      </c>
      <c r="AY4304" s="214" t="s">
        <v>144</v>
      </c>
    </row>
    <row r="4305" spans="2:65" s="1" customFormat="1" ht="22.5" customHeight="1">
      <c r="B4305" s="175"/>
      <c r="C4305" s="176" t="s">
        <v>4328</v>
      </c>
      <c r="D4305" s="176" t="s">
        <v>146</v>
      </c>
      <c r="E4305" s="177" t="s">
        <v>4329</v>
      </c>
      <c r="F4305" s="178" t="s">
        <v>4330</v>
      </c>
      <c r="G4305" s="179" t="s">
        <v>733</v>
      </c>
      <c r="H4305" s="180">
        <v>330</v>
      </c>
      <c r="I4305" s="181"/>
      <c r="J4305" s="182">
        <f>ROUND(I4305*H4305,2)</f>
        <v>0</v>
      </c>
      <c r="K4305" s="178" t="s">
        <v>4753</v>
      </c>
      <c r="L4305" s="42"/>
      <c r="M4305" s="183" t="s">
        <v>5</v>
      </c>
      <c r="N4305" s="184" t="s">
        <v>48</v>
      </c>
      <c r="O4305" s="43"/>
      <c r="P4305" s="185">
        <f>O4305*H4305</f>
        <v>0</v>
      </c>
      <c r="Q4305" s="185">
        <v>0</v>
      </c>
      <c r="R4305" s="185">
        <f>Q4305*H4305</f>
        <v>0</v>
      </c>
      <c r="S4305" s="185">
        <v>0</v>
      </c>
      <c r="T4305" s="186">
        <f>S4305*H4305</f>
        <v>0</v>
      </c>
      <c r="AR4305" s="24" t="s">
        <v>734</v>
      </c>
      <c r="AT4305" s="24" t="s">
        <v>146</v>
      </c>
      <c r="AU4305" s="24" t="s">
        <v>25</v>
      </c>
      <c r="AY4305" s="24" t="s">
        <v>144</v>
      </c>
      <c r="BE4305" s="187">
        <f>IF(N4305="základní",J4305,0)</f>
        <v>0</v>
      </c>
      <c r="BF4305" s="187">
        <f>IF(N4305="snížená",J4305,0)</f>
        <v>0</v>
      </c>
      <c r="BG4305" s="187">
        <f>IF(N4305="zákl. přenesená",J4305,0)</f>
        <v>0</v>
      </c>
      <c r="BH4305" s="187">
        <f>IF(N4305="sníž. přenesená",J4305,0)</f>
        <v>0</v>
      </c>
      <c r="BI4305" s="187">
        <f>IF(N4305="nulová",J4305,0)</f>
        <v>0</v>
      </c>
      <c r="BJ4305" s="24" t="s">
        <v>25</v>
      </c>
      <c r="BK4305" s="187">
        <f>ROUND(I4305*H4305,2)</f>
        <v>0</v>
      </c>
      <c r="BL4305" s="24" t="s">
        <v>734</v>
      </c>
      <c r="BM4305" s="24" t="s">
        <v>4331</v>
      </c>
    </row>
    <row r="4306" spans="2:51" s="11" customFormat="1" ht="13.5">
      <c r="B4306" s="188"/>
      <c r="D4306" s="189" t="s">
        <v>153</v>
      </c>
      <c r="E4306" s="190" t="s">
        <v>5</v>
      </c>
      <c r="F4306" s="191" t="s">
        <v>4332</v>
      </c>
      <c r="H4306" s="192" t="s">
        <v>5</v>
      </c>
      <c r="I4306" s="193"/>
      <c r="L4306" s="188"/>
      <c r="M4306" s="194"/>
      <c r="N4306" s="195"/>
      <c r="O4306" s="195"/>
      <c r="P4306" s="195"/>
      <c r="Q4306" s="195"/>
      <c r="R4306" s="195"/>
      <c r="S4306" s="195"/>
      <c r="T4306" s="196"/>
      <c r="AT4306" s="192" t="s">
        <v>153</v>
      </c>
      <c r="AU4306" s="192" t="s">
        <v>25</v>
      </c>
      <c r="AV4306" s="11" t="s">
        <v>25</v>
      </c>
      <c r="AW4306" s="11" t="s">
        <v>40</v>
      </c>
      <c r="AX4306" s="11" t="s">
        <v>77</v>
      </c>
      <c r="AY4306" s="192" t="s">
        <v>144</v>
      </c>
    </row>
    <row r="4307" spans="2:51" s="12" customFormat="1" ht="13.5">
      <c r="B4307" s="197"/>
      <c r="D4307" s="189" t="s">
        <v>153</v>
      </c>
      <c r="E4307" s="198" t="s">
        <v>5</v>
      </c>
      <c r="F4307" s="199" t="s">
        <v>745</v>
      </c>
      <c r="H4307" s="200">
        <v>80</v>
      </c>
      <c r="I4307" s="201"/>
      <c r="L4307" s="197"/>
      <c r="M4307" s="202"/>
      <c r="N4307" s="203"/>
      <c r="O4307" s="203"/>
      <c r="P4307" s="203"/>
      <c r="Q4307" s="203"/>
      <c r="R4307" s="203"/>
      <c r="S4307" s="203"/>
      <c r="T4307" s="204"/>
      <c r="AT4307" s="198" t="s">
        <v>153</v>
      </c>
      <c r="AU4307" s="198" t="s">
        <v>25</v>
      </c>
      <c r="AV4307" s="12" t="s">
        <v>86</v>
      </c>
      <c r="AW4307" s="12" t="s">
        <v>40</v>
      </c>
      <c r="AX4307" s="12" t="s">
        <v>77</v>
      </c>
      <c r="AY4307" s="198" t="s">
        <v>144</v>
      </c>
    </row>
    <row r="4308" spans="2:51" s="11" customFormat="1" ht="13.5">
      <c r="B4308" s="188"/>
      <c r="D4308" s="189" t="s">
        <v>153</v>
      </c>
      <c r="E4308" s="190" t="s">
        <v>5</v>
      </c>
      <c r="F4308" s="191" t="s">
        <v>4333</v>
      </c>
      <c r="H4308" s="192" t="s">
        <v>5</v>
      </c>
      <c r="I4308" s="193"/>
      <c r="L4308" s="188"/>
      <c r="M4308" s="194"/>
      <c r="N4308" s="195"/>
      <c r="O4308" s="195"/>
      <c r="P4308" s="195"/>
      <c r="Q4308" s="195"/>
      <c r="R4308" s="195"/>
      <c r="S4308" s="195"/>
      <c r="T4308" s="196"/>
      <c r="AT4308" s="192" t="s">
        <v>153</v>
      </c>
      <c r="AU4308" s="192" t="s">
        <v>25</v>
      </c>
      <c r="AV4308" s="11" t="s">
        <v>25</v>
      </c>
      <c r="AW4308" s="11" t="s">
        <v>40</v>
      </c>
      <c r="AX4308" s="11" t="s">
        <v>77</v>
      </c>
      <c r="AY4308" s="192" t="s">
        <v>144</v>
      </c>
    </row>
    <row r="4309" spans="2:51" s="12" customFormat="1" ht="13.5">
      <c r="B4309" s="197"/>
      <c r="D4309" s="189" t="s">
        <v>153</v>
      </c>
      <c r="E4309" s="198" t="s">
        <v>5</v>
      </c>
      <c r="F4309" s="199" t="s">
        <v>4334</v>
      </c>
      <c r="H4309" s="200">
        <v>10</v>
      </c>
      <c r="I4309" s="201"/>
      <c r="L4309" s="197"/>
      <c r="M4309" s="202"/>
      <c r="N4309" s="203"/>
      <c r="O4309" s="203"/>
      <c r="P4309" s="203"/>
      <c r="Q4309" s="203"/>
      <c r="R4309" s="203"/>
      <c r="S4309" s="203"/>
      <c r="T4309" s="204"/>
      <c r="AT4309" s="198" t="s">
        <v>153</v>
      </c>
      <c r="AU4309" s="198" t="s">
        <v>25</v>
      </c>
      <c r="AV4309" s="12" t="s">
        <v>86</v>
      </c>
      <c r="AW4309" s="12" t="s">
        <v>40</v>
      </c>
      <c r="AX4309" s="12" t="s">
        <v>77</v>
      </c>
      <c r="AY4309" s="198" t="s">
        <v>144</v>
      </c>
    </row>
    <row r="4310" spans="2:51" s="11" customFormat="1" ht="13.5">
      <c r="B4310" s="188"/>
      <c r="D4310" s="189" t="s">
        <v>153</v>
      </c>
      <c r="E4310" s="190" t="s">
        <v>5</v>
      </c>
      <c r="F4310" s="191" t="s">
        <v>4335</v>
      </c>
      <c r="H4310" s="192" t="s">
        <v>5</v>
      </c>
      <c r="I4310" s="193"/>
      <c r="L4310" s="188"/>
      <c r="M4310" s="194"/>
      <c r="N4310" s="195"/>
      <c r="O4310" s="195"/>
      <c r="P4310" s="195"/>
      <c r="Q4310" s="195"/>
      <c r="R4310" s="195"/>
      <c r="S4310" s="195"/>
      <c r="T4310" s="196"/>
      <c r="AT4310" s="192" t="s">
        <v>153</v>
      </c>
      <c r="AU4310" s="192" t="s">
        <v>25</v>
      </c>
      <c r="AV4310" s="11" t="s">
        <v>25</v>
      </c>
      <c r="AW4310" s="11" t="s">
        <v>40</v>
      </c>
      <c r="AX4310" s="11" t="s">
        <v>77</v>
      </c>
      <c r="AY4310" s="192" t="s">
        <v>144</v>
      </c>
    </row>
    <row r="4311" spans="2:51" s="12" customFormat="1" ht="13.5">
      <c r="B4311" s="197"/>
      <c r="D4311" s="189" t="s">
        <v>153</v>
      </c>
      <c r="E4311" s="198" t="s">
        <v>5</v>
      </c>
      <c r="F4311" s="199" t="s">
        <v>4336</v>
      </c>
      <c r="H4311" s="200">
        <v>20</v>
      </c>
      <c r="I4311" s="201"/>
      <c r="L4311" s="197"/>
      <c r="M4311" s="202"/>
      <c r="N4311" s="203"/>
      <c r="O4311" s="203"/>
      <c r="P4311" s="203"/>
      <c r="Q4311" s="203"/>
      <c r="R4311" s="203"/>
      <c r="S4311" s="203"/>
      <c r="T4311" s="204"/>
      <c r="AT4311" s="198" t="s">
        <v>153</v>
      </c>
      <c r="AU4311" s="198" t="s">
        <v>25</v>
      </c>
      <c r="AV4311" s="12" t="s">
        <v>86</v>
      </c>
      <c r="AW4311" s="12" t="s">
        <v>40</v>
      </c>
      <c r="AX4311" s="12" t="s">
        <v>77</v>
      </c>
      <c r="AY4311" s="198" t="s">
        <v>144</v>
      </c>
    </row>
    <row r="4312" spans="2:51" s="11" customFormat="1" ht="13.5">
      <c r="B4312" s="188"/>
      <c r="D4312" s="189" t="s">
        <v>153</v>
      </c>
      <c r="E4312" s="190" t="s">
        <v>5</v>
      </c>
      <c r="F4312" s="191" t="s">
        <v>4337</v>
      </c>
      <c r="H4312" s="192" t="s">
        <v>5</v>
      </c>
      <c r="I4312" s="193"/>
      <c r="L4312" s="188"/>
      <c r="M4312" s="194"/>
      <c r="N4312" s="195"/>
      <c r="O4312" s="195"/>
      <c r="P4312" s="195"/>
      <c r="Q4312" s="195"/>
      <c r="R4312" s="195"/>
      <c r="S4312" s="195"/>
      <c r="T4312" s="196"/>
      <c r="AT4312" s="192" t="s">
        <v>153</v>
      </c>
      <c r="AU4312" s="192" t="s">
        <v>25</v>
      </c>
      <c r="AV4312" s="11" t="s">
        <v>25</v>
      </c>
      <c r="AW4312" s="11" t="s">
        <v>40</v>
      </c>
      <c r="AX4312" s="11" t="s">
        <v>77</v>
      </c>
      <c r="AY4312" s="192" t="s">
        <v>144</v>
      </c>
    </row>
    <row r="4313" spans="2:51" s="12" customFormat="1" ht="13.5">
      <c r="B4313" s="197"/>
      <c r="D4313" s="189" t="s">
        <v>153</v>
      </c>
      <c r="E4313" s="198" t="s">
        <v>5</v>
      </c>
      <c r="F4313" s="199" t="s">
        <v>4338</v>
      </c>
      <c r="H4313" s="200">
        <v>40</v>
      </c>
      <c r="I4313" s="201"/>
      <c r="L4313" s="197"/>
      <c r="M4313" s="202"/>
      <c r="N4313" s="203"/>
      <c r="O4313" s="203"/>
      <c r="P4313" s="203"/>
      <c r="Q4313" s="203"/>
      <c r="R4313" s="203"/>
      <c r="S4313" s="203"/>
      <c r="T4313" s="204"/>
      <c r="AT4313" s="198" t="s">
        <v>153</v>
      </c>
      <c r="AU4313" s="198" t="s">
        <v>25</v>
      </c>
      <c r="AV4313" s="12" t="s">
        <v>86</v>
      </c>
      <c r="AW4313" s="12" t="s">
        <v>40</v>
      </c>
      <c r="AX4313" s="12" t="s">
        <v>77</v>
      </c>
      <c r="AY4313" s="198" t="s">
        <v>144</v>
      </c>
    </row>
    <row r="4314" spans="2:51" s="11" customFormat="1" ht="13.5">
      <c r="B4314" s="188"/>
      <c r="D4314" s="189" t="s">
        <v>153</v>
      </c>
      <c r="E4314" s="190" t="s">
        <v>5</v>
      </c>
      <c r="F4314" s="191" t="s">
        <v>4339</v>
      </c>
      <c r="H4314" s="192" t="s">
        <v>5</v>
      </c>
      <c r="I4314" s="193"/>
      <c r="L4314" s="188"/>
      <c r="M4314" s="194"/>
      <c r="N4314" s="195"/>
      <c r="O4314" s="195"/>
      <c r="P4314" s="195"/>
      <c r="Q4314" s="195"/>
      <c r="R4314" s="195"/>
      <c r="S4314" s="195"/>
      <c r="T4314" s="196"/>
      <c r="AT4314" s="192" t="s">
        <v>153</v>
      </c>
      <c r="AU4314" s="192" t="s">
        <v>25</v>
      </c>
      <c r="AV4314" s="11" t="s">
        <v>25</v>
      </c>
      <c r="AW4314" s="11" t="s">
        <v>40</v>
      </c>
      <c r="AX4314" s="11" t="s">
        <v>77</v>
      </c>
      <c r="AY4314" s="192" t="s">
        <v>144</v>
      </c>
    </row>
    <row r="4315" spans="2:51" s="12" customFormat="1" ht="13.5">
      <c r="B4315" s="197"/>
      <c r="D4315" s="189" t="s">
        <v>153</v>
      </c>
      <c r="E4315" s="198" t="s">
        <v>5</v>
      </c>
      <c r="F4315" s="199" t="s">
        <v>745</v>
      </c>
      <c r="H4315" s="200">
        <v>80</v>
      </c>
      <c r="I4315" s="201"/>
      <c r="L4315" s="197"/>
      <c r="M4315" s="202"/>
      <c r="N4315" s="203"/>
      <c r="O4315" s="203"/>
      <c r="P4315" s="203"/>
      <c r="Q4315" s="203"/>
      <c r="R4315" s="203"/>
      <c r="S4315" s="203"/>
      <c r="T4315" s="204"/>
      <c r="AT4315" s="198" t="s">
        <v>153</v>
      </c>
      <c r="AU4315" s="198" t="s">
        <v>25</v>
      </c>
      <c r="AV4315" s="12" t="s">
        <v>86</v>
      </c>
      <c r="AW4315" s="12" t="s">
        <v>40</v>
      </c>
      <c r="AX4315" s="12" t="s">
        <v>77</v>
      </c>
      <c r="AY4315" s="198" t="s">
        <v>144</v>
      </c>
    </row>
    <row r="4316" spans="2:51" s="11" customFormat="1" ht="13.5">
      <c r="B4316" s="188"/>
      <c r="D4316" s="189" t="s">
        <v>153</v>
      </c>
      <c r="E4316" s="190" t="s">
        <v>5</v>
      </c>
      <c r="F4316" s="191" t="s">
        <v>4340</v>
      </c>
      <c r="H4316" s="192" t="s">
        <v>5</v>
      </c>
      <c r="I4316" s="193"/>
      <c r="L4316" s="188"/>
      <c r="M4316" s="194"/>
      <c r="N4316" s="195"/>
      <c r="O4316" s="195"/>
      <c r="P4316" s="195"/>
      <c r="Q4316" s="195"/>
      <c r="R4316" s="195"/>
      <c r="S4316" s="195"/>
      <c r="T4316" s="196"/>
      <c r="AT4316" s="192" t="s">
        <v>153</v>
      </c>
      <c r="AU4316" s="192" t="s">
        <v>25</v>
      </c>
      <c r="AV4316" s="11" t="s">
        <v>25</v>
      </c>
      <c r="AW4316" s="11" t="s">
        <v>40</v>
      </c>
      <c r="AX4316" s="11" t="s">
        <v>77</v>
      </c>
      <c r="AY4316" s="192" t="s">
        <v>144</v>
      </c>
    </row>
    <row r="4317" spans="2:51" s="12" customFormat="1" ht="13.5">
      <c r="B4317" s="197"/>
      <c r="D4317" s="189" t="s">
        <v>153</v>
      </c>
      <c r="E4317" s="198" t="s">
        <v>5</v>
      </c>
      <c r="F4317" s="199" t="s">
        <v>745</v>
      </c>
      <c r="H4317" s="200">
        <v>80</v>
      </c>
      <c r="I4317" s="201"/>
      <c r="L4317" s="197"/>
      <c r="M4317" s="202"/>
      <c r="N4317" s="203"/>
      <c r="O4317" s="203"/>
      <c r="P4317" s="203"/>
      <c r="Q4317" s="203"/>
      <c r="R4317" s="203"/>
      <c r="S4317" s="203"/>
      <c r="T4317" s="204"/>
      <c r="AT4317" s="198" t="s">
        <v>153</v>
      </c>
      <c r="AU4317" s="198" t="s">
        <v>25</v>
      </c>
      <c r="AV4317" s="12" t="s">
        <v>86</v>
      </c>
      <c r="AW4317" s="12" t="s">
        <v>40</v>
      </c>
      <c r="AX4317" s="12" t="s">
        <v>77</v>
      </c>
      <c r="AY4317" s="198" t="s">
        <v>144</v>
      </c>
    </row>
    <row r="4318" spans="2:51" s="11" customFormat="1" ht="13.5">
      <c r="B4318" s="188"/>
      <c r="D4318" s="189" t="s">
        <v>153</v>
      </c>
      <c r="E4318" s="190" t="s">
        <v>5</v>
      </c>
      <c r="F4318" s="191" t="s">
        <v>4341</v>
      </c>
      <c r="H4318" s="192" t="s">
        <v>5</v>
      </c>
      <c r="I4318" s="193"/>
      <c r="L4318" s="188"/>
      <c r="M4318" s="194"/>
      <c r="N4318" s="195"/>
      <c r="O4318" s="195"/>
      <c r="P4318" s="195"/>
      <c r="Q4318" s="195"/>
      <c r="R4318" s="195"/>
      <c r="S4318" s="195"/>
      <c r="T4318" s="196"/>
      <c r="AT4318" s="192" t="s">
        <v>153</v>
      </c>
      <c r="AU4318" s="192" t="s">
        <v>25</v>
      </c>
      <c r="AV4318" s="11" t="s">
        <v>25</v>
      </c>
      <c r="AW4318" s="11" t="s">
        <v>40</v>
      </c>
      <c r="AX4318" s="11" t="s">
        <v>77</v>
      </c>
      <c r="AY4318" s="192" t="s">
        <v>144</v>
      </c>
    </row>
    <row r="4319" spans="2:51" s="12" customFormat="1" ht="13.5">
      <c r="B4319" s="197"/>
      <c r="D4319" s="189" t="s">
        <v>153</v>
      </c>
      <c r="E4319" s="198" t="s">
        <v>5</v>
      </c>
      <c r="F4319" s="199" t="s">
        <v>4336</v>
      </c>
      <c r="H4319" s="200">
        <v>20</v>
      </c>
      <c r="I4319" s="201"/>
      <c r="L4319" s="197"/>
      <c r="M4319" s="202"/>
      <c r="N4319" s="203"/>
      <c r="O4319" s="203"/>
      <c r="P4319" s="203"/>
      <c r="Q4319" s="203"/>
      <c r="R4319" s="203"/>
      <c r="S4319" s="203"/>
      <c r="T4319" s="204"/>
      <c r="AT4319" s="198" t="s">
        <v>153</v>
      </c>
      <c r="AU4319" s="198" t="s">
        <v>25</v>
      </c>
      <c r="AV4319" s="12" t="s">
        <v>86</v>
      </c>
      <c r="AW4319" s="12" t="s">
        <v>40</v>
      </c>
      <c r="AX4319" s="12" t="s">
        <v>77</v>
      </c>
      <c r="AY4319" s="198" t="s">
        <v>144</v>
      </c>
    </row>
    <row r="4320" spans="2:51" s="13" customFormat="1" ht="13.5">
      <c r="B4320" s="205"/>
      <c r="D4320" s="206" t="s">
        <v>153</v>
      </c>
      <c r="E4320" s="207" t="s">
        <v>5</v>
      </c>
      <c r="F4320" s="208" t="s">
        <v>174</v>
      </c>
      <c r="H4320" s="209">
        <v>330</v>
      </c>
      <c r="I4320" s="210"/>
      <c r="L4320" s="205"/>
      <c r="M4320" s="211"/>
      <c r="N4320" s="212"/>
      <c r="O4320" s="212"/>
      <c r="P4320" s="212"/>
      <c r="Q4320" s="212"/>
      <c r="R4320" s="212"/>
      <c r="S4320" s="212"/>
      <c r="T4320" s="213"/>
      <c r="AT4320" s="214" t="s">
        <v>153</v>
      </c>
      <c r="AU4320" s="214" t="s">
        <v>25</v>
      </c>
      <c r="AV4320" s="13" t="s">
        <v>151</v>
      </c>
      <c r="AW4320" s="13" t="s">
        <v>40</v>
      </c>
      <c r="AX4320" s="13" t="s">
        <v>25</v>
      </c>
      <c r="AY4320" s="214" t="s">
        <v>144</v>
      </c>
    </row>
    <row r="4321" spans="2:65" s="1" customFormat="1" ht="22.5" customHeight="1">
      <c r="B4321" s="175"/>
      <c r="C4321" s="176" t="s">
        <v>4342</v>
      </c>
      <c r="D4321" s="176" t="s">
        <v>146</v>
      </c>
      <c r="E4321" s="177" t="s">
        <v>750</v>
      </c>
      <c r="F4321" s="178" t="s">
        <v>751</v>
      </c>
      <c r="G4321" s="179" t="s">
        <v>733</v>
      </c>
      <c r="H4321" s="180">
        <v>330</v>
      </c>
      <c r="I4321" s="181"/>
      <c r="J4321" s="182">
        <f>ROUND(I4321*H4321,2)</f>
        <v>0</v>
      </c>
      <c r="K4321" s="178" t="s">
        <v>4753</v>
      </c>
      <c r="L4321" s="42"/>
      <c r="M4321" s="183" t="s">
        <v>5</v>
      </c>
      <c r="N4321" s="184" t="s">
        <v>48</v>
      </c>
      <c r="O4321" s="43"/>
      <c r="P4321" s="185">
        <f>O4321*H4321</f>
        <v>0</v>
      </c>
      <c r="Q4321" s="185">
        <v>0</v>
      </c>
      <c r="R4321" s="185">
        <f>Q4321*H4321</f>
        <v>0</v>
      </c>
      <c r="S4321" s="185">
        <v>0</v>
      </c>
      <c r="T4321" s="186">
        <f>S4321*H4321</f>
        <v>0</v>
      </c>
      <c r="AR4321" s="24" t="s">
        <v>734</v>
      </c>
      <c r="AT4321" s="24" t="s">
        <v>146</v>
      </c>
      <c r="AU4321" s="24" t="s">
        <v>25</v>
      </c>
      <c r="AY4321" s="24" t="s">
        <v>144</v>
      </c>
      <c r="BE4321" s="187">
        <f>IF(N4321="základní",J4321,0)</f>
        <v>0</v>
      </c>
      <c r="BF4321" s="187">
        <f>IF(N4321="snížená",J4321,0)</f>
        <v>0</v>
      </c>
      <c r="BG4321" s="187">
        <f>IF(N4321="zákl. přenesená",J4321,0)</f>
        <v>0</v>
      </c>
      <c r="BH4321" s="187">
        <f>IF(N4321="sníž. přenesená",J4321,0)</f>
        <v>0</v>
      </c>
      <c r="BI4321" s="187">
        <f>IF(N4321="nulová",J4321,0)</f>
        <v>0</v>
      </c>
      <c r="BJ4321" s="24" t="s">
        <v>25</v>
      </c>
      <c r="BK4321" s="187">
        <f>ROUND(I4321*H4321,2)</f>
        <v>0</v>
      </c>
      <c r="BL4321" s="24" t="s">
        <v>734</v>
      </c>
      <c r="BM4321" s="24" t="s">
        <v>4343</v>
      </c>
    </row>
    <row r="4322" spans="2:51" s="11" customFormat="1" ht="13.5">
      <c r="B4322" s="188"/>
      <c r="D4322" s="189" t="s">
        <v>153</v>
      </c>
      <c r="E4322" s="190" t="s">
        <v>5</v>
      </c>
      <c r="F4322" s="191" t="s">
        <v>4332</v>
      </c>
      <c r="H4322" s="192" t="s">
        <v>5</v>
      </c>
      <c r="I4322" s="193"/>
      <c r="L4322" s="188"/>
      <c r="M4322" s="194"/>
      <c r="N4322" s="195"/>
      <c r="O4322" s="195"/>
      <c r="P4322" s="195"/>
      <c r="Q4322" s="195"/>
      <c r="R4322" s="195"/>
      <c r="S4322" s="195"/>
      <c r="T4322" s="196"/>
      <c r="AT4322" s="192" t="s">
        <v>153</v>
      </c>
      <c r="AU4322" s="192" t="s">
        <v>25</v>
      </c>
      <c r="AV4322" s="11" t="s">
        <v>25</v>
      </c>
      <c r="AW4322" s="11" t="s">
        <v>40</v>
      </c>
      <c r="AX4322" s="11" t="s">
        <v>77</v>
      </c>
      <c r="AY4322" s="192" t="s">
        <v>144</v>
      </c>
    </row>
    <row r="4323" spans="2:51" s="12" customFormat="1" ht="13.5">
      <c r="B4323" s="197"/>
      <c r="D4323" s="189" t="s">
        <v>153</v>
      </c>
      <c r="E4323" s="198" t="s">
        <v>5</v>
      </c>
      <c r="F4323" s="199" t="s">
        <v>745</v>
      </c>
      <c r="H4323" s="200">
        <v>80</v>
      </c>
      <c r="I4323" s="201"/>
      <c r="L4323" s="197"/>
      <c r="M4323" s="202"/>
      <c r="N4323" s="203"/>
      <c r="O4323" s="203"/>
      <c r="P4323" s="203"/>
      <c r="Q4323" s="203"/>
      <c r="R4323" s="203"/>
      <c r="S4323" s="203"/>
      <c r="T4323" s="204"/>
      <c r="AT4323" s="198" t="s">
        <v>153</v>
      </c>
      <c r="AU4323" s="198" t="s">
        <v>25</v>
      </c>
      <c r="AV4323" s="12" t="s">
        <v>86</v>
      </c>
      <c r="AW4323" s="12" t="s">
        <v>40</v>
      </c>
      <c r="AX4323" s="12" t="s">
        <v>77</v>
      </c>
      <c r="AY4323" s="198" t="s">
        <v>144</v>
      </c>
    </row>
    <row r="4324" spans="2:51" s="11" customFormat="1" ht="13.5">
      <c r="B4324" s="188"/>
      <c r="D4324" s="189" t="s">
        <v>153</v>
      </c>
      <c r="E4324" s="190" t="s">
        <v>5</v>
      </c>
      <c r="F4324" s="191" t="s">
        <v>4333</v>
      </c>
      <c r="H4324" s="192" t="s">
        <v>5</v>
      </c>
      <c r="I4324" s="193"/>
      <c r="L4324" s="188"/>
      <c r="M4324" s="194"/>
      <c r="N4324" s="195"/>
      <c r="O4324" s="195"/>
      <c r="P4324" s="195"/>
      <c r="Q4324" s="195"/>
      <c r="R4324" s="195"/>
      <c r="S4324" s="195"/>
      <c r="T4324" s="196"/>
      <c r="AT4324" s="192" t="s">
        <v>153</v>
      </c>
      <c r="AU4324" s="192" t="s">
        <v>25</v>
      </c>
      <c r="AV4324" s="11" t="s">
        <v>25</v>
      </c>
      <c r="AW4324" s="11" t="s">
        <v>40</v>
      </c>
      <c r="AX4324" s="11" t="s">
        <v>77</v>
      </c>
      <c r="AY4324" s="192" t="s">
        <v>144</v>
      </c>
    </row>
    <row r="4325" spans="2:51" s="12" customFormat="1" ht="13.5">
      <c r="B4325" s="197"/>
      <c r="D4325" s="189" t="s">
        <v>153</v>
      </c>
      <c r="E4325" s="198" t="s">
        <v>5</v>
      </c>
      <c r="F4325" s="199" t="s">
        <v>4334</v>
      </c>
      <c r="H4325" s="200">
        <v>10</v>
      </c>
      <c r="I4325" s="201"/>
      <c r="L4325" s="197"/>
      <c r="M4325" s="202"/>
      <c r="N4325" s="203"/>
      <c r="O4325" s="203"/>
      <c r="P4325" s="203"/>
      <c r="Q4325" s="203"/>
      <c r="R4325" s="203"/>
      <c r="S4325" s="203"/>
      <c r="T4325" s="204"/>
      <c r="AT4325" s="198" t="s">
        <v>153</v>
      </c>
      <c r="AU4325" s="198" t="s">
        <v>25</v>
      </c>
      <c r="AV4325" s="12" t="s">
        <v>86</v>
      </c>
      <c r="AW4325" s="12" t="s">
        <v>40</v>
      </c>
      <c r="AX4325" s="12" t="s">
        <v>77</v>
      </c>
      <c r="AY4325" s="198" t="s">
        <v>144</v>
      </c>
    </row>
    <row r="4326" spans="2:51" s="11" customFormat="1" ht="13.5">
      <c r="B4326" s="188"/>
      <c r="D4326" s="189" t="s">
        <v>153</v>
      </c>
      <c r="E4326" s="190" t="s">
        <v>5</v>
      </c>
      <c r="F4326" s="191" t="s">
        <v>4335</v>
      </c>
      <c r="H4326" s="192" t="s">
        <v>5</v>
      </c>
      <c r="I4326" s="193"/>
      <c r="L4326" s="188"/>
      <c r="M4326" s="194"/>
      <c r="N4326" s="195"/>
      <c r="O4326" s="195"/>
      <c r="P4326" s="195"/>
      <c r="Q4326" s="195"/>
      <c r="R4326" s="195"/>
      <c r="S4326" s="195"/>
      <c r="T4326" s="196"/>
      <c r="AT4326" s="192" t="s">
        <v>153</v>
      </c>
      <c r="AU4326" s="192" t="s">
        <v>25</v>
      </c>
      <c r="AV4326" s="11" t="s">
        <v>25</v>
      </c>
      <c r="AW4326" s="11" t="s">
        <v>40</v>
      </c>
      <c r="AX4326" s="11" t="s">
        <v>77</v>
      </c>
      <c r="AY4326" s="192" t="s">
        <v>144</v>
      </c>
    </row>
    <row r="4327" spans="2:51" s="12" customFormat="1" ht="13.5">
      <c r="B4327" s="197"/>
      <c r="D4327" s="189" t="s">
        <v>153</v>
      </c>
      <c r="E4327" s="198" t="s">
        <v>5</v>
      </c>
      <c r="F4327" s="199" t="s">
        <v>4336</v>
      </c>
      <c r="H4327" s="200">
        <v>20</v>
      </c>
      <c r="I4327" s="201"/>
      <c r="L4327" s="197"/>
      <c r="M4327" s="202"/>
      <c r="N4327" s="203"/>
      <c r="O4327" s="203"/>
      <c r="P4327" s="203"/>
      <c r="Q4327" s="203"/>
      <c r="R4327" s="203"/>
      <c r="S4327" s="203"/>
      <c r="T4327" s="204"/>
      <c r="AT4327" s="198" t="s">
        <v>153</v>
      </c>
      <c r="AU4327" s="198" t="s">
        <v>25</v>
      </c>
      <c r="AV4327" s="12" t="s">
        <v>86</v>
      </c>
      <c r="AW4327" s="12" t="s">
        <v>40</v>
      </c>
      <c r="AX4327" s="12" t="s">
        <v>77</v>
      </c>
      <c r="AY4327" s="198" t="s">
        <v>144</v>
      </c>
    </row>
    <row r="4328" spans="2:51" s="11" customFormat="1" ht="13.5">
      <c r="B4328" s="188"/>
      <c r="D4328" s="189" t="s">
        <v>153</v>
      </c>
      <c r="E4328" s="190" t="s">
        <v>5</v>
      </c>
      <c r="F4328" s="191" t="s">
        <v>4337</v>
      </c>
      <c r="H4328" s="192" t="s">
        <v>5</v>
      </c>
      <c r="I4328" s="193"/>
      <c r="L4328" s="188"/>
      <c r="M4328" s="194"/>
      <c r="N4328" s="195"/>
      <c r="O4328" s="195"/>
      <c r="P4328" s="195"/>
      <c r="Q4328" s="195"/>
      <c r="R4328" s="195"/>
      <c r="S4328" s="195"/>
      <c r="T4328" s="196"/>
      <c r="AT4328" s="192" t="s">
        <v>153</v>
      </c>
      <c r="AU4328" s="192" t="s">
        <v>25</v>
      </c>
      <c r="AV4328" s="11" t="s">
        <v>25</v>
      </c>
      <c r="AW4328" s="11" t="s">
        <v>40</v>
      </c>
      <c r="AX4328" s="11" t="s">
        <v>77</v>
      </c>
      <c r="AY4328" s="192" t="s">
        <v>144</v>
      </c>
    </row>
    <row r="4329" spans="2:51" s="12" customFormat="1" ht="13.5">
      <c r="B4329" s="197"/>
      <c r="D4329" s="189" t="s">
        <v>153</v>
      </c>
      <c r="E4329" s="198" t="s">
        <v>5</v>
      </c>
      <c r="F4329" s="199" t="s">
        <v>4338</v>
      </c>
      <c r="H4329" s="200">
        <v>40</v>
      </c>
      <c r="I4329" s="201"/>
      <c r="L4329" s="197"/>
      <c r="M4329" s="202"/>
      <c r="N4329" s="203"/>
      <c r="O4329" s="203"/>
      <c r="P4329" s="203"/>
      <c r="Q4329" s="203"/>
      <c r="R4329" s="203"/>
      <c r="S4329" s="203"/>
      <c r="T4329" s="204"/>
      <c r="AT4329" s="198" t="s">
        <v>153</v>
      </c>
      <c r="AU4329" s="198" t="s">
        <v>25</v>
      </c>
      <c r="AV4329" s="12" t="s">
        <v>86</v>
      </c>
      <c r="AW4329" s="12" t="s">
        <v>40</v>
      </c>
      <c r="AX4329" s="12" t="s">
        <v>77</v>
      </c>
      <c r="AY4329" s="198" t="s">
        <v>144</v>
      </c>
    </row>
    <row r="4330" spans="2:51" s="11" customFormat="1" ht="13.5">
      <c r="B4330" s="188"/>
      <c r="D4330" s="189" t="s">
        <v>153</v>
      </c>
      <c r="E4330" s="190" t="s">
        <v>5</v>
      </c>
      <c r="F4330" s="191" t="s">
        <v>4339</v>
      </c>
      <c r="H4330" s="192" t="s">
        <v>5</v>
      </c>
      <c r="I4330" s="193"/>
      <c r="L4330" s="188"/>
      <c r="M4330" s="194"/>
      <c r="N4330" s="195"/>
      <c r="O4330" s="195"/>
      <c r="P4330" s="195"/>
      <c r="Q4330" s="195"/>
      <c r="R4330" s="195"/>
      <c r="S4330" s="195"/>
      <c r="T4330" s="196"/>
      <c r="AT4330" s="192" t="s">
        <v>153</v>
      </c>
      <c r="AU4330" s="192" t="s">
        <v>25</v>
      </c>
      <c r="AV4330" s="11" t="s">
        <v>25</v>
      </c>
      <c r="AW4330" s="11" t="s">
        <v>40</v>
      </c>
      <c r="AX4330" s="11" t="s">
        <v>77</v>
      </c>
      <c r="AY4330" s="192" t="s">
        <v>144</v>
      </c>
    </row>
    <row r="4331" spans="2:51" s="12" customFormat="1" ht="13.5">
      <c r="B4331" s="197"/>
      <c r="D4331" s="189" t="s">
        <v>153</v>
      </c>
      <c r="E4331" s="198" t="s">
        <v>5</v>
      </c>
      <c r="F4331" s="199" t="s">
        <v>745</v>
      </c>
      <c r="H4331" s="200">
        <v>80</v>
      </c>
      <c r="I4331" s="201"/>
      <c r="L4331" s="197"/>
      <c r="M4331" s="202"/>
      <c r="N4331" s="203"/>
      <c r="O4331" s="203"/>
      <c r="P4331" s="203"/>
      <c r="Q4331" s="203"/>
      <c r="R4331" s="203"/>
      <c r="S4331" s="203"/>
      <c r="T4331" s="204"/>
      <c r="AT4331" s="198" t="s">
        <v>153</v>
      </c>
      <c r="AU4331" s="198" t="s">
        <v>25</v>
      </c>
      <c r="AV4331" s="12" t="s">
        <v>86</v>
      </c>
      <c r="AW4331" s="12" t="s">
        <v>40</v>
      </c>
      <c r="AX4331" s="12" t="s">
        <v>77</v>
      </c>
      <c r="AY4331" s="198" t="s">
        <v>144</v>
      </c>
    </row>
    <row r="4332" spans="2:51" s="11" customFormat="1" ht="13.5">
      <c r="B4332" s="188"/>
      <c r="D4332" s="189" t="s">
        <v>153</v>
      </c>
      <c r="E4332" s="190" t="s">
        <v>5</v>
      </c>
      <c r="F4332" s="191" t="s">
        <v>4340</v>
      </c>
      <c r="H4332" s="192" t="s">
        <v>5</v>
      </c>
      <c r="I4332" s="193"/>
      <c r="L4332" s="188"/>
      <c r="M4332" s="194"/>
      <c r="N4332" s="195"/>
      <c r="O4332" s="195"/>
      <c r="P4332" s="195"/>
      <c r="Q4332" s="195"/>
      <c r="R4332" s="195"/>
      <c r="S4332" s="195"/>
      <c r="T4332" s="196"/>
      <c r="AT4332" s="192" t="s">
        <v>153</v>
      </c>
      <c r="AU4332" s="192" t="s">
        <v>25</v>
      </c>
      <c r="AV4332" s="11" t="s">
        <v>25</v>
      </c>
      <c r="AW4332" s="11" t="s">
        <v>40</v>
      </c>
      <c r="AX4332" s="11" t="s">
        <v>77</v>
      </c>
      <c r="AY4332" s="192" t="s">
        <v>144</v>
      </c>
    </row>
    <row r="4333" spans="2:51" s="12" customFormat="1" ht="13.5">
      <c r="B4333" s="197"/>
      <c r="D4333" s="189" t="s">
        <v>153</v>
      </c>
      <c r="E4333" s="198" t="s">
        <v>5</v>
      </c>
      <c r="F4333" s="199" t="s">
        <v>745</v>
      </c>
      <c r="H4333" s="200">
        <v>80</v>
      </c>
      <c r="I4333" s="201"/>
      <c r="L4333" s="197"/>
      <c r="M4333" s="202"/>
      <c r="N4333" s="203"/>
      <c r="O4333" s="203"/>
      <c r="P4333" s="203"/>
      <c r="Q4333" s="203"/>
      <c r="R4333" s="203"/>
      <c r="S4333" s="203"/>
      <c r="T4333" s="204"/>
      <c r="AT4333" s="198" t="s">
        <v>153</v>
      </c>
      <c r="AU4333" s="198" t="s">
        <v>25</v>
      </c>
      <c r="AV4333" s="12" t="s">
        <v>86</v>
      </c>
      <c r="AW4333" s="12" t="s">
        <v>40</v>
      </c>
      <c r="AX4333" s="12" t="s">
        <v>77</v>
      </c>
      <c r="AY4333" s="198" t="s">
        <v>144</v>
      </c>
    </row>
    <row r="4334" spans="2:51" s="11" customFormat="1" ht="13.5">
      <c r="B4334" s="188"/>
      <c r="D4334" s="189" t="s">
        <v>153</v>
      </c>
      <c r="E4334" s="190" t="s">
        <v>5</v>
      </c>
      <c r="F4334" s="191" t="s">
        <v>4341</v>
      </c>
      <c r="H4334" s="192" t="s">
        <v>5</v>
      </c>
      <c r="I4334" s="193"/>
      <c r="L4334" s="188"/>
      <c r="M4334" s="194"/>
      <c r="N4334" s="195"/>
      <c r="O4334" s="195"/>
      <c r="P4334" s="195"/>
      <c r="Q4334" s="195"/>
      <c r="R4334" s="195"/>
      <c r="S4334" s="195"/>
      <c r="T4334" s="196"/>
      <c r="AT4334" s="192" t="s">
        <v>153</v>
      </c>
      <c r="AU4334" s="192" t="s">
        <v>25</v>
      </c>
      <c r="AV4334" s="11" t="s">
        <v>25</v>
      </c>
      <c r="AW4334" s="11" t="s">
        <v>40</v>
      </c>
      <c r="AX4334" s="11" t="s">
        <v>77</v>
      </c>
      <c r="AY4334" s="192" t="s">
        <v>144</v>
      </c>
    </row>
    <row r="4335" spans="2:51" s="12" customFormat="1" ht="13.5">
      <c r="B4335" s="197"/>
      <c r="D4335" s="189" t="s">
        <v>153</v>
      </c>
      <c r="E4335" s="198" t="s">
        <v>5</v>
      </c>
      <c r="F4335" s="199" t="s">
        <v>4336</v>
      </c>
      <c r="H4335" s="200">
        <v>20</v>
      </c>
      <c r="I4335" s="201"/>
      <c r="L4335" s="197"/>
      <c r="M4335" s="202"/>
      <c r="N4335" s="203"/>
      <c r="O4335" s="203"/>
      <c r="P4335" s="203"/>
      <c r="Q4335" s="203"/>
      <c r="R4335" s="203"/>
      <c r="S4335" s="203"/>
      <c r="T4335" s="204"/>
      <c r="AT4335" s="198" t="s">
        <v>153</v>
      </c>
      <c r="AU4335" s="198" t="s">
        <v>25</v>
      </c>
      <c r="AV4335" s="12" t="s">
        <v>86</v>
      </c>
      <c r="AW4335" s="12" t="s">
        <v>40</v>
      </c>
      <c r="AX4335" s="12" t="s">
        <v>77</v>
      </c>
      <c r="AY4335" s="198" t="s">
        <v>144</v>
      </c>
    </row>
    <row r="4336" spans="2:51" s="13" customFormat="1" ht="13.5">
      <c r="B4336" s="205"/>
      <c r="D4336" s="206" t="s">
        <v>153</v>
      </c>
      <c r="E4336" s="207" t="s">
        <v>5</v>
      </c>
      <c r="F4336" s="208" t="s">
        <v>174</v>
      </c>
      <c r="H4336" s="209">
        <v>330</v>
      </c>
      <c r="I4336" s="210"/>
      <c r="L4336" s="205"/>
      <c r="M4336" s="211"/>
      <c r="N4336" s="212"/>
      <c r="O4336" s="212"/>
      <c r="P4336" s="212"/>
      <c r="Q4336" s="212"/>
      <c r="R4336" s="212"/>
      <c r="S4336" s="212"/>
      <c r="T4336" s="213"/>
      <c r="AT4336" s="214" t="s">
        <v>153</v>
      </c>
      <c r="AU4336" s="214" t="s">
        <v>25</v>
      </c>
      <c r="AV4336" s="13" t="s">
        <v>151</v>
      </c>
      <c r="AW4336" s="13" t="s">
        <v>40</v>
      </c>
      <c r="AX4336" s="13" t="s">
        <v>25</v>
      </c>
      <c r="AY4336" s="214" t="s">
        <v>144</v>
      </c>
    </row>
    <row r="4337" spans="2:65" s="1" customFormat="1" ht="22.5" customHeight="1">
      <c r="B4337" s="175"/>
      <c r="C4337" s="176" t="s">
        <v>4344</v>
      </c>
      <c r="D4337" s="176" t="s">
        <v>146</v>
      </c>
      <c r="E4337" s="177" t="s">
        <v>776</v>
      </c>
      <c r="F4337" s="178" t="s">
        <v>777</v>
      </c>
      <c r="G4337" s="179" t="s">
        <v>733</v>
      </c>
      <c r="H4337" s="180">
        <v>40</v>
      </c>
      <c r="I4337" s="181"/>
      <c r="J4337" s="182">
        <f>ROUND(I4337*H4337,2)</f>
        <v>0</v>
      </c>
      <c r="K4337" s="178" t="s">
        <v>4753</v>
      </c>
      <c r="L4337" s="42"/>
      <c r="M4337" s="183" t="s">
        <v>5</v>
      </c>
      <c r="N4337" s="184" t="s">
        <v>48</v>
      </c>
      <c r="O4337" s="43"/>
      <c r="P4337" s="185">
        <f>O4337*H4337</f>
        <v>0</v>
      </c>
      <c r="Q4337" s="185">
        <v>0</v>
      </c>
      <c r="R4337" s="185">
        <f>Q4337*H4337</f>
        <v>0</v>
      </c>
      <c r="S4337" s="185">
        <v>0</v>
      </c>
      <c r="T4337" s="186">
        <f>S4337*H4337</f>
        <v>0</v>
      </c>
      <c r="AR4337" s="24" t="s">
        <v>734</v>
      </c>
      <c r="AT4337" s="24" t="s">
        <v>146</v>
      </c>
      <c r="AU4337" s="24" t="s">
        <v>25</v>
      </c>
      <c r="AY4337" s="24" t="s">
        <v>144</v>
      </c>
      <c r="BE4337" s="187">
        <f>IF(N4337="základní",J4337,0)</f>
        <v>0</v>
      </c>
      <c r="BF4337" s="187">
        <f>IF(N4337="snížená",J4337,0)</f>
        <v>0</v>
      </c>
      <c r="BG4337" s="187">
        <f>IF(N4337="zákl. přenesená",J4337,0)</f>
        <v>0</v>
      </c>
      <c r="BH4337" s="187">
        <f>IF(N4337="sníž. přenesená",J4337,0)</f>
        <v>0</v>
      </c>
      <c r="BI4337" s="187">
        <f>IF(N4337="nulová",J4337,0)</f>
        <v>0</v>
      </c>
      <c r="BJ4337" s="24" t="s">
        <v>25</v>
      </c>
      <c r="BK4337" s="187">
        <f>ROUND(I4337*H4337,2)</f>
        <v>0</v>
      </c>
      <c r="BL4337" s="24" t="s">
        <v>734</v>
      </c>
      <c r="BM4337" s="24" t="s">
        <v>4345</v>
      </c>
    </row>
    <row r="4338" spans="2:51" s="11" customFormat="1" ht="13.5">
      <c r="B4338" s="188"/>
      <c r="D4338" s="189" t="s">
        <v>153</v>
      </c>
      <c r="E4338" s="190" t="s">
        <v>5</v>
      </c>
      <c r="F4338" s="191" t="s">
        <v>4346</v>
      </c>
      <c r="H4338" s="192" t="s">
        <v>5</v>
      </c>
      <c r="I4338" s="193"/>
      <c r="L4338" s="188"/>
      <c r="M4338" s="194"/>
      <c r="N4338" s="195"/>
      <c r="O4338" s="195"/>
      <c r="P4338" s="195"/>
      <c r="Q4338" s="195"/>
      <c r="R4338" s="195"/>
      <c r="S4338" s="195"/>
      <c r="T4338" s="196"/>
      <c r="AT4338" s="192" t="s">
        <v>153</v>
      </c>
      <c r="AU4338" s="192" t="s">
        <v>25</v>
      </c>
      <c r="AV4338" s="11" t="s">
        <v>25</v>
      </c>
      <c r="AW4338" s="11" t="s">
        <v>40</v>
      </c>
      <c r="AX4338" s="11" t="s">
        <v>77</v>
      </c>
      <c r="AY4338" s="192" t="s">
        <v>144</v>
      </c>
    </row>
    <row r="4339" spans="2:51" s="12" customFormat="1" ht="13.5">
      <c r="B4339" s="197"/>
      <c r="D4339" s="189" t="s">
        <v>153</v>
      </c>
      <c r="E4339" s="198" t="s">
        <v>5</v>
      </c>
      <c r="F4339" s="199" t="s">
        <v>780</v>
      </c>
      <c r="H4339" s="200">
        <v>40</v>
      </c>
      <c r="I4339" s="201"/>
      <c r="L4339" s="197"/>
      <c r="M4339" s="202"/>
      <c r="N4339" s="203"/>
      <c r="O4339" s="203"/>
      <c r="P4339" s="203"/>
      <c r="Q4339" s="203"/>
      <c r="R4339" s="203"/>
      <c r="S4339" s="203"/>
      <c r="T4339" s="204"/>
      <c r="AT4339" s="198" t="s">
        <v>153</v>
      </c>
      <c r="AU4339" s="198" t="s">
        <v>25</v>
      </c>
      <c r="AV4339" s="12" t="s">
        <v>86</v>
      </c>
      <c r="AW4339" s="12" t="s">
        <v>40</v>
      </c>
      <c r="AX4339" s="12" t="s">
        <v>77</v>
      </c>
      <c r="AY4339" s="198" t="s">
        <v>144</v>
      </c>
    </row>
    <row r="4340" spans="2:51" s="13" customFormat="1" ht="13.5">
      <c r="B4340" s="205"/>
      <c r="D4340" s="206" t="s">
        <v>153</v>
      </c>
      <c r="E4340" s="207" t="s">
        <v>5</v>
      </c>
      <c r="F4340" s="208" t="s">
        <v>174</v>
      </c>
      <c r="H4340" s="209">
        <v>40</v>
      </c>
      <c r="I4340" s="210"/>
      <c r="L4340" s="205"/>
      <c r="M4340" s="211"/>
      <c r="N4340" s="212"/>
      <c r="O4340" s="212"/>
      <c r="P4340" s="212"/>
      <c r="Q4340" s="212"/>
      <c r="R4340" s="212"/>
      <c r="S4340" s="212"/>
      <c r="T4340" s="213"/>
      <c r="AT4340" s="214" t="s">
        <v>153</v>
      </c>
      <c r="AU4340" s="214" t="s">
        <v>25</v>
      </c>
      <c r="AV4340" s="13" t="s">
        <v>151</v>
      </c>
      <c r="AW4340" s="13" t="s">
        <v>40</v>
      </c>
      <c r="AX4340" s="13" t="s">
        <v>25</v>
      </c>
      <c r="AY4340" s="214" t="s">
        <v>144</v>
      </c>
    </row>
    <row r="4341" spans="2:65" s="1" customFormat="1" ht="22.5" customHeight="1">
      <c r="B4341" s="175"/>
      <c r="C4341" s="223" t="s">
        <v>4347</v>
      </c>
      <c r="D4341" s="223" t="s">
        <v>782</v>
      </c>
      <c r="E4341" s="224" t="s">
        <v>783</v>
      </c>
      <c r="F4341" s="225" t="s">
        <v>784</v>
      </c>
      <c r="G4341" s="226" t="s">
        <v>4759</v>
      </c>
      <c r="H4341" s="227">
        <v>1</v>
      </c>
      <c r="I4341" s="228"/>
      <c r="J4341" s="229">
        <f>ROUND(I4341*H4341,2)</f>
        <v>0</v>
      </c>
      <c r="K4341" s="178" t="s">
        <v>4753</v>
      </c>
      <c r="L4341" s="230"/>
      <c r="M4341" s="231" t="s">
        <v>5</v>
      </c>
      <c r="N4341" s="232" t="s">
        <v>48</v>
      </c>
      <c r="O4341" s="43"/>
      <c r="P4341" s="185">
        <f>O4341*H4341</f>
        <v>0</v>
      </c>
      <c r="Q4341" s="185">
        <v>0.3</v>
      </c>
      <c r="R4341" s="185">
        <f>Q4341*H4341</f>
        <v>0.3</v>
      </c>
      <c r="S4341" s="185">
        <v>0</v>
      </c>
      <c r="T4341" s="186">
        <f>S4341*H4341</f>
        <v>0</v>
      </c>
      <c r="AR4341" s="24" t="s">
        <v>734</v>
      </c>
      <c r="AT4341" s="24" t="s">
        <v>782</v>
      </c>
      <c r="AU4341" s="24" t="s">
        <v>25</v>
      </c>
      <c r="AY4341" s="24" t="s">
        <v>144</v>
      </c>
      <c r="BE4341" s="187">
        <f>IF(N4341="základní",J4341,0)</f>
        <v>0</v>
      </c>
      <c r="BF4341" s="187">
        <f>IF(N4341="snížená",J4341,0)</f>
        <v>0</v>
      </c>
      <c r="BG4341" s="187">
        <f>IF(N4341="zákl. přenesená",J4341,0)</f>
        <v>0</v>
      </c>
      <c r="BH4341" s="187">
        <f>IF(N4341="sníž. přenesená",J4341,0)</f>
        <v>0</v>
      </c>
      <c r="BI4341" s="187">
        <f>IF(N4341="nulová",J4341,0)</f>
        <v>0</v>
      </c>
      <c r="BJ4341" s="24" t="s">
        <v>25</v>
      </c>
      <c r="BK4341" s="187">
        <f>ROUND(I4341*H4341,2)</f>
        <v>0</v>
      </c>
      <c r="BL4341" s="24" t="s">
        <v>734</v>
      </c>
      <c r="BM4341" s="24" t="s">
        <v>4348</v>
      </c>
    </row>
    <row r="4342" spans="2:51" s="12" customFormat="1" ht="13.5">
      <c r="B4342" s="197"/>
      <c r="D4342" s="189" t="s">
        <v>153</v>
      </c>
      <c r="E4342" s="198" t="s">
        <v>5</v>
      </c>
      <c r="F4342" s="199" t="s">
        <v>25</v>
      </c>
      <c r="H4342" s="200">
        <v>1</v>
      </c>
      <c r="I4342" s="201"/>
      <c r="L4342" s="197"/>
      <c r="M4342" s="202"/>
      <c r="N4342" s="203"/>
      <c r="O4342" s="203"/>
      <c r="P4342" s="203"/>
      <c r="Q4342" s="203"/>
      <c r="R4342" s="203"/>
      <c r="S4342" s="203"/>
      <c r="T4342" s="204"/>
      <c r="AT4342" s="198" t="s">
        <v>153</v>
      </c>
      <c r="AU4342" s="198" t="s">
        <v>25</v>
      </c>
      <c r="AV4342" s="12" t="s">
        <v>86</v>
      </c>
      <c r="AW4342" s="12" t="s">
        <v>40</v>
      </c>
      <c r="AX4342" s="12" t="s">
        <v>77</v>
      </c>
      <c r="AY4342" s="198" t="s">
        <v>144</v>
      </c>
    </row>
    <row r="4343" spans="2:51" s="13" customFormat="1" ht="13.5">
      <c r="B4343" s="205"/>
      <c r="D4343" s="189" t="s">
        <v>153</v>
      </c>
      <c r="E4343" s="215" t="s">
        <v>5</v>
      </c>
      <c r="F4343" s="216" t="s">
        <v>174</v>
      </c>
      <c r="H4343" s="217">
        <v>1</v>
      </c>
      <c r="I4343" s="210"/>
      <c r="L4343" s="205"/>
      <c r="M4343" s="233"/>
      <c r="N4343" s="234"/>
      <c r="O4343" s="234"/>
      <c r="P4343" s="234"/>
      <c r="Q4343" s="234"/>
      <c r="R4343" s="234"/>
      <c r="S4343" s="234"/>
      <c r="T4343" s="235"/>
      <c r="AT4343" s="214" t="s">
        <v>153</v>
      </c>
      <c r="AU4343" s="214" t="s">
        <v>25</v>
      </c>
      <c r="AV4343" s="13" t="s">
        <v>151</v>
      </c>
      <c r="AW4343" s="13" t="s">
        <v>40</v>
      </c>
      <c r="AX4343" s="13" t="s">
        <v>25</v>
      </c>
      <c r="AY4343" s="214" t="s">
        <v>144</v>
      </c>
    </row>
    <row r="4344" spans="2:12" s="1" customFormat="1" ht="6.95" customHeight="1">
      <c r="B4344" s="57"/>
      <c r="C4344" s="58"/>
      <c r="D4344" s="58"/>
      <c r="E4344" s="58"/>
      <c r="F4344" s="58"/>
      <c r="G4344" s="58"/>
      <c r="H4344" s="58"/>
      <c r="I4344" s="128"/>
      <c r="J4344" s="58"/>
      <c r="K4344" s="58"/>
      <c r="L4344" s="42"/>
    </row>
  </sheetData>
  <autoFilter ref="C110:K4343"/>
  <mergeCells count="9">
    <mergeCell ref="E101:H101"/>
    <mergeCell ref="E103:H10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1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8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0"/>
  <sheetViews>
    <sheetView showGridLines="0" workbookViewId="0" topLeftCell="A1">
      <pane ySplit="1" topLeftCell="A163" activePane="bottomLeft" state="frozen"/>
      <selection pane="bottomLeft" activeCell="F148" sqref="F14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1"/>
      <c r="C1" s="101"/>
      <c r="D1" s="102" t="s">
        <v>1</v>
      </c>
      <c r="E1" s="101"/>
      <c r="F1" s="103" t="s">
        <v>99</v>
      </c>
      <c r="G1" s="402" t="s">
        <v>100</v>
      </c>
      <c r="H1" s="402"/>
      <c r="I1" s="104"/>
      <c r="J1" s="103" t="s">
        <v>101</v>
      </c>
      <c r="K1" s="102" t="s">
        <v>102</v>
      </c>
      <c r="L1" s="103" t="s">
        <v>103</v>
      </c>
      <c r="M1" s="103"/>
      <c r="N1" s="103"/>
      <c r="O1" s="103"/>
      <c r="P1" s="103"/>
      <c r="Q1" s="103"/>
      <c r="R1" s="103"/>
      <c r="S1" s="103"/>
      <c r="T1" s="10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2" t="s">
        <v>8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4" t="s">
        <v>95</v>
      </c>
    </row>
    <row r="3" spans="2:46" ht="6.95" customHeight="1">
      <c r="B3" s="25"/>
      <c r="C3" s="26"/>
      <c r="D3" s="26"/>
      <c r="E3" s="26"/>
      <c r="F3" s="26"/>
      <c r="G3" s="26"/>
      <c r="H3" s="26"/>
      <c r="I3" s="105"/>
      <c r="J3" s="26"/>
      <c r="K3" s="27"/>
      <c r="AT3" s="24" t="s">
        <v>86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06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6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06"/>
      <c r="J6" s="29"/>
      <c r="K6" s="31"/>
    </row>
    <row r="7" spans="2:11" ht="22.5" customHeight="1">
      <c r="B7" s="28"/>
      <c r="C7" s="29"/>
      <c r="D7" s="29"/>
      <c r="E7" s="403" t="str">
        <f>'Rekapitulace stavby'!K6</f>
        <v>UK - SBZ - Kompletní rekonstrukce Celetná 13</v>
      </c>
      <c r="F7" s="404"/>
      <c r="G7" s="404"/>
      <c r="H7" s="404"/>
      <c r="I7" s="106"/>
      <c r="J7" s="29"/>
      <c r="K7" s="31"/>
    </row>
    <row r="8" spans="2:11" s="1" customFormat="1" ht="15">
      <c r="B8" s="42"/>
      <c r="C8" s="43"/>
      <c r="D8" s="37" t="s">
        <v>105</v>
      </c>
      <c r="E8" s="43"/>
      <c r="F8" s="43"/>
      <c r="G8" s="43"/>
      <c r="H8" s="43"/>
      <c r="I8" s="107"/>
      <c r="J8" s="43"/>
      <c r="K8" s="46"/>
    </row>
    <row r="9" spans="2:11" s="1" customFormat="1" ht="36.95" customHeight="1">
      <c r="B9" s="42"/>
      <c r="C9" s="43"/>
      <c r="D9" s="43"/>
      <c r="E9" s="405" t="s">
        <v>4349</v>
      </c>
      <c r="F9" s="406"/>
      <c r="G9" s="406"/>
      <c r="H9" s="406"/>
      <c r="I9" s="107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07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08" t="s">
        <v>23</v>
      </c>
      <c r="J11" s="35" t="s">
        <v>5</v>
      </c>
      <c r="K11" s="46"/>
    </row>
    <row r="12" spans="2:11" s="1" customFormat="1" ht="14.45" customHeight="1">
      <c r="B12" s="42"/>
      <c r="C12" s="43"/>
      <c r="D12" s="37" t="s">
        <v>26</v>
      </c>
      <c r="E12" s="43"/>
      <c r="F12" s="35" t="s">
        <v>27</v>
      </c>
      <c r="G12" s="43"/>
      <c r="H12" s="43"/>
      <c r="I12" s="108" t="s">
        <v>28</v>
      </c>
      <c r="J12" s="109"/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07"/>
      <c r="J13" s="43"/>
      <c r="K13" s="46"/>
    </row>
    <row r="14" spans="2:11" s="1" customFormat="1" ht="14.45" customHeight="1">
      <c r="B14" s="42"/>
      <c r="C14" s="43"/>
      <c r="D14" s="37" t="s">
        <v>33</v>
      </c>
      <c r="E14" s="43"/>
      <c r="F14" s="43"/>
      <c r="G14" s="43"/>
      <c r="H14" s="43"/>
      <c r="I14" s="108" t="s">
        <v>34</v>
      </c>
      <c r="J14" s="35" t="s">
        <v>5</v>
      </c>
      <c r="K14" s="46"/>
    </row>
    <row r="15" spans="2:11" s="1" customFormat="1" ht="18" customHeight="1">
      <c r="B15" s="42"/>
      <c r="C15" s="43"/>
      <c r="D15" s="43"/>
      <c r="E15" s="35" t="s">
        <v>4757</v>
      </c>
      <c r="F15" s="43"/>
      <c r="G15" s="43"/>
      <c r="H15" s="43"/>
      <c r="I15" s="108" t="s">
        <v>36</v>
      </c>
      <c r="J15" s="35" t="s">
        <v>5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07"/>
      <c r="J16" s="43"/>
      <c r="K16" s="46"/>
    </row>
    <row r="17" spans="2:11" s="1" customFormat="1" ht="14.45" customHeight="1">
      <c r="B17" s="42"/>
      <c r="C17" s="43"/>
      <c r="D17" s="37" t="s">
        <v>37</v>
      </c>
      <c r="E17" s="43"/>
      <c r="F17" s="43"/>
      <c r="G17" s="43"/>
      <c r="H17" s="43"/>
      <c r="I17" s="108" t="s">
        <v>34</v>
      </c>
      <c r="J17" s="35" t="str">
        <f>IF('Rekapitulace stavby'!AN13="Vyplň údaj","",IF('Rekapitulace stavby'!AN13="","",'Rekapitulace stavby'!AN13))</f>
        <v>Vyplnit</v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>Vyplnit</v>
      </c>
      <c r="F18" s="43"/>
      <c r="G18" s="43"/>
      <c r="H18" s="43"/>
      <c r="I18" s="108" t="s">
        <v>36</v>
      </c>
      <c r="J18" s="35" t="str">
        <f>IF('Rekapitulace stavby'!AN14="Vyplň údaj","",IF('Rekapitulace stavby'!AN14="","",'Rekapitulace stavby'!AN14))</f>
        <v>Vyplnit</v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07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08" t="s">
        <v>34</v>
      </c>
      <c r="J20" s="35" t="s">
        <v>5</v>
      </c>
      <c r="K20" s="46"/>
    </row>
    <row r="21" spans="2:11" s="1" customFormat="1" ht="18" customHeight="1">
      <c r="B21" s="42"/>
      <c r="C21" s="43"/>
      <c r="D21" s="43"/>
      <c r="E21" s="35" t="s">
        <v>4758</v>
      </c>
      <c r="F21" s="43"/>
      <c r="G21" s="43"/>
      <c r="H21" s="43"/>
      <c r="I21" s="108" t="s">
        <v>36</v>
      </c>
      <c r="J21" s="35" t="s">
        <v>5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07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07"/>
      <c r="J23" s="43"/>
      <c r="K23" s="46"/>
    </row>
    <row r="24" spans="2:11" s="6" customFormat="1" ht="22.5" customHeight="1">
      <c r="B24" s="110"/>
      <c r="C24" s="111"/>
      <c r="D24" s="111"/>
      <c r="E24" s="395" t="s">
        <v>5</v>
      </c>
      <c r="F24" s="395"/>
      <c r="G24" s="395"/>
      <c r="H24" s="395"/>
      <c r="I24" s="112"/>
      <c r="J24" s="111"/>
      <c r="K24" s="113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07"/>
      <c r="J25" s="43"/>
      <c r="K25" s="46"/>
    </row>
    <row r="26" spans="2:11" s="1" customFormat="1" ht="6.95" customHeight="1">
      <c r="B26" s="42"/>
      <c r="C26" s="43"/>
      <c r="D26" s="69"/>
      <c r="E26" s="69"/>
      <c r="F26" s="69"/>
      <c r="G26" s="69"/>
      <c r="H26" s="69"/>
      <c r="I26" s="114"/>
      <c r="J26" s="69"/>
      <c r="K26" s="115"/>
    </row>
    <row r="27" spans="2:11" s="1" customFormat="1" ht="25.35" customHeight="1">
      <c r="B27" s="42"/>
      <c r="C27" s="43"/>
      <c r="D27" s="116" t="s">
        <v>43</v>
      </c>
      <c r="E27" s="43"/>
      <c r="F27" s="43"/>
      <c r="G27" s="43"/>
      <c r="H27" s="43"/>
      <c r="I27" s="107"/>
      <c r="J27" s="117">
        <f>ROUND(J88,2)</f>
        <v>0</v>
      </c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14"/>
      <c r="J28" s="69"/>
      <c r="K28" s="115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18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19">
        <f>ROUND(SUM(BE88:BE179),2)</f>
        <v>0</v>
      </c>
      <c r="G30" s="43"/>
      <c r="H30" s="43"/>
      <c r="I30" s="120">
        <v>0.21</v>
      </c>
      <c r="J30" s="119">
        <f>ROUND(ROUND((SUM(BE88:BE179)),2)*I30,2)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19">
        <f>ROUND(SUM(BF88:BF179),2)</f>
        <v>0</v>
      </c>
      <c r="G31" s="43"/>
      <c r="H31" s="43"/>
      <c r="I31" s="120">
        <v>0.15</v>
      </c>
      <c r="J31" s="119">
        <f>ROUND(ROUND((SUM(BF88:BF179)),2)*I31,2)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19">
        <f>ROUND(SUM(BG88:BG179),2)</f>
        <v>0</v>
      </c>
      <c r="G32" s="43"/>
      <c r="H32" s="43"/>
      <c r="I32" s="120">
        <v>0.21</v>
      </c>
      <c r="J32" s="119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19">
        <f>ROUND(SUM(BH88:BH179),2)</f>
        <v>0</v>
      </c>
      <c r="G33" s="43"/>
      <c r="H33" s="43"/>
      <c r="I33" s="120">
        <v>0.15</v>
      </c>
      <c r="J33" s="119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19">
        <f>ROUND(SUM(BI88:BI179),2)</f>
        <v>0</v>
      </c>
      <c r="G34" s="43"/>
      <c r="H34" s="43"/>
      <c r="I34" s="120">
        <v>0</v>
      </c>
      <c r="J34" s="119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07"/>
      <c r="J35" s="43"/>
      <c r="K35" s="46"/>
    </row>
    <row r="36" spans="2:11" s="1" customFormat="1" ht="25.35" customHeight="1">
      <c r="B36" s="42"/>
      <c r="C36" s="121"/>
      <c r="D36" s="122" t="s">
        <v>53</v>
      </c>
      <c r="E36" s="72"/>
      <c r="F36" s="72"/>
      <c r="G36" s="123" t="s">
        <v>54</v>
      </c>
      <c r="H36" s="124" t="s">
        <v>55</v>
      </c>
      <c r="I36" s="125"/>
      <c r="J36" s="126">
        <f>SUM(J27:J34)</f>
        <v>0</v>
      </c>
      <c r="K36" s="127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28"/>
      <c r="J37" s="58"/>
      <c r="K37" s="59"/>
    </row>
    <row r="41" spans="2:11" s="1" customFormat="1" ht="6.95" customHeight="1">
      <c r="B41" s="60"/>
      <c r="C41" s="61"/>
      <c r="D41" s="61"/>
      <c r="E41" s="61"/>
      <c r="F41" s="61"/>
      <c r="G41" s="61"/>
      <c r="H41" s="61"/>
      <c r="I41" s="129"/>
      <c r="J41" s="61"/>
      <c r="K41" s="130"/>
    </row>
    <row r="42" spans="2:11" s="1" customFormat="1" ht="36.95" customHeight="1">
      <c r="B42" s="42"/>
      <c r="C42" s="30" t="s">
        <v>107</v>
      </c>
      <c r="D42" s="43"/>
      <c r="E42" s="43"/>
      <c r="F42" s="43"/>
      <c r="G42" s="43"/>
      <c r="H42" s="43"/>
      <c r="I42" s="107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07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07"/>
      <c r="J44" s="43"/>
      <c r="K44" s="46"/>
    </row>
    <row r="45" spans="2:11" s="1" customFormat="1" ht="22.5" customHeight="1">
      <c r="B45" s="42"/>
      <c r="C45" s="43"/>
      <c r="D45" s="43"/>
      <c r="E45" s="403" t="str">
        <f>E7</f>
        <v>UK - SBZ - Kompletní rekonstrukce Celetná 13</v>
      </c>
      <c r="F45" s="404"/>
      <c r="G45" s="404"/>
      <c r="H45" s="404"/>
      <c r="I45" s="107"/>
      <c r="J45" s="43"/>
      <c r="K45" s="46"/>
    </row>
    <row r="46" spans="2:11" s="1" customFormat="1" ht="14.45" customHeight="1">
      <c r="B46" s="42"/>
      <c r="C46" s="37" t="s">
        <v>105</v>
      </c>
      <c r="D46" s="43"/>
      <c r="E46" s="43"/>
      <c r="F46" s="43"/>
      <c r="G46" s="43"/>
      <c r="H46" s="43"/>
      <c r="I46" s="107"/>
      <c r="J46" s="43"/>
      <c r="K46" s="46"/>
    </row>
    <row r="47" spans="2:11" s="1" customFormat="1" ht="23.25" customHeight="1">
      <c r="B47" s="42"/>
      <c r="C47" s="43"/>
      <c r="D47" s="43"/>
      <c r="E47" s="405" t="str">
        <f>E9</f>
        <v>04 - Specializovaná řemesla</v>
      </c>
      <c r="F47" s="406"/>
      <c r="G47" s="406"/>
      <c r="H47" s="406"/>
      <c r="I47" s="107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07"/>
      <c r="J48" s="43"/>
      <c r="K48" s="46"/>
    </row>
    <row r="49" spans="2:11" s="1" customFormat="1" ht="18" customHeight="1">
      <c r="B49" s="42"/>
      <c r="C49" s="37" t="s">
        <v>26</v>
      </c>
      <c r="D49" s="43"/>
      <c r="E49" s="43"/>
      <c r="F49" s="35" t="str">
        <f>F12</f>
        <v>Praha 1</v>
      </c>
      <c r="G49" s="43"/>
      <c r="H49" s="43"/>
      <c r="I49" s="108" t="s">
        <v>28</v>
      </c>
      <c r="J49" s="109" t="str">
        <f>IF(J12="","",J12)</f>
        <v/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07"/>
      <c r="J50" s="43"/>
      <c r="K50" s="46"/>
    </row>
    <row r="51" spans="2:11" s="1" customFormat="1" ht="15">
      <c r="B51" s="42"/>
      <c r="C51" s="37" t="s">
        <v>33</v>
      </c>
      <c r="D51" s="43"/>
      <c r="E51" s="43"/>
      <c r="F51" s="35" t="str">
        <f>E15</f>
        <v xml:space="preserve">Univerzita Karlova </v>
      </c>
      <c r="G51" s="43"/>
      <c r="H51" s="43"/>
      <c r="I51" s="108" t="s">
        <v>38</v>
      </c>
      <c r="J51" s="35" t="str">
        <f>E21</f>
        <v>Projektový atelier pro architekturu a pozemní stavby s.r.o.</v>
      </c>
      <c r="K51" s="46"/>
    </row>
    <row r="52" spans="2:11" s="1" customFormat="1" ht="14.45" customHeight="1">
      <c r="B52" s="42"/>
      <c r="C52" s="37" t="s">
        <v>37</v>
      </c>
      <c r="D52" s="43"/>
      <c r="E52" s="43"/>
      <c r="F52" s="35" t="str">
        <f>IF(E18="","",E18)</f>
        <v>Vyplnit</v>
      </c>
      <c r="G52" s="43"/>
      <c r="H52" s="43"/>
      <c r="I52" s="107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07"/>
      <c r="J53" s="43"/>
      <c r="K53" s="46"/>
    </row>
    <row r="54" spans="2:11" s="1" customFormat="1" ht="29.25" customHeight="1">
      <c r="B54" s="42"/>
      <c r="C54" s="131" t="s">
        <v>108</v>
      </c>
      <c r="D54" s="121"/>
      <c r="E54" s="121"/>
      <c r="F54" s="121"/>
      <c r="G54" s="121"/>
      <c r="H54" s="121"/>
      <c r="I54" s="132"/>
      <c r="J54" s="133" t="s">
        <v>109</v>
      </c>
      <c r="K54" s="134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07"/>
      <c r="J55" s="43"/>
      <c r="K55" s="46"/>
    </row>
    <row r="56" spans="2:47" s="1" customFormat="1" ht="29.25" customHeight="1">
      <c r="B56" s="42"/>
      <c r="C56" s="135" t="s">
        <v>110</v>
      </c>
      <c r="D56" s="43"/>
      <c r="E56" s="43"/>
      <c r="F56" s="43"/>
      <c r="G56" s="43"/>
      <c r="H56" s="43"/>
      <c r="I56" s="107"/>
      <c r="J56" s="117">
        <f>J88</f>
        <v>0</v>
      </c>
      <c r="K56" s="46"/>
      <c r="AU56" s="24" t="s">
        <v>111</v>
      </c>
    </row>
    <row r="57" spans="2:11" s="7" customFormat="1" ht="24.95" customHeight="1">
      <c r="B57" s="136"/>
      <c r="C57" s="137"/>
      <c r="D57" s="138" t="s">
        <v>1225</v>
      </c>
      <c r="E57" s="139"/>
      <c r="F57" s="139"/>
      <c r="G57" s="139"/>
      <c r="H57" s="139"/>
      <c r="I57" s="140"/>
      <c r="J57" s="141">
        <f>J89</f>
        <v>0</v>
      </c>
      <c r="K57" s="142"/>
    </row>
    <row r="58" spans="2:11" s="8" customFormat="1" ht="19.9" customHeight="1">
      <c r="B58" s="143"/>
      <c r="C58" s="144"/>
      <c r="D58" s="145" t="s">
        <v>1226</v>
      </c>
      <c r="E58" s="146"/>
      <c r="F58" s="146"/>
      <c r="G58" s="146"/>
      <c r="H58" s="146"/>
      <c r="I58" s="147"/>
      <c r="J58" s="148">
        <f>J90</f>
        <v>0</v>
      </c>
      <c r="K58" s="149"/>
    </row>
    <row r="59" spans="2:11" s="8" customFormat="1" ht="19.9" customHeight="1">
      <c r="B59" s="143"/>
      <c r="C59" s="144"/>
      <c r="D59" s="145" t="s">
        <v>4350</v>
      </c>
      <c r="E59" s="146"/>
      <c r="F59" s="146"/>
      <c r="G59" s="146"/>
      <c r="H59" s="146"/>
      <c r="I59" s="147"/>
      <c r="J59" s="148">
        <f>J93</f>
        <v>0</v>
      </c>
      <c r="K59" s="149"/>
    </row>
    <row r="60" spans="2:11" s="8" customFormat="1" ht="19.9" customHeight="1">
      <c r="B60" s="143"/>
      <c r="C60" s="144"/>
      <c r="D60" s="145" t="s">
        <v>4351</v>
      </c>
      <c r="E60" s="146"/>
      <c r="F60" s="146"/>
      <c r="G60" s="146"/>
      <c r="H60" s="146"/>
      <c r="I60" s="147"/>
      <c r="J60" s="148">
        <f>J96</f>
        <v>0</v>
      </c>
      <c r="K60" s="149"/>
    </row>
    <row r="61" spans="2:11" s="8" customFormat="1" ht="19.9" customHeight="1">
      <c r="B61" s="143"/>
      <c r="C61" s="144"/>
      <c r="D61" s="145" t="s">
        <v>4352</v>
      </c>
      <c r="E61" s="146"/>
      <c r="F61" s="146"/>
      <c r="G61" s="146"/>
      <c r="H61" s="146"/>
      <c r="I61" s="147"/>
      <c r="J61" s="148">
        <f>J130</f>
        <v>0</v>
      </c>
      <c r="K61" s="149"/>
    </row>
    <row r="62" spans="2:11" s="8" customFormat="1" ht="19.9" customHeight="1">
      <c r="B62" s="143"/>
      <c r="C62" s="144"/>
      <c r="D62" s="145" t="s">
        <v>4353</v>
      </c>
      <c r="E62" s="146"/>
      <c r="F62" s="146"/>
      <c r="G62" s="146"/>
      <c r="H62" s="146"/>
      <c r="I62" s="147"/>
      <c r="J62" s="148">
        <f>J133</f>
        <v>0</v>
      </c>
      <c r="K62" s="149"/>
    </row>
    <row r="63" spans="2:11" s="8" customFormat="1" ht="19.9" customHeight="1">
      <c r="B63" s="143"/>
      <c r="C63" s="144"/>
      <c r="D63" s="145" t="s">
        <v>4354</v>
      </c>
      <c r="E63" s="146"/>
      <c r="F63" s="146"/>
      <c r="G63" s="146"/>
      <c r="H63" s="146"/>
      <c r="I63" s="147"/>
      <c r="J63" s="148">
        <f>J136</f>
        <v>0</v>
      </c>
      <c r="K63" s="149"/>
    </row>
    <row r="64" spans="2:11" s="7" customFormat="1" ht="24.95" customHeight="1">
      <c r="B64" s="136"/>
      <c r="C64" s="137"/>
      <c r="D64" s="138" t="s">
        <v>4355</v>
      </c>
      <c r="E64" s="139"/>
      <c r="F64" s="139"/>
      <c r="G64" s="139"/>
      <c r="H64" s="139"/>
      <c r="I64" s="140"/>
      <c r="J64" s="141">
        <f>J139</f>
        <v>0</v>
      </c>
      <c r="K64" s="142"/>
    </row>
    <row r="65" spans="2:11" s="8" customFormat="1" ht="19.9" customHeight="1">
      <c r="B65" s="143"/>
      <c r="C65" s="144"/>
      <c r="D65" s="145" t="s">
        <v>4356</v>
      </c>
      <c r="E65" s="146"/>
      <c r="F65" s="146"/>
      <c r="G65" s="146"/>
      <c r="H65" s="146"/>
      <c r="I65" s="147"/>
      <c r="J65" s="148">
        <f>J140</f>
        <v>0</v>
      </c>
      <c r="K65" s="149"/>
    </row>
    <row r="66" spans="2:11" s="8" customFormat="1" ht="19.9" customHeight="1">
      <c r="B66" s="143"/>
      <c r="C66" s="144"/>
      <c r="D66" s="145" t="s">
        <v>4357</v>
      </c>
      <c r="E66" s="146"/>
      <c r="F66" s="146"/>
      <c r="G66" s="146"/>
      <c r="H66" s="146"/>
      <c r="I66" s="147"/>
      <c r="J66" s="148">
        <f>J145</f>
        <v>0</v>
      </c>
      <c r="K66" s="149"/>
    </row>
    <row r="67" spans="2:11" s="8" customFormat="1" ht="19.9" customHeight="1">
      <c r="B67" s="143"/>
      <c r="C67" s="144"/>
      <c r="D67" s="145" t="s">
        <v>4358</v>
      </c>
      <c r="E67" s="146"/>
      <c r="F67" s="146"/>
      <c r="G67" s="146"/>
      <c r="H67" s="146"/>
      <c r="I67" s="147"/>
      <c r="J67" s="148">
        <f>J152</f>
        <v>0</v>
      </c>
      <c r="K67" s="149"/>
    </row>
    <row r="68" spans="2:11" s="7" customFormat="1" ht="24.95" customHeight="1">
      <c r="B68" s="136"/>
      <c r="C68" s="137"/>
      <c r="D68" s="138" t="s">
        <v>127</v>
      </c>
      <c r="E68" s="139"/>
      <c r="F68" s="139"/>
      <c r="G68" s="139"/>
      <c r="H68" s="139"/>
      <c r="I68" s="140"/>
      <c r="J68" s="141">
        <f>J155</f>
        <v>0</v>
      </c>
      <c r="K68" s="142"/>
    </row>
    <row r="69" spans="2:11" s="1" customFormat="1" ht="21.75" customHeight="1">
      <c r="B69" s="42"/>
      <c r="C69" s="43"/>
      <c r="D69" s="43"/>
      <c r="E69" s="43"/>
      <c r="F69" s="43"/>
      <c r="G69" s="43"/>
      <c r="H69" s="43"/>
      <c r="I69" s="107"/>
      <c r="J69" s="43"/>
      <c r="K69" s="46"/>
    </row>
    <row r="70" spans="2:11" s="1" customFormat="1" ht="6.95" customHeight="1">
      <c r="B70" s="57"/>
      <c r="C70" s="58"/>
      <c r="D70" s="58"/>
      <c r="E70" s="58"/>
      <c r="F70" s="58"/>
      <c r="G70" s="58"/>
      <c r="H70" s="58"/>
      <c r="I70" s="128"/>
      <c r="J70" s="58"/>
      <c r="K70" s="59"/>
    </row>
    <row r="74" spans="2:12" s="1" customFormat="1" ht="6.95" customHeight="1">
      <c r="B74" s="60"/>
      <c r="C74" s="61"/>
      <c r="D74" s="61"/>
      <c r="E74" s="61"/>
      <c r="F74" s="61"/>
      <c r="G74" s="61"/>
      <c r="H74" s="61"/>
      <c r="I74" s="129"/>
      <c r="J74" s="61"/>
      <c r="K74" s="61"/>
      <c r="L74" s="42"/>
    </row>
    <row r="75" spans="2:12" s="1" customFormat="1" ht="36.95" customHeight="1">
      <c r="B75" s="42"/>
      <c r="C75" s="62" t="s">
        <v>128</v>
      </c>
      <c r="L75" s="42"/>
    </row>
    <row r="76" spans="2:12" s="1" customFormat="1" ht="6.95" customHeight="1">
      <c r="B76" s="42"/>
      <c r="L76" s="42"/>
    </row>
    <row r="77" spans="2:12" s="1" customFormat="1" ht="14.45" customHeight="1">
      <c r="B77" s="42"/>
      <c r="C77" s="64" t="s">
        <v>19</v>
      </c>
      <c r="L77" s="42"/>
    </row>
    <row r="78" spans="2:12" s="1" customFormat="1" ht="22.5" customHeight="1">
      <c r="B78" s="42"/>
      <c r="E78" s="399" t="str">
        <f>E7</f>
        <v>UK - SBZ - Kompletní rekonstrukce Celetná 13</v>
      </c>
      <c r="F78" s="400"/>
      <c r="G78" s="400"/>
      <c r="H78" s="400"/>
      <c r="L78" s="42"/>
    </row>
    <row r="79" spans="2:12" s="1" customFormat="1" ht="14.45" customHeight="1">
      <c r="B79" s="42"/>
      <c r="C79" s="64" t="s">
        <v>105</v>
      </c>
      <c r="L79" s="42"/>
    </row>
    <row r="80" spans="2:12" s="1" customFormat="1" ht="23.25" customHeight="1">
      <c r="B80" s="42"/>
      <c r="E80" s="369" t="str">
        <f>E9</f>
        <v>04 - Specializovaná řemesla</v>
      </c>
      <c r="F80" s="401"/>
      <c r="G80" s="401"/>
      <c r="H80" s="401"/>
      <c r="L80" s="42"/>
    </row>
    <row r="81" spans="2:12" s="1" customFormat="1" ht="6.95" customHeight="1">
      <c r="B81" s="42"/>
      <c r="L81" s="42"/>
    </row>
    <row r="82" spans="2:12" s="1" customFormat="1" ht="18" customHeight="1">
      <c r="B82" s="42"/>
      <c r="C82" s="64" t="s">
        <v>26</v>
      </c>
      <c r="F82" s="150" t="str">
        <f>F12</f>
        <v>Praha 1</v>
      </c>
      <c r="I82" s="151" t="s">
        <v>28</v>
      </c>
      <c r="J82" s="68" t="str">
        <f>IF(J12="","",J12)</f>
        <v/>
      </c>
      <c r="L82" s="42"/>
    </row>
    <row r="83" spans="2:12" s="1" customFormat="1" ht="6.95" customHeight="1">
      <c r="B83" s="42"/>
      <c r="L83" s="42"/>
    </row>
    <row r="84" spans="2:12" s="1" customFormat="1" ht="15">
      <c r="B84" s="42"/>
      <c r="C84" s="64" t="s">
        <v>33</v>
      </c>
      <c r="F84" s="150" t="str">
        <f>E15</f>
        <v xml:space="preserve">Univerzita Karlova </v>
      </c>
      <c r="I84" s="151" t="s">
        <v>38</v>
      </c>
      <c r="J84" s="150" t="str">
        <f>E21</f>
        <v>Projektový atelier pro architekturu a pozemní stavby s.r.o.</v>
      </c>
      <c r="L84" s="42"/>
    </row>
    <row r="85" spans="2:12" s="1" customFormat="1" ht="14.45" customHeight="1">
      <c r="B85" s="42"/>
      <c r="C85" s="64" t="s">
        <v>37</v>
      </c>
      <c r="F85" s="150" t="str">
        <f>IF(E18="","",E18)</f>
        <v>Vyplnit</v>
      </c>
      <c r="L85" s="42"/>
    </row>
    <row r="86" spans="2:12" s="1" customFormat="1" ht="10.35" customHeight="1">
      <c r="B86" s="42"/>
      <c r="L86" s="42"/>
    </row>
    <row r="87" spans="2:20" s="9" customFormat="1" ht="29.25" customHeight="1">
      <c r="B87" s="152"/>
      <c r="C87" s="153" t="s">
        <v>129</v>
      </c>
      <c r="D87" s="154" t="s">
        <v>62</v>
      </c>
      <c r="E87" s="154" t="s">
        <v>58</v>
      </c>
      <c r="F87" s="154" t="s">
        <v>130</v>
      </c>
      <c r="G87" s="154" t="s">
        <v>131</v>
      </c>
      <c r="H87" s="154" t="s">
        <v>132</v>
      </c>
      <c r="I87" s="155" t="s">
        <v>133</v>
      </c>
      <c r="J87" s="154" t="s">
        <v>109</v>
      </c>
      <c r="K87" s="354" t="s">
        <v>4752</v>
      </c>
      <c r="L87" s="152"/>
      <c r="M87" s="74" t="s">
        <v>135</v>
      </c>
      <c r="N87" s="75" t="s">
        <v>47</v>
      </c>
      <c r="O87" s="75" t="s">
        <v>136</v>
      </c>
      <c r="P87" s="75" t="s">
        <v>137</v>
      </c>
      <c r="Q87" s="75" t="s">
        <v>138</v>
      </c>
      <c r="R87" s="75" t="s">
        <v>139</v>
      </c>
      <c r="S87" s="75" t="s">
        <v>140</v>
      </c>
      <c r="T87" s="76" t="s">
        <v>141</v>
      </c>
    </row>
    <row r="88" spans="2:63" s="1" customFormat="1" ht="29.25" customHeight="1">
      <c r="B88" s="42"/>
      <c r="C88" s="78" t="s">
        <v>110</v>
      </c>
      <c r="J88" s="157">
        <f>BK88</f>
        <v>0</v>
      </c>
      <c r="L88" s="42"/>
      <c r="M88" s="77"/>
      <c r="N88" s="69"/>
      <c r="O88" s="69"/>
      <c r="P88" s="158">
        <f>P89+P139+P155</f>
        <v>0</v>
      </c>
      <c r="Q88" s="69"/>
      <c r="R88" s="158">
        <f>R89+R139+R155</f>
        <v>2.8699999999999997</v>
      </c>
      <c r="S88" s="69"/>
      <c r="T88" s="159">
        <f>T89+T139+T155</f>
        <v>0</v>
      </c>
      <c r="AT88" s="24" t="s">
        <v>76</v>
      </c>
      <c r="AU88" s="24" t="s">
        <v>111</v>
      </c>
      <c r="BK88" s="160">
        <f>BK89+BK139+BK155</f>
        <v>0</v>
      </c>
    </row>
    <row r="89" spans="2:63" s="10" customFormat="1" ht="37.35" customHeight="1">
      <c r="B89" s="161"/>
      <c r="D89" s="162" t="s">
        <v>76</v>
      </c>
      <c r="E89" s="163" t="s">
        <v>572</v>
      </c>
      <c r="F89" s="163" t="s">
        <v>572</v>
      </c>
      <c r="I89" s="164"/>
      <c r="J89" s="165">
        <f>BK89</f>
        <v>0</v>
      </c>
      <c r="L89" s="161"/>
      <c r="M89" s="166"/>
      <c r="N89" s="167"/>
      <c r="O89" s="167"/>
      <c r="P89" s="168">
        <f>P90+P93+P96+P130+P133+P136</f>
        <v>0</v>
      </c>
      <c r="Q89" s="167"/>
      <c r="R89" s="168">
        <f>R90+R93+R96+R130+R133+R136</f>
        <v>0</v>
      </c>
      <c r="S89" s="167"/>
      <c r="T89" s="169">
        <f>T90+T93+T96+T130+T133+T136</f>
        <v>0</v>
      </c>
      <c r="AR89" s="162" t="s">
        <v>86</v>
      </c>
      <c r="AT89" s="170" t="s">
        <v>76</v>
      </c>
      <c r="AU89" s="170" t="s">
        <v>77</v>
      </c>
      <c r="AY89" s="162" t="s">
        <v>144</v>
      </c>
      <c r="BK89" s="171">
        <f>BK90+BK93+BK96+BK130+BK133+BK136</f>
        <v>0</v>
      </c>
    </row>
    <row r="90" spans="2:63" s="10" customFormat="1" ht="19.9" customHeight="1">
      <c r="B90" s="161"/>
      <c r="D90" s="172" t="s">
        <v>76</v>
      </c>
      <c r="E90" s="173" t="s">
        <v>2124</v>
      </c>
      <c r="F90" s="173" t="s">
        <v>2125</v>
      </c>
      <c r="I90" s="164"/>
      <c r="J90" s="174">
        <f>BK90</f>
        <v>0</v>
      </c>
      <c r="L90" s="161"/>
      <c r="M90" s="166"/>
      <c r="N90" s="167"/>
      <c r="O90" s="167"/>
      <c r="P90" s="168">
        <f>SUM(P91:P92)</f>
        <v>0</v>
      </c>
      <c r="Q90" s="167"/>
      <c r="R90" s="168">
        <f>SUM(R91:R92)</f>
        <v>0</v>
      </c>
      <c r="S90" s="167"/>
      <c r="T90" s="169">
        <f>SUM(T91:T92)</f>
        <v>0</v>
      </c>
      <c r="AR90" s="162" t="s">
        <v>86</v>
      </c>
      <c r="AT90" s="170" t="s">
        <v>76</v>
      </c>
      <c r="AU90" s="170" t="s">
        <v>25</v>
      </c>
      <c r="AY90" s="162" t="s">
        <v>144</v>
      </c>
      <c r="BK90" s="171">
        <f>SUM(BK91:BK92)</f>
        <v>0</v>
      </c>
    </row>
    <row r="91" spans="2:65" s="1" customFormat="1" ht="31.5" customHeight="1">
      <c r="B91" s="175"/>
      <c r="C91" s="176" t="s">
        <v>25</v>
      </c>
      <c r="D91" s="176" t="s">
        <v>146</v>
      </c>
      <c r="E91" s="177" t="s">
        <v>2153</v>
      </c>
      <c r="F91" s="178" t="s">
        <v>4359</v>
      </c>
      <c r="G91" s="179" t="s">
        <v>4759</v>
      </c>
      <c r="H91" s="180">
        <v>1</v>
      </c>
      <c r="I91" s="181"/>
      <c r="J91" s="182">
        <f>ROUND(I91*H91,2)</f>
        <v>0</v>
      </c>
      <c r="K91" s="178" t="s">
        <v>4753</v>
      </c>
      <c r="L91" s="42"/>
      <c r="M91" s="183" t="s">
        <v>5</v>
      </c>
      <c r="N91" s="184" t="s">
        <v>48</v>
      </c>
      <c r="O91" s="43"/>
      <c r="P91" s="185">
        <f>O91*H91</f>
        <v>0</v>
      </c>
      <c r="Q91" s="185">
        <v>0</v>
      </c>
      <c r="R91" s="185">
        <f>Q91*H91</f>
        <v>0</v>
      </c>
      <c r="S91" s="185">
        <v>0</v>
      </c>
      <c r="T91" s="186">
        <f>S91*H91</f>
        <v>0</v>
      </c>
      <c r="AR91" s="24" t="s">
        <v>339</v>
      </c>
      <c r="AT91" s="24" t="s">
        <v>146</v>
      </c>
      <c r="AU91" s="24" t="s">
        <v>86</v>
      </c>
      <c r="AY91" s="24" t="s">
        <v>144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24" t="s">
        <v>25</v>
      </c>
      <c r="BK91" s="187">
        <f>ROUND(I91*H91,2)</f>
        <v>0</v>
      </c>
      <c r="BL91" s="24" t="s">
        <v>339</v>
      </c>
      <c r="BM91" s="24" t="s">
        <v>4360</v>
      </c>
    </row>
    <row r="92" spans="2:51" s="12" customFormat="1" ht="13.5">
      <c r="B92" s="197"/>
      <c r="D92" s="189" t="s">
        <v>153</v>
      </c>
      <c r="E92" s="198" t="s">
        <v>5</v>
      </c>
      <c r="F92" s="199" t="s">
        <v>25</v>
      </c>
      <c r="H92" s="200">
        <v>1</v>
      </c>
      <c r="I92" s="201"/>
      <c r="L92" s="197"/>
      <c r="M92" s="202"/>
      <c r="N92" s="203"/>
      <c r="O92" s="203"/>
      <c r="P92" s="203"/>
      <c r="Q92" s="203"/>
      <c r="R92" s="203"/>
      <c r="S92" s="203"/>
      <c r="T92" s="204"/>
      <c r="AT92" s="198" t="s">
        <v>153</v>
      </c>
      <c r="AU92" s="198" t="s">
        <v>86</v>
      </c>
      <c r="AV92" s="12" t="s">
        <v>86</v>
      </c>
      <c r="AW92" s="12" t="s">
        <v>40</v>
      </c>
      <c r="AX92" s="12" t="s">
        <v>25</v>
      </c>
      <c r="AY92" s="198" t="s">
        <v>144</v>
      </c>
    </row>
    <row r="93" spans="2:63" s="10" customFormat="1" ht="29.85" customHeight="1">
      <c r="B93" s="161"/>
      <c r="D93" s="172" t="s">
        <v>76</v>
      </c>
      <c r="E93" s="173" t="s">
        <v>4361</v>
      </c>
      <c r="F93" s="173" t="s">
        <v>4362</v>
      </c>
      <c r="I93" s="164"/>
      <c r="J93" s="174">
        <f>BK93</f>
        <v>0</v>
      </c>
      <c r="L93" s="161"/>
      <c r="M93" s="166"/>
      <c r="N93" s="167"/>
      <c r="O93" s="167"/>
      <c r="P93" s="168">
        <f>SUM(P94:P95)</f>
        <v>0</v>
      </c>
      <c r="Q93" s="167"/>
      <c r="R93" s="168">
        <f>SUM(R94:R95)</f>
        <v>0</v>
      </c>
      <c r="S93" s="167"/>
      <c r="T93" s="169">
        <f>SUM(T94:T95)</f>
        <v>0</v>
      </c>
      <c r="AR93" s="162" t="s">
        <v>86</v>
      </c>
      <c r="AT93" s="170" t="s">
        <v>76</v>
      </c>
      <c r="AU93" s="170" t="s">
        <v>25</v>
      </c>
      <c r="AY93" s="162" t="s">
        <v>144</v>
      </c>
      <c r="BK93" s="171">
        <f>SUM(BK94:BK95)</f>
        <v>0</v>
      </c>
    </row>
    <row r="94" spans="2:65" s="1" customFormat="1" ht="31.5" customHeight="1">
      <c r="B94" s="175"/>
      <c r="C94" s="176" t="s">
        <v>86</v>
      </c>
      <c r="D94" s="176" t="s">
        <v>146</v>
      </c>
      <c r="E94" s="177" t="s">
        <v>4363</v>
      </c>
      <c r="F94" s="178" t="s">
        <v>4364</v>
      </c>
      <c r="G94" s="179" t="s">
        <v>4759</v>
      </c>
      <c r="H94" s="180">
        <v>1</v>
      </c>
      <c r="I94" s="181"/>
      <c r="J94" s="182">
        <f>ROUND(I94*H94,2)</f>
        <v>0</v>
      </c>
      <c r="K94" s="178" t="s">
        <v>4753</v>
      </c>
      <c r="L94" s="42"/>
      <c r="M94" s="183" t="s">
        <v>5</v>
      </c>
      <c r="N94" s="184" t="s">
        <v>48</v>
      </c>
      <c r="O94" s="43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AR94" s="24" t="s">
        <v>339</v>
      </c>
      <c r="AT94" s="24" t="s">
        <v>146</v>
      </c>
      <c r="AU94" s="24" t="s">
        <v>86</v>
      </c>
      <c r="AY94" s="24" t="s">
        <v>144</v>
      </c>
      <c r="BE94" s="187">
        <f>IF(N94="základní",J94,0)</f>
        <v>0</v>
      </c>
      <c r="BF94" s="187">
        <f>IF(N94="snížená",J94,0)</f>
        <v>0</v>
      </c>
      <c r="BG94" s="187">
        <f>IF(N94="zákl. přenesená",J94,0)</f>
        <v>0</v>
      </c>
      <c r="BH94" s="187">
        <f>IF(N94="sníž. přenesená",J94,0)</f>
        <v>0</v>
      </c>
      <c r="BI94" s="187">
        <f>IF(N94="nulová",J94,0)</f>
        <v>0</v>
      </c>
      <c r="BJ94" s="24" t="s">
        <v>25</v>
      </c>
      <c r="BK94" s="187">
        <f>ROUND(I94*H94,2)</f>
        <v>0</v>
      </c>
      <c r="BL94" s="24" t="s">
        <v>339</v>
      </c>
      <c r="BM94" s="24" t="s">
        <v>4365</v>
      </c>
    </row>
    <row r="95" spans="2:51" s="12" customFormat="1" ht="13.5">
      <c r="B95" s="197"/>
      <c r="D95" s="189" t="s">
        <v>153</v>
      </c>
      <c r="E95" s="198" t="s">
        <v>5</v>
      </c>
      <c r="F95" s="199" t="s">
        <v>25</v>
      </c>
      <c r="H95" s="200">
        <v>1</v>
      </c>
      <c r="I95" s="201"/>
      <c r="L95" s="197"/>
      <c r="M95" s="202"/>
      <c r="N95" s="203"/>
      <c r="O95" s="203"/>
      <c r="P95" s="203"/>
      <c r="Q95" s="203"/>
      <c r="R95" s="203"/>
      <c r="S95" s="203"/>
      <c r="T95" s="204"/>
      <c r="AT95" s="198" t="s">
        <v>153</v>
      </c>
      <c r="AU95" s="198" t="s">
        <v>86</v>
      </c>
      <c r="AV95" s="12" t="s">
        <v>86</v>
      </c>
      <c r="AW95" s="12" t="s">
        <v>40</v>
      </c>
      <c r="AX95" s="12" t="s">
        <v>25</v>
      </c>
      <c r="AY95" s="198" t="s">
        <v>144</v>
      </c>
    </row>
    <row r="96" spans="2:63" s="10" customFormat="1" ht="29.85" customHeight="1">
      <c r="B96" s="161"/>
      <c r="D96" s="172" t="s">
        <v>76</v>
      </c>
      <c r="E96" s="173" t="s">
        <v>4366</v>
      </c>
      <c r="F96" s="173" t="s">
        <v>4367</v>
      </c>
      <c r="I96" s="164"/>
      <c r="J96" s="174">
        <f>BK96</f>
        <v>0</v>
      </c>
      <c r="L96" s="161"/>
      <c r="M96" s="166"/>
      <c r="N96" s="167"/>
      <c r="O96" s="167"/>
      <c r="P96" s="168">
        <f>SUM(P97:P129)</f>
        <v>0</v>
      </c>
      <c r="Q96" s="167"/>
      <c r="R96" s="168">
        <f>SUM(R97:R129)</f>
        <v>0</v>
      </c>
      <c r="S96" s="167"/>
      <c r="T96" s="169">
        <f>SUM(T97:T129)</f>
        <v>0</v>
      </c>
      <c r="AR96" s="162" t="s">
        <v>86</v>
      </c>
      <c r="AT96" s="170" t="s">
        <v>76</v>
      </c>
      <c r="AU96" s="170" t="s">
        <v>25</v>
      </c>
      <c r="AY96" s="162" t="s">
        <v>144</v>
      </c>
      <c r="BK96" s="171">
        <f>SUM(BK97:BK129)</f>
        <v>0</v>
      </c>
    </row>
    <row r="97" spans="2:65" s="1" customFormat="1" ht="22.5" customHeight="1">
      <c r="B97" s="175"/>
      <c r="C97" s="176" t="s">
        <v>178</v>
      </c>
      <c r="D97" s="176" t="s">
        <v>146</v>
      </c>
      <c r="E97" s="177" t="s">
        <v>4368</v>
      </c>
      <c r="F97" s="178" t="s">
        <v>4369</v>
      </c>
      <c r="G97" s="179" t="s">
        <v>468</v>
      </c>
      <c r="H97" s="180">
        <v>1.6</v>
      </c>
      <c r="I97" s="181"/>
      <c r="J97" s="182">
        <f>ROUND(I97*H97,2)</f>
        <v>0</v>
      </c>
      <c r="K97" s="178" t="s">
        <v>4753</v>
      </c>
      <c r="L97" s="42"/>
      <c r="M97" s="183" t="s">
        <v>5</v>
      </c>
      <c r="N97" s="184" t="s">
        <v>48</v>
      </c>
      <c r="O97" s="43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AR97" s="24" t="s">
        <v>339</v>
      </c>
      <c r="AT97" s="24" t="s">
        <v>146</v>
      </c>
      <c r="AU97" s="24" t="s">
        <v>86</v>
      </c>
      <c r="AY97" s="24" t="s">
        <v>144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24" t="s">
        <v>25</v>
      </c>
      <c r="BK97" s="187">
        <f>ROUND(I97*H97,2)</f>
        <v>0</v>
      </c>
      <c r="BL97" s="24" t="s">
        <v>339</v>
      </c>
      <c r="BM97" s="24" t="s">
        <v>4370</v>
      </c>
    </row>
    <row r="98" spans="2:51" s="12" customFormat="1" ht="13.5">
      <c r="B98" s="197"/>
      <c r="D98" s="189" t="s">
        <v>153</v>
      </c>
      <c r="E98" s="198" t="s">
        <v>5</v>
      </c>
      <c r="F98" s="199" t="s">
        <v>4018</v>
      </c>
      <c r="H98" s="200">
        <v>1.6</v>
      </c>
      <c r="I98" s="201"/>
      <c r="L98" s="197"/>
      <c r="M98" s="202"/>
      <c r="N98" s="203"/>
      <c r="O98" s="203"/>
      <c r="P98" s="203"/>
      <c r="Q98" s="203"/>
      <c r="R98" s="203"/>
      <c r="S98" s="203"/>
      <c r="T98" s="204"/>
      <c r="AT98" s="198" t="s">
        <v>153</v>
      </c>
      <c r="AU98" s="198" t="s">
        <v>86</v>
      </c>
      <c r="AV98" s="12" t="s">
        <v>86</v>
      </c>
      <c r="AW98" s="12" t="s">
        <v>40</v>
      </c>
      <c r="AX98" s="12" t="s">
        <v>77</v>
      </c>
      <c r="AY98" s="198" t="s">
        <v>144</v>
      </c>
    </row>
    <row r="99" spans="2:51" s="13" customFormat="1" ht="13.5">
      <c r="B99" s="205"/>
      <c r="D99" s="206" t="s">
        <v>153</v>
      </c>
      <c r="E99" s="207" t="s">
        <v>5</v>
      </c>
      <c r="F99" s="208" t="s">
        <v>174</v>
      </c>
      <c r="H99" s="209">
        <v>1.6</v>
      </c>
      <c r="I99" s="210"/>
      <c r="L99" s="205"/>
      <c r="M99" s="211"/>
      <c r="N99" s="212"/>
      <c r="O99" s="212"/>
      <c r="P99" s="212"/>
      <c r="Q99" s="212"/>
      <c r="R99" s="212"/>
      <c r="S99" s="212"/>
      <c r="T99" s="213"/>
      <c r="AT99" s="214" t="s">
        <v>153</v>
      </c>
      <c r="AU99" s="214" t="s">
        <v>86</v>
      </c>
      <c r="AV99" s="13" t="s">
        <v>151</v>
      </c>
      <c r="AW99" s="13" t="s">
        <v>40</v>
      </c>
      <c r="AX99" s="13" t="s">
        <v>25</v>
      </c>
      <c r="AY99" s="214" t="s">
        <v>144</v>
      </c>
    </row>
    <row r="100" spans="2:65" s="1" customFormat="1" ht="22.5" customHeight="1">
      <c r="B100" s="175"/>
      <c r="C100" s="176" t="s">
        <v>151</v>
      </c>
      <c r="D100" s="176" t="s">
        <v>146</v>
      </c>
      <c r="E100" s="177" t="s">
        <v>4371</v>
      </c>
      <c r="F100" s="178" t="s">
        <v>4372</v>
      </c>
      <c r="G100" s="179" t="s">
        <v>468</v>
      </c>
      <c r="H100" s="180">
        <v>1.6</v>
      </c>
      <c r="I100" s="181"/>
      <c r="J100" s="182">
        <f>ROUND(I100*H100,2)</f>
        <v>0</v>
      </c>
      <c r="K100" s="178" t="s">
        <v>4753</v>
      </c>
      <c r="L100" s="42"/>
      <c r="M100" s="183" t="s">
        <v>5</v>
      </c>
      <c r="N100" s="184" t="s">
        <v>48</v>
      </c>
      <c r="O100" s="43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AR100" s="24" t="s">
        <v>339</v>
      </c>
      <c r="AT100" s="24" t="s">
        <v>146</v>
      </c>
      <c r="AU100" s="24" t="s">
        <v>86</v>
      </c>
      <c r="AY100" s="24" t="s">
        <v>144</v>
      </c>
      <c r="BE100" s="187">
        <f>IF(N100="základní",J100,0)</f>
        <v>0</v>
      </c>
      <c r="BF100" s="187">
        <f>IF(N100="snížená",J100,0)</f>
        <v>0</v>
      </c>
      <c r="BG100" s="187">
        <f>IF(N100="zákl. přenesená",J100,0)</f>
        <v>0</v>
      </c>
      <c r="BH100" s="187">
        <f>IF(N100="sníž. přenesená",J100,0)</f>
        <v>0</v>
      </c>
      <c r="BI100" s="187">
        <f>IF(N100="nulová",J100,0)</f>
        <v>0</v>
      </c>
      <c r="BJ100" s="24" t="s">
        <v>25</v>
      </c>
      <c r="BK100" s="187">
        <f>ROUND(I100*H100,2)</f>
        <v>0</v>
      </c>
      <c r="BL100" s="24" t="s">
        <v>339</v>
      </c>
      <c r="BM100" s="24" t="s">
        <v>4373</v>
      </c>
    </row>
    <row r="101" spans="2:51" s="12" customFormat="1" ht="13.5">
      <c r="B101" s="197"/>
      <c r="D101" s="189" t="s">
        <v>153</v>
      </c>
      <c r="E101" s="198" t="s">
        <v>5</v>
      </c>
      <c r="F101" s="199" t="s">
        <v>4018</v>
      </c>
      <c r="H101" s="200">
        <v>1.6</v>
      </c>
      <c r="I101" s="201"/>
      <c r="L101" s="197"/>
      <c r="M101" s="202"/>
      <c r="N101" s="203"/>
      <c r="O101" s="203"/>
      <c r="P101" s="203"/>
      <c r="Q101" s="203"/>
      <c r="R101" s="203"/>
      <c r="S101" s="203"/>
      <c r="T101" s="204"/>
      <c r="AT101" s="198" t="s">
        <v>153</v>
      </c>
      <c r="AU101" s="198" t="s">
        <v>86</v>
      </c>
      <c r="AV101" s="12" t="s">
        <v>86</v>
      </c>
      <c r="AW101" s="12" t="s">
        <v>40</v>
      </c>
      <c r="AX101" s="12" t="s">
        <v>77</v>
      </c>
      <c r="AY101" s="198" t="s">
        <v>144</v>
      </c>
    </row>
    <row r="102" spans="2:51" s="13" customFormat="1" ht="13.5">
      <c r="B102" s="205"/>
      <c r="D102" s="206" t="s">
        <v>153</v>
      </c>
      <c r="E102" s="207" t="s">
        <v>5</v>
      </c>
      <c r="F102" s="208" t="s">
        <v>174</v>
      </c>
      <c r="H102" s="209">
        <v>1.6</v>
      </c>
      <c r="I102" s="210"/>
      <c r="L102" s="205"/>
      <c r="M102" s="211"/>
      <c r="N102" s="212"/>
      <c r="O102" s="212"/>
      <c r="P102" s="212"/>
      <c r="Q102" s="212"/>
      <c r="R102" s="212"/>
      <c r="S102" s="212"/>
      <c r="T102" s="213"/>
      <c r="AT102" s="214" t="s">
        <v>153</v>
      </c>
      <c r="AU102" s="214" t="s">
        <v>86</v>
      </c>
      <c r="AV102" s="13" t="s">
        <v>151</v>
      </c>
      <c r="AW102" s="13" t="s">
        <v>40</v>
      </c>
      <c r="AX102" s="13" t="s">
        <v>25</v>
      </c>
      <c r="AY102" s="214" t="s">
        <v>144</v>
      </c>
    </row>
    <row r="103" spans="2:65" s="1" customFormat="1" ht="22.5" customHeight="1">
      <c r="B103" s="175"/>
      <c r="C103" s="176" t="s">
        <v>186</v>
      </c>
      <c r="D103" s="176" t="s">
        <v>146</v>
      </c>
      <c r="E103" s="177" t="s">
        <v>4374</v>
      </c>
      <c r="F103" s="178" t="s">
        <v>4375</v>
      </c>
      <c r="G103" s="179" t="s">
        <v>468</v>
      </c>
      <c r="H103" s="180">
        <v>1.6</v>
      </c>
      <c r="I103" s="181"/>
      <c r="J103" s="182">
        <f>ROUND(I103*H103,2)</f>
        <v>0</v>
      </c>
      <c r="K103" s="178" t="s">
        <v>4753</v>
      </c>
      <c r="L103" s="42"/>
      <c r="M103" s="183" t="s">
        <v>5</v>
      </c>
      <c r="N103" s="184" t="s">
        <v>48</v>
      </c>
      <c r="O103" s="43"/>
      <c r="P103" s="185">
        <f>O103*H103</f>
        <v>0</v>
      </c>
      <c r="Q103" s="185">
        <v>0</v>
      </c>
      <c r="R103" s="185">
        <f>Q103*H103</f>
        <v>0</v>
      </c>
      <c r="S103" s="185">
        <v>0</v>
      </c>
      <c r="T103" s="186">
        <f>S103*H103</f>
        <v>0</v>
      </c>
      <c r="AR103" s="24" t="s">
        <v>339</v>
      </c>
      <c r="AT103" s="24" t="s">
        <v>146</v>
      </c>
      <c r="AU103" s="24" t="s">
        <v>86</v>
      </c>
      <c r="AY103" s="24" t="s">
        <v>144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24" t="s">
        <v>25</v>
      </c>
      <c r="BK103" s="187">
        <f>ROUND(I103*H103,2)</f>
        <v>0</v>
      </c>
      <c r="BL103" s="24" t="s">
        <v>339</v>
      </c>
      <c r="BM103" s="24" t="s">
        <v>4376</v>
      </c>
    </row>
    <row r="104" spans="2:51" s="12" customFormat="1" ht="13.5">
      <c r="B104" s="197"/>
      <c r="D104" s="189" t="s">
        <v>153</v>
      </c>
      <c r="E104" s="198" t="s">
        <v>5</v>
      </c>
      <c r="F104" s="199" t="s">
        <v>4018</v>
      </c>
      <c r="H104" s="200">
        <v>1.6</v>
      </c>
      <c r="I104" s="201"/>
      <c r="L104" s="197"/>
      <c r="M104" s="202"/>
      <c r="N104" s="203"/>
      <c r="O104" s="203"/>
      <c r="P104" s="203"/>
      <c r="Q104" s="203"/>
      <c r="R104" s="203"/>
      <c r="S104" s="203"/>
      <c r="T104" s="204"/>
      <c r="AT104" s="198" t="s">
        <v>153</v>
      </c>
      <c r="AU104" s="198" t="s">
        <v>86</v>
      </c>
      <c r="AV104" s="12" t="s">
        <v>86</v>
      </c>
      <c r="AW104" s="12" t="s">
        <v>40</v>
      </c>
      <c r="AX104" s="12" t="s">
        <v>77</v>
      </c>
      <c r="AY104" s="198" t="s">
        <v>144</v>
      </c>
    </row>
    <row r="105" spans="2:51" s="13" customFormat="1" ht="13.5">
      <c r="B105" s="205"/>
      <c r="D105" s="206" t="s">
        <v>153</v>
      </c>
      <c r="E105" s="207" t="s">
        <v>5</v>
      </c>
      <c r="F105" s="208" t="s">
        <v>174</v>
      </c>
      <c r="H105" s="209">
        <v>1.6</v>
      </c>
      <c r="I105" s="210"/>
      <c r="L105" s="205"/>
      <c r="M105" s="211"/>
      <c r="N105" s="212"/>
      <c r="O105" s="212"/>
      <c r="P105" s="212"/>
      <c r="Q105" s="212"/>
      <c r="R105" s="212"/>
      <c r="S105" s="212"/>
      <c r="T105" s="213"/>
      <c r="AT105" s="214" t="s">
        <v>153</v>
      </c>
      <c r="AU105" s="214" t="s">
        <v>86</v>
      </c>
      <c r="AV105" s="13" t="s">
        <v>151</v>
      </c>
      <c r="AW105" s="13" t="s">
        <v>40</v>
      </c>
      <c r="AX105" s="13" t="s">
        <v>25</v>
      </c>
      <c r="AY105" s="214" t="s">
        <v>144</v>
      </c>
    </row>
    <row r="106" spans="2:65" s="1" customFormat="1" ht="22.5" customHeight="1">
      <c r="B106" s="175"/>
      <c r="C106" s="176" t="s">
        <v>190</v>
      </c>
      <c r="D106" s="176" t="s">
        <v>146</v>
      </c>
      <c r="E106" s="177" t="s">
        <v>4377</v>
      </c>
      <c r="F106" s="178" t="s">
        <v>4372</v>
      </c>
      <c r="G106" s="179" t="s">
        <v>468</v>
      </c>
      <c r="H106" s="180">
        <v>1.6</v>
      </c>
      <c r="I106" s="181"/>
      <c r="J106" s="182">
        <f>ROUND(I106*H106,2)</f>
        <v>0</v>
      </c>
      <c r="K106" s="178" t="s">
        <v>4753</v>
      </c>
      <c r="L106" s="42"/>
      <c r="M106" s="183" t="s">
        <v>5</v>
      </c>
      <c r="N106" s="184" t="s">
        <v>48</v>
      </c>
      <c r="O106" s="43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AR106" s="24" t="s">
        <v>339</v>
      </c>
      <c r="AT106" s="24" t="s">
        <v>146</v>
      </c>
      <c r="AU106" s="24" t="s">
        <v>86</v>
      </c>
      <c r="AY106" s="24" t="s">
        <v>144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24" t="s">
        <v>25</v>
      </c>
      <c r="BK106" s="187">
        <f>ROUND(I106*H106,2)</f>
        <v>0</v>
      </c>
      <c r="BL106" s="24" t="s">
        <v>339</v>
      </c>
      <c r="BM106" s="24" t="s">
        <v>4378</v>
      </c>
    </row>
    <row r="107" spans="2:51" s="12" customFormat="1" ht="13.5">
      <c r="B107" s="197"/>
      <c r="D107" s="189" t="s">
        <v>153</v>
      </c>
      <c r="E107" s="198" t="s">
        <v>5</v>
      </c>
      <c r="F107" s="199" t="s">
        <v>4018</v>
      </c>
      <c r="H107" s="200">
        <v>1.6</v>
      </c>
      <c r="I107" s="201"/>
      <c r="L107" s="197"/>
      <c r="M107" s="202"/>
      <c r="N107" s="203"/>
      <c r="O107" s="203"/>
      <c r="P107" s="203"/>
      <c r="Q107" s="203"/>
      <c r="R107" s="203"/>
      <c r="S107" s="203"/>
      <c r="T107" s="204"/>
      <c r="AT107" s="198" t="s">
        <v>153</v>
      </c>
      <c r="AU107" s="198" t="s">
        <v>86</v>
      </c>
      <c r="AV107" s="12" t="s">
        <v>86</v>
      </c>
      <c r="AW107" s="12" t="s">
        <v>40</v>
      </c>
      <c r="AX107" s="12" t="s">
        <v>77</v>
      </c>
      <c r="AY107" s="198" t="s">
        <v>144</v>
      </c>
    </row>
    <row r="108" spans="2:51" s="13" customFormat="1" ht="13.5">
      <c r="B108" s="205"/>
      <c r="D108" s="206" t="s">
        <v>153</v>
      </c>
      <c r="E108" s="207" t="s">
        <v>5</v>
      </c>
      <c r="F108" s="208" t="s">
        <v>174</v>
      </c>
      <c r="H108" s="209">
        <v>1.6</v>
      </c>
      <c r="I108" s="210"/>
      <c r="L108" s="205"/>
      <c r="M108" s="211"/>
      <c r="N108" s="212"/>
      <c r="O108" s="212"/>
      <c r="P108" s="212"/>
      <c r="Q108" s="212"/>
      <c r="R108" s="212"/>
      <c r="S108" s="212"/>
      <c r="T108" s="213"/>
      <c r="AT108" s="214" t="s">
        <v>153</v>
      </c>
      <c r="AU108" s="214" t="s">
        <v>86</v>
      </c>
      <c r="AV108" s="13" t="s">
        <v>151</v>
      </c>
      <c r="AW108" s="13" t="s">
        <v>40</v>
      </c>
      <c r="AX108" s="13" t="s">
        <v>25</v>
      </c>
      <c r="AY108" s="214" t="s">
        <v>144</v>
      </c>
    </row>
    <row r="109" spans="2:65" s="1" customFormat="1" ht="22.5" customHeight="1">
      <c r="B109" s="175"/>
      <c r="C109" s="176" t="s">
        <v>195</v>
      </c>
      <c r="D109" s="176" t="s">
        <v>146</v>
      </c>
      <c r="E109" s="177" t="s">
        <v>4379</v>
      </c>
      <c r="F109" s="178" t="s">
        <v>4380</v>
      </c>
      <c r="G109" s="179" t="s">
        <v>468</v>
      </c>
      <c r="H109" s="180">
        <v>2</v>
      </c>
      <c r="I109" s="181"/>
      <c r="J109" s="182">
        <f>ROUND(I109*H109,2)</f>
        <v>0</v>
      </c>
      <c r="K109" s="178" t="s">
        <v>4753</v>
      </c>
      <c r="L109" s="42"/>
      <c r="M109" s="183" t="s">
        <v>5</v>
      </c>
      <c r="N109" s="184" t="s">
        <v>48</v>
      </c>
      <c r="O109" s="43"/>
      <c r="P109" s="185">
        <f>O109*H109</f>
        <v>0</v>
      </c>
      <c r="Q109" s="185">
        <v>0</v>
      </c>
      <c r="R109" s="185">
        <f>Q109*H109</f>
        <v>0</v>
      </c>
      <c r="S109" s="185">
        <v>0</v>
      </c>
      <c r="T109" s="186">
        <f>S109*H109</f>
        <v>0</v>
      </c>
      <c r="AR109" s="24" t="s">
        <v>339</v>
      </c>
      <c r="AT109" s="24" t="s">
        <v>146</v>
      </c>
      <c r="AU109" s="24" t="s">
        <v>86</v>
      </c>
      <c r="AY109" s="24" t="s">
        <v>144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24" t="s">
        <v>25</v>
      </c>
      <c r="BK109" s="187">
        <f>ROUND(I109*H109,2)</f>
        <v>0</v>
      </c>
      <c r="BL109" s="24" t="s">
        <v>339</v>
      </c>
      <c r="BM109" s="24" t="s">
        <v>4381</v>
      </c>
    </row>
    <row r="110" spans="2:51" s="12" customFormat="1" ht="13.5">
      <c r="B110" s="197"/>
      <c r="D110" s="189" t="s">
        <v>153</v>
      </c>
      <c r="E110" s="198" t="s">
        <v>5</v>
      </c>
      <c r="F110" s="199" t="s">
        <v>86</v>
      </c>
      <c r="H110" s="200">
        <v>2</v>
      </c>
      <c r="I110" s="201"/>
      <c r="L110" s="197"/>
      <c r="M110" s="202"/>
      <c r="N110" s="203"/>
      <c r="O110" s="203"/>
      <c r="P110" s="203"/>
      <c r="Q110" s="203"/>
      <c r="R110" s="203"/>
      <c r="S110" s="203"/>
      <c r="T110" s="204"/>
      <c r="AT110" s="198" t="s">
        <v>153</v>
      </c>
      <c r="AU110" s="198" t="s">
        <v>86</v>
      </c>
      <c r="AV110" s="12" t="s">
        <v>86</v>
      </c>
      <c r="AW110" s="12" t="s">
        <v>40</v>
      </c>
      <c r="AX110" s="12" t="s">
        <v>77</v>
      </c>
      <c r="AY110" s="198" t="s">
        <v>144</v>
      </c>
    </row>
    <row r="111" spans="2:51" s="13" customFormat="1" ht="13.5">
      <c r="B111" s="205"/>
      <c r="D111" s="206" t="s">
        <v>153</v>
      </c>
      <c r="E111" s="207" t="s">
        <v>5</v>
      </c>
      <c r="F111" s="208" t="s">
        <v>174</v>
      </c>
      <c r="H111" s="209">
        <v>2</v>
      </c>
      <c r="I111" s="210"/>
      <c r="L111" s="205"/>
      <c r="M111" s="211"/>
      <c r="N111" s="212"/>
      <c r="O111" s="212"/>
      <c r="P111" s="212"/>
      <c r="Q111" s="212"/>
      <c r="R111" s="212"/>
      <c r="S111" s="212"/>
      <c r="T111" s="213"/>
      <c r="AT111" s="214" t="s">
        <v>153</v>
      </c>
      <c r="AU111" s="214" t="s">
        <v>86</v>
      </c>
      <c r="AV111" s="13" t="s">
        <v>151</v>
      </c>
      <c r="AW111" s="13" t="s">
        <v>40</v>
      </c>
      <c r="AX111" s="13" t="s">
        <v>25</v>
      </c>
      <c r="AY111" s="214" t="s">
        <v>144</v>
      </c>
    </row>
    <row r="112" spans="2:65" s="1" customFormat="1" ht="22.5" customHeight="1">
      <c r="B112" s="175"/>
      <c r="C112" s="176" t="s">
        <v>202</v>
      </c>
      <c r="D112" s="176" t="s">
        <v>146</v>
      </c>
      <c r="E112" s="177" t="s">
        <v>4382</v>
      </c>
      <c r="F112" s="178" t="s">
        <v>4383</v>
      </c>
      <c r="G112" s="179" t="s">
        <v>468</v>
      </c>
      <c r="H112" s="180">
        <v>5.5</v>
      </c>
      <c r="I112" s="181"/>
      <c r="J112" s="182">
        <f>ROUND(I112*H112,2)</f>
        <v>0</v>
      </c>
      <c r="K112" s="178" t="s">
        <v>4753</v>
      </c>
      <c r="L112" s="42"/>
      <c r="M112" s="183" t="s">
        <v>5</v>
      </c>
      <c r="N112" s="184" t="s">
        <v>48</v>
      </c>
      <c r="O112" s="43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AR112" s="24" t="s">
        <v>339</v>
      </c>
      <c r="AT112" s="24" t="s">
        <v>146</v>
      </c>
      <c r="AU112" s="24" t="s">
        <v>86</v>
      </c>
      <c r="AY112" s="24" t="s">
        <v>144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24" t="s">
        <v>25</v>
      </c>
      <c r="BK112" s="187">
        <f>ROUND(I112*H112,2)</f>
        <v>0</v>
      </c>
      <c r="BL112" s="24" t="s">
        <v>339</v>
      </c>
      <c r="BM112" s="24" t="s">
        <v>4384</v>
      </c>
    </row>
    <row r="113" spans="2:51" s="12" customFormat="1" ht="13.5">
      <c r="B113" s="197"/>
      <c r="D113" s="189" t="s">
        <v>153</v>
      </c>
      <c r="E113" s="198" t="s">
        <v>5</v>
      </c>
      <c r="F113" s="199" t="s">
        <v>4385</v>
      </c>
      <c r="H113" s="200">
        <v>5.5</v>
      </c>
      <c r="I113" s="201"/>
      <c r="L113" s="197"/>
      <c r="M113" s="202"/>
      <c r="N113" s="203"/>
      <c r="O113" s="203"/>
      <c r="P113" s="203"/>
      <c r="Q113" s="203"/>
      <c r="R113" s="203"/>
      <c r="S113" s="203"/>
      <c r="T113" s="204"/>
      <c r="AT113" s="198" t="s">
        <v>153</v>
      </c>
      <c r="AU113" s="198" t="s">
        <v>86</v>
      </c>
      <c r="AV113" s="12" t="s">
        <v>86</v>
      </c>
      <c r="AW113" s="12" t="s">
        <v>40</v>
      </c>
      <c r="AX113" s="12" t="s">
        <v>77</v>
      </c>
      <c r="AY113" s="198" t="s">
        <v>144</v>
      </c>
    </row>
    <row r="114" spans="2:51" s="13" customFormat="1" ht="13.5">
      <c r="B114" s="205"/>
      <c r="D114" s="206" t="s">
        <v>153</v>
      </c>
      <c r="E114" s="207" t="s">
        <v>5</v>
      </c>
      <c r="F114" s="208" t="s">
        <v>174</v>
      </c>
      <c r="H114" s="209">
        <v>5.5</v>
      </c>
      <c r="I114" s="210"/>
      <c r="L114" s="205"/>
      <c r="M114" s="211"/>
      <c r="N114" s="212"/>
      <c r="O114" s="212"/>
      <c r="P114" s="212"/>
      <c r="Q114" s="212"/>
      <c r="R114" s="212"/>
      <c r="S114" s="212"/>
      <c r="T114" s="213"/>
      <c r="AT114" s="214" t="s">
        <v>153</v>
      </c>
      <c r="AU114" s="214" t="s">
        <v>86</v>
      </c>
      <c r="AV114" s="13" t="s">
        <v>151</v>
      </c>
      <c r="AW114" s="13" t="s">
        <v>40</v>
      </c>
      <c r="AX114" s="13" t="s">
        <v>25</v>
      </c>
      <c r="AY114" s="214" t="s">
        <v>144</v>
      </c>
    </row>
    <row r="115" spans="2:65" s="1" customFormat="1" ht="22.5" customHeight="1">
      <c r="B115" s="175"/>
      <c r="C115" s="176" t="s">
        <v>210</v>
      </c>
      <c r="D115" s="176" t="s">
        <v>146</v>
      </c>
      <c r="E115" s="177" t="s">
        <v>4386</v>
      </c>
      <c r="F115" s="178" t="s">
        <v>4387</v>
      </c>
      <c r="G115" s="179" t="s">
        <v>393</v>
      </c>
      <c r="H115" s="180">
        <v>1</v>
      </c>
      <c r="I115" s="181"/>
      <c r="J115" s="182">
        <f>ROUND(I115*H115,2)</f>
        <v>0</v>
      </c>
      <c r="K115" s="178" t="s">
        <v>4753</v>
      </c>
      <c r="L115" s="42"/>
      <c r="M115" s="183" t="s">
        <v>5</v>
      </c>
      <c r="N115" s="184" t="s">
        <v>48</v>
      </c>
      <c r="O115" s="43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AR115" s="24" t="s">
        <v>339</v>
      </c>
      <c r="AT115" s="24" t="s">
        <v>146</v>
      </c>
      <c r="AU115" s="24" t="s">
        <v>86</v>
      </c>
      <c r="AY115" s="24" t="s">
        <v>144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24" t="s">
        <v>25</v>
      </c>
      <c r="BK115" s="187">
        <f>ROUND(I115*H115,2)</f>
        <v>0</v>
      </c>
      <c r="BL115" s="24" t="s">
        <v>339</v>
      </c>
      <c r="BM115" s="24" t="s">
        <v>4388</v>
      </c>
    </row>
    <row r="116" spans="2:51" s="12" customFormat="1" ht="13.5">
      <c r="B116" s="197"/>
      <c r="D116" s="189" t="s">
        <v>153</v>
      </c>
      <c r="E116" s="198" t="s">
        <v>5</v>
      </c>
      <c r="F116" s="199" t="s">
        <v>25</v>
      </c>
      <c r="H116" s="200">
        <v>1</v>
      </c>
      <c r="I116" s="201"/>
      <c r="L116" s="197"/>
      <c r="M116" s="202"/>
      <c r="N116" s="203"/>
      <c r="O116" s="203"/>
      <c r="P116" s="203"/>
      <c r="Q116" s="203"/>
      <c r="R116" s="203"/>
      <c r="S116" s="203"/>
      <c r="T116" s="204"/>
      <c r="AT116" s="198" t="s">
        <v>153</v>
      </c>
      <c r="AU116" s="198" t="s">
        <v>86</v>
      </c>
      <c r="AV116" s="12" t="s">
        <v>86</v>
      </c>
      <c r="AW116" s="12" t="s">
        <v>40</v>
      </c>
      <c r="AX116" s="12" t="s">
        <v>77</v>
      </c>
      <c r="AY116" s="198" t="s">
        <v>144</v>
      </c>
    </row>
    <row r="117" spans="2:51" s="13" customFormat="1" ht="13.5">
      <c r="B117" s="205"/>
      <c r="D117" s="206" t="s">
        <v>153</v>
      </c>
      <c r="E117" s="207" t="s">
        <v>5</v>
      </c>
      <c r="F117" s="208" t="s">
        <v>174</v>
      </c>
      <c r="H117" s="209">
        <v>1</v>
      </c>
      <c r="I117" s="210"/>
      <c r="L117" s="205"/>
      <c r="M117" s="211"/>
      <c r="N117" s="212"/>
      <c r="O117" s="212"/>
      <c r="P117" s="212"/>
      <c r="Q117" s="212"/>
      <c r="R117" s="212"/>
      <c r="S117" s="212"/>
      <c r="T117" s="213"/>
      <c r="AT117" s="214" t="s">
        <v>153</v>
      </c>
      <c r="AU117" s="214" t="s">
        <v>86</v>
      </c>
      <c r="AV117" s="13" t="s">
        <v>151</v>
      </c>
      <c r="AW117" s="13" t="s">
        <v>40</v>
      </c>
      <c r="AX117" s="13" t="s">
        <v>25</v>
      </c>
      <c r="AY117" s="214" t="s">
        <v>144</v>
      </c>
    </row>
    <row r="118" spans="2:65" s="1" customFormat="1" ht="22.5" customHeight="1">
      <c r="B118" s="175"/>
      <c r="C118" s="176" t="s">
        <v>233</v>
      </c>
      <c r="D118" s="176" t="s">
        <v>146</v>
      </c>
      <c r="E118" s="177" t="s">
        <v>4389</v>
      </c>
      <c r="F118" s="178" t="s">
        <v>4390</v>
      </c>
      <c r="G118" s="179" t="s">
        <v>468</v>
      </c>
      <c r="H118" s="180">
        <v>5.5</v>
      </c>
      <c r="I118" s="181"/>
      <c r="J118" s="182">
        <f>ROUND(I118*H118,2)</f>
        <v>0</v>
      </c>
      <c r="K118" s="178" t="s">
        <v>4753</v>
      </c>
      <c r="L118" s="42"/>
      <c r="M118" s="183" t="s">
        <v>5</v>
      </c>
      <c r="N118" s="184" t="s">
        <v>48</v>
      </c>
      <c r="O118" s="43"/>
      <c r="P118" s="185">
        <f>O118*H118</f>
        <v>0</v>
      </c>
      <c r="Q118" s="185">
        <v>0</v>
      </c>
      <c r="R118" s="185">
        <f>Q118*H118</f>
        <v>0</v>
      </c>
      <c r="S118" s="185">
        <v>0</v>
      </c>
      <c r="T118" s="186">
        <f>S118*H118</f>
        <v>0</v>
      </c>
      <c r="AR118" s="24" t="s">
        <v>339</v>
      </c>
      <c r="AT118" s="24" t="s">
        <v>146</v>
      </c>
      <c r="AU118" s="24" t="s">
        <v>86</v>
      </c>
      <c r="AY118" s="24" t="s">
        <v>144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24" t="s">
        <v>25</v>
      </c>
      <c r="BK118" s="187">
        <f>ROUND(I118*H118,2)</f>
        <v>0</v>
      </c>
      <c r="BL118" s="24" t="s">
        <v>339</v>
      </c>
      <c r="BM118" s="24" t="s">
        <v>4391</v>
      </c>
    </row>
    <row r="119" spans="2:51" s="12" customFormat="1" ht="13.5">
      <c r="B119" s="197"/>
      <c r="D119" s="189" t="s">
        <v>153</v>
      </c>
      <c r="E119" s="198" t="s">
        <v>5</v>
      </c>
      <c r="F119" s="199" t="s">
        <v>4385</v>
      </c>
      <c r="H119" s="200">
        <v>5.5</v>
      </c>
      <c r="I119" s="201"/>
      <c r="L119" s="197"/>
      <c r="M119" s="202"/>
      <c r="N119" s="203"/>
      <c r="O119" s="203"/>
      <c r="P119" s="203"/>
      <c r="Q119" s="203"/>
      <c r="R119" s="203"/>
      <c r="S119" s="203"/>
      <c r="T119" s="204"/>
      <c r="AT119" s="198" t="s">
        <v>153</v>
      </c>
      <c r="AU119" s="198" t="s">
        <v>86</v>
      </c>
      <c r="AV119" s="12" t="s">
        <v>86</v>
      </c>
      <c r="AW119" s="12" t="s">
        <v>40</v>
      </c>
      <c r="AX119" s="12" t="s">
        <v>77</v>
      </c>
      <c r="AY119" s="198" t="s">
        <v>144</v>
      </c>
    </row>
    <row r="120" spans="2:51" s="13" customFormat="1" ht="13.5">
      <c r="B120" s="205"/>
      <c r="D120" s="206" t="s">
        <v>153</v>
      </c>
      <c r="E120" s="207" t="s">
        <v>5</v>
      </c>
      <c r="F120" s="208" t="s">
        <v>174</v>
      </c>
      <c r="H120" s="209">
        <v>5.5</v>
      </c>
      <c r="I120" s="210"/>
      <c r="L120" s="205"/>
      <c r="M120" s="211"/>
      <c r="N120" s="212"/>
      <c r="O120" s="212"/>
      <c r="P120" s="212"/>
      <c r="Q120" s="212"/>
      <c r="R120" s="212"/>
      <c r="S120" s="212"/>
      <c r="T120" s="213"/>
      <c r="AT120" s="214" t="s">
        <v>153</v>
      </c>
      <c r="AU120" s="214" t="s">
        <v>86</v>
      </c>
      <c r="AV120" s="13" t="s">
        <v>151</v>
      </c>
      <c r="AW120" s="13" t="s">
        <v>40</v>
      </c>
      <c r="AX120" s="13" t="s">
        <v>25</v>
      </c>
      <c r="AY120" s="214" t="s">
        <v>144</v>
      </c>
    </row>
    <row r="121" spans="2:65" s="1" customFormat="1" ht="22.5" customHeight="1">
      <c r="B121" s="175"/>
      <c r="C121" s="176" t="s">
        <v>254</v>
      </c>
      <c r="D121" s="176" t="s">
        <v>146</v>
      </c>
      <c r="E121" s="177" t="s">
        <v>4392</v>
      </c>
      <c r="F121" s="178" t="s">
        <v>4393</v>
      </c>
      <c r="G121" s="179" t="s">
        <v>393</v>
      </c>
      <c r="H121" s="180">
        <v>1</v>
      </c>
      <c r="I121" s="181"/>
      <c r="J121" s="182">
        <f>ROUND(I121*H121,2)</f>
        <v>0</v>
      </c>
      <c r="K121" s="178" t="s">
        <v>4753</v>
      </c>
      <c r="L121" s="42"/>
      <c r="M121" s="183" t="s">
        <v>5</v>
      </c>
      <c r="N121" s="184" t="s">
        <v>48</v>
      </c>
      <c r="O121" s="43"/>
      <c r="P121" s="185">
        <f>O121*H121</f>
        <v>0</v>
      </c>
      <c r="Q121" s="185">
        <v>0</v>
      </c>
      <c r="R121" s="185">
        <f>Q121*H121</f>
        <v>0</v>
      </c>
      <c r="S121" s="185">
        <v>0</v>
      </c>
      <c r="T121" s="186">
        <f>S121*H121</f>
        <v>0</v>
      </c>
      <c r="AR121" s="24" t="s">
        <v>339</v>
      </c>
      <c r="AT121" s="24" t="s">
        <v>146</v>
      </c>
      <c r="AU121" s="24" t="s">
        <v>86</v>
      </c>
      <c r="AY121" s="24" t="s">
        <v>144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24" t="s">
        <v>25</v>
      </c>
      <c r="BK121" s="187">
        <f>ROUND(I121*H121,2)</f>
        <v>0</v>
      </c>
      <c r="BL121" s="24" t="s">
        <v>339</v>
      </c>
      <c r="BM121" s="24" t="s">
        <v>4394</v>
      </c>
    </row>
    <row r="122" spans="2:51" s="12" customFormat="1" ht="13.5">
      <c r="B122" s="197"/>
      <c r="D122" s="189" t="s">
        <v>153</v>
      </c>
      <c r="E122" s="198" t="s">
        <v>5</v>
      </c>
      <c r="F122" s="199" t="s">
        <v>25</v>
      </c>
      <c r="H122" s="200">
        <v>1</v>
      </c>
      <c r="I122" s="201"/>
      <c r="L122" s="197"/>
      <c r="M122" s="202"/>
      <c r="N122" s="203"/>
      <c r="O122" s="203"/>
      <c r="P122" s="203"/>
      <c r="Q122" s="203"/>
      <c r="R122" s="203"/>
      <c r="S122" s="203"/>
      <c r="T122" s="204"/>
      <c r="AT122" s="198" t="s">
        <v>153</v>
      </c>
      <c r="AU122" s="198" t="s">
        <v>86</v>
      </c>
      <c r="AV122" s="12" t="s">
        <v>86</v>
      </c>
      <c r="AW122" s="12" t="s">
        <v>40</v>
      </c>
      <c r="AX122" s="12" t="s">
        <v>77</v>
      </c>
      <c r="AY122" s="198" t="s">
        <v>144</v>
      </c>
    </row>
    <row r="123" spans="2:51" s="13" customFormat="1" ht="13.5">
      <c r="B123" s="205"/>
      <c r="D123" s="206" t="s">
        <v>153</v>
      </c>
      <c r="E123" s="207" t="s">
        <v>5</v>
      </c>
      <c r="F123" s="208" t="s">
        <v>174</v>
      </c>
      <c r="H123" s="209">
        <v>1</v>
      </c>
      <c r="I123" s="210"/>
      <c r="L123" s="205"/>
      <c r="M123" s="211"/>
      <c r="N123" s="212"/>
      <c r="O123" s="212"/>
      <c r="P123" s="212"/>
      <c r="Q123" s="212"/>
      <c r="R123" s="212"/>
      <c r="S123" s="212"/>
      <c r="T123" s="213"/>
      <c r="AT123" s="214" t="s">
        <v>153</v>
      </c>
      <c r="AU123" s="214" t="s">
        <v>86</v>
      </c>
      <c r="AV123" s="13" t="s">
        <v>151</v>
      </c>
      <c r="AW123" s="13" t="s">
        <v>40</v>
      </c>
      <c r="AX123" s="13" t="s">
        <v>25</v>
      </c>
      <c r="AY123" s="214" t="s">
        <v>144</v>
      </c>
    </row>
    <row r="124" spans="2:65" s="1" customFormat="1" ht="22.5" customHeight="1">
      <c r="B124" s="175"/>
      <c r="C124" s="176" t="s">
        <v>264</v>
      </c>
      <c r="D124" s="176" t="s">
        <v>146</v>
      </c>
      <c r="E124" s="177" t="s">
        <v>4395</v>
      </c>
      <c r="F124" s="178" t="s">
        <v>4396</v>
      </c>
      <c r="G124" s="179" t="s">
        <v>393</v>
      </c>
      <c r="H124" s="180">
        <v>1</v>
      </c>
      <c r="I124" s="181"/>
      <c r="J124" s="182">
        <f>ROUND(I124*H124,2)</f>
        <v>0</v>
      </c>
      <c r="K124" s="178" t="s">
        <v>4753</v>
      </c>
      <c r="L124" s="42"/>
      <c r="M124" s="183" t="s">
        <v>5</v>
      </c>
      <c r="N124" s="184" t="s">
        <v>48</v>
      </c>
      <c r="O124" s="43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AR124" s="24" t="s">
        <v>339</v>
      </c>
      <c r="AT124" s="24" t="s">
        <v>146</v>
      </c>
      <c r="AU124" s="24" t="s">
        <v>86</v>
      </c>
      <c r="AY124" s="24" t="s">
        <v>144</v>
      </c>
      <c r="BE124" s="187">
        <f>IF(N124="základní",J124,0)</f>
        <v>0</v>
      </c>
      <c r="BF124" s="187">
        <f>IF(N124="snížená",J124,0)</f>
        <v>0</v>
      </c>
      <c r="BG124" s="187">
        <f>IF(N124="zákl. přenesená",J124,0)</f>
        <v>0</v>
      </c>
      <c r="BH124" s="187">
        <f>IF(N124="sníž. přenesená",J124,0)</f>
        <v>0</v>
      </c>
      <c r="BI124" s="187">
        <f>IF(N124="nulová",J124,0)</f>
        <v>0</v>
      </c>
      <c r="BJ124" s="24" t="s">
        <v>25</v>
      </c>
      <c r="BK124" s="187">
        <f>ROUND(I124*H124,2)</f>
        <v>0</v>
      </c>
      <c r="BL124" s="24" t="s">
        <v>339</v>
      </c>
      <c r="BM124" s="24" t="s">
        <v>4397</v>
      </c>
    </row>
    <row r="125" spans="2:51" s="12" customFormat="1" ht="13.5">
      <c r="B125" s="197"/>
      <c r="D125" s="189" t="s">
        <v>153</v>
      </c>
      <c r="E125" s="198" t="s">
        <v>5</v>
      </c>
      <c r="F125" s="199" t="s">
        <v>25</v>
      </c>
      <c r="H125" s="200">
        <v>1</v>
      </c>
      <c r="I125" s="201"/>
      <c r="L125" s="197"/>
      <c r="M125" s="202"/>
      <c r="N125" s="203"/>
      <c r="O125" s="203"/>
      <c r="P125" s="203"/>
      <c r="Q125" s="203"/>
      <c r="R125" s="203"/>
      <c r="S125" s="203"/>
      <c r="T125" s="204"/>
      <c r="AT125" s="198" t="s">
        <v>153</v>
      </c>
      <c r="AU125" s="198" t="s">
        <v>86</v>
      </c>
      <c r="AV125" s="12" t="s">
        <v>86</v>
      </c>
      <c r="AW125" s="12" t="s">
        <v>40</v>
      </c>
      <c r="AX125" s="12" t="s">
        <v>77</v>
      </c>
      <c r="AY125" s="198" t="s">
        <v>144</v>
      </c>
    </row>
    <row r="126" spans="2:51" s="13" customFormat="1" ht="13.5">
      <c r="B126" s="205"/>
      <c r="D126" s="206" t="s">
        <v>153</v>
      </c>
      <c r="E126" s="207" t="s">
        <v>5</v>
      </c>
      <c r="F126" s="208" t="s">
        <v>174</v>
      </c>
      <c r="H126" s="209">
        <v>1</v>
      </c>
      <c r="I126" s="210"/>
      <c r="L126" s="205"/>
      <c r="M126" s="211"/>
      <c r="N126" s="212"/>
      <c r="O126" s="212"/>
      <c r="P126" s="212"/>
      <c r="Q126" s="212"/>
      <c r="R126" s="212"/>
      <c r="S126" s="212"/>
      <c r="T126" s="213"/>
      <c r="AT126" s="214" t="s">
        <v>153</v>
      </c>
      <c r="AU126" s="214" t="s">
        <v>86</v>
      </c>
      <c r="AV126" s="13" t="s">
        <v>151</v>
      </c>
      <c r="AW126" s="13" t="s">
        <v>40</v>
      </c>
      <c r="AX126" s="13" t="s">
        <v>25</v>
      </c>
      <c r="AY126" s="214" t="s">
        <v>144</v>
      </c>
    </row>
    <row r="127" spans="2:65" s="1" customFormat="1" ht="22.5" customHeight="1">
      <c r="B127" s="175"/>
      <c r="C127" s="176" t="s">
        <v>277</v>
      </c>
      <c r="D127" s="176" t="s">
        <v>146</v>
      </c>
      <c r="E127" s="177" t="s">
        <v>4398</v>
      </c>
      <c r="F127" s="178" t="s">
        <v>4399</v>
      </c>
      <c r="G127" s="179" t="s">
        <v>4400</v>
      </c>
      <c r="H127" s="180">
        <v>10</v>
      </c>
      <c r="I127" s="181"/>
      <c r="J127" s="182">
        <f>ROUND(I127*H127,2)</f>
        <v>0</v>
      </c>
      <c r="K127" s="178" t="s">
        <v>4753</v>
      </c>
      <c r="L127" s="42"/>
      <c r="M127" s="183" t="s">
        <v>5</v>
      </c>
      <c r="N127" s="184" t="s">
        <v>48</v>
      </c>
      <c r="O127" s="43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AR127" s="24" t="s">
        <v>339</v>
      </c>
      <c r="AT127" s="24" t="s">
        <v>146</v>
      </c>
      <c r="AU127" s="24" t="s">
        <v>86</v>
      </c>
      <c r="AY127" s="24" t="s">
        <v>144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24" t="s">
        <v>25</v>
      </c>
      <c r="BK127" s="187">
        <f>ROUND(I127*H127,2)</f>
        <v>0</v>
      </c>
      <c r="BL127" s="24" t="s">
        <v>339</v>
      </c>
      <c r="BM127" s="24" t="s">
        <v>4401</v>
      </c>
    </row>
    <row r="128" spans="2:51" s="12" customFormat="1" ht="13.5">
      <c r="B128" s="197"/>
      <c r="D128" s="189" t="s">
        <v>153</v>
      </c>
      <c r="E128" s="198" t="s">
        <v>5</v>
      </c>
      <c r="F128" s="199" t="s">
        <v>233</v>
      </c>
      <c r="H128" s="200">
        <v>10</v>
      </c>
      <c r="I128" s="201"/>
      <c r="L128" s="197"/>
      <c r="M128" s="202"/>
      <c r="N128" s="203"/>
      <c r="O128" s="203"/>
      <c r="P128" s="203"/>
      <c r="Q128" s="203"/>
      <c r="R128" s="203"/>
      <c r="S128" s="203"/>
      <c r="T128" s="204"/>
      <c r="AT128" s="198" t="s">
        <v>153</v>
      </c>
      <c r="AU128" s="198" t="s">
        <v>86</v>
      </c>
      <c r="AV128" s="12" t="s">
        <v>86</v>
      </c>
      <c r="AW128" s="12" t="s">
        <v>40</v>
      </c>
      <c r="AX128" s="12" t="s">
        <v>77</v>
      </c>
      <c r="AY128" s="198" t="s">
        <v>144</v>
      </c>
    </row>
    <row r="129" spans="2:51" s="13" customFormat="1" ht="13.5">
      <c r="B129" s="205"/>
      <c r="D129" s="189" t="s">
        <v>153</v>
      </c>
      <c r="E129" s="215" t="s">
        <v>5</v>
      </c>
      <c r="F129" s="216" t="s">
        <v>174</v>
      </c>
      <c r="H129" s="217">
        <v>10</v>
      </c>
      <c r="I129" s="210"/>
      <c r="L129" s="205"/>
      <c r="M129" s="211"/>
      <c r="N129" s="212"/>
      <c r="O129" s="212"/>
      <c r="P129" s="212"/>
      <c r="Q129" s="212"/>
      <c r="R129" s="212"/>
      <c r="S129" s="212"/>
      <c r="T129" s="213"/>
      <c r="AT129" s="214" t="s">
        <v>153</v>
      </c>
      <c r="AU129" s="214" t="s">
        <v>86</v>
      </c>
      <c r="AV129" s="13" t="s">
        <v>151</v>
      </c>
      <c r="AW129" s="13" t="s">
        <v>40</v>
      </c>
      <c r="AX129" s="13" t="s">
        <v>25</v>
      </c>
      <c r="AY129" s="214" t="s">
        <v>144</v>
      </c>
    </row>
    <row r="130" spans="2:63" s="10" customFormat="1" ht="29.85" customHeight="1">
      <c r="B130" s="161"/>
      <c r="D130" s="172" t="s">
        <v>76</v>
      </c>
      <c r="E130" s="173" t="s">
        <v>4402</v>
      </c>
      <c r="F130" s="173" t="s">
        <v>4403</v>
      </c>
      <c r="I130" s="164"/>
      <c r="J130" s="174">
        <f>BK130</f>
        <v>0</v>
      </c>
      <c r="L130" s="161"/>
      <c r="M130" s="166"/>
      <c r="N130" s="167"/>
      <c r="O130" s="167"/>
      <c r="P130" s="168">
        <f>SUM(P131:P132)</f>
        <v>0</v>
      </c>
      <c r="Q130" s="167"/>
      <c r="R130" s="168">
        <f>SUM(R131:R132)</f>
        <v>0</v>
      </c>
      <c r="S130" s="167"/>
      <c r="T130" s="169">
        <f>SUM(T131:T132)</f>
        <v>0</v>
      </c>
      <c r="AR130" s="162" t="s">
        <v>86</v>
      </c>
      <c r="AT130" s="170" t="s">
        <v>76</v>
      </c>
      <c r="AU130" s="170" t="s">
        <v>25</v>
      </c>
      <c r="AY130" s="162" t="s">
        <v>144</v>
      </c>
      <c r="BK130" s="171">
        <f>SUM(BK131:BK132)</f>
        <v>0</v>
      </c>
    </row>
    <row r="131" spans="2:65" s="1" customFormat="1" ht="22.5" customHeight="1">
      <c r="B131" s="175"/>
      <c r="C131" s="176" t="s">
        <v>285</v>
      </c>
      <c r="D131" s="176" t="s">
        <v>146</v>
      </c>
      <c r="E131" s="177" t="s">
        <v>4404</v>
      </c>
      <c r="F131" s="178" t="s">
        <v>4405</v>
      </c>
      <c r="G131" s="179" t="s">
        <v>4759</v>
      </c>
      <c r="H131" s="180">
        <v>1</v>
      </c>
      <c r="I131" s="181"/>
      <c r="J131" s="182">
        <f>ROUND(I131*H131,2)</f>
        <v>0</v>
      </c>
      <c r="K131" s="178" t="s">
        <v>4753</v>
      </c>
      <c r="L131" s="42"/>
      <c r="M131" s="183" t="s">
        <v>5</v>
      </c>
      <c r="N131" s="184" t="s">
        <v>48</v>
      </c>
      <c r="O131" s="43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AR131" s="24" t="s">
        <v>339</v>
      </c>
      <c r="AT131" s="24" t="s">
        <v>146</v>
      </c>
      <c r="AU131" s="24" t="s">
        <v>86</v>
      </c>
      <c r="AY131" s="24" t="s">
        <v>144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24" t="s">
        <v>25</v>
      </c>
      <c r="BK131" s="187">
        <f>ROUND(I131*H131,2)</f>
        <v>0</v>
      </c>
      <c r="BL131" s="24" t="s">
        <v>339</v>
      </c>
      <c r="BM131" s="24" t="s">
        <v>4406</v>
      </c>
    </row>
    <row r="132" spans="2:51" s="12" customFormat="1" ht="13.5">
      <c r="B132" s="197"/>
      <c r="D132" s="189" t="s">
        <v>153</v>
      </c>
      <c r="E132" s="198" t="s">
        <v>5</v>
      </c>
      <c r="F132" s="199" t="s">
        <v>25</v>
      </c>
      <c r="H132" s="200">
        <v>1</v>
      </c>
      <c r="I132" s="201"/>
      <c r="L132" s="197"/>
      <c r="M132" s="202"/>
      <c r="N132" s="203"/>
      <c r="O132" s="203"/>
      <c r="P132" s="203"/>
      <c r="Q132" s="203"/>
      <c r="R132" s="203"/>
      <c r="S132" s="203"/>
      <c r="T132" s="204"/>
      <c r="AT132" s="198" t="s">
        <v>153</v>
      </c>
      <c r="AU132" s="198" t="s">
        <v>86</v>
      </c>
      <c r="AV132" s="12" t="s">
        <v>86</v>
      </c>
      <c r="AW132" s="12" t="s">
        <v>40</v>
      </c>
      <c r="AX132" s="12" t="s">
        <v>25</v>
      </c>
      <c r="AY132" s="198" t="s">
        <v>144</v>
      </c>
    </row>
    <row r="133" spans="2:63" s="10" customFormat="1" ht="29.85" customHeight="1">
      <c r="B133" s="161"/>
      <c r="D133" s="172" t="s">
        <v>76</v>
      </c>
      <c r="E133" s="173" t="s">
        <v>4407</v>
      </c>
      <c r="F133" s="173" t="s">
        <v>4408</v>
      </c>
      <c r="I133" s="164"/>
      <c r="J133" s="174">
        <f>BK133</f>
        <v>0</v>
      </c>
      <c r="L133" s="161"/>
      <c r="M133" s="166"/>
      <c r="N133" s="167"/>
      <c r="O133" s="167"/>
      <c r="P133" s="168">
        <f>SUM(P134:P135)</f>
        <v>0</v>
      </c>
      <c r="Q133" s="167"/>
      <c r="R133" s="168">
        <f>SUM(R134:R135)</f>
        <v>0</v>
      </c>
      <c r="S133" s="167"/>
      <c r="T133" s="169">
        <f>SUM(T134:T135)</f>
        <v>0</v>
      </c>
      <c r="AR133" s="162" t="s">
        <v>86</v>
      </c>
      <c r="AT133" s="170" t="s">
        <v>76</v>
      </c>
      <c r="AU133" s="170" t="s">
        <v>25</v>
      </c>
      <c r="AY133" s="162" t="s">
        <v>144</v>
      </c>
      <c r="BK133" s="171">
        <f>SUM(BK134:BK135)</f>
        <v>0</v>
      </c>
    </row>
    <row r="134" spans="2:65" s="1" customFormat="1" ht="22.5" customHeight="1">
      <c r="B134" s="175"/>
      <c r="C134" s="176" t="s">
        <v>11</v>
      </c>
      <c r="D134" s="176" t="s">
        <v>146</v>
      </c>
      <c r="E134" s="177" t="s">
        <v>4409</v>
      </c>
      <c r="F134" s="178" t="s">
        <v>4410</v>
      </c>
      <c r="G134" s="179" t="s">
        <v>4759</v>
      </c>
      <c r="H134" s="180">
        <v>1</v>
      </c>
      <c r="I134" s="181"/>
      <c r="J134" s="182">
        <f>ROUND(I134*H134,2)</f>
        <v>0</v>
      </c>
      <c r="K134" s="178" t="s">
        <v>4753</v>
      </c>
      <c r="L134" s="42"/>
      <c r="M134" s="183" t="s">
        <v>5</v>
      </c>
      <c r="N134" s="184" t="s">
        <v>48</v>
      </c>
      <c r="O134" s="43"/>
      <c r="P134" s="185">
        <f>O134*H134</f>
        <v>0</v>
      </c>
      <c r="Q134" s="185">
        <v>0</v>
      </c>
      <c r="R134" s="185">
        <f>Q134*H134</f>
        <v>0</v>
      </c>
      <c r="S134" s="185">
        <v>0</v>
      </c>
      <c r="T134" s="186">
        <f>S134*H134</f>
        <v>0</v>
      </c>
      <c r="AR134" s="24" t="s">
        <v>339</v>
      </c>
      <c r="AT134" s="24" t="s">
        <v>146</v>
      </c>
      <c r="AU134" s="24" t="s">
        <v>86</v>
      </c>
      <c r="AY134" s="24" t="s">
        <v>144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24" t="s">
        <v>25</v>
      </c>
      <c r="BK134" s="187">
        <f>ROUND(I134*H134,2)</f>
        <v>0</v>
      </c>
      <c r="BL134" s="24" t="s">
        <v>339</v>
      </c>
      <c r="BM134" s="24" t="s">
        <v>4411</v>
      </c>
    </row>
    <row r="135" spans="2:51" s="12" customFormat="1" ht="13.5">
      <c r="B135" s="197"/>
      <c r="D135" s="189" t="s">
        <v>153</v>
      </c>
      <c r="E135" s="198" t="s">
        <v>5</v>
      </c>
      <c r="F135" s="199" t="s">
        <v>25</v>
      </c>
      <c r="H135" s="200">
        <v>1</v>
      </c>
      <c r="I135" s="201"/>
      <c r="L135" s="197"/>
      <c r="M135" s="202"/>
      <c r="N135" s="203"/>
      <c r="O135" s="203"/>
      <c r="P135" s="203"/>
      <c r="Q135" s="203"/>
      <c r="R135" s="203"/>
      <c r="S135" s="203"/>
      <c r="T135" s="204"/>
      <c r="AT135" s="198" t="s">
        <v>153</v>
      </c>
      <c r="AU135" s="198" t="s">
        <v>86</v>
      </c>
      <c r="AV135" s="12" t="s">
        <v>86</v>
      </c>
      <c r="AW135" s="12" t="s">
        <v>40</v>
      </c>
      <c r="AX135" s="12" t="s">
        <v>25</v>
      </c>
      <c r="AY135" s="198" t="s">
        <v>144</v>
      </c>
    </row>
    <row r="136" spans="2:63" s="10" customFormat="1" ht="29.85" customHeight="1">
      <c r="B136" s="161"/>
      <c r="D136" s="172" t="s">
        <v>76</v>
      </c>
      <c r="E136" s="173" t="s">
        <v>4412</v>
      </c>
      <c r="F136" s="173" t="s">
        <v>4413</v>
      </c>
      <c r="I136" s="164"/>
      <c r="J136" s="174">
        <f>BK136</f>
        <v>0</v>
      </c>
      <c r="L136" s="161"/>
      <c r="M136" s="166"/>
      <c r="N136" s="167"/>
      <c r="O136" s="167"/>
      <c r="P136" s="168">
        <f>SUM(P137:P138)</f>
        <v>0</v>
      </c>
      <c r="Q136" s="167"/>
      <c r="R136" s="168">
        <f>SUM(R137:R138)</f>
        <v>0</v>
      </c>
      <c r="S136" s="167"/>
      <c r="T136" s="169">
        <f>SUM(T137:T138)</f>
        <v>0</v>
      </c>
      <c r="AR136" s="162" t="s">
        <v>86</v>
      </c>
      <c r="AT136" s="170" t="s">
        <v>76</v>
      </c>
      <c r="AU136" s="170" t="s">
        <v>25</v>
      </c>
      <c r="AY136" s="162" t="s">
        <v>144</v>
      </c>
      <c r="BK136" s="171">
        <f>SUM(BK137:BK138)</f>
        <v>0</v>
      </c>
    </row>
    <row r="137" spans="2:65" s="1" customFormat="1" ht="31.5" customHeight="1">
      <c r="B137" s="175"/>
      <c r="C137" s="176" t="s">
        <v>339</v>
      </c>
      <c r="D137" s="176" t="s">
        <v>146</v>
      </c>
      <c r="E137" s="177" t="s">
        <v>4414</v>
      </c>
      <c r="F137" s="178" t="s">
        <v>4415</v>
      </c>
      <c r="G137" s="179" t="s">
        <v>4759</v>
      </c>
      <c r="H137" s="180">
        <v>1</v>
      </c>
      <c r="I137" s="181"/>
      <c r="J137" s="182">
        <f>ROUND(I137*H137,2)</f>
        <v>0</v>
      </c>
      <c r="K137" s="178" t="s">
        <v>4753</v>
      </c>
      <c r="L137" s="42"/>
      <c r="M137" s="183" t="s">
        <v>5</v>
      </c>
      <c r="N137" s="184" t="s">
        <v>48</v>
      </c>
      <c r="O137" s="43"/>
      <c r="P137" s="185">
        <f>O137*H137</f>
        <v>0</v>
      </c>
      <c r="Q137" s="185">
        <v>0</v>
      </c>
      <c r="R137" s="185">
        <f>Q137*H137</f>
        <v>0</v>
      </c>
      <c r="S137" s="185">
        <v>0</v>
      </c>
      <c r="T137" s="186">
        <f>S137*H137</f>
        <v>0</v>
      </c>
      <c r="AR137" s="24" t="s">
        <v>339</v>
      </c>
      <c r="AT137" s="24" t="s">
        <v>146</v>
      </c>
      <c r="AU137" s="24" t="s">
        <v>86</v>
      </c>
      <c r="AY137" s="24" t="s">
        <v>144</v>
      </c>
      <c r="BE137" s="187">
        <f>IF(N137="základní",J137,0)</f>
        <v>0</v>
      </c>
      <c r="BF137" s="187">
        <f>IF(N137="snížená",J137,0)</f>
        <v>0</v>
      </c>
      <c r="BG137" s="187">
        <f>IF(N137="zákl. přenesená",J137,0)</f>
        <v>0</v>
      </c>
      <c r="BH137" s="187">
        <f>IF(N137="sníž. přenesená",J137,0)</f>
        <v>0</v>
      </c>
      <c r="BI137" s="187">
        <f>IF(N137="nulová",J137,0)</f>
        <v>0</v>
      </c>
      <c r="BJ137" s="24" t="s">
        <v>25</v>
      </c>
      <c r="BK137" s="187">
        <f>ROUND(I137*H137,2)</f>
        <v>0</v>
      </c>
      <c r="BL137" s="24" t="s">
        <v>339</v>
      </c>
      <c r="BM137" s="24" t="s">
        <v>4416</v>
      </c>
    </row>
    <row r="138" spans="2:51" s="12" customFormat="1" ht="13.5">
      <c r="B138" s="197"/>
      <c r="D138" s="189" t="s">
        <v>153</v>
      </c>
      <c r="E138" s="198" t="s">
        <v>5</v>
      </c>
      <c r="F138" s="199" t="s">
        <v>25</v>
      </c>
      <c r="H138" s="200">
        <v>1</v>
      </c>
      <c r="I138" s="201"/>
      <c r="L138" s="197"/>
      <c r="M138" s="202"/>
      <c r="N138" s="203"/>
      <c r="O138" s="203"/>
      <c r="P138" s="203"/>
      <c r="Q138" s="203"/>
      <c r="R138" s="203"/>
      <c r="S138" s="203"/>
      <c r="T138" s="204"/>
      <c r="AT138" s="198" t="s">
        <v>153</v>
      </c>
      <c r="AU138" s="198" t="s">
        <v>86</v>
      </c>
      <c r="AV138" s="12" t="s">
        <v>86</v>
      </c>
      <c r="AW138" s="12" t="s">
        <v>40</v>
      </c>
      <c r="AX138" s="12" t="s">
        <v>25</v>
      </c>
      <c r="AY138" s="198" t="s">
        <v>144</v>
      </c>
    </row>
    <row r="139" spans="2:63" s="10" customFormat="1" ht="37.35" customHeight="1">
      <c r="B139" s="161"/>
      <c r="D139" s="162" t="s">
        <v>76</v>
      </c>
      <c r="E139" s="163" t="s">
        <v>782</v>
      </c>
      <c r="F139" s="163" t="s">
        <v>4417</v>
      </c>
      <c r="I139" s="164"/>
      <c r="J139" s="165">
        <f>BK139</f>
        <v>0</v>
      </c>
      <c r="L139" s="161"/>
      <c r="M139" s="166"/>
      <c r="N139" s="167"/>
      <c r="O139" s="167"/>
      <c r="P139" s="168">
        <f>P140+P145+P152</f>
        <v>0</v>
      </c>
      <c r="Q139" s="167"/>
      <c r="R139" s="168">
        <f>R140+R145+R152</f>
        <v>0</v>
      </c>
      <c r="S139" s="167"/>
      <c r="T139" s="169">
        <f>T140+T145+T152</f>
        <v>0</v>
      </c>
      <c r="AR139" s="162" t="s">
        <v>178</v>
      </c>
      <c r="AT139" s="170" t="s">
        <v>76</v>
      </c>
      <c r="AU139" s="170" t="s">
        <v>77</v>
      </c>
      <c r="AY139" s="162" t="s">
        <v>144</v>
      </c>
      <c r="BK139" s="171">
        <f>BK140+BK145+BK152</f>
        <v>0</v>
      </c>
    </row>
    <row r="140" spans="2:63" s="10" customFormat="1" ht="19.9" customHeight="1">
      <c r="B140" s="161"/>
      <c r="D140" s="172" t="s">
        <v>76</v>
      </c>
      <c r="E140" s="173" t="s">
        <v>4418</v>
      </c>
      <c r="F140" s="173" t="s">
        <v>4419</v>
      </c>
      <c r="I140" s="164"/>
      <c r="J140" s="174">
        <f>BK140</f>
        <v>0</v>
      </c>
      <c r="L140" s="161"/>
      <c r="M140" s="166"/>
      <c r="N140" s="167"/>
      <c r="O140" s="167"/>
      <c r="P140" s="168">
        <f>SUM(P141:P144)</f>
        <v>0</v>
      </c>
      <c r="Q140" s="167"/>
      <c r="R140" s="168">
        <f>SUM(R141:R144)</f>
        <v>0</v>
      </c>
      <c r="S140" s="167"/>
      <c r="T140" s="169">
        <f>SUM(T141:T144)</f>
        <v>0</v>
      </c>
      <c r="AR140" s="162" t="s">
        <v>178</v>
      </c>
      <c r="AT140" s="170" t="s">
        <v>76</v>
      </c>
      <c r="AU140" s="170" t="s">
        <v>25</v>
      </c>
      <c r="AY140" s="162" t="s">
        <v>144</v>
      </c>
      <c r="BK140" s="171">
        <f>SUM(BK141:BK144)</f>
        <v>0</v>
      </c>
    </row>
    <row r="141" spans="2:65" s="1" customFormat="1" ht="22.5" customHeight="1">
      <c r="B141" s="175"/>
      <c r="C141" s="176" t="s">
        <v>359</v>
      </c>
      <c r="D141" s="176" t="s">
        <v>146</v>
      </c>
      <c r="E141" s="177" t="s">
        <v>4420</v>
      </c>
      <c r="F141" s="178" t="s">
        <v>4421</v>
      </c>
      <c r="G141" s="179" t="s">
        <v>4759</v>
      </c>
      <c r="H141" s="180">
        <v>1</v>
      </c>
      <c r="I141" s="181"/>
      <c r="J141" s="182">
        <f>ROUND(I141*H141,2)</f>
        <v>0</v>
      </c>
      <c r="K141" s="178" t="s">
        <v>4753</v>
      </c>
      <c r="L141" s="42"/>
      <c r="M141" s="183" t="s">
        <v>5</v>
      </c>
      <c r="N141" s="184" t="s">
        <v>48</v>
      </c>
      <c r="O141" s="43"/>
      <c r="P141" s="185">
        <f>O141*H141</f>
        <v>0</v>
      </c>
      <c r="Q141" s="185">
        <v>0</v>
      </c>
      <c r="R141" s="185">
        <f>Q141*H141</f>
        <v>0</v>
      </c>
      <c r="S141" s="185">
        <v>0</v>
      </c>
      <c r="T141" s="186">
        <f>S141*H141</f>
        <v>0</v>
      </c>
      <c r="AR141" s="24" t="s">
        <v>449</v>
      </c>
      <c r="AT141" s="24" t="s">
        <v>146</v>
      </c>
      <c r="AU141" s="24" t="s">
        <v>86</v>
      </c>
      <c r="AY141" s="24" t="s">
        <v>144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24" t="s">
        <v>25</v>
      </c>
      <c r="BK141" s="187">
        <f>ROUND(I141*H141,2)</f>
        <v>0</v>
      </c>
      <c r="BL141" s="24" t="s">
        <v>449</v>
      </c>
      <c r="BM141" s="24" t="s">
        <v>4422</v>
      </c>
    </row>
    <row r="142" spans="2:51" s="12" customFormat="1" ht="13.5">
      <c r="B142" s="197"/>
      <c r="D142" s="206" t="s">
        <v>153</v>
      </c>
      <c r="E142" s="220" t="s">
        <v>5</v>
      </c>
      <c r="F142" s="218" t="s">
        <v>25</v>
      </c>
      <c r="H142" s="219">
        <v>1</v>
      </c>
      <c r="I142" s="201"/>
      <c r="L142" s="197"/>
      <c r="M142" s="202"/>
      <c r="N142" s="203"/>
      <c r="O142" s="203"/>
      <c r="P142" s="203"/>
      <c r="Q142" s="203"/>
      <c r="R142" s="203"/>
      <c r="S142" s="203"/>
      <c r="T142" s="204"/>
      <c r="AT142" s="198" t="s">
        <v>153</v>
      </c>
      <c r="AU142" s="198" t="s">
        <v>86</v>
      </c>
      <c r="AV142" s="12" t="s">
        <v>86</v>
      </c>
      <c r="AW142" s="12" t="s">
        <v>40</v>
      </c>
      <c r="AX142" s="12" t="s">
        <v>25</v>
      </c>
      <c r="AY142" s="198" t="s">
        <v>144</v>
      </c>
    </row>
    <row r="143" spans="2:65" s="1" customFormat="1" ht="22.5" customHeight="1">
      <c r="B143" s="175"/>
      <c r="C143" s="176" t="s">
        <v>372</v>
      </c>
      <c r="D143" s="176" t="s">
        <v>146</v>
      </c>
      <c r="E143" s="177" t="s">
        <v>4423</v>
      </c>
      <c r="F143" s="178" t="s">
        <v>4424</v>
      </c>
      <c r="G143" s="179" t="s">
        <v>4759</v>
      </c>
      <c r="H143" s="180">
        <v>1</v>
      </c>
      <c r="I143" s="181"/>
      <c r="J143" s="182">
        <f>ROUND(I143*H143,2)</f>
        <v>0</v>
      </c>
      <c r="K143" s="178" t="s">
        <v>4753</v>
      </c>
      <c r="L143" s="42"/>
      <c r="M143" s="183" t="s">
        <v>5</v>
      </c>
      <c r="N143" s="184" t="s">
        <v>48</v>
      </c>
      <c r="O143" s="43"/>
      <c r="P143" s="185">
        <f>O143*H143</f>
        <v>0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AR143" s="24" t="s">
        <v>449</v>
      </c>
      <c r="AT143" s="24" t="s">
        <v>146</v>
      </c>
      <c r="AU143" s="24" t="s">
        <v>86</v>
      </c>
      <c r="AY143" s="24" t="s">
        <v>144</v>
      </c>
      <c r="BE143" s="187">
        <f>IF(N143="základní",J143,0)</f>
        <v>0</v>
      </c>
      <c r="BF143" s="187">
        <f>IF(N143="snížená",J143,0)</f>
        <v>0</v>
      </c>
      <c r="BG143" s="187">
        <f>IF(N143="zákl. přenesená",J143,0)</f>
        <v>0</v>
      </c>
      <c r="BH143" s="187">
        <f>IF(N143="sníž. přenesená",J143,0)</f>
        <v>0</v>
      </c>
      <c r="BI143" s="187">
        <f>IF(N143="nulová",J143,0)</f>
        <v>0</v>
      </c>
      <c r="BJ143" s="24" t="s">
        <v>25</v>
      </c>
      <c r="BK143" s="187">
        <f>ROUND(I143*H143,2)</f>
        <v>0</v>
      </c>
      <c r="BL143" s="24" t="s">
        <v>449</v>
      </c>
      <c r="BM143" s="24" t="s">
        <v>4425</v>
      </c>
    </row>
    <row r="144" spans="2:51" s="12" customFormat="1" ht="13.5">
      <c r="B144" s="197"/>
      <c r="D144" s="189" t="s">
        <v>153</v>
      </c>
      <c r="E144" s="198" t="s">
        <v>5</v>
      </c>
      <c r="F144" s="199" t="s">
        <v>25</v>
      </c>
      <c r="H144" s="200">
        <v>1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198" t="s">
        <v>153</v>
      </c>
      <c r="AU144" s="198" t="s">
        <v>86</v>
      </c>
      <c r="AV144" s="12" t="s">
        <v>86</v>
      </c>
      <c r="AW144" s="12" t="s">
        <v>40</v>
      </c>
      <c r="AX144" s="12" t="s">
        <v>25</v>
      </c>
      <c r="AY144" s="198" t="s">
        <v>144</v>
      </c>
    </row>
    <row r="145" spans="2:63" s="10" customFormat="1" ht="29.85" customHeight="1">
      <c r="B145" s="161"/>
      <c r="D145" s="172" t="s">
        <v>76</v>
      </c>
      <c r="E145" s="173" t="s">
        <v>4426</v>
      </c>
      <c r="F145" s="173" t="s">
        <v>4427</v>
      </c>
      <c r="I145" s="164"/>
      <c r="J145" s="174">
        <f>BK145</f>
        <v>0</v>
      </c>
      <c r="L145" s="161"/>
      <c r="M145" s="166"/>
      <c r="N145" s="167"/>
      <c r="O145" s="167"/>
      <c r="P145" s="168">
        <f>SUM(P146:P151)</f>
        <v>0</v>
      </c>
      <c r="Q145" s="167"/>
      <c r="R145" s="168">
        <f>SUM(R146:R151)</f>
        <v>0</v>
      </c>
      <c r="S145" s="167"/>
      <c r="T145" s="169">
        <f>SUM(T146:T151)</f>
        <v>0</v>
      </c>
      <c r="AR145" s="162" t="s">
        <v>178</v>
      </c>
      <c r="AT145" s="170" t="s">
        <v>76</v>
      </c>
      <c r="AU145" s="170" t="s">
        <v>25</v>
      </c>
      <c r="AY145" s="162" t="s">
        <v>144</v>
      </c>
      <c r="BK145" s="171">
        <f>SUM(BK146:BK151)</f>
        <v>0</v>
      </c>
    </row>
    <row r="146" spans="2:65" s="1" customFormat="1" ht="31.5" customHeight="1">
      <c r="B146" s="175"/>
      <c r="C146" s="176" t="s">
        <v>381</v>
      </c>
      <c r="D146" s="176" t="s">
        <v>146</v>
      </c>
      <c r="E146" s="177" t="s">
        <v>4428</v>
      </c>
      <c r="F146" s="178" t="s">
        <v>4429</v>
      </c>
      <c r="G146" s="179" t="s">
        <v>4759</v>
      </c>
      <c r="H146" s="180">
        <v>1</v>
      </c>
      <c r="I146" s="181"/>
      <c r="J146" s="182">
        <f>ROUND(I146*H146,2)</f>
        <v>0</v>
      </c>
      <c r="K146" s="178" t="s">
        <v>4753</v>
      </c>
      <c r="L146" s="42"/>
      <c r="M146" s="183" t="s">
        <v>5</v>
      </c>
      <c r="N146" s="184" t="s">
        <v>48</v>
      </c>
      <c r="O146" s="43"/>
      <c r="P146" s="185">
        <f>O146*H146</f>
        <v>0</v>
      </c>
      <c r="Q146" s="185">
        <v>0</v>
      </c>
      <c r="R146" s="185">
        <f>Q146*H146</f>
        <v>0</v>
      </c>
      <c r="S146" s="185">
        <v>0</v>
      </c>
      <c r="T146" s="186">
        <f>S146*H146</f>
        <v>0</v>
      </c>
      <c r="AR146" s="24" t="s">
        <v>449</v>
      </c>
      <c r="AT146" s="24" t="s">
        <v>146</v>
      </c>
      <c r="AU146" s="24" t="s">
        <v>86</v>
      </c>
      <c r="AY146" s="24" t="s">
        <v>144</v>
      </c>
      <c r="BE146" s="187">
        <f>IF(N146="základní",J146,0)</f>
        <v>0</v>
      </c>
      <c r="BF146" s="187">
        <f>IF(N146="snížená",J146,0)</f>
        <v>0</v>
      </c>
      <c r="BG146" s="187">
        <f>IF(N146="zákl. přenesená",J146,0)</f>
        <v>0</v>
      </c>
      <c r="BH146" s="187">
        <f>IF(N146="sníž. přenesená",J146,0)</f>
        <v>0</v>
      </c>
      <c r="BI146" s="187">
        <f>IF(N146="nulová",J146,0)</f>
        <v>0</v>
      </c>
      <c r="BJ146" s="24" t="s">
        <v>25</v>
      </c>
      <c r="BK146" s="187">
        <f>ROUND(I146*H146,2)</f>
        <v>0</v>
      </c>
      <c r="BL146" s="24" t="s">
        <v>449</v>
      </c>
      <c r="BM146" s="24" t="s">
        <v>4430</v>
      </c>
    </row>
    <row r="147" spans="2:51" s="12" customFormat="1" ht="13.5">
      <c r="B147" s="197"/>
      <c r="D147" s="206" t="s">
        <v>153</v>
      </c>
      <c r="E147" s="220" t="s">
        <v>5</v>
      </c>
      <c r="F147" s="218" t="s">
        <v>25</v>
      </c>
      <c r="H147" s="219">
        <v>1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153</v>
      </c>
      <c r="AU147" s="198" t="s">
        <v>86</v>
      </c>
      <c r="AV147" s="12" t="s">
        <v>86</v>
      </c>
      <c r="AW147" s="12" t="s">
        <v>40</v>
      </c>
      <c r="AX147" s="12" t="s">
        <v>25</v>
      </c>
      <c r="AY147" s="198" t="s">
        <v>144</v>
      </c>
    </row>
    <row r="148" spans="2:65" s="1" customFormat="1" ht="31.5" customHeight="1">
      <c r="B148" s="175"/>
      <c r="C148" s="176" t="s">
        <v>390</v>
      </c>
      <c r="D148" s="176" t="s">
        <v>146</v>
      </c>
      <c r="E148" s="177" t="s">
        <v>4431</v>
      </c>
      <c r="F148" s="178" t="s">
        <v>4432</v>
      </c>
      <c r="G148" s="179" t="s">
        <v>4759</v>
      </c>
      <c r="H148" s="180">
        <v>1</v>
      </c>
      <c r="I148" s="181"/>
      <c r="J148" s="182">
        <f>ROUND(I148*H148,2)</f>
        <v>0</v>
      </c>
      <c r="K148" s="178" t="s">
        <v>4753</v>
      </c>
      <c r="L148" s="42"/>
      <c r="M148" s="183" t="s">
        <v>5</v>
      </c>
      <c r="N148" s="184" t="s">
        <v>48</v>
      </c>
      <c r="O148" s="43"/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AR148" s="24" t="s">
        <v>449</v>
      </c>
      <c r="AT148" s="24" t="s">
        <v>146</v>
      </c>
      <c r="AU148" s="24" t="s">
        <v>86</v>
      </c>
      <c r="AY148" s="24" t="s">
        <v>144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24" t="s">
        <v>25</v>
      </c>
      <c r="BK148" s="187">
        <f>ROUND(I148*H148,2)</f>
        <v>0</v>
      </c>
      <c r="BL148" s="24" t="s">
        <v>449</v>
      </c>
      <c r="BM148" s="24" t="s">
        <v>4433</v>
      </c>
    </row>
    <row r="149" spans="2:51" s="12" customFormat="1" ht="13.5">
      <c r="B149" s="197"/>
      <c r="D149" s="206" t="s">
        <v>153</v>
      </c>
      <c r="E149" s="220" t="s">
        <v>5</v>
      </c>
      <c r="F149" s="218" t="s">
        <v>25</v>
      </c>
      <c r="H149" s="219">
        <v>1</v>
      </c>
      <c r="I149" s="201"/>
      <c r="L149" s="197"/>
      <c r="M149" s="202"/>
      <c r="N149" s="203"/>
      <c r="O149" s="203"/>
      <c r="P149" s="203"/>
      <c r="Q149" s="203"/>
      <c r="R149" s="203"/>
      <c r="S149" s="203"/>
      <c r="T149" s="204"/>
      <c r="AT149" s="198" t="s">
        <v>153</v>
      </c>
      <c r="AU149" s="198" t="s">
        <v>86</v>
      </c>
      <c r="AV149" s="12" t="s">
        <v>86</v>
      </c>
      <c r="AW149" s="12" t="s">
        <v>40</v>
      </c>
      <c r="AX149" s="12" t="s">
        <v>25</v>
      </c>
      <c r="AY149" s="198" t="s">
        <v>144</v>
      </c>
    </row>
    <row r="150" spans="2:65" s="1" customFormat="1" ht="31.5" customHeight="1">
      <c r="B150" s="175"/>
      <c r="C150" s="176" t="s">
        <v>10</v>
      </c>
      <c r="D150" s="176" t="s">
        <v>146</v>
      </c>
      <c r="E150" s="177" t="s">
        <v>4434</v>
      </c>
      <c r="F150" s="178" t="s">
        <v>4435</v>
      </c>
      <c r="G150" s="179" t="s">
        <v>4759</v>
      </c>
      <c r="H150" s="180">
        <v>1</v>
      </c>
      <c r="I150" s="181"/>
      <c r="J150" s="182">
        <f>ROUND(I150*H150,2)</f>
        <v>0</v>
      </c>
      <c r="K150" s="178" t="s">
        <v>4753</v>
      </c>
      <c r="L150" s="42"/>
      <c r="M150" s="183" t="s">
        <v>5</v>
      </c>
      <c r="N150" s="184" t="s">
        <v>48</v>
      </c>
      <c r="O150" s="43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AR150" s="24" t="s">
        <v>449</v>
      </c>
      <c r="AT150" s="24" t="s">
        <v>146</v>
      </c>
      <c r="AU150" s="24" t="s">
        <v>86</v>
      </c>
      <c r="AY150" s="24" t="s">
        <v>144</v>
      </c>
      <c r="BE150" s="187">
        <f>IF(N150="základní",J150,0)</f>
        <v>0</v>
      </c>
      <c r="BF150" s="187">
        <f>IF(N150="snížená",J150,0)</f>
        <v>0</v>
      </c>
      <c r="BG150" s="187">
        <f>IF(N150="zákl. přenesená",J150,0)</f>
        <v>0</v>
      </c>
      <c r="BH150" s="187">
        <f>IF(N150="sníž. přenesená",J150,0)</f>
        <v>0</v>
      </c>
      <c r="BI150" s="187">
        <f>IF(N150="nulová",J150,0)</f>
        <v>0</v>
      </c>
      <c r="BJ150" s="24" t="s">
        <v>25</v>
      </c>
      <c r="BK150" s="187">
        <f>ROUND(I150*H150,2)</f>
        <v>0</v>
      </c>
      <c r="BL150" s="24" t="s">
        <v>449</v>
      </c>
      <c r="BM150" s="24" t="s">
        <v>4436</v>
      </c>
    </row>
    <row r="151" spans="2:51" s="12" customFormat="1" ht="13.5">
      <c r="B151" s="197"/>
      <c r="D151" s="189" t="s">
        <v>153</v>
      </c>
      <c r="E151" s="198" t="s">
        <v>5</v>
      </c>
      <c r="F151" s="199" t="s">
        <v>25</v>
      </c>
      <c r="H151" s="200">
        <v>1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153</v>
      </c>
      <c r="AU151" s="198" t="s">
        <v>86</v>
      </c>
      <c r="AV151" s="12" t="s">
        <v>86</v>
      </c>
      <c r="AW151" s="12" t="s">
        <v>40</v>
      </c>
      <c r="AX151" s="12" t="s">
        <v>25</v>
      </c>
      <c r="AY151" s="198" t="s">
        <v>144</v>
      </c>
    </row>
    <row r="152" spans="2:63" s="10" customFormat="1" ht="29.85" customHeight="1">
      <c r="B152" s="161"/>
      <c r="D152" s="172" t="s">
        <v>76</v>
      </c>
      <c r="E152" s="173" t="s">
        <v>4437</v>
      </c>
      <c r="F152" s="173" t="s">
        <v>4438</v>
      </c>
      <c r="I152" s="164"/>
      <c r="J152" s="174">
        <f>BK152</f>
        <v>0</v>
      </c>
      <c r="L152" s="161"/>
      <c r="M152" s="166"/>
      <c r="N152" s="167"/>
      <c r="O152" s="167"/>
      <c r="P152" s="168">
        <f>SUM(P153:P154)</f>
        <v>0</v>
      </c>
      <c r="Q152" s="167"/>
      <c r="R152" s="168">
        <f>SUM(R153:R154)</f>
        <v>0</v>
      </c>
      <c r="S152" s="167"/>
      <c r="T152" s="169">
        <f>SUM(T153:T154)</f>
        <v>0</v>
      </c>
      <c r="AR152" s="162" t="s">
        <v>178</v>
      </c>
      <c r="AT152" s="170" t="s">
        <v>76</v>
      </c>
      <c r="AU152" s="170" t="s">
        <v>25</v>
      </c>
      <c r="AY152" s="162" t="s">
        <v>144</v>
      </c>
      <c r="BK152" s="171">
        <f>SUM(BK153:BK154)</f>
        <v>0</v>
      </c>
    </row>
    <row r="153" spans="2:65" s="1" customFormat="1" ht="31.5" customHeight="1">
      <c r="B153" s="175"/>
      <c r="C153" s="176" t="s">
        <v>411</v>
      </c>
      <c r="D153" s="176" t="s">
        <v>146</v>
      </c>
      <c r="E153" s="177" t="s">
        <v>4439</v>
      </c>
      <c r="F153" s="178" t="s">
        <v>4440</v>
      </c>
      <c r="G153" s="179" t="s">
        <v>4759</v>
      </c>
      <c r="H153" s="180">
        <v>1</v>
      </c>
      <c r="I153" s="181"/>
      <c r="J153" s="182">
        <f>ROUND(I153*H153,2)</f>
        <v>0</v>
      </c>
      <c r="K153" s="178" t="s">
        <v>4753</v>
      </c>
      <c r="L153" s="42"/>
      <c r="M153" s="183" t="s">
        <v>5</v>
      </c>
      <c r="N153" s="184" t="s">
        <v>48</v>
      </c>
      <c r="O153" s="43"/>
      <c r="P153" s="185">
        <f>O153*H153</f>
        <v>0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AR153" s="24" t="s">
        <v>449</v>
      </c>
      <c r="AT153" s="24" t="s">
        <v>146</v>
      </c>
      <c r="AU153" s="24" t="s">
        <v>86</v>
      </c>
      <c r="AY153" s="24" t="s">
        <v>144</v>
      </c>
      <c r="BE153" s="187">
        <f>IF(N153="základní",J153,0)</f>
        <v>0</v>
      </c>
      <c r="BF153" s="187">
        <f>IF(N153="snížená",J153,0)</f>
        <v>0</v>
      </c>
      <c r="BG153" s="187">
        <f>IF(N153="zákl. přenesená",J153,0)</f>
        <v>0</v>
      </c>
      <c r="BH153" s="187">
        <f>IF(N153="sníž. přenesená",J153,0)</f>
        <v>0</v>
      </c>
      <c r="BI153" s="187">
        <f>IF(N153="nulová",J153,0)</f>
        <v>0</v>
      </c>
      <c r="BJ153" s="24" t="s">
        <v>25</v>
      </c>
      <c r="BK153" s="187">
        <f>ROUND(I153*H153,2)</f>
        <v>0</v>
      </c>
      <c r="BL153" s="24" t="s">
        <v>449</v>
      </c>
      <c r="BM153" s="24" t="s">
        <v>4441</v>
      </c>
    </row>
    <row r="154" spans="2:51" s="12" customFormat="1" ht="13.5">
      <c r="B154" s="197"/>
      <c r="D154" s="189" t="s">
        <v>153</v>
      </c>
      <c r="E154" s="198" t="s">
        <v>5</v>
      </c>
      <c r="F154" s="199" t="s">
        <v>25</v>
      </c>
      <c r="H154" s="200">
        <v>1</v>
      </c>
      <c r="I154" s="201"/>
      <c r="L154" s="197"/>
      <c r="M154" s="202"/>
      <c r="N154" s="203"/>
      <c r="O154" s="203"/>
      <c r="P154" s="203"/>
      <c r="Q154" s="203"/>
      <c r="R154" s="203"/>
      <c r="S154" s="203"/>
      <c r="T154" s="204"/>
      <c r="AT154" s="198" t="s">
        <v>153</v>
      </c>
      <c r="AU154" s="198" t="s">
        <v>86</v>
      </c>
      <c r="AV154" s="12" t="s">
        <v>86</v>
      </c>
      <c r="AW154" s="12" t="s">
        <v>40</v>
      </c>
      <c r="AX154" s="12" t="s">
        <v>25</v>
      </c>
      <c r="AY154" s="198" t="s">
        <v>144</v>
      </c>
    </row>
    <row r="155" spans="2:63" s="10" customFormat="1" ht="37.35" customHeight="1">
      <c r="B155" s="161"/>
      <c r="D155" s="172" t="s">
        <v>76</v>
      </c>
      <c r="E155" s="221" t="s">
        <v>728</v>
      </c>
      <c r="F155" s="221" t="s">
        <v>729</v>
      </c>
      <c r="I155" s="164"/>
      <c r="J155" s="222">
        <f>BK155</f>
        <v>0</v>
      </c>
      <c r="L155" s="161"/>
      <c r="M155" s="166"/>
      <c r="N155" s="167"/>
      <c r="O155" s="167"/>
      <c r="P155" s="168">
        <f>SUM(P156:P179)</f>
        <v>0</v>
      </c>
      <c r="Q155" s="167"/>
      <c r="R155" s="168">
        <f>SUM(R156:R179)</f>
        <v>2.8699999999999997</v>
      </c>
      <c r="S155" s="167"/>
      <c r="T155" s="169">
        <f>SUM(T156:T179)</f>
        <v>0</v>
      </c>
      <c r="AR155" s="162" t="s">
        <v>151</v>
      </c>
      <c r="AT155" s="170" t="s">
        <v>76</v>
      </c>
      <c r="AU155" s="170" t="s">
        <v>77</v>
      </c>
      <c r="AY155" s="162" t="s">
        <v>144</v>
      </c>
      <c r="BK155" s="171">
        <f>SUM(BK156:BK179)</f>
        <v>0</v>
      </c>
    </row>
    <row r="156" spans="2:65" s="1" customFormat="1" ht="22.5" customHeight="1">
      <c r="B156" s="175"/>
      <c r="C156" s="176" t="s">
        <v>446</v>
      </c>
      <c r="D156" s="176" t="s">
        <v>146</v>
      </c>
      <c r="E156" s="177" t="s">
        <v>731</v>
      </c>
      <c r="F156" s="178" t="s">
        <v>4442</v>
      </c>
      <c r="G156" s="179" t="s">
        <v>733</v>
      </c>
      <c r="H156" s="180">
        <v>2160</v>
      </c>
      <c r="I156" s="181"/>
      <c r="J156" s="182">
        <f>ROUND(I156*H156,2)</f>
        <v>0</v>
      </c>
      <c r="K156" s="178" t="s">
        <v>4753</v>
      </c>
      <c r="L156" s="42"/>
      <c r="M156" s="183" t="s">
        <v>5</v>
      </c>
      <c r="N156" s="184" t="s">
        <v>48</v>
      </c>
      <c r="O156" s="43"/>
      <c r="P156" s="185">
        <f>O156*H156</f>
        <v>0</v>
      </c>
      <c r="Q156" s="185">
        <v>0</v>
      </c>
      <c r="R156" s="185">
        <f>Q156*H156</f>
        <v>0</v>
      </c>
      <c r="S156" s="185">
        <v>0</v>
      </c>
      <c r="T156" s="186">
        <f>S156*H156</f>
        <v>0</v>
      </c>
      <c r="AR156" s="24" t="s">
        <v>734</v>
      </c>
      <c r="AT156" s="24" t="s">
        <v>146</v>
      </c>
      <c r="AU156" s="24" t="s">
        <v>25</v>
      </c>
      <c r="AY156" s="24" t="s">
        <v>144</v>
      </c>
      <c r="BE156" s="187">
        <f>IF(N156="základní",J156,0)</f>
        <v>0</v>
      </c>
      <c r="BF156" s="187">
        <f>IF(N156="snížená",J156,0)</f>
        <v>0</v>
      </c>
      <c r="BG156" s="187">
        <f>IF(N156="zákl. přenesená",J156,0)</f>
        <v>0</v>
      </c>
      <c r="BH156" s="187">
        <f>IF(N156="sníž. přenesená",J156,0)</f>
        <v>0</v>
      </c>
      <c r="BI156" s="187">
        <f>IF(N156="nulová",J156,0)</f>
        <v>0</v>
      </c>
      <c r="BJ156" s="24" t="s">
        <v>25</v>
      </c>
      <c r="BK156" s="187">
        <f>ROUND(I156*H156,2)</f>
        <v>0</v>
      </c>
      <c r="BL156" s="24" t="s">
        <v>734</v>
      </c>
      <c r="BM156" s="24" t="s">
        <v>4443</v>
      </c>
    </row>
    <row r="157" spans="2:51" s="12" customFormat="1" ht="13.5">
      <c r="B157" s="197"/>
      <c r="D157" s="189" t="s">
        <v>153</v>
      </c>
      <c r="E157" s="198" t="s">
        <v>5</v>
      </c>
      <c r="F157" s="199" t="s">
        <v>4444</v>
      </c>
      <c r="H157" s="200">
        <v>2160</v>
      </c>
      <c r="I157" s="201"/>
      <c r="L157" s="197"/>
      <c r="M157" s="202"/>
      <c r="N157" s="203"/>
      <c r="O157" s="203"/>
      <c r="P157" s="203"/>
      <c r="Q157" s="203"/>
      <c r="R157" s="203"/>
      <c r="S157" s="203"/>
      <c r="T157" s="204"/>
      <c r="AT157" s="198" t="s">
        <v>153</v>
      </c>
      <c r="AU157" s="198" t="s">
        <v>25</v>
      </c>
      <c r="AV157" s="12" t="s">
        <v>86</v>
      </c>
      <c r="AW157" s="12" t="s">
        <v>40</v>
      </c>
      <c r="AX157" s="12" t="s">
        <v>77</v>
      </c>
      <c r="AY157" s="198" t="s">
        <v>144</v>
      </c>
    </row>
    <row r="158" spans="2:51" s="13" customFormat="1" ht="13.5">
      <c r="B158" s="205"/>
      <c r="D158" s="206" t="s">
        <v>153</v>
      </c>
      <c r="E158" s="207" t="s">
        <v>5</v>
      </c>
      <c r="F158" s="208" t="s">
        <v>174</v>
      </c>
      <c r="H158" s="209">
        <v>2160</v>
      </c>
      <c r="I158" s="210"/>
      <c r="L158" s="205"/>
      <c r="M158" s="211"/>
      <c r="N158" s="212"/>
      <c r="O158" s="212"/>
      <c r="P158" s="212"/>
      <c r="Q158" s="212"/>
      <c r="R158" s="212"/>
      <c r="S158" s="212"/>
      <c r="T158" s="213"/>
      <c r="AT158" s="214" t="s">
        <v>153</v>
      </c>
      <c r="AU158" s="214" t="s">
        <v>25</v>
      </c>
      <c r="AV158" s="13" t="s">
        <v>151</v>
      </c>
      <c r="AW158" s="13" t="s">
        <v>40</v>
      </c>
      <c r="AX158" s="13" t="s">
        <v>25</v>
      </c>
      <c r="AY158" s="214" t="s">
        <v>144</v>
      </c>
    </row>
    <row r="159" spans="2:65" s="1" customFormat="1" ht="22.5" customHeight="1">
      <c r="B159" s="175"/>
      <c r="C159" s="176" t="s">
        <v>453</v>
      </c>
      <c r="D159" s="176" t="s">
        <v>146</v>
      </c>
      <c r="E159" s="177" t="s">
        <v>750</v>
      </c>
      <c r="F159" s="178" t="s">
        <v>751</v>
      </c>
      <c r="G159" s="179" t="s">
        <v>733</v>
      </c>
      <c r="H159" s="180">
        <v>2160</v>
      </c>
      <c r="I159" s="181"/>
      <c r="J159" s="182">
        <f>ROUND(I159*H159,2)</f>
        <v>0</v>
      </c>
      <c r="K159" s="178" t="s">
        <v>4753</v>
      </c>
      <c r="L159" s="42"/>
      <c r="M159" s="183" t="s">
        <v>5</v>
      </c>
      <c r="N159" s="184" t="s">
        <v>48</v>
      </c>
      <c r="O159" s="43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AR159" s="24" t="s">
        <v>734</v>
      </c>
      <c r="AT159" s="24" t="s">
        <v>146</v>
      </c>
      <c r="AU159" s="24" t="s">
        <v>25</v>
      </c>
      <c r="AY159" s="24" t="s">
        <v>144</v>
      </c>
      <c r="BE159" s="187">
        <f>IF(N159="základní",J159,0)</f>
        <v>0</v>
      </c>
      <c r="BF159" s="187">
        <f>IF(N159="snížená",J159,0)</f>
        <v>0</v>
      </c>
      <c r="BG159" s="187">
        <f>IF(N159="zákl. přenesená",J159,0)</f>
        <v>0</v>
      </c>
      <c r="BH159" s="187">
        <f>IF(N159="sníž. přenesená",J159,0)</f>
        <v>0</v>
      </c>
      <c r="BI159" s="187">
        <f>IF(N159="nulová",J159,0)</f>
        <v>0</v>
      </c>
      <c r="BJ159" s="24" t="s">
        <v>25</v>
      </c>
      <c r="BK159" s="187">
        <f>ROUND(I159*H159,2)</f>
        <v>0</v>
      </c>
      <c r="BL159" s="24" t="s">
        <v>734</v>
      </c>
      <c r="BM159" s="24" t="s">
        <v>4445</v>
      </c>
    </row>
    <row r="160" spans="2:51" s="12" customFormat="1" ht="13.5">
      <c r="B160" s="197"/>
      <c r="D160" s="189" t="s">
        <v>153</v>
      </c>
      <c r="E160" s="198" t="s">
        <v>5</v>
      </c>
      <c r="F160" s="199" t="s">
        <v>4444</v>
      </c>
      <c r="H160" s="200">
        <v>2160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153</v>
      </c>
      <c r="AU160" s="198" t="s">
        <v>25</v>
      </c>
      <c r="AV160" s="12" t="s">
        <v>86</v>
      </c>
      <c r="AW160" s="12" t="s">
        <v>40</v>
      </c>
      <c r="AX160" s="12" t="s">
        <v>77</v>
      </c>
      <c r="AY160" s="198" t="s">
        <v>144</v>
      </c>
    </row>
    <row r="161" spans="2:51" s="13" customFormat="1" ht="13.5">
      <c r="B161" s="205"/>
      <c r="D161" s="206" t="s">
        <v>153</v>
      </c>
      <c r="E161" s="207" t="s">
        <v>5</v>
      </c>
      <c r="F161" s="208" t="s">
        <v>174</v>
      </c>
      <c r="H161" s="209">
        <v>2160</v>
      </c>
      <c r="I161" s="210"/>
      <c r="L161" s="205"/>
      <c r="M161" s="211"/>
      <c r="N161" s="212"/>
      <c r="O161" s="212"/>
      <c r="P161" s="212"/>
      <c r="Q161" s="212"/>
      <c r="R161" s="212"/>
      <c r="S161" s="212"/>
      <c r="T161" s="213"/>
      <c r="AT161" s="214" t="s">
        <v>153</v>
      </c>
      <c r="AU161" s="214" t="s">
        <v>25</v>
      </c>
      <c r="AV161" s="13" t="s">
        <v>151</v>
      </c>
      <c r="AW161" s="13" t="s">
        <v>40</v>
      </c>
      <c r="AX161" s="13" t="s">
        <v>25</v>
      </c>
      <c r="AY161" s="214" t="s">
        <v>144</v>
      </c>
    </row>
    <row r="162" spans="2:65" s="1" customFormat="1" ht="31.5" customHeight="1">
      <c r="B162" s="175"/>
      <c r="C162" s="223" t="s">
        <v>459</v>
      </c>
      <c r="D162" s="223" t="s">
        <v>782</v>
      </c>
      <c r="E162" s="224" t="s">
        <v>4446</v>
      </c>
      <c r="F162" s="225" t="s">
        <v>4447</v>
      </c>
      <c r="G162" s="226" t="s">
        <v>198</v>
      </c>
      <c r="H162" s="227">
        <v>1</v>
      </c>
      <c r="I162" s="228"/>
      <c r="J162" s="229">
        <f>ROUND(I162*H162,2)</f>
        <v>0</v>
      </c>
      <c r="K162" s="353" t="s">
        <v>4753</v>
      </c>
      <c r="L162" s="230"/>
      <c r="M162" s="231" t="s">
        <v>5</v>
      </c>
      <c r="N162" s="232" t="s">
        <v>48</v>
      </c>
      <c r="O162" s="43"/>
      <c r="P162" s="185">
        <f>O162*H162</f>
        <v>0</v>
      </c>
      <c r="Q162" s="185">
        <v>0</v>
      </c>
      <c r="R162" s="185">
        <f>Q162*H162</f>
        <v>0</v>
      </c>
      <c r="S162" s="185">
        <v>0</v>
      </c>
      <c r="T162" s="186">
        <f>S162*H162</f>
        <v>0</v>
      </c>
      <c r="AR162" s="24" t="s">
        <v>734</v>
      </c>
      <c r="AT162" s="24" t="s">
        <v>782</v>
      </c>
      <c r="AU162" s="24" t="s">
        <v>25</v>
      </c>
      <c r="AY162" s="24" t="s">
        <v>144</v>
      </c>
      <c r="BE162" s="187">
        <f>IF(N162="základní",J162,0)</f>
        <v>0</v>
      </c>
      <c r="BF162" s="187">
        <f>IF(N162="snížená",J162,0)</f>
        <v>0</v>
      </c>
      <c r="BG162" s="187">
        <f>IF(N162="zákl. přenesená",J162,0)</f>
        <v>0</v>
      </c>
      <c r="BH162" s="187">
        <f>IF(N162="sníž. přenesená",J162,0)</f>
        <v>0</v>
      </c>
      <c r="BI162" s="187">
        <f>IF(N162="nulová",J162,0)</f>
        <v>0</v>
      </c>
      <c r="BJ162" s="24" t="s">
        <v>25</v>
      </c>
      <c r="BK162" s="187">
        <f>ROUND(I162*H162,2)</f>
        <v>0</v>
      </c>
      <c r="BL162" s="24" t="s">
        <v>734</v>
      </c>
      <c r="BM162" s="24" t="s">
        <v>4448</v>
      </c>
    </row>
    <row r="163" spans="2:47" s="1" customFormat="1" ht="27">
      <c r="B163" s="42"/>
      <c r="D163" s="189" t="s">
        <v>852</v>
      </c>
      <c r="F163" s="236" t="s">
        <v>4449</v>
      </c>
      <c r="I163" s="237"/>
      <c r="K163" s="355"/>
      <c r="L163" s="42"/>
      <c r="M163" s="238"/>
      <c r="N163" s="43"/>
      <c r="O163" s="43"/>
      <c r="P163" s="43"/>
      <c r="Q163" s="43"/>
      <c r="R163" s="43"/>
      <c r="S163" s="43"/>
      <c r="T163" s="71"/>
      <c r="AT163" s="24" t="s">
        <v>852</v>
      </c>
      <c r="AU163" s="24" t="s">
        <v>25</v>
      </c>
    </row>
    <row r="164" spans="2:51" s="12" customFormat="1" ht="13.5">
      <c r="B164" s="197"/>
      <c r="D164" s="189" t="s">
        <v>153</v>
      </c>
      <c r="E164" s="198" t="s">
        <v>5</v>
      </c>
      <c r="F164" s="199" t="s">
        <v>4450</v>
      </c>
      <c r="H164" s="200">
        <v>1</v>
      </c>
      <c r="I164" s="201"/>
      <c r="K164" s="355"/>
      <c r="L164" s="197"/>
      <c r="M164" s="202"/>
      <c r="N164" s="203"/>
      <c r="O164" s="203"/>
      <c r="P164" s="203"/>
      <c r="Q164" s="203"/>
      <c r="R164" s="203"/>
      <c r="S164" s="203"/>
      <c r="T164" s="204"/>
      <c r="AT164" s="198" t="s">
        <v>153</v>
      </c>
      <c r="AU164" s="198" t="s">
        <v>25</v>
      </c>
      <c r="AV164" s="12" t="s">
        <v>86</v>
      </c>
      <c r="AW164" s="12" t="s">
        <v>40</v>
      </c>
      <c r="AX164" s="12" t="s">
        <v>77</v>
      </c>
      <c r="AY164" s="198" t="s">
        <v>144</v>
      </c>
    </row>
    <row r="165" spans="2:51" s="13" customFormat="1" ht="13.5">
      <c r="B165" s="205"/>
      <c r="D165" s="206" t="s">
        <v>153</v>
      </c>
      <c r="E165" s="207" t="s">
        <v>5</v>
      </c>
      <c r="F165" s="208" t="s">
        <v>174</v>
      </c>
      <c r="H165" s="209">
        <v>1</v>
      </c>
      <c r="I165" s="210"/>
      <c r="K165" s="355"/>
      <c r="L165" s="205"/>
      <c r="M165" s="211"/>
      <c r="N165" s="212"/>
      <c r="O165" s="212"/>
      <c r="P165" s="212"/>
      <c r="Q165" s="212"/>
      <c r="R165" s="212"/>
      <c r="S165" s="212"/>
      <c r="T165" s="213"/>
      <c r="AT165" s="214" t="s">
        <v>153</v>
      </c>
      <c r="AU165" s="214" t="s">
        <v>25</v>
      </c>
      <c r="AV165" s="13" t="s">
        <v>151</v>
      </c>
      <c r="AW165" s="13" t="s">
        <v>40</v>
      </c>
      <c r="AX165" s="13" t="s">
        <v>25</v>
      </c>
      <c r="AY165" s="214" t="s">
        <v>144</v>
      </c>
    </row>
    <row r="166" spans="2:65" s="1" customFormat="1" ht="22.5" customHeight="1">
      <c r="B166" s="175"/>
      <c r="C166" s="223" t="s">
        <v>465</v>
      </c>
      <c r="D166" s="223" t="s">
        <v>782</v>
      </c>
      <c r="E166" s="224" t="s">
        <v>4451</v>
      </c>
      <c r="F166" s="225" t="s">
        <v>4452</v>
      </c>
      <c r="G166" s="226" t="s">
        <v>4453</v>
      </c>
      <c r="H166" s="227">
        <v>0.7</v>
      </c>
      <c r="I166" s="228"/>
      <c r="J166" s="229">
        <f>ROUND(I166*H166,2)</f>
        <v>0</v>
      </c>
      <c r="K166" s="353" t="s">
        <v>4753</v>
      </c>
      <c r="L166" s="230"/>
      <c r="M166" s="231" t="s">
        <v>5</v>
      </c>
      <c r="N166" s="232" t="s">
        <v>48</v>
      </c>
      <c r="O166" s="43"/>
      <c r="P166" s="185">
        <f>O166*H166</f>
        <v>0</v>
      </c>
      <c r="Q166" s="185">
        <v>4.1</v>
      </c>
      <c r="R166" s="185">
        <f>Q166*H166</f>
        <v>2.8699999999999997</v>
      </c>
      <c r="S166" s="185">
        <v>0</v>
      </c>
      <c r="T166" s="186">
        <f>S166*H166</f>
        <v>0</v>
      </c>
      <c r="AR166" s="24" t="s">
        <v>734</v>
      </c>
      <c r="AT166" s="24" t="s">
        <v>782</v>
      </c>
      <c r="AU166" s="24" t="s">
        <v>25</v>
      </c>
      <c r="AY166" s="24" t="s">
        <v>144</v>
      </c>
      <c r="BE166" s="187">
        <f>IF(N166="základní",J166,0)</f>
        <v>0</v>
      </c>
      <c r="BF166" s="187">
        <f>IF(N166="snížená",J166,0)</f>
        <v>0</v>
      </c>
      <c r="BG166" s="187">
        <f>IF(N166="zákl. přenesená",J166,0)</f>
        <v>0</v>
      </c>
      <c r="BH166" s="187">
        <f>IF(N166="sníž. přenesená",J166,0)</f>
        <v>0</v>
      </c>
      <c r="BI166" s="187">
        <f>IF(N166="nulová",J166,0)</f>
        <v>0</v>
      </c>
      <c r="BJ166" s="24" t="s">
        <v>25</v>
      </c>
      <c r="BK166" s="187">
        <f>ROUND(I166*H166,2)</f>
        <v>0</v>
      </c>
      <c r="BL166" s="24" t="s">
        <v>734</v>
      </c>
      <c r="BM166" s="24" t="s">
        <v>4454</v>
      </c>
    </row>
    <row r="167" spans="2:47" s="1" customFormat="1" ht="27">
      <c r="B167" s="42"/>
      <c r="D167" s="189" t="s">
        <v>852</v>
      </c>
      <c r="F167" s="236" t="s">
        <v>4455</v>
      </c>
      <c r="I167" s="237"/>
      <c r="K167" s="355"/>
      <c r="L167" s="42"/>
      <c r="M167" s="238"/>
      <c r="N167" s="43"/>
      <c r="O167" s="43"/>
      <c r="P167" s="43"/>
      <c r="Q167" s="43"/>
      <c r="R167" s="43"/>
      <c r="S167" s="43"/>
      <c r="T167" s="71"/>
      <c r="AT167" s="24" t="s">
        <v>852</v>
      </c>
      <c r="AU167" s="24" t="s">
        <v>25</v>
      </c>
    </row>
    <row r="168" spans="2:51" s="12" customFormat="1" ht="13.5">
      <c r="B168" s="197"/>
      <c r="D168" s="189" t="s">
        <v>153</v>
      </c>
      <c r="E168" s="198" t="s">
        <v>5</v>
      </c>
      <c r="F168" s="199" t="s">
        <v>4456</v>
      </c>
      <c r="H168" s="200">
        <v>0.7</v>
      </c>
      <c r="I168" s="201"/>
      <c r="K168" s="355"/>
      <c r="L168" s="197"/>
      <c r="M168" s="202"/>
      <c r="N168" s="203"/>
      <c r="O168" s="203"/>
      <c r="P168" s="203"/>
      <c r="Q168" s="203"/>
      <c r="R168" s="203"/>
      <c r="S168" s="203"/>
      <c r="T168" s="204"/>
      <c r="AT168" s="198" t="s">
        <v>153</v>
      </c>
      <c r="AU168" s="198" t="s">
        <v>25</v>
      </c>
      <c r="AV168" s="12" t="s">
        <v>86</v>
      </c>
      <c r="AW168" s="12" t="s">
        <v>40</v>
      </c>
      <c r="AX168" s="12" t="s">
        <v>77</v>
      </c>
      <c r="AY168" s="198" t="s">
        <v>144</v>
      </c>
    </row>
    <row r="169" spans="2:51" s="13" customFormat="1" ht="13.5">
      <c r="B169" s="205"/>
      <c r="D169" s="206" t="s">
        <v>153</v>
      </c>
      <c r="E169" s="207" t="s">
        <v>5</v>
      </c>
      <c r="F169" s="208" t="s">
        <v>174</v>
      </c>
      <c r="H169" s="209">
        <v>0.7</v>
      </c>
      <c r="I169" s="210"/>
      <c r="K169" s="355"/>
      <c r="L169" s="205"/>
      <c r="M169" s="211"/>
      <c r="N169" s="212"/>
      <c r="O169" s="212"/>
      <c r="P169" s="212"/>
      <c r="Q169" s="212"/>
      <c r="R169" s="212"/>
      <c r="S169" s="212"/>
      <c r="T169" s="213"/>
      <c r="AT169" s="214" t="s">
        <v>153</v>
      </c>
      <c r="AU169" s="214" t="s">
        <v>25</v>
      </c>
      <c r="AV169" s="13" t="s">
        <v>151</v>
      </c>
      <c r="AW169" s="13" t="s">
        <v>40</v>
      </c>
      <c r="AX169" s="13" t="s">
        <v>25</v>
      </c>
      <c r="AY169" s="214" t="s">
        <v>144</v>
      </c>
    </row>
    <row r="170" spans="2:65" s="1" customFormat="1" ht="22.5" customHeight="1">
      <c r="B170" s="175"/>
      <c r="C170" s="223" t="s">
        <v>471</v>
      </c>
      <c r="D170" s="223" t="s">
        <v>782</v>
      </c>
      <c r="E170" s="224" t="s">
        <v>4457</v>
      </c>
      <c r="F170" s="225" t="s">
        <v>4458</v>
      </c>
      <c r="G170" s="226" t="s">
        <v>1177</v>
      </c>
      <c r="H170" s="227">
        <v>1000</v>
      </c>
      <c r="I170" s="228"/>
      <c r="J170" s="229">
        <f>ROUND(I170*H170,2)</f>
        <v>0</v>
      </c>
      <c r="K170" s="353" t="s">
        <v>4753</v>
      </c>
      <c r="L170" s="230"/>
      <c r="M170" s="231" t="s">
        <v>5</v>
      </c>
      <c r="N170" s="232" t="s">
        <v>48</v>
      </c>
      <c r="O170" s="43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AR170" s="24" t="s">
        <v>734</v>
      </c>
      <c r="AT170" s="24" t="s">
        <v>782</v>
      </c>
      <c r="AU170" s="24" t="s">
        <v>25</v>
      </c>
      <c r="AY170" s="24" t="s">
        <v>144</v>
      </c>
      <c r="BE170" s="187">
        <f>IF(N170="základní",J170,0)</f>
        <v>0</v>
      </c>
      <c r="BF170" s="187">
        <f>IF(N170="snížená",J170,0)</f>
        <v>0</v>
      </c>
      <c r="BG170" s="187">
        <f>IF(N170="zákl. přenesená",J170,0)</f>
        <v>0</v>
      </c>
      <c r="BH170" s="187">
        <f>IF(N170="sníž. přenesená",J170,0)</f>
        <v>0</v>
      </c>
      <c r="BI170" s="187">
        <f>IF(N170="nulová",J170,0)</f>
        <v>0</v>
      </c>
      <c r="BJ170" s="24" t="s">
        <v>25</v>
      </c>
      <c r="BK170" s="187">
        <f>ROUND(I170*H170,2)</f>
        <v>0</v>
      </c>
      <c r="BL170" s="24" t="s">
        <v>734</v>
      </c>
      <c r="BM170" s="24" t="s">
        <v>4459</v>
      </c>
    </row>
    <row r="171" spans="2:51" s="12" customFormat="1" ht="13.5">
      <c r="B171" s="197"/>
      <c r="D171" s="189" t="s">
        <v>153</v>
      </c>
      <c r="E171" s="198" t="s">
        <v>5</v>
      </c>
      <c r="F171" s="199" t="s">
        <v>4460</v>
      </c>
      <c r="H171" s="200">
        <v>1000</v>
      </c>
      <c r="I171" s="201"/>
      <c r="K171" s="355"/>
      <c r="L171" s="197"/>
      <c r="M171" s="202"/>
      <c r="N171" s="203"/>
      <c r="O171" s="203"/>
      <c r="P171" s="203"/>
      <c r="Q171" s="203"/>
      <c r="R171" s="203"/>
      <c r="S171" s="203"/>
      <c r="T171" s="204"/>
      <c r="AT171" s="198" t="s">
        <v>153</v>
      </c>
      <c r="AU171" s="198" t="s">
        <v>25</v>
      </c>
      <c r="AV171" s="12" t="s">
        <v>86</v>
      </c>
      <c r="AW171" s="12" t="s">
        <v>40</v>
      </c>
      <c r="AX171" s="12" t="s">
        <v>77</v>
      </c>
      <c r="AY171" s="198" t="s">
        <v>144</v>
      </c>
    </row>
    <row r="172" spans="2:51" s="13" customFormat="1" ht="13.5">
      <c r="B172" s="205"/>
      <c r="D172" s="206" t="s">
        <v>153</v>
      </c>
      <c r="E172" s="207" t="s">
        <v>5</v>
      </c>
      <c r="F172" s="208" t="s">
        <v>174</v>
      </c>
      <c r="H172" s="209">
        <v>1000</v>
      </c>
      <c r="I172" s="210"/>
      <c r="K172" s="355"/>
      <c r="L172" s="205"/>
      <c r="M172" s="211"/>
      <c r="N172" s="212"/>
      <c r="O172" s="212"/>
      <c r="P172" s="212"/>
      <c r="Q172" s="212"/>
      <c r="R172" s="212"/>
      <c r="S172" s="212"/>
      <c r="T172" s="213"/>
      <c r="AT172" s="214" t="s">
        <v>153</v>
      </c>
      <c r="AU172" s="214" t="s">
        <v>25</v>
      </c>
      <c r="AV172" s="13" t="s">
        <v>151</v>
      </c>
      <c r="AW172" s="13" t="s">
        <v>40</v>
      </c>
      <c r="AX172" s="13" t="s">
        <v>25</v>
      </c>
      <c r="AY172" s="214" t="s">
        <v>144</v>
      </c>
    </row>
    <row r="173" spans="2:65" s="1" customFormat="1" ht="31.5" customHeight="1">
      <c r="B173" s="175"/>
      <c r="C173" s="223" t="s">
        <v>476</v>
      </c>
      <c r="D173" s="223" t="s">
        <v>782</v>
      </c>
      <c r="E173" s="224" t="s">
        <v>4461</v>
      </c>
      <c r="F173" s="225" t="s">
        <v>4462</v>
      </c>
      <c r="G173" s="226" t="s">
        <v>1177</v>
      </c>
      <c r="H173" s="227">
        <v>1000</v>
      </c>
      <c r="I173" s="228"/>
      <c r="J173" s="229">
        <f>ROUND(I173*H173,2)</f>
        <v>0</v>
      </c>
      <c r="K173" s="353" t="s">
        <v>4753</v>
      </c>
      <c r="L173" s="230"/>
      <c r="M173" s="231" t="s">
        <v>5</v>
      </c>
      <c r="N173" s="232" t="s">
        <v>48</v>
      </c>
      <c r="O173" s="43"/>
      <c r="P173" s="185">
        <f>O173*H173</f>
        <v>0</v>
      </c>
      <c r="Q173" s="185">
        <v>0</v>
      </c>
      <c r="R173" s="185">
        <f>Q173*H173</f>
        <v>0</v>
      </c>
      <c r="S173" s="185">
        <v>0</v>
      </c>
      <c r="T173" s="186">
        <f>S173*H173</f>
        <v>0</v>
      </c>
      <c r="AR173" s="24" t="s">
        <v>734</v>
      </c>
      <c r="AT173" s="24" t="s">
        <v>782</v>
      </c>
      <c r="AU173" s="24" t="s">
        <v>25</v>
      </c>
      <c r="AY173" s="24" t="s">
        <v>144</v>
      </c>
      <c r="BE173" s="187">
        <f>IF(N173="základní",J173,0)</f>
        <v>0</v>
      </c>
      <c r="BF173" s="187">
        <f>IF(N173="snížená",J173,0)</f>
        <v>0</v>
      </c>
      <c r="BG173" s="187">
        <f>IF(N173="zákl. přenesená",J173,0)</f>
        <v>0</v>
      </c>
      <c r="BH173" s="187">
        <f>IF(N173="sníž. přenesená",J173,0)</f>
        <v>0</v>
      </c>
      <c r="BI173" s="187">
        <f>IF(N173="nulová",J173,0)</f>
        <v>0</v>
      </c>
      <c r="BJ173" s="24" t="s">
        <v>25</v>
      </c>
      <c r="BK173" s="187">
        <f>ROUND(I173*H173,2)</f>
        <v>0</v>
      </c>
      <c r="BL173" s="24" t="s">
        <v>734</v>
      </c>
      <c r="BM173" s="24" t="s">
        <v>4463</v>
      </c>
    </row>
    <row r="174" spans="2:47" s="1" customFormat="1" ht="27">
      <c r="B174" s="42"/>
      <c r="D174" s="189" t="s">
        <v>852</v>
      </c>
      <c r="F174" s="236" t="s">
        <v>4464</v>
      </c>
      <c r="I174" s="237"/>
      <c r="K174" s="355"/>
      <c r="L174" s="42"/>
      <c r="M174" s="238"/>
      <c r="N174" s="43"/>
      <c r="O174" s="43"/>
      <c r="P174" s="43"/>
      <c r="Q174" s="43"/>
      <c r="R174" s="43"/>
      <c r="S174" s="43"/>
      <c r="T174" s="71"/>
      <c r="AT174" s="24" t="s">
        <v>852</v>
      </c>
      <c r="AU174" s="24" t="s">
        <v>25</v>
      </c>
    </row>
    <row r="175" spans="2:51" s="12" customFormat="1" ht="13.5">
      <c r="B175" s="197"/>
      <c r="D175" s="189" t="s">
        <v>153</v>
      </c>
      <c r="E175" s="198" t="s">
        <v>5</v>
      </c>
      <c r="F175" s="199" t="s">
        <v>4460</v>
      </c>
      <c r="H175" s="200">
        <v>1000</v>
      </c>
      <c r="I175" s="201"/>
      <c r="K175" s="355"/>
      <c r="L175" s="197"/>
      <c r="M175" s="202"/>
      <c r="N175" s="203"/>
      <c r="O175" s="203"/>
      <c r="P175" s="203"/>
      <c r="Q175" s="203"/>
      <c r="R175" s="203"/>
      <c r="S175" s="203"/>
      <c r="T175" s="204"/>
      <c r="AT175" s="198" t="s">
        <v>153</v>
      </c>
      <c r="AU175" s="198" t="s">
        <v>25</v>
      </c>
      <c r="AV175" s="12" t="s">
        <v>86</v>
      </c>
      <c r="AW175" s="12" t="s">
        <v>40</v>
      </c>
      <c r="AX175" s="12" t="s">
        <v>77</v>
      </c>
      <c r="AY175" s="198" t="s">
        <v>144</v>
      </c>
    </row>
    <row r="176" spans="2:51" s="13" customFormat="1" ht="13.5">
      <c r="B176" s="205"/>
      <c r="D176" s="206" t="s">
        <v>153</v>
      </c>
      <c r="E176" s="207" t="s">
        <v>5</v>
      </c>
      <c r="F176" s="208" t="s">
        <v>174</v>
      </c>
      <c r="H176" s="209">
        <v>1000</v>
      </c>
      <c r="I176" s="210"/>
      <c r="K176" s="355"/>
      <c r="L176" s="205"/>
      <c r="M176" s="211"/>
      <c r="N176" s="212"/>
      <c r="O176" s="212"/>
      <c r="P176" s="212"/>
      <c r="Q176" s="212"/>
      <c r="R176" s="212"/>
      <c r="S176" s="212"/>
      <c r="T176" s="213"/>
      <c r="AT176" s="214" t="s">
        <v>153</v>
      </c>
      <c r="AU176" s="214" t="s">
        <v>25</v>
      </c>
      <c r="AV176" s="13" t="s">
        <v>151</v>
      </c>
      <c r="AW176" s="13" t="s">
        <v>40</v>
      </c>
      <c r="AX176" s="13" t="s">
        <v>25</v>
      </c>
      <c r="AY176" s="214" t="s">
        <v>144</v>
      </c>
    </row>
    <row r="177" spans="2:65" s="1" customFormat="1" ht="22.5" customHeight="1">
      <c r="B177" s="175"/>
      <c r="C177" s="223" t="s">
        <v>481</v>
      </c>
      <c r="D177" s="223" t="s">
        <v>782</v>
      </c>
      <c r="E177" s="224" t="s">
        <v>4465</v>
      </c>
      <c r="F177" s="225" t="s">
        <v>4466</v>
      </c>
      <c r="G177" s="226" t="s">
        <v>198</v>
      </c>
      <c r="H177" s="227">
        <v>1</v>
      </c>
      <c r="I177" s="228"/>
      <c r="J177" s="229">
        <f>ROUND(I177*H177,2)</f>
        <v>0</v>
      </c>
      <c r="K177" s="353" t="s">
        <v>4753</v>
      </c>
      <c r="L177" s="230"/>
      <c r="M177" s="231" t="s">
        <v>5</v>
      </c>
      <c r="N177" s="232" t="s">
        <v>48</v>
      </c>
      <c r="O177" s="43"/>
      <c r="P177" s="185">
        <f>O177*H177</f>
        <v>0</v>
      </c>
      <c r="Q177" s="185">
        <v>0</v>
      </c>
      <c r="R177" s="185">
        <f>Q177*H177</f>
        <v>0</v>
      </c>
      <c r="S177" s="185">
        <v>0</v>
      </c>
      <c r="T177" s="186">
        <f>S177*H177</f>
        <v>0</v>
      </c>
      <c r="AR177" s="24" t="s">
        <v>734</v>
      </c>
      <c r="AT177" s="24" t="s">
        <v>782</v>
      </c>
      <c r="AU177" s="24" t="s">
        <v>25</v>
      </c>
      <c r="AY177" s="24" t="s">
        <v>144</v>
      </c>
      <c r="BE177" s="187">
        <f>IF(N177="základní",J177,0)</f>
        <v>0</v>
      </c>
      <c r="BF177" s="187">
        <f>IF(N177="snížená",J177,0)</f>
        <v>0</v>
      </c>
      <c r="BG177" s="187">
        <f>IF(N177="zákl. přenesená",J177,0)</f>
        <v>0</v>
      </c>
      <c r="BH177" s="187">
        <f>IF(N177="sníž. přenesená",J177,0)</f>
        <v>0</v>
      </c>
      <c r="BI177" s="187">
        <f>IF(N177="nulová",J177,0)</f>
        <v>0</v>
      </c>
      <c r="BJ177" s="24" t="s">
        <v>25</v>
      </c>
      <c r="BK177" s="187">
        <f>ROUND(I177*H177,2)</f>
        <v>0</v>
      </c>
      <c r="BL177" s="24" t="s">
        <v>734</v>
      </c>
      <c r="BM177" s="24" t="s">
        <v>4467</v>
      </c>
    </row>
    <row r="178" spans="2:51" s="12" customFormat="1" ht="13.5">
      <c r="B178" s="197"/>
      <c r="D178" s="189" t="s">
        <v>153</v>
      </c>
      <c r="E178" s="198" t="s">
        <v>5</v>
      </c>
      <c r="F178" s="199" t="s">
        <v>4468</v>
      </c>
      <c r="H178" s="200">
        <v>1</v>
      </c>
      <c r="I178" s="201"/>
      <c r="L178" s="197"/>
      <c r="M178" s="202"/>
      <c r="N178" s="203"/>
      <c r="O178" s="203"/>
      <c r="P178" s="203"/>
      <c r="Q178" s="203"/>
      <c r="R178" s="203"/>
      <c r="S178" s="203"/>
      <c r="T178" s="204"/>
      <c r="AT178" s="198" t="s">
        <v>153</v>
      </c>
      <c r="AU178" s="198" t="s">
        <v>25</v>
      </c>
      <c r="AV178" s="12" t="s">
        <v>86</v>
      </c>
      <c r="AW178" s="12" t="s">
        <v>40</v>
      </c>
      <c r="AX178" s="12" t="s">
        <v>77</v>
      </c>
      <c r="AY178" s="198" t="s">
        <v>144</v>
      </c>
    </row>
    <row r="179" spans="2:51" s="13" customFormat="1" ht="13.5">
      <c r="B179" s="205"/>
      <c r="D179" s="189" t="s">
        <v>153</v>
      </c>
      <c r="E179" s="215" t="s">
        <v>5</v>
      </c>
      <c r="F179" s="216" t="s">
        <v>174</v>
      </c>
      <c r="H179" s="217">
        <v>1</v>
      </c>
      <c r="I179" s="210"/>
      <c r="L179" s="205"/>
      <c r="M179" s="233"/>
      <c r="N179" s="234"/>
      <c r="O179" s="234"/>
      <c r="P179" s="234"/>
      <c r="Q179" s="234"/>
      <c r="R179" s="234"/>
      <c r="S179" s="234"/>
      <c r="T179" s="235"/>
      <c r="AT179" s="214" t="s">
        <v>153</v>
      </c>
      <c r="AU179" s="214" t="s">
        <v>25</v>
      </c>
      <c r="AV179" s="13" t="s">
        <v>151</v>
      </c>
      <c r="AW179" s="13" t="s">
        <v>40</v>
      </c>
      <c r="AX179" s="13" t="s">
        <v>25</v>
      </c>
      <c r="AY179" s="214" t="s">
        <v>144</v>
      </c>
    </row>
    <row r="180" spans="2:12" s="1" customFormat="1" ht="6.95" customHeight="1">
      <c r="B180" s="57"/>
      <c r="C180" s="58"/>
      <c r="D180" s="58"/>
      <c r="E180" s="58"/>
      <c r="F180" s="58"/>
      <c r="G180" s="58"/>
      <c r="H180" s="58"/>
      <c r="I180" s="128"/>
      <c r="J180" s="58"/>
      <c r="K180" s="58"/>
      <c r="L180" s="42"/>
    </row>
  </sheetData>
  <autoFilter ref="C87:K179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0"/>
  <sheetViews>
    <sheetView showGridLines="0" workbookViewId="0" topLeftCell="B1">
      <pane ySplit="1" topLeftCell="A68" activePane="bottomLeft" state="frozen"/>
      <selection pane="bottomLeft" activeCell="G150" sqref="G15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1"/>
      <c r="C1" s="101"/>
      <c r="D1" s="102" t="s">
        <v>1</v>
      </c>
      <c r="E1" s="101"/>
      <c r="F1" s="103" t="s">
        <v>99</v>
      </c>
      <c r="G1" s="402" t="s">
        <v>100</v>
      </c>
      <c r="H1" s="402"/>
      <c r="I1" s="104"/>
      <c r="J1" s="103" t="s">
        <v>101</v>
      </c>
      <c r="K1" s="102" t="s">
        <v>102</v>
      </c>
      <c r="L1" s="103" t="s">
        <v>103</v>
      </c>
      <c r="M1" s="103"/>
      <c r="N1" s="103"/>
      <c r="O1" s="103"/>
      <c r="P1" s="103"/>
      <c r="Q1" s="103"/>
      <c r="R1" s="103"/>
      <c r="S1" s="103"/>
      <c r="T1" s="103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62" t="s">
        <v>8</v>
      </c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4" t="s">
        <v>98</v>
      </c>
    </row>
    <row r="3" spans="2:46" ht="6.95" customHeight="1">
      <c r="B3" s="25"/>
      <c r="C3" s="26"/>
      <c r="D3" s="26"/>
      <c r="E3" s="26"/>
      <c r="F3" s="26"/>
      <c r="G3" s="26"/>
      <c r="H3" s="26"/>
      <c r="I3" s="105"/>
      <c r="J3" s="26"/>
      <c r="K3" s="27"/>
      <c r="AT3" s="24" t="s">
        <v>86</v>
      </c>
    </row>
    <row r="4" spans="2:46" ht="36.95" customHeight="1">
      <c r="B4" s="28"/>
      <c r="C4" s="29"/>
      <c r="D4" s="30" t="s">
        <v>104</v>
      </c>
      <c r="E4" s="29"/>
      <c r="F4" s="29"/>
      <c r="G4" s="29"/>
      <c r="H4" s="29"/>
      <c r="I4" s="106"/>
      <c r="J4" s="29"/>
      <c r="K4" s="31"/>
      <c r="M4" s="32" t="s">
        <v>13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06"/>
      <c r="J5" s="29"/>
      <c r="K5" s="31"/>
    </row>
    <row r="6" spans="2:11" ht="15">
      <c r="B6" s="28"/>
      <c r="C6" s="29"/>
      <c r="D6" s="37" t="s">
        <v>19</v>
      </c>
      <c r="E6" s="29"/>
      <c r="F6" s="29"/>
      <c r="G6" s="29"/>
      <c r="H6" s="29"/>
      <c r="I6" s="106"/>
      <c r="J6" s="29"/>
      <c r="K6" s="31"/>
    </row>
    <row r="7" spans="2:11" ht="22.5" customHeight="1">
      <c r="B7" s="28"/>
      <c r="C7" s="29"/>
      <c r="D7" s="29"/>
      <c r="E7" s="403" t="str">
        <f>'Rekapitulace stavby'!K6</f>
        <v>UK - SBZ - Kompletní rekonstrukce Celetná 13</v>
      </c>
      <c r="F7" s="404"/>
      <c r="G7" s="404"/>
      <c r="H7" s="404"/>
      <c r="I7" s="106"/>
      <c r="J7" s="29"/>
      <c r="K7" s="31"/>
    </row>
    <row r="8" spans="2:11" s="1" customFormat="1" ht="15">
      <c r="B8" s="42"/>
      <c r="C8" s="43"/>
      <c r="D8" s="37" t="s">
        <v>105</v>
      </c>
      <c r="E8" s="43"/>
      <c r="F8" s="43"/>
      <c r="G8" s="43"/>
      <c r="H8" s="43"/>
      <c r="I8" s="107"/>
      <c r="J8" s="43"/>
      <c r="K8" s="46"/>
    </row>
    <row r="9" spans="2:11" s="1" customFormat="1" ht="36.95" customHeight="1">
      <c r="B9" s="42"/>
      <c r="C9" s="43"/>
      <c r="D9" s="43"/>
      <c r="E9" s="405" t="s">
        <v>4469</v>
      </c>
      <c r="F9" s="406"/>
      <c r="G9" s="406"/>
      <c r="H9" s="406"/>
      <c r="I9" s="107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07"/>
      <c r="J10" s="43"/>
      <c r="K10" s="46"/>
    </row>
    <row r="11" spans="2:11" s="1" customFormat="1" ht="14.45" customHeight="1">
      <c r="B11" s="42"/>
      <c r="C11" s="43"/>
      <c r="D11" s="37" t="s">
        <v>21</v>
      </c>
      <c r="E11" s="43"/>
      <c r="F11" s="35" t="s">
        <v>22</v>
      </c>
      <c r="G11" s="43"/>
      <c r="H11" s="43"/>
      <c r="I11" s="108" t="s">
        <v>23</v>
      </c>
      <c r="J11" s="35" t="s">
        <v>5</v>
      </c>
      <c r="K11" s="46"/>
    </row>
    <row r="12" spans="2:11" s="1" customFormat="1" ht="14.45" customHeight="1">
      <c r="B12" s="42"/>
      <c r="C12" s="43"/>
      <c r="D12" s="37" t="s">
        <v>26</v>
      </c>
      <c r="E12" s="43"/>
      <c r="F12" s="35" t="s">
        <v>27</v>
      </c>
      <c r="G12" s="43"/>
      <c r="H12" s="43"/>
      <c r="I12" s="108" t="s">
        <v>28</v>
      </c>
      <c r="J12" s="109"/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07"/>
      <c r="J13" s="43"/>
      <c r="K13" s="46"/>
    </row>
    <row r="14" spans="2:11" s="1" customFormat="1" ht="14.45" customHeight="1">
      <c r="B14" s="42"/>
      <c r="C14" s="43"/>
      <c r="D14" s="37" t="s">
        <v>33</v>
      </c>
      <c r="E14" s="43"/>
      <c r="F14" s="43"/>
      <c r="G14" s="43"/>
      <c r="H14" s="43"/>
      <c r="I14" s="108" t="s">
        <v>34</v>
      </c>
      <c r="J14" s="35" t="s">
        <v>5</v>
      </c>
      <c r="K14" s="46"/>
    </row>
    <row r="15" spans="2:11" s="1" customFormat="1" ht="18" customHeight="1">
      <c r="B15" s="42"/>
      <c r="C15" s="43"/>
      <c r="D15" s="43"/>
      <c r="E15" s="35" t="s">
        <v>35</v>
      </c>
      <c r="F15" s="43"/>
      <c r="G15" s="43"/>
      <c r="H15" s="43"/>
      <c r="I15" s="108" t="s">
        <v>36</v>
      </c>
      <c r="J15" s="35" t="s">
        <v>5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07"/>
      <c r="J16" s="43"/>
      <c r="K16" s="46"/>
    </row>
    <row r="17" spans="2:11" s="1" customFormat="1" ht="14.45" customHeight="1">
      <c r="B17" s="42"/>
      <c r="C17" s="43"/>
      <c r="D17" s="37" t="s">
        <v>37</v>
      </c>
      <c r="E17" s="43"/>
      <c r="F17" s="43"/>
      <c r="G17" s="43"/>
      <c r="H17" s="43"/>
      <c r="I17" s="108" t="s">
        <v>34</v>
      </c>
      <c r="J17" s="35" t="str">
        <f>IF('Rekapitulace stavby'!AN13="Vyplň údaj","",IF('Rekapitulace stavby'!AN13="","",'Rekapitulace stavby'!AN13))</f>
        <v>Vyplnit</v>
      </c>
      <c r="K17" s="46"/>
    </row>
    <row r="18" spans="2:11" s="1" customFormat="1" ht="18" customHeight="1">
      <c r="B18" s="42"/>
      <c r="C18" s="43"/>
      <c r="D18" s="43"/>
      <c r="E18" s="35" t="str">
        <f>IF('Rekapitulace stavby'!E14="Vyplň údaj","",IF('Rekapitulace stavby'!E14="","",'Rekapitulace stavby'!E14))</f>
        <v>Vyplnit</v>
      </c>
      <c r="F18" s="43"/>
      <c r="G18" s="43"/>
      <c r="H18" s="43"/>
      <c r="I18" s="108" t="s">
        <v>36</v>
      </c>
      <c r="J18" s="35" t="str">
        <f>IF('Rekapitulace stavby'!AN14="Vyplň údaj","",IF('Rekapitulace stavby'!AN14="","",'Rekapitulace stavby'!AN14))</f>
        <v>Vyplnit</v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07"/>
      <c r="J19" s="43"/>
      <c r="K19" s="46"/>
    </row>
    <row r="20" spans="2:11" s="1" customFormat="1" ht="14.45" customHeight="1">
      <c r="B20" s="42"/>
      <c r="C20" s="43"/>
      <c r="D20" s="37" t="s">
        <v>38</v>
      </c>
      <c r="E20" s="43"/>
      <c r="F20" s="43"/>
      <c r="G20" s="43"/>
      <c r="H20" s="43"/>
      <c r="I20" s="108" t="s">
        <v>34</v>
      </c>
      <c r="J20" s="35" t="s">
        <v>5</v>
      </c>
      <c r="K20" s="46"/>
    </row>
    <row r="21" spans="2:11" s="1" customFormat="1" ht="18" customHeight="1">
      <c r="B21" s="42"/>
      <c r="C21" s="43"/>
      <c r="D21" s="43"/>
      <c r="E21" s="35" t="s">
        <v>39</v>
      </c>
      <c r="F21" s="43"/>
      <c r="G21" s="43"/>
      <c r="H21" s="43"/>
      <c r="I21" s="108" t="s">
        <v>36</v>
      </c>
      <c r="J21" s="35" t="s">
        <v>5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07"/>
      <c r="J22" s="43"/>
      <c r="K22" s="46"/>
    </row>
    <row r="23" spans="2:11" s="1" customFormat="1" ht="14.45" customHeight="1">
      <c r="B23" s="42"/>
      <c r="C23" s="43"/>
      <c r="D23" s="37" t="s">
        <v>41</v>
      </c>
      <c r="E23" s="43"/>
      <c r="F23" s="43"/>
      <c r="G23" s="43"/>
      <c r="H23" s="43"/>
      <c r="I23" s="107"/>
      <c r="J23" s="43"/>
      <c r="K23" s="46"/>
    </row>
    <row r="24" spans="2:11" s="6" customFormat="1" ht="22.5" customHeight="1">
      <c r="B24" s="110"/>
      <c r="C24" s="111"/>
      <c r="D24" s="111"/>
      <c r="E24" s="395" t="s">
        <v>5</v>
      </c>
      <c r="F24" s="395"/>
      <c r="G24" s="395"/>
      <c r="H24" s="395"/>
      <c r="I24" s="112"/>
      <c r="J24" s="111"/>
      <c r="K24" s="113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07"/>
      <c r="J25" s="43"/>
      <c r="K25" s="46"/>
    </row>
    <row r="26" spans="2:11" s="1" customFormat="1" ht="6.95" customHeight="1">
      <c r="B26" s="42"/>
      <c r="C26" s="43"/>
      <c r="D26" s="69"/>
      <c r="E26" s="69"/>
      <c r="F26" s="69"/>
      <c r="G26" s="69"/>
      <c r="H26" s="69"/>
      <c r="I26" s="114"/>
      <c r="J26" s="69"/>
      <c r="K26" s="115"/>
    </row>
    <row r="27" spans="2:11" s="1" customFormat="1" ht="25.35" customHeight="1">
      <c r="B27" s="42"/>
      <c r="C27" s="43"/>
      <c r="D27" s="116" t="s">
        <v>43</v>
      </c>
      <c r="E27" s="43"/>
      <c r="F27" s="43"/>
      <c r="G27" s="43"/>
      <c r="H27" s="43"/>
      <c r="I27" s="107"/>
      <c r="J27" s="117">
        <f>ROUND(J84,2)</f>
        <v>0</v>
      </c>
      <c r="K27" s="46"/>
    </row>
    <row r="28" spans="2:11" s="1" customFormat="1" ht="6.95" customHeight="1">
      <c r="B28" s="42"/>
      <c r="C28" s="43"/>
      <c r="D28" s="69"/>
      <c r="E28" s="69"/>
      <c r="F28" s="69"/>
      <c r="G28" s="69"/>
      <c r="H28" s="69"/>
      <c r="I28" s="114"/>
      <c r="J28" s="69"/>
      <c r="K28" s="115"/>
    </row>
    <row r="29" spans="2:11" s="1" customFormat="1" ht="14.45" customHeight="1">
      <c r="B29" s="42"/>
      <c r="C29" s="43"/>
      <c r="D29" s="43"/>
      <c r="E29" s="43"/>
      <c r="F29" s="47" t="s">
        <v>45</v>
      </c>
      <c r="G29" s="43"/>
      <c r="H29" s="43"/>
      <c r="I29" s="118" t="s">
        <v>44</v>
      </c>
      <c r="J29" s="47" t="s">
        <v>46</v>
      </c>
      <c r="K29" s="46"/>
    </row>
    <row r="30" spans="2:11" s="1" customFormat="1" ht="14.45" customHeight="1">
      <c r="B30" s="42"/>
      <c r="C30" s="43"/>
      <c r="D30" s="50" t="s">
        <v>47</v>
      </c>
      <c r="E30" s="50" t="s">
        <v>48</v>
      </c>
      <c r="F30" s="119">
        <f>ROUND(SUM(BE84:BE149),2)</f>
        <v>0</v>
      </c>
      <c r="G30" s="43"/>
      <c r="H30" s="43"/>
      <c r="I30" s="120">
        <v>0.21</v>
      </c>
      <c r="J30" s="119">
        <f>ROUND(ROUND((SUM(BE84:BE149)),2)*I30,2)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49</v>
      </c>
      <c r="F31" s="119">
        <f>ROUND(SUM(BF84:BF149),2)</f>
        <v>0</v>
      </c>
      <c r="G31" s="43"/>
      <c r="H31" s="43"/>
      <c r="I31" s="120">
        <v>0.15</v>
      </c>
      <c r="J31" s="119">
        <f>ROUND(ROUND((SUM(BF84:BF149)),2)*I31,2)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50</v>
      </c>
      <c r="F32" s="119">
        <f>ROUND(SUM(BG84:BG149),2)</f>
        <v>0</v>
      </c>
      <c r="G32" s="43"/>
      <c r="H32" s="43"/>
      <c r="I32" s="120">
        <v>0.21</v>
      </c>
      <c r="J32" s="119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51</v>
      </c>
      <c r="F33" s="119">
        <f>ROUND(SUM(BH84:BH149),2)</f>
        <v>0</v>
      </c>
      <c r="G33" s="43"/>
      <c r="H33" s="43"/>
      <c r="I33" s="120">
        <v>0.15</v>
      </c>
      <c r="J33" s="119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52</v>
      </c>
      <c r="F34" s="119">
        <f>ROUND(SUM(BI84:BI149),2)</f>
        <v>0</v>
      </c>
      <c r="G34" s="43"/>
      <c r="H34" s="43"/>
      <c r="I34" s="120">
        <v>0</v>
      </c>
      <c r="J34" s="119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07"/>
      <c r="J35" s="43"/>
      <c r="K35" s="46"/>
    </row>
    <row r="36" spans="2:11" s="1" customFormat="1" ht="25.35" customHeight="1">
      <c r="B36" s="42"/>
      <c r="C36" s="121"/>
      <c r="D36" s="122" t="s">
        <v>53</v>
      </c>
      <c r="E36" s="72"/>
      <c r="F36" s="72"/>
      <c r="G36" s="123" t="s">
        <v>54</v>
      </c>
      <c r="H36" s="124" t="s">
        <v>55</v>
      </c>
      <c r="I36" s="125"/>
      <c r="J36" s="126">
        <f>SUM(J27:J34)</f>
        <v>0</v>
      </c>
      <c r="K36" s="127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28"/>
      <c r="J37" s="58"/>
      <c r="K37" s="59"/>
    </row>
    <row r="41" spans="2:11" s="1" customFormat="1" ht="6.95" customHeight="1">
      <c r="B41" s="60"/>
      <c r="C41" s="61"/>
      <c r="D41" s="61"/>
      <c r="E41" s="61"/>
      <c r="F41" s="61"/>
      <c r="G41" s="61"/>
      <c r="H41" s="61"/>
      <c r="I41" s="129"/>
      <c r="J41" s="61"/>
      <c r="K41" s="130"/>
    </row>
    <row r="42" spans="2:11" s="1" customFormat="1" ht="36.95" customHeight="1">
      <c r="B42" s="42"/>
      <c r="C42" s="30" t="s">
        <v>107</v>
      </c>
      <c r="D42" s="43"/>
      <c r="E42" s="43"/>
      <c r="F42" s="43"/>
      <c r="G42" s="43"/>
      <c r="H42" s="43"/>
      <c r="I42" s="107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07"/>
      <c r="J43" s="43"/>
      <c r="K43" s="46"/>
    </row>
    <row r="44" spans="2:11" s="1" customFormat="1" ht="14.45" customHeight="1">
      <c r="B44" s="42"/>
      <c r="C44" s="37" t="s">
        <v>19</v>
      </c>
      <c r="D44" s="43"/>
      <c r="E44" s="43"/>
      <c r="F44" s="43"/>
      <c r="G44" s="43"/>
      <c r="H44" s="43"/>
      <c r="I44" s="107"/>
      <c r="J44" s="43"/>
      <c r="K44" s="46"/>
    </row>
    <row r="45" spans="2:11" s="1" customFormat="1" ht="22.5" customHeight="1">
      <c r="B45" s="42"/>
      <c r="C45" s="43"/>
      <c r="D45" s="43"/>
      <c r="E45" s="403" t="str">
        <f>E7</f>
        <v>UK - SBZ - Kompletní rekonstrukce Celetná 13</v>
      </c>
      <c r="F45" s="404"/>
      <c r="G45" s="404"/>
      <c r="H45" s="404"/>
      <c r="I45" s="107"/>
      <c r="J45" s="43"/>
      <c r="K45" s="46"/>
    </row>
    <row r="46" spans="2:11" s="1" customFormat="1" ht="14.45" customHeight="1">
      <c r="B46" s="42"/>
      <c r="C46" s="37" t="s">
        <v>105</v>
      </c>
      <c r="D46" s="43"/>
      <c r="E46" s="43"/>
      <c r="F46" s="43"/>
      <c r="G46" s="43"/>
      <c r="H46" s="43"/>
      <c r="I46" s="107"/>
      <c r="J46" s="43"/>
      <c r="K46" s="46"/>
    </row>
    <row r="47" spans="2:11" s="1" customFormat="1" ht="23.25" customHeight="1">
      <c r="B47" s="42"/>
      <c r="C47" s="43"/>
      <c r="D47" s="43"/>
      <c r="E47" s="405" t="str">
        <f>E9</f>
        <v>VRN - Vedlejší rozpočtové náklady</v>
      </c>
      <c r="F47" s="406"/>
      <c r="G47" s="406"/>
      <c r="H47" s="406"/>
      <c r="I47" s="107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07"/>
      <c r="J48" s="43"/>
      <c r="K48" s="46"/>
    </row>
    <row r="49" spans="2:11" s="1" customFormat="1" ht="18" customHeight="1">
      <c r="B49" s="42"/>
      <c r="C49" s="37" t="s">
        <v>26</v>
      </c>
      <c r="D49" s="43"/>
      <c r="E49" s="43"/>
      <c r="F49" s="35" t="str">
        <f>F12</f>
        <v>Praha 1</v>
      </c>
      <c r="G49" s="43"/>
      <c r="H49" s="43"/>
      <c r="I49" s="108" t="s">
        <v>28</v>
      </c>
      <c r="J49" s="109" t="str">
        <f>IF(J12="","",J12)</f>
        <v/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07"/>
      <c r="J50" s="43"/>
      <c r="K50" s="46"/>
    </row>
    <row r="51" spans="2:11" s="1" customFormat="1" ht="15">
      <c r="B51" s="42"/>
      <c r="C51" s="37" t="s">
        <v>33</v>
      </c>
      <c r="D51" s="43"/>
      <c r="E51" s="43"/>
      <c r="F51" s="35" t="str">
        <f>E15</f>
        <v>Univerzita Karlova v Praze</v>
      </c>
      <c r="G51" s="43"/>
      <c r="H51" s="43"/>
      <c r="I51" s="108" t="s">
        <v>38</v>
      </c>
      <c r="J51" s="35" t="str">
        <f>E21</f>
        <v>Projektový atelier pro arch.a poz. stavby s.r.o.</v>
      </c>
      <c r="K51" s="46"/>
    </row>
    <row r="52" spans="2:11" s="1" customFormat="1" ht="14.45" customHeight="1">
      <c r="B52" s="42"/>
      <c r="C52" s="37" t="s">
        <v>37</v>
      </c>
      <c r="D52" s="43"/>
      <c r="E52" s="43"/>
      <c r="F52" s="35" t="str">
        <f>IF(E18="","",E18)</f>
        <v>Vyplnit</v>
      </c>
      <c r="G52" s="43"/>
      <c r="H52" s="43"/>
      <c r="I52" s="107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07"/>
      <c r="J53" s="43"/>
      <c r="K53" s="46"/>
    </row>
    <row r="54" spans="2:11" s="1" customFormat="1" ht="29.25" customHeight="1">
      <c r="B54" s="42"/>
      <c r="C54" s="131" t="s">
        <v>108</v>
      </c>
      <c r="D54" s="121"/>
      <c r="E54" s="121"/>
      <c r="F54" s="121"/>
      <c r="G54" s="121"/>
      <c r="H54" s="121"/>
      <c r="I54" s="132"/>
      <c r="J54" s="133" t="s">
        <v>109</v>
      </c>
      <c r="K54" s="134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07"/>
      <c r="J55" s="43"/>
      <c r="K55" s="46"/>
    </row>
    <row r="56" spans="2:47" s="1" customFormat="1" ht="29.25" customHeight="1">
      <c r="B56" s="42"/>
      <c r="C56" s="135" t="s">
        <v>110</v>
      </c>
      <c r="D56" s="43"/>
      <c r="E56" s="43"/>
      <c r="F56" s="43"/>
      <c r="G56" s="43"/>
      <c r="H56" s="43"/>
      <c r="I56" s="107"/>
      <c r="J56" s="117">
        <f>J84</f>
        <v>0</v>
      </c>
      <c r="K56" s="46"/>
      <c r="AU56" s="24" t="s">
        <v>111</v>
      </c>
    </row>
    <row r="57" spans="2:11" s="7" customFormat="1" ht="24.95" customHeight="1">
      <c r="B57" s="136"/>
      <c r="C57" s="137"/>
      <c r="D57" s="138" t="s">
        <v>4469</v>
      </c>
      <c r="E57" s="139"/>
      <c r="F57" s="139"/>
      <c r="G57" s="139"/>
      <c r="H57" s="139"/>
      <c r="I57" s="140"/>
      <c r="J57" s="141">
        <f>J85</f>
        <v>0</v>
      </c>
      <c r="K57" s="142"/>
    </row>
    <row r="58" spans="2:11" s="8" customFormat="1" ht="19.9" customHeight="1">
      <c r="B58" s="143"/>
      <c r="C58" s="144"/>
      <c r="D58" s="145" t="s">
        <v>4470</v>
      </c>
      <c r="E58" s="146"/>
      <c r="F58" s="146"/>
      <c r="G58" s="146"/>
      <c r="H58" s="146"/>
      <c r="I58" s="147"/>
      <c r="J58" s="148">
        <f>J86</f>
        <v>0</v>
      </c>
      <c r="K58" s="149"/>
    </row>
    <row r="59" spans="2:11" s="8" customFormat="1" ht="19.9" customHeight="1">
      <c r="B59" s="143"/>
      <c r="C59" s="144"/>
      <c r="D59" s="145" t="s">
        <v>4471</v>
      </c>
      <c r="E59" s="146"/>
      <c r="F59" s="146"/>
      <c r="G59" s="146"/>
      <c r="H59" s="146"/>
      <c r="I59" s="147"/>
      <c r="J59" s="148">
        <f>J95</f>
        <v>0</v>
      </c>
      <c r="K59" s="149"/>
    </row>
    <row r="60" spans="2:11" s="8" customFormat="1" ht="19.9" customHeight="1">
      <c r="B60" s="143"/>
      <c r="C60" s="144"/>
      <c r="D60" s="145" t="s">
        <v>4472</v>
      </c>
      <c r="E60" s="146"/>
      <c r="F60" s="146"/>
      <c r="G60" s="146"/>
      <c r="H60" s="146"/>
      <c r="I60" s="147"/>
      <c r="J60" s="148">
        <f>J98</f>
        <v>0</v>
      </c>
      <c r="K60" s="149"/>
    </row>
    <row r="61" spans="2:11" s="8" customFormat="1" ht="19.9" customHeight="1">
      <c r="B61" s="143"/>
      <c r="C61" s="144"/>
      <c r="D61" s="145" t="s">
        <v>4473</v>
      </c>
      <c r="E61" s="146"/>
      <c r="F61" s="146"/>
      <c r="G61" s="146"/>
      <c r="H61" s="146"/>
      <c r="I61" s="147"/>
      <c r="J61" s="148">
        <f>J101</f>
        <v>0</v>
      </c>
      <c r="K61" s="149"/>
    </row>
    <row r="62" spans="2:11" s="8" customFormat="1" ht="19.9" customHeight="1">
      <c r="B62" s="143"/>
      <c r="C62" s="144"/>
      <c r="D62" s="145" t="s">
        <v>4474</v>
      </c>
      <c r="E62" s="146"/>
      <c r="F62" s="146"/>
      <c r="G62" s="146"/>
      <c r="H62" s="146"/>
      <c r="I62" s="147"/>
      <c r="J62" s="148">
        <f>J135</f>
        <v>0</v>
      </c>
      <c r="K62" s="149"/>
    </row>
    <row r="63" spans="2:11" s="8" customFormat="1" ht="19.9" customHeight="1">
      <c r="B63" s="143"/>
      <c r="C63" s="144"/>
      <c r="D63" s="145" t="s">
        <v>4475</v>
      </c>
      <c r="E63" s="146"/>
      <c r="F63" s="146"/>
      <c r="G63" s="146"/>
      <c r="H63" s="146"/>
      <c r="I63" s="147"/>
      <c r="J63" s="148">
        <f>J138</f>
        <v>0</v>
      </c>
      <c r="K63" s="149"/>
    </row>
    <row r="64" spans="2:11" s="8" customFormat="1" ht="19.9" customHeight="1">
      <c r="B64" s="143"/>
      <c r="C64" s="144"/>
      <c r="D64" s="145" t="s">
        <v>4476</v>
      </c>
      <c r="E64" s="146"/>
      <c r="F64" s="146"/>
      <c r="G64" s="146"/>
      <c r="H64" s="146"/>
      <c r="I64" s="147"/>
      <c r="J64" s="148">
        <f>J141</f>
        <v>0</v>
      </c>
      <c r="K64" s="149"/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07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28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29"/>
      <c r="J70" s="61"/>
      <c r="K70" s="61"/>
      <c r="L70" s="42"/>
    </row>
    <row r="71" spans="2:12" s="1" customFormat="1" ht="36.95" customHeight="1">
      <c r="B71" s="42"/>
      <c r="C71" s="62" t="s">
        <v>128</v>
      </c>
      <c r="L71" s="42"/>
    </row>
    <row r="72" spans="2:12" s="1" customFormat="1" ht="6.95" customHeight="1">
      <c r="B72" s="42"/>
      <c r="L72" s="42"/>
    </row>
    <row r="73" spans="2:12" s="1" customFormat="1" ht="14.45" customHeight="1">
      <c r="B73" s="42"/>
      <c r="C73" s="64" t="s">
        <v>19</v>
      </c>
      <c r="L73" s="42"/>
    </row>
    <row r="74" spans="2:12" s="1" customFormat="1" ht="22.5" customHeight="1">
      <c r="B74" s="42"/>
      <c r="E74" s="399" t="str">
        <f>E7</f>
        <v>UK - SBZ - Kompletní rekonstrukce Celetná 13</v>
      </c>
      <c r="F74" s="400"/>
      <c r="G74" s="400"/>
      <c r="H74" s="400"/>
      <c r="L74" s="42"/>
    </row>
    <row r="75" spans="2:12" s="1" customFormat="1" ht="14.45" customHeight="1">
      <c r="B75" s="42"/>
      <c r="C75" s="64" t="s">
        <v>105</v>
      </c>
      <c r="L75" s="42"/>
    </row>
    <row r="76" spans="2:12" s="1" customFormat="1" ht="23.25" customHeight="1">
      <c r="B76" s="42"/>
      <c r="E76" s="369" t="str">
        <f>E9</f>
        <v>VRN - Vedlejší rozpočtové náklady</v>
      </c>
      <c r="F76" s="401"/>
      <c r="G76" s="401"/>
      <c r="H76" s="401"/>
      <c r="L76" s="42"/>
    </row>
    <row r="77" spans="2:12" s="1" customFormat="1" ht="6.95" customHeight="1">
      <c r="B77" s="42"/>
      <c r="L77" s="42"/>
    </row>
    <row r="78" spans="2:12" s="1" customFormat="1" ht="18" customHeight="1">
      <c r="B78" s="42"/>
      <c r="C78" s="64" t="s">
        <v>26</v>
      </c>
      <c r="F78" s="150" t="str">
        <f>F12</f>
        <v>Praha 1</v>
      </c>
      <c r="I78" s="151" t="s">
        <v>28</v>
      </c>
      <c r="J78" s="68" t="str">
        <f>IF(J12="","",J12)</f>
        <v/>
      </c>
      <c r="L78" s="42"/>
    </row>
    <row r="79" spans="2:12" s="1" customFormat="1" ht="6.95" customHeight="1">
      <c r="B79" s="42"/>
      <c r="L79" s="42"/>
    </row>
    <row r="80" spans="2:12" s="1" customFormat="1" ht="15">
      <c r="B80" s="42"/>
      <c r="C80" s="64" t="s">
        <v>33</v>
      </c>
      <c r="F80" s="150" t="str">
        <f>E15</f>
        <v>Univerzita Karlova v Praze</v>
      </c>
      <c r="I80" s="151" t="s">
        <v>38</v>
      </c>
      <c r="J80" s="150" t="str">
        <f>E21</f>
        <v>Projektový atelier pro arch.a poz. stavby s.r.o.</v>
      </c>
      <c r="L80" s="42"/>
    </row>
    <row r="81" spans="2:12" s="1" customFormat="1" ht="14.45" customHeight="1">
      <c r="B81" s="42"/>
      <c r="C81" s="64" t="s">
        <v>37</v>
      </c>
      <c r="F81" s="150" t="str">
        <f>IF(E18="","",E18)</f>
        <v>Vyplnit</v>
      </c>
      <c r="L81" s="42"/>
    </row>
    <row r="82" spans="2:12" s="1" customFormat="1" ht="10.35" customHeight="1">
      <c r="B82" s="42"/>
      <c r="L82" s="42"/>
    </row>
    <row r="83" spans="2:20" s="9" customFormat="1" ht="29.25" customHeight="1">
      <c r="B83" s="152"/>
      <c r="C83" s="153" t="s">
        <v>129</v>
      </c>
      <c r="D83" s="154" t="s">
        <v>62</v>
      </c>
      <c r="E83" s="154" t="s">
        <v>58</v>
      </c>
      <c r="F83" s="154" t="s">
        <v>130</v>
      </c>
      <c r="G83" s="154" t="s">
        <v>131</v>
      </c>
      <c r="H83" s="154" t="s">
        <v>132</v>
      </c>
      <c r="I83" s="155" t="s">
        <v>133</v>
      </c>
      <c r="J83" s="154" t="s">
        <v>109</v>
      </c>
      <c r="K83" s="354" t="s">
        <v>4752</v>
      </c>
      <c r="L83" s="152"/>
      <c r="M83" s="74" t="s">
        <v>135</v>
      </c>
      <c r="N83" s="75" t="s">
        <v>47</v>
      </c>
      <c r="O83" s="75" t="s">
        <v>136</v>
      </c>
      <c r="P83" s="75" t="s">
        <v>137</v>
      </c>
      <c r="Q83" s="75" t="s">
        <v>138</v>
      </c>
      <c r="R83" s="75" t="s">
        <v>139</v>
      </c>
      <c r="S83" s="75" t="s">
        <v>140</v>
      </c>
      <c r="T83" s="76" t="s">
        <v>141</v>
      </c>
    </row>
    <row r="84" spans="2:63" s="1" customFormat="1" ht="29.25" customHeight="1">
      <c r="B84" s="42"/>
      <c r="C84" s="78" t="s">
        <v>110</v>
      </c>
      <c r="J84" s="157">
        <f>BK84</f>
        <v>0</v>
      </c>
      <c r="L84" s="42"/>
      <c r="M84" s="77"/>
      <c r="N84" s="69"/>
      <c r="O84" s="69"/>
      <c r="P84" s="158">
        <f>P85</f>
        <v>0</v>
      </c>
      <c r="Q84" s="69"/>
      <c r="R84" s="158">
        <f>R85</f>
        <v>0</v>
      </c>
      <c r="S84" s="69"/>
      <c r="T84" s="159">
        <f>T85</f>
        <v>0</v>
      </c>
      <c r="AT84" s="24" t="s">
        <v>76</v>
      </c>
      <c r="AU84" s="24" t="s">
        <v>111</v>
      </c>
      <c r="BK84" s="160">
        <f>BK85</f>
        <v>0</v>
      </c>
    </row>
    <row r="85" spans="2:63" s="10" customFormat="1" ht="37.35" customHeight="1">
      <c r="B85" s="161"/>
      <c r="D85" s="162" t="s">
        <v>76</v>
      </c>
      <c r="E85" s="163" t="s">
        <v>96</v>
      </c>
      <c r="F85" s="163" t="s">
        <v>97</v>
      </c>
      <c r="I85" s="164"/>
      <c r="J85" s="165">
        <f>BK85</f>
        <v>0</v>
      </c>
      <c r="L85" s="161"/>
      <c r="M85" s="166"/>
      <c r="N85" s="167"/>
      <c r="O85" s="167"/>
      <c r="P85" s="168">
        <f>P86+P95+P98+P101+P135+P138+P141</f>
        <v>0</v>
      </c>
      <c r="Q85" s="167"/>
      <c r="R85" s="168">
        <f>R86+R95+R98+R101+R135+R138+R141</f>
        <v>0</v>
      </c>
      <c r="S85" s="167"/>
      <c r="T85" s="169">
        <f>T86+T95+T98+T101+T135+T138+T141</f>
        <v>0</v>
      </c>
      <c r="AR85" s="162" t="s">
        <v>186</v>
      </c>
      <c r="AT85" s="170" t="s">
        <v>76</v>
      </c>
      <c r="AU85" s="170" t="s">
        <v>77</v>
      </c>
      <c r="AY85" s="162" t="s">
        <v>144</v>
      </c>
      <c r="BK85" s="171">
        <f>BK86+BK95+BK98+BK101+BK135+BK138+BK141</f>
        <v>0</v>
      </c>
    </row>
    <row r="86" spans="2:63" s="10" customFormat="1" ht="19.9" customHeight="1">
      <c r="B86" s="161"/>
      <c r="D86" s="172" t="s">
        <v>76</v>
      </c>
      <c r="E86" s="173" t="s">
        <v>4477</v>
      </c>
      <c r="F86" s="173" t="s">
        <v>4478</v>
      </c>
      <c r="I86" s="164"/>
      <c r="J86" s="174">
        <f>BK86</f>
        <v>0</v>
      </c>
      <c r="L86" s="161"/>
      <c r="M86" s="166"/>
      <c r="N86" s="167"/>
      <c r="O86" s="167"/>
      <c r="P86" s="168">
        <f>SUM(P87:P94)</f>
        <v>0</v>
      </c>
      <c r="Q86" s="167"/>
      <c r="R86" s="168">
        <f>SUM(R87:R94)</f>
        <v>0</v>
      </c>
      <c r="S86" s="167"/>
      <c r="T86" s="169">
        <f>SUM(T87:T94)</f>
        <v>0</v>
      </c>
      <c r="AR86" s="162" t="s">
        <v>186</v>
      </c>
      <c r="AT86" s="170" t="s">
        <v>76</v>
      </c>
      <c r="AU86" s="170" t="s">
        <v>25</v>
      </c>
      <c r="AY86" s="162" t="s">
        <v>144</v>
      </c>
      <c r="BK86" s="171">
        <f>SUM(BK87:BK94)</f>
        <v>0</v>
      </c>
    </row>
    <row r="87" spans="2:65" s="1" customFormat="1" ht="31.5" customHeight="1">
      <c r="B87" s="175"/>
      <c r="C87" s="176" t="s">
        <v>25</v>
      </c>
      <c r="D87" s="176" t="s">
        <v>146</v>
      </c>
      <c r="E87" s="177" t="s">
        <v>4479</v>
      </c>
      <c r="F87" s="178" t="s">
        <v>4480</v>
      </c>
      <c r="G87" s="179" t="s">
        <v>4759</v>
      </c>
      <c r="H87" s="180">
        <v>1</v>
      </c>
      <c r="I87" s="181"/>
      <c r="J87" s="182">
        <f>ROUND(I87*H87,2)</f>
        <v>0</v>
      </c>
      <c r="K87" s="178" t="s">
        <v>4753</v>
      </c>
      <c r="L87" s="42"/>
      <c r="M87" s="183" t="s">
        <v>5</v>
      </c>
      <c r="N87" s="184" t="s">
        <v>48</v>
      </c>
      <c r="O87" s="43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AR87" s="24" t="s">
        <v>4481</v>
      </c>
      <c r="AT87" s="24" t="s">
        <v>146</v>
      </c>
      <c r="AU87" s="24" t="s">
        <v>86</v>
      </c>
      <c r="AY87" s="24" t="s">
        <v>144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24" t="s">
        <v>25</v>
      </c>
      <c r="BK87" s="187">
        <f>ROUND(I87*H87,2)</f>
        <v>0</v>
      </c>
      <c r="BL87" s="24" t="s">
        <v>4481</v>
      </c>
      <c r="BM87" s="24" t="s">
        <v>4482</v>
      </c>
    </row>
    <row r="88" spans="2:51" s="11" customFormat="1" ht="13.5">
      <c r="B88" s="188"/>
      <c r="D88" s="189" t="s">
        <v>153</v>
      </c>
      <c r="E88" s="190" t="s">
        <v>5</v>
      </c>
      <c r="F88" s="191" t="s">
        <v>4483</v>
      </c>
      <c r="H88" s="192" t="s">
        <v>5</v>
      </c>
      <c r="I88" s="193"/>
      <c r="L88" s="188"/>
      <c r="M88" s="194"/>
      <c r="N88" s="195"/>
      <c r="O88" s="195"/>
      <c r="P88" s="195"/>
      <c r="Q88" s="195"/>
      <c r="R88" s="195"/>
      <c r="S88" s="195"/>
      <c r="T88" s="196"/>
      <c r="AT88" s="192" t="s">
        <v>153</v>
      </c>
      <c r="AU88" s="192" t="s">
        <v>86</v>
      </c>
      <c r="AV88" s="11" t="s">
        <v>25</v>
      </c>
      <c r="AW88" s="11" t="s">
        <v>40</v>
      </c>
      <c r="AX88" s="11" t="s">
        <v>77</v>
      </c>
      <c r="AY88" s="192" t="s">
        <v>144</v>
      </c>
    </row>
    <row r="89" spans="2:51" s="12" customFormat="1" ht="13.5">
      <c r="B89" s="197"/>
      <c r="D89" s="206" t="s">
        <v>153</v>
      </c>
      <c r="E89" s="220" t="s">
        <v>5</v>
      </c>
      <c r="F89" s="218" t="s">
        <v>25</v>
      </c>
      <c r="H89" s="219">
        <v>1</v>
      </c>
      <c r="I89" s="201"/>
      <c r="L89" s="197"/>
      <c r="M89" s="202"/>
      <c r="N89" s="203"/>
      <c r="O89" s="203"/>
      <c r="P89" s="203"/>
      <c r="Q89" s="203"/>
      <c r="R89" s="203"/>
      <c r="S89" s="203"/>
      <c r="T89" s="204"/>
      <c r="AT89" s="198" t="s">
        <v>153</v>
      </c>
      <c r="AU89" s="198" t="s">
        <v>86</v>
      </c>
      <c r="AV89" s="12" t="s">
        <v>86</v>
      </c>
      <c r="AW89" s="12" t="s">
        <v>40</v>
      </c>
      <c r="AX89" s="12" t="s">
        <v>25</v>
      </c>
      <c r="AY89" s="198" t="s">
        <v>144</v>
      </c>
    </row>
    <row r="90" spans="2:65" s="1" customFormat="1" ht="31.5" customHeight="1">
      <c r="B90" s="175"/>
      <c r="C90" s="176" t="s">
        <v>86</v>
      </c>
      <c r="D90" s="176" t="s">
        <v>146</v>
      </c>
      <c r="E90" s="177" t="s">
        <v>4484</v>
      </c>
      <c r="F90" s="178" t="s">
        <v>4485</v>
      </c>
      <c r="G90" s="179" t="s">
        <v>4759</v>
      </c>
      <c r="H90" s="180">
        <v>1</v>
      </c>
      <c r="I90" s="181"/>
      <c r="J90" s="182">
        <f>ROUND(I90*H90,2)</f>
        <v>0</v>
      </c>
      <c r="K90" s="178" t="s">
        <v>4753</v>
      </c>
      <c r="L90" s="42"/>
      <c r="M90" s="183" t="s">
        <v>5</v>
      </c>
      <c r="N90" s="184" t="s">
        <v>48</v>
      </c>
      <c r="O90" s="43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AR90" s="24" t="s">
        <v>4481</v>
      </c>
      <c r="AT90" s="24" t="s">
        <v>146</v>
      </c>
      <c r="AU90" s="24" t="s">
        <v>86</v>
      </c>
      <c r="AY90" s="24" t="s">
        <v>144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24" t="s">
        <v>25</v>
      </c>
      <c r="BK90" s="187">
        <f>ROUND(I90*H90,2)</f>
        <v>0</v>
      </c>
      <c r="BL90" s="24" t="s">
        <v>4481</v>
      </c>
      <c r="BM90" s="24" t="s">
        <v>4486</v>
      </c>
    </row>
    <row r="91" spans="2:51" s="11" customFormat="1" ht="13.5">
      <c r="B91" s="188"/>
      <c r="D91" s="189" t="s">
        <v>153</v>
      </c>
      <c r="E91" s="190" t="s">
        <v>5</v>
      </c>
      <c r="F91" s="191" t="s">
        <v>4487</v>
      </c>
      <c r="H91" s="192" t="s">
        <v>5</v>
      </c>
      <c r="I91" s="193"/>
      <c r="L91" s="188"/>
      <c r="M91" s="194"/>
      <c r="N91" s="195"/>
      <c r="O91" s="195"/>
      <c r="P91" s="195"/>
      <c r="Q91" s="195"/>
      <c r="R91" s="195"/>
      <c r="S91" s="195"/>
      <c r="T91" s="196"/>
      <c r="AT91" s="192" t="s">
        <v>153</v>
      </c>
      <c r="AU91" s="192" t="s">
        <v>86</v>
      </c>
      <c r="AV91" s="11" t="s">
        <v>25</v>
      </c>
      <c r="AW91" s="11" t="s">
        <v>40</v>
      </c>
      <c r="AX91" s="11" t="s">
        <v>77</v>
      </c>
      <c r="AY91" s="192" t="s">
        <v>144</v>
      </c>
    </row>
    <row r="92" spans="2:51" s="12" customFormat="1" ht="13.5">
      <c r="B92" s="197"/>
      <c r="D92" s="206" t="s">
        <v>153</v>
      </c>
      <c r="E92" s="220" t="s">
        <v>5</v>
      </c>
      <c r="F92" s="218" t="s">
        <v>25</v>
      </c>
      <c r="H92" s="219">
        <v>1</v>
      </c>
      <c r="I92" s="201"/>
      <c r="L92" s="197"/>
      <c r="M92" s="202"/>
      <c r="N92" s="203"/>
      <c r="O92" s="203"/>
      <c r="P92" s="203"/>
      <c r="Q92" s="203"/>
      <c r="R92" s="203"/>
      <c r="S92" s="203"/>
      <c r="T92" s="204"/>
      <c r="AT92" s="198" t="s">
        <v>153</v>
      </c>
      <c r="AU92" s="198" t="s">
        <v>86</v>
      </c>
      <c r="AV92" s="12" t="s">
        <v>86</v>
      </c>
      <c r="AW92" s="12" t="s">
        <v>40</v>
      </c>
      <c r="AX92" s="12" t="s">
        <v>25</v>
      </c>
      <c r="AY92" s="198" t="s">
        <v>144</v>
      </c>
    </row>
    <row r="93" spans="2:65" s="1" customFormat="1" ht="31.5" customHeight="1">
      <c r="B93" s="175"/>
      <c r="C93" s="176" t="s">
        <v>178</v>
      </c>
      <c r="D93" s="176" t="s">
        <v>146</v>
      </c>
      <c r="E93" s="177" t="s">
        <v>4488</v>
      </c>
      <c r="F93" s="178" t="s">
        <v>4489</v>
      </c>
      <c r="G93" s="179" t="s">
        <v>4759</v>
      </c>
      <c r="H93" s="180">
        <v>1</v>
      </c>
      <c r="I93" s="181"/>
      <c r="J93" s="182">
        <f>ROUND(I93*H93,2)</f>
        <v>0</v>
      </c>
      <c r="K93" s="178" t="s">
        <v>4753</v>
      </c>
      <c r="L93" s="42"/>
      <c r="M93" s="183" t="s">
        <v>5</v>
      </c>
      <c r="N93" s="184" t="s">
        <v>48</v>
      </c>
      <c r="O93" s="43"/>
      <c r="P93" s="185">
        <f>O93*H93</f>
        <v>0</v>
      </c>
      <c r="Q93" s="185">
        <v>0</v>
      </c>
      <c r="R93" s="185">
        <f>Q93*H93</f>
        <v>0</v>
      </c>
      <c r="S93" s="185">
        <v>0</v>
      </c>
      <c r="T93" s="186">
        <f>S93*H93</f>
        <v>0</v>
      </c>
      <c r="AR93" s="24" t="s">
        <v>4481</v>
      </c>
      <c r="AT93" s="24" t="s">
        <v>146</v>
      </c>
      <c r="AU93" s="24" t="s">
        <v>86</v>
      </c>
      <c r="AY93" s="24" t="s">
        <v>144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24" t="s">
        <v>25</v>
      </c>
      <c r="BK93" s="187">
        <f>ROUND(I93*H93,2)</f>
        <v>0</v>
      </c>
      <c r="BL93" s="24" t="s">
        <v>4481</v>
      </c>
      <c r="BM93" s="24" t="s">
        <v>4490</v>
      </c>
    </row>
    <row r="94" spans="2:51" s="12" customFormat="1" ht="13.5">
      <c r="B94" s="197"/>
      <c r="D94" s="189" t="s">
        <v>153</v>
      </c>
      <c r="E94" s="198" t="s">
        <v>5</v>
      </c>
      <c r="F94" s="199" t="s">
        <v>25</v>
      </c>
      <c r="H94" s="200">
        <v>1</v>
      </c>
      <c r="I94" s="201"/>
      <c r="L94" s="197"/>
      <c r="M94" s="202"/>
      <c r="N94" s="203"/>
      <c r="O94" s="203"/>
      <c r="P94" s="203"/>
      <c r="Q94" s="203"/>
      <c r="R94" s="203"/>
      <c r="S94" s="203"/>
      <c r="T94" s="204"/>
      <c r="AT94" s="198" t="s">
        <v>153</v>
      </c>
      <c r="AU94" s="198" t="s">
        <v>86</v>
      </c>
      <c r="AV94" s="12" t="s">
        <v>86</v>
      </c>
      <c r="AW94" s="12" t="s">
        <v>40</v>
      </c>
      <c r="AX94" s="12" t="s">
        <v>25</v>
      </c>
      <c r="AY94" s="198" t="s">
        <v>144</v>
      </c>
    </row>
    <row r="95" spans="2:63" s="10" customFormat="1" ht="29.85" customHeight="1">
      <c r="B95" s="161"/>
      <c r="D95" s="172" t="s">
        <v>76</v>
      </c>
      <c r="E95" s="173" t="s">
        <v>4491</v>
      </c>
      <c r="F95" s="173" t="s">
        <v>4492</v>
      </c>
      <c r="I95" s="164"/>
      <c r="J95" s="174">
        <f>BK95</f>
        <v>0</v>
      </c>
      <c r="L95" s="161"/>
      <c r="M95" s="166"/>
      <c r="N95" s="167"/>
      <c r="O95" s="167"/>
      <c r="P95" s="168">
        <f>SUM(P96:P97)</f>
        <v>0</v>
      </c>
      <c r="Q95" s="167"/>
      <c r="R95" s="168">
        <f>SUM(R96:R97)</f>
        <v>0</v>
      </c>
      <c r="S95" s="167"/>
      <c r="T95" s="169">
        <f>SUM(T96:T97)</f>
        <v>0</v>
      </c>
      <c r="AR95" s="162" t="s">
        <v>186</v>
      </c>
      <c r="AT95" s="170" t="s">
        <v>76</v>
      </c>
      <c r="AU95" s="170" t="s">
        <v>25</v>
      </c>
      <c r="AY95" s="162" t="s">
        <v>144</v>
      </c>
      <c r="BK95" s="171">
        <f>SUM(BK96:BK97)</f>
        <v>0</v>
      </c>
    </row>
    <row r="96" spans="2:65" s="1" customFormat="1" ht="22.5" customHeight="1">
      <c r="B96" s="175"/>
      <c r="C96" s="176" t="s">
        <v>151</v>
      </c>
      <c r="D96" s="176" t="s">
        <v>146</v>
      </c>
      <c r="E96" s="177" t="s">
        <v>4493</v>
      </c>
      <c r="F96" s="178" t="s">
        <v>4494</v>
      </c>
      <c r="G96" s="179" t="s">
        <v>4759</v>
      </c>
      <c r="H96" s="180">
        <v>1</v>
      </c>
      <c r="I96" s="181"/>
      <c r="J96" s="182">
        <f>ROUND(I96*H96,2)</f>
        <v>0</v>
      </c>
      <c r="K96" s="178" t="s">
        <v>4753</v>
      </c>
      <c r="L96" s="42"/>
      <c r="M96" s="183" t="s">
        <v>5</v>
      </c>
      <c r="N96" s="184" t="s">
        <v>48</v>
      </c>
      <c r="O96" s="43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AR96" s="24" t="s">
        <v>4481</v>
      </c>
      <c r="AT96" s="24" t="s">
        <v>146</v>
      </c>
      <c r="AU96" s="24" t="s">
        <v>86</v>
      </c>
      <c r="AY96" s="24" t="s">
        <v>144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24" t="s">
        <v>25</v>
      </c>
      <c r="BK96" s="187">
        <f>ROUND(I96*H96,2)</f>
        <v>0</v>
      </c>
      <c r="BL96" s="24" t="s">
        <v>4481</v>
      </c>
      <c r="BM96" s="24" t="s">
        <v>4495</v>
      </c>
    </row>
    <row r="97" spans="2:51" s="12" customFormat="1" ht="13.5">
      <c r="B97" s="197"/>
      <c r="D97" s="189" t="s">
        <v>153</v>
      </c>
      <c r="E97" s="198" t="s">
        <v>5</v>
      </c>
      <c r="F97" s="199" t="s">
        <v>25</v>
      </c>
      <c r="H97" s="200">
        <v>1</v>
      </c>
      <c r="I97" s="201"/>
      <c r="L97" s="197"/>
      <c r="M97" s="202"/>
      <c r="N97" s="203"/>
      <c r="O97" s="203"/>
      <c r="P97" s="203"/>
      <c r="Q97" s="203"/>
      <c r="R97" s="203"/>
      <c r="S97" s="203"/>
      <c r="T97" s="204"/>
      <c r="AT97" s="198" t="s">
        <v>153</v>
      </c>
      <c r="AU97" s="198" t="s">
        <v>86</v>
      </c>
      <c r="AV97" s="12" t="s">
        <v>86</v>
      </c>
      <c r="AW97" s="12" t="s">
        <v>40</v>
      </c>
      <c r="AX97" s="12" t="s">
        <v>25</v>
      </c>
      <c r="AY97" s="198" t="s">
        <v>144</v>
      </c>
    </row>
    <row r="98" spans="2:63" s="10" customFormat="1" ht="29.85" customHeight="1">
      <c r="B98" s="161"/>
      <c r="D98" s="172" t="s">
        <v>76</v>
      </c>
      <c r="E98" s="173" t="s">
        <v>4496</v>
      </c>
      <c r="F98" s="173" t="s">
        <v>4497</v>
      </c>
      <c r="I98" s="164"/>
      <c r="J98" s="174">
        <f>BK98</f>
        <v>0</v>
      </c>
      <c r="L98" s="161"/>
      <c r="M98" s="166"/>
      <c r="N98" s="167"/>
      <c r="O98" s="167"/>
      <c r="P98" s="168">
        <f>SUM(P99:P100)</f>
        <v>0</v>
      </c>
      <c r="Q98" s="167"/>
      <c r="R98" s="168">
        <f>SUM(R99:R100)</f>
        <v>0</v>
      </c>
      <c r="S98" s="167"/>
      <c r="T98" s="169">
        <f>SUM(T99:T100)</f>
        <v>0</v>
      </c>
      <c r="AR98" s="162" t="s">
        <v>186</v>
      </c>
      <c r="AT98" s="170" t="s">
        <v>76</v>
      </c>
      <c r="AU98" s="170" t="s">
        <v>25</v>
      </c>
      <c r="AY98" s="162" t="s">
        <v>144</v>
      </c>
      <c r="BK98" s="171">
        <f>SUM(BK99:BK100)</f>
        <v>0</v>
      </c>
    </row>
    <row r="99" spans="2:65" s="1" customFormat="1" ht="22.5" customHeight="1">
      <c r="B99" s="175"/>
      <c r="C99" s="176" t="s">
        <v>186</v>
      </c>
      <c r="D99" s="176" t="s">
        <v>146</v>
      </c>
      <c r="E99" s="177" t="s">
        <v>4498</v>
      </c>
      <c r="F99" s="178" t="s">
        <v>4499</v>
      </c>
      <c r="G99" s="179" t="s">
        <v>4759</v>
      </c>
      <c r="H99" s="180">
        <v>1</v>
      </c>
      <c r="I99" s="181"/>
      <c r="J99" s="182">
        <f>ROUND(I99*H99,2)</f>
        <v>0</v>
      </c>
      <c r="K99" s="178" t="s">
        <v>4753</v>
      </c>
      <c r="L99" s="42"/>
      <c r="M99" s="183" t="s">
        <v>5</v>
      </c>
      <c r="N99" s="184" t="s">
        <v>48</v>
      </c>
      <c r="O99" s="43"/>
      <c r="P99" s="185">
        <f>O99*H99</f>
        <v>0</v>
      </c>
      <c r="Q99" s="185">
        <v>0</v>
      </c>
      <c r="R99" s="185">
        <f>Q99*H99</f>
        <v>0</v>
      </c>
      <c r="S99" s="185">
        <v>0</v>
      </c>
      <c r="T99" s="186">
        <f>S99*H99</f>
        <v>0</v>
      </c>
      <c r="AR99" s="24" t="s">
        <v>4481</v>
      </c>
      <c r="AT99" s="24" t="s">
        <v>146</v>
      </c>
      <c r="AU99" s="24" t="s">
        <v>86</v>
      </c>
      <c r="AY99" s="24" t="s">
        <v>144</v>
      </c>
      <c r="BE99" s="187">
        <f>IF(N99="základní",J99,0)</f>
        <v>0</v>
      </c>
      <c r="BF99" s="187">
        <f>IF(N99="snížená",J99,0)</f>
        <v>0</v>
      </c>
      <c r="BG99" s="187">
        <f>IF(N99="zákl. přenesená",J99,0)</f>
        <v>0</v>
      </c>
      <c r="BH99" s="187">
        <f>IF(N99="sníž. přenesená",J99,0)</f>
        <v>0</v>
      </c>
      <c r="BI99" s="187">
        <f>IF(N99="nulová",J99,0)</f>
        <v>0</v>
      </c>
      <c r="BJ99" s="24" t="s">
        <v>25</v>
      </c>
      <c r="BK99" s="187">
        <f>ROUND(I99*H99,2)</f>
        <v>0</v>
      </c>
      <c r="BL99" s="24" t="s">
        <v>4481</v>
      </c>
      <c r="BM99" s="24" t="s">
        <v>4500</v>
      </c>
    </row>
    <row r="100" spans="2:51" s="12" customFormat="1" ht="13.5">
      <c r="B100" s="197"/>
      <c r="D100" s="189" t="s">
        <v>153</v>
      </c>
      <c r="E100" s="198" t="s">
        <v>5</v>
      </c>
      <c r="F100" s="199" t="s">
        <v>25</v>
      </c>
      <c r="H100" s="200">
        <v>1</v>
      </c>
      <c r="I100" s="201"/>
      <c r="L100" s="197"/>
      <c r="M100" s="202"/>
      <c r="N100" s="203"/>
      <c r="O100" s="203"/>
      <c r="P100" s="203"/>
      <c r="Q100" s="203"/>
      <c r="R100" s="203"/>
      <c r="S100" s="203"/>
      <c r="T100" s="204"/>
      <c r="AT100" s="198" t="s">
        <v>153</v>
      </c>
      <c r="AU100" s="198" t="s">
        <v>86</v>
      </c>
      <c r="AV100" s="12" t="s">
        <v>86</v>
      </c>
      <c r="AW100" s="12" t="s">
        <v>40</v>
      </c>
      <c r="AX100" s="12" t="s">
        <v>25</v>
      </c>
      <c r="AY100" s="198" t="s">
        <v>144</v>
      </c>
    </row>
    <row r="101" spans="2:63" s="10" customFormat="1" ht="29.85" customHeight="1">
      <c r="B101" s="161"/>
      <c r="D101" s="172" t="s">
        <v>76</v>
      </c>
      <c r="E101" s="173" t="s">
        <v>4501</v>
      </c>
      <c r="F101" s="173" t="s">
        <v>4502</v>
      </c>
      <c r="I101" s="164"/>
      <c r="J101" s="174">
        <f>BK101</f>
        <v>0</v>
      </c>
      <c r="L101" s="161"/>
      <c r="M101" s="166"/>
      <c r="N101" s="167"/>
      <c r="O101" s="167"/>
      <c r="P101" s="168">
        <f>SUM(P102:P134)</f>
        <v>0</v>
      </c>
      <c r="Q101" s="167"/>
      <c r="R101" s="168">
        <f>SUM(R102:R134)</f>
        <v>0</v>
      </c>
      <c r="S101" s="167"/>
      <c r="T101" s="169">
        <f>SUM(T102:T134)</f>
        <v>0</v>
      </c>
      <c r="AR101" s="162" t="s">
        <v>186</v>
      </c>
      <c r="AT101" s="170" t="s">
        <v>76</v>
      </c>
      <c r="AU101" s="170" t="s">
        <v>25</v>
      </c>
      <c r="AY101" s="162" t="s">
        <v>144</v>
      </c>
      <c r="BK101" s="171">
        <f>SUM(BK102:BK134)</f>
        <v>0</v>
      </c>
    </row>
    <row r="102" spans="2:65" s="1" customFormat="1" ht="31.5" customHeight="1">
      <c r="B102" s="175"/>
      <c r="C102" s="176" t="s">
        <v>190</v>
      </c>
      <c r="D102" s="176" t="s">
        <v>146</v>
      </c>
      <c r="E102" s="177" t="s">
        <v>4503</v>
      </c>
      <c r="F102" s="178" t="s">
        <v>4504</v>
      </c>
      <c r="G102" s="179" t="s">
        <v>4759</v>
      </c>
      <c r="H102" s="180">
        <v>1</v>
      </c>
      <c r="I102" s="181"/>
      <c r="J102" s="182">
        <f>ROUND(I102*H102,2)</f>
        <v>0</v>
      </c>
      <c r="K102" s="178" t="s">
        <v>4754</v>
      </c>
      <c r="L102" s="42"/>
      <c r="M102" s="183" t="s">
        <v>5</v>
      </c>
      <c r="N102" s="184" t="s">
        <v>48</v>
      </c>
      <c r="O102" s="43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AR102" s="24" t="s">
        <v>339</v>
      </c>
      <c r="AT102" s="24" t="s">
        <v>146</v>
      </c>
      <c r="AU102" s="24" t="s">
        <v>86</v>
      </c>
      <c r="AY102" s="24" t="s">
        <v>144</v>
      </c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24" t="s">
        <v>25</v>
      </c>
      <c r="BK102" s="187">
        <f>ROUND(I102*H102,2)</f>
        <v>0</v>
      </c>
      <c r="BL102" s="24" t="s">
        <v>339</v>
      </c>
      <c r="BM102" s="24" t="s">
        <v>4505</v>
      </c>
    </row>
    <row r="103" spans="2:51" s="12" customFormat="1" ht="13.5">
      <c r="B103" s="197"/>
      <c r="D103" s="189" t="s">
        <v>153</v>
      </c>
      <c r="E103" s="198" t="s">
        <v>5</v>
      </c>
      <c r="F103" s="199" t="s">
        <v>25</v>
      </c>
      <c r="H103" s="200">
        <v>1</v>
      </c>
      <c r="I103" s="201"/>
      <c r="L103" s="197"/>
      <c r="M103" s="202"/>
      <c r="N103" s="203"/>
      <c r="O103" s="203"/>
      <c r="P103" s="203"/>
      <c r="Q103" s="203"/>
      <c r="R103" s="203"/>
      <c r="S103" s="203"/>
      <c r="T103" s="204"/>
      <c r="AT103" s="198" t="s">
        <v>153</v>
      </c>
      <c r="AU103" s="198" t="s">
        <v>86</v>
      </c>
      <c r="AV103" s="12" t="s">
        <v>86</v>
      </c>
      <c r="AW103" s="12" t="s">
        <v>40</v>
      </c>
      <c r="AX103" s="12" t="s">
        <v>77</v>
      </c>
      <c r="AY103" s="198" t="s">
        <v>144</v>
      </c>
    </row>
    <row r="104" spans="2:51" s="13" customFormat="1" ht="13.5">
      <c r="B104" s="205"/>
      <c r="D104" s="206" t="s">
        <v>153</v>
      </c>
      <c r="E104" s="207" t="s">
        <v>5</v>
      </c>
      <c r="F104" s="208" t="s">
        <v>174</v>
      </c>
      <c r="H104" s="209">
        <v>1</v>
      </c>
      <c r="I104" s="210"/>
      <c r="L104" s="205"/>
      <c r="M104" s="211"/>
      <c r="N104" s="212"/>
      <c r="O104" s="212"/>
      <c r="P104" s="212"/>
      <c r="Q104" s="212"/>
      <c r="R104" s="212"/>
      <c r="S104" s="212"/>
      <c r="T104" s="213"/>
      <c r="AT104" s="214" t="s">
        <v>153</v>
      </c>
      <c r="AU104" s="214" t="s">
        <v>86</v>
      </c>
      <c r="AV104" s="13" t="s">
        <v>151</v>
      </c>
      <c r="AW104" s="13" t="s">
        <v>40</v>
      </c>
      <c r="AX104" s="13" t="s">
        <v>25</v>
      </c>
      <c r="AY104" s="214" t="s">
        <v>144</v>
      </c>
    </row>
    <row r="105" spans="2:65" s="1" customFormat="1" ht="31.5" customHeight="1">
      <c r="B105" s="175"/>
      <c r="C105" s="176" t="s">
        <v>195</v>
      </c>
      <c r="D105" s="176" t="s">
        <v>146</v>
      </c>
      <c r="E105" s="177" t="s">
        <v>4506</v>
      </c>
      <c r="F105" s="178" t="s">
        <v>4507</v>
      </c>
      <c r="G105" s="179" t="s">
        <v>4759</v>
      </c>
      <c r="H105" s="180">
        <v>1</v>
      </c>
      <c r="I105" s="181"/>
      <c r="J105" s="182">
        <f>ROUND(I105*H105,2)</f>
        <v>0</v>
      </c>
      <c r="K105" s="178" t="s">
        <v>4754</v>
      </c>
      <c r="L105" s="42"/>
      <c r="M105" s="183" t="s">
        <v>5</v>
      </c>
      <c r="N105" s="184" t="s">
        <v>48</v>
      </c>
      <c r="O105" s="43"/>
      <c r="P105" s="185">
        <f>O105*H105</f>
        <v>0</v>
      </c>
      <c r="Q105" s="185">
        <v>0</v>
      </c>
      <c r="R105" s="185">
        <f>Q105*H105</f>
        <v>0</v>
      </c>
      <c r="S105" s="185">
        <v>0</v>
      </c>
      <c r="T105" s="186">
        <f>S105*H105</f>
        <v>0</v>
      </c>
      <c r="AR105" s="24" t="s">
        <v>339</v>
      </c>
      <c r="AT105" s="24" t="s">
        <v>146</v>
      </c>
      <c r="AU105" s="24" t="s">
        <v>86</v>
      </c>
      <c r="AY105" s="24" t="s">
        <v>144</v>
      </c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24" t="s">
        <v>25</v>
      </c>
      <c r="BK105" s="187">
        <f>ROUND(I105*H105,2)</f>
        <v>0</v>
      </c>
      <c r="BL105" s="24" t="s">
        <v>339</v>
      </c>
      <c r="BM105" s="24" t="s">
        <v>4508</v>
      </c>
    </row>
    <row r="106" spans="2:51" s="12" customFormat="1" ht="13.5">
      <c r="B106" s="197"/>
      <c r="D106" s="189" t="s">
        <v>153</v>
      </c>
      <c r="E106" s="198" t="s">
        <v>5</v>
      </c>
      <c r="F106" s="199" t="s">
        <v>25</v>
      </c>
      <c r="H106" s="200">
        <v>1</v>
      </c>
      <c r="I106" s="201"/>
      <c r="L106" s="197"/>
      <c r="M106" s="202"/>
      <c r="N106" s="203"/>
      <c r="O106" s="203"/>
      <c r="P106" s="203"/>
      <c r="Q106" s="203"/>
      <c r="R106" s="203"/>
      <c r="S106" s="203"/>
      <c r="T106" s="204"/>
      <c r="AT106" s="198" t="s">
        <v>153</v>
      </c>
      <c r="AU106" s="198" t="s">
        <v>86</v>
      </c>
      <c r="AV106" s="12" t="s">
        <v>86</v>
      </c>
      <c r="AW106" s="12" t="s">
        <v>40</v>
      </c>
      <c r="AX106" s="12" t="s">
        <v>77</v>
      </c>
      <c r="AY106" s="198" t="s">
        <v>144</v>
      </c>
    </row>
    <row r="107" spans="2:51" s="13" customFormat="1" ht="13.5">
      <c r="B107" s="205"/>
      <c r="D107" s="206" t="s">
        <v>153</v>
      </c>
      <c r="E107" s="207" t="s">
        <v>5</v>
      </c>
      <c r="F107" s="208" t="s">
        <v>174</v>
      </c>
      <c r="H107" s="209">
        <v>1</v>
      </c>
      <c r="I107" s="210"/>
      <c r="L107" s="205"/>
      <c r="M107" s="211"/>
      <c r="N107" s="212"/>
      <c r="O107" s="212"/>
      <c r="P107" s="212"/>
      <c r="Q107" s="212"/>
      <c r="R107" s="212"/>
      <c r="S107" s="212"/>
      <c r="T107" s="213"/>
      <c r="AT107" s="214" t="s">
        <v>153</v>
      </c>
      <c r="AU107" s="214" t="s">
        <v>86</v>
      </c>
      <c r="AV107" s="13" t="s">
        <v>151</v>
      </c>
      <c r="AW107" s="13" t="s">
        <v>40</v>
      </c>
      <c r="AX107" s="13" t="s">
        <v>25</v>
      </c>
      <c r="AY107" s="214" t="s">
        <v>144</v>
      </c>
    </row>
    <row r="108" spans="2:65" s="1" customFormat="1" ht="22.5" customHeight="1">
      <c r="B108" s="175"/>
      <c r="C108" s="176" t="s">
        <v>202</v>
      </c>
      <c r="D108" s="176" t="s">
        <v>146</v>
      </c>
      <c r="E108" s="177" t="s">
        <v>4509</v>
      </c>
      <c r="F108" s="178" t="s">
        <v>4510</v>
      </c>
      <c r="G108" s="179" t="s">
        <v>4759</v>
      </c>
      <c r="H108" s="180">
        <v>1</v>
      </c>
      <c r="I108" s="181"/>
      <c r="J108" s="182">
        <f>ROUND(I108*H108,2)</f>
        <v>0</v>
      </c>
      <c r="K108" s="178" t="s">
        <v>4754</v>
      </c>
      <c r="L108" s="42"/>
      <c r="M108" s="183" t="s">
        <v>5</v>
      </c>
      <c r="N108" s="184" t="s">
        <v>48</v>
      </c>
      <c r="O108" s="43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AR108" s="24" t="s">
        <v>339</v>
      </c>
      <c r="AT108" s="24" t="s">
        <v>146</v>
      </c>
      <c r="AU108" s="24" t="s">
        <v>86</v>
      </c>
      <c r="AY108" s="24" t="s">
        <v>144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24" t="s">
        <v>25</v>
      </c>
      <c r="BK108" s="187">
        <f>ROUND(I108*H108,2)</f>
        <v>0</v>
      </c>
      <c r="BL108" s="24" t="s">
        <v>339</v>
      </c>
      <c r="BM108" s="24" t="s">
        <v>4511</v>
      </c>
    </row>
    <row r="109" spans="2:51" s="12" customFormat="1" ht="13.5">
      <c r="B109" s="197"/>
      <c r="D109" s="189" t="s">
        <v>153</v>
      </c>
      <c r="E109" s="198" t="s">
        <v>5</v>
      </c>
      <c r="F109" s="199" t="s">
        <v>25</v>
      </c>
      <c r="H109" s="200">
        <v>1</v>
      </c>
      <c r="I109" s="201"/>
      <c r="L109" s="197"/>
      <c r="M109" s="202"/>
      <c r="N109" s="203"/>
      <c r="O109" s="203"/>
      <c r="P109" s="203"/>
      <c r="Q109" s="203"/>
      <c r="R109" s="203"/>
      <c r="S109" s="203"/>
      <c r="T109" s="204"/>
      <c r="AT109" s="198" t="s">
        <v>153</v>
      </c>
      <c r="AU109" s="198" t="s">
        <v>86</v>
      </c>
      <c r="AV109" s="12" t="s">
        <v>86</v>
      </c>
      <c r="AW109" s="12" t="s">
        <v>40</v>
      </c>
      <c r="AX109" s="12" t="s">
        <v>77</v>
      </c>
      <c r="AY109" s="198" t="s">
        <v>144</v>
      </c>
    </row>
    <row r="110" spans="2:51" s="13" customFormat="1" ht="13.5">
      <c r="B110" s="205"/>
      <c r="D110" s="206" t="s">
        <v>153</v>
      </c>
      <c r="E110" s="207" t="s">
        <v>5</v>
      </c>
      <c r="F110" s="208" t="s">
        <v>174</v>
      </c>
      <c r="H110" s="209">
        <v>1</v>
      </c>
      <c r="I110" s="210"/>
      <c r="L110" s="205"/>
      <c r="M110" s="211"/>
      <c r="N110" s="212"/>
      <c r="O110" s="212"/>
      <c r="P110" s="212"/>
      <c r="Q110" s="212"/>
      <c r="R110" s="212"/>
      <c r="S110" s="212"/>
      <c r="T110" s="213"/>
      <c r="AT110" s="214" t="s">
        <v>153</v>
      </c>
      <c r="AU110" s="214" t="s">
        <v>86</v>
      </c>
      <c r="AV110" s="13" t="s">
        <v>151</v>
      </c>
      <c r="AW110" s="13" t="s">
        <v>40</v>
      </c>
      <c r="AX110" s="13" t="s">
        <v>25</v>
      </c>
      <c r="AY110" s="214" t="s">
        <v>144</v>
      </c>
    </row>
    <row r="111" spans="2:65" s="1" customFormat="1" ht="31.5" customHeight="1">
      <c r="B111" s="175"/>
      <c r="C111" s="176" t="s">
        <v>210</v>
      </c>
      <c r="D111" s="176" t="s">
        <v>146</v>
      </c>
      <c r="E111" s="177" t="s">
        <v>4512</v>
      </c>
      <c r="F111" s="178" t="s">
        <v>4513</v>
      </c>
      <c r="G111" s="179" t="s">
        <v>4759</v>
      </c>
      <c r="H111" s="180">
        <v>1</v>
      </c>
      <c r="I111" s="181"/>
      <c r="J111" s="182">
        <f>ROUND(I111*H111,2)</f>
        <v>0</v>
      </c>
      <c r="K111" s="178" t="s">
        <v>4754</v>
      </c>
      <c r="L111" s="42"/>
      <c r="M111" s="183" t="s">
        <v>5</v>
      </c>
      <c r="N111" s="184" t="s">
        <v>48</v>
      </c>
      <c r="O111" s="43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AR111" s="24" t="s">
        <v>151</v>
      </c>
      <c r="AT111" s="24" t="s">
        <v>146</v>
      </c>
      <c r="AU111" s="24" t="s">
        <v>86</v>
      </c>
      <c r="AY111" s="24" t="s">
        <v>144</v>
      </c>
      <c r="BE111" s="187">
        <f>IF(N111="základní",J111,0)</f>
        <v>0</v>
      </c>
      <c r="BF111" s="187">
        <f>IF(N111="snížená",J111,0)</f>
        <v>0</v>
      </c>
      <c r="BG111" s="187">
        <f>IF(N111="zákl. přenesená",J111,0)</f>
        <v>0</v>
      </c>
      <c r="BH111" s="187">
        <f>IF(N111="sníž. přenesená",J111,0)</f>
        <v>0</v>
      </c>
      <c r="BI111" s="187">
        <f>IF(N111="nulová",J111,0)</f>
        <v>0</v>
      </c>
      <c r="BJ111" s="24" t="s">
        <v>25</v>
      </c>
      <c r="BK111" s="187">
        <f>ROUND(I111*H111,2)</f>
        <v>0</v>
      </c>
      <c r="BL111" s="24" t="s">
        <v>151</v>
      </c>
      <c r="BM111" s="24" t="s">
        <v>4514</v>
      </c>
    </row>
    <row r="112" spans="2:51" s="12" customFormat="1" ht="13.5">
      <c r="B112" s="197"/>
      <c r="D112" s="206" t="s">
        <v>153</v>
      </c>
      <c r="E112" s="220" t="s">
        <v>5</v>
      </c>
      <c r="F112" s="218" t="s">
        <v>25</v>
      </c>
      <c r="H112" s="219">
        <v>1</v>
      </c>
      <c r="I112" s="201"/>
      <c r="L112" s="197"/>
      <c r="M112" s="202"/>
      <c r="N112" s="203"/>
      <c r="O112" s="203"/>
      <c r="P112" s="203"/>
      <c r="Q112" s="203"/>
      <c r="R112" s="203"/>
      <c r="S112" s="203"/>
      <c r="T112" s="204"/>
      <c r="AT112" s="198" t="s">
        <v>153</v>
      </c>
      <c r="AU112" s="198" t="s">
        <v>86</v>
      </c>
      <c r="AV112" s="12" t="s">
        <v>86</v>
      </c>
      <c r="AW112" s="12" t="s">
        <v>40</v>
      </c>
      <c r="AX112" s="12" t="s">
        <v>25</v>
      </c>
      <c r="AY112" s="198" t="s">
        <v>144</v>
      </c>
    </row>
    <row r="113" spans="2:65" s="1" customFormat="1" ht="31.5" customHeight="1">
      <c r="B113" s="175"/>
      <c r="C113" s="176" t="s">
        <v>233</v>
      </c>
      <c r="D113" s="176" t="s">
        <v>146</v>
      </c>
      <c r="E113" s="177" t="s">
        <v>4515</v>
      </c>
      <c r="F113" s="178" t="s">
        <v>4516</v>
      </c>
      <c r="G113" s="179" t="s">
        <v>4759</v>
      </c>
      <c r="H113" s="180">
        <v>1</v>
      </c>
      <c r="I113" s="181"/>
      <c r="J113" s="182">
        <f>ROUND(I113*H113,2)</f>
        <v>0</v>
      </c>
      <c r="K113" s="178" t="s">
        <v>4754</v>
      </c>
      <c r="L113" s="42"/>
      <c r="M113" s="183" t="s">
        <v>5</v>
      </c>
      <c r="N113" s="184" t="s">
        <v>48</v>
      </c>
      <c r="O113" s="43"/>
      <c r="P113" s="185">
        <f>O113*H113</f>
        <v>0</v>
      </c>
      <c r="Q113" s="185">
        <v>0</v>
      </c>
      <c r="R113" s="185">
        <f>Q113*H113</f>
        <v>0</v>
      </c>
      <c r="S113" s="185">
        <v>0</v>
      </c>
      <c r="T113" s="186">
        <f>S113*H113</f>
        <v>0</v>
      </c>
      <c r="AR113" s="24" t="s">
        <v>151</v>
      </c>
      <c r="AT113" s="24" t="s">
        <v>146</v>
      </c>
      <c r="AU113" s="24" t="s">
        <v>86</v>
      </c>
      <c r="AY113" s="24" t="s">
        <v>144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24" t="s">
        <v>25</v>
      </c>
      <c r="BK113" s="187">
        <f>ROUND(I113*H113,2)</f>
        <v>0</v>
      </c>
      <c r="BL113" s="24" t="s">
        <v>151</v>
      </c>
      <c r="BM113" s="24" t="s">
        <v>4517</v>
      </c>
    </row>
    <row r="114" spans="2:51" s="12" customFormat="1" ht="13.5">
      <c r="B114" s="197"/>
      <c r="D114" s="206" t="s">
        <v>153</v>
      </c>
      <c r="E114" s="220" t="s">
        <v>5</v>
      </c>
      <c r="F114" s="218" t="s">
        <v>25</v>
      </c>
      <c r="H114" s="219">
        <v>1</v>
      </c>
      <c r="I114" s="201"/>
      <c r="L114" s="197"/>
      <c r="M114" s="202"/>
      <c r="N114" s="203"/>
      <c r="O114" s="203"/>
      <c r="P114" s="203"/>
      <c r="Q114" s="203"/>
      <c r="R114" s="203"/>
      <c r="S114" s="203"/>
      <c r="T114" s="204"/>
      <c r="AT114" s="198" t="s">
        <v>153</v>
      </c>
      <c r="AU114" s="198" t="s">
        <v>86</v>
      </c>
      <c r="AV114" s="12" t="s">
        <v>86</v>
      </c>
      <c r="AW114" s="12" t="s">
        <v>40</v>
      </c>
      <c r="AX114" s="12" t="s">
        <v>25</v>
      </c>
      <c r="AY114" s="198" t="s">
        <v>144</v>
      </c>
    </row>
    <row r="115" spans="2:65" s="1" customFormat="1" ht="22.5" customHeight="1">
      <c r="B115" s="175"/>
      <c r="C115" s="176" t="s">
        <v>254</v>
      </c>
      <c r="D115" s="176" t="s">
        <v>146</v>
      </c>
      <c r="E115" s="177" t="s">
        <v>4518</v>
      </c>
      <c r="F115" s="178" t="s">
        <v>4519</v>
      </c>
      <c r="G115" s="179" t="s">
        <v>4759</v>
      </c>
      <c r="H115" s="180">
        <v>1</v>
      </c>
      <c r="I115" s="181"/>
      <c r="J115" s="182">
        <f>ROUND(I115*H115,2)</f>
        <v>0</v>
      </c>
      <c r="K115" s="178" t="s">
        <v>4754</v>
      </c>
      <c r="L115" s="42"/>
      <c r="M115" s="183" t="s">
        <v>5</v>
      </c>
      <c r="N115" s="184" t="s">
        <v>48</v>
      </c>
      <c r="O115" s="43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AR115" s="24" t="s">
        <v>151</v>
      </c>
      <c r="AT115" s="24" t="s">
        <v>146</v>
      </c>
      <c r="AU115" s="24" t="s">
        <v>86</v>
      </c>
      <c r="AY115" s="24" t="s">
        <v>144</v>
      </c>
      <c r="BE115" s="187">
        <f>IF(N115="základní",J115,0)</f>
        <v>0</v>
      </c>
      <c r="BF115" s="187">
        <f>IF(N115="snížená",J115,0)</f>
        <v>0</v>
      </c>
      <c r="BG115" s="187">
        <f>IF(N115="zákl. přenesená",J115,0)</f>
        <v>0</v>
      </c>
      <c r="BH115" s="187">
        <f>IF(N115="sníž. přenesená",J115,0)</f>
        <v>0</v>
      </c>
      <c r="BI115" s="187">
        <f>IF(N115="nulová",J115,0)</f>
        <v>0</v>
      </c>
      <c r="BJ115" s="24" t="s">
        <v>25</v>
      </c>
      <c r="BK115" s="187">
        <f>ROUND(I115*H115,2)</f>
        <v>0</v>
      </c>
      <c r="BL115" s="24" t="s">
        <v>151</v>
      </c>
      <c r="BM115" s="24" t="s">
        <v>4520</v>
      </c>
    </row>
    <row r="116" spans="2:51" s="12" customFormat="1" ht="13.5">
      <c r="B116" s="197"/>
      <c r="D116" s="206" t="s">
        <v>153</v>
      </c>
      <c r="E116" s="220" t="s">
        <v>5</v>
      </c>
      <c r="F116" s="218" t="s">
        <v>25</v>
      </c>
      <c r="H116" s="219">
        <v>1</v>
      </c>
      <c r="I116" s="201"/>
      <c r="L116" s="197"/>
      <c r="M116" s="202"/>
      <c r="N116" s="203"/>
      <c r="O116" s="203"/>
      <c r="P116" s="203"/>
      <c r="Q116" s="203"/>
      <c r="R116" s="203"/>
      <c r="S116" s="203"/>
      <c r="T116" s="204"/>
      <c r="AT116" s="198" t="s">
        <v>153</v>
      </c>
      <c r="AU116" s="198" t="s">
        <v>86</v>
      </c>
      <c r="AV116" s="12" t="s">
        <v>86</v>
      </c>
      <c r="AW116" s="12" t="s">
        <v>40</v>
      </c>
      <c r="AX116" s="12" t="s">
        <v>25</v>
      </c>
      <c r="AY116" s="198" t="s">
        <v>144</v>
      </c>
    </row>
    <row r="117" spans="2:65" s="1" customFormat="1" ht="22.5" customHeight="1">
      <c r="B117" s="175"/>
      <c r="C117" s="176" t="s">
        <v>264</v>
      </c>
      <c r="D117" s="176" t="s">
        <v>146</v>
      </c>
      <c r="E117" s="177" t="s">
        <v>4521</v>
      </c>
      <c r="F117" s="178" t="s">
        <v>4522</v>
      </c>
      <c r="G117" s="179" t="s">
        <v>4759</v>
      </c>
      <c r="H117" s="180">
        <v>1</v>
      </c>
      <c r="I117" s="181"/>
      <c r="J117" s="182">
        <f>ROUND(I117*H117,2)</f>
        <v>0</v>
      </c>
      <c r="K117" s="178" t="s">
        <v>4754</v>
      </c>
      <c r="L117" s="42"/>
      <c r="M117" s="183" t="s">
        <v>5</v>
      </c>
      <c r="N117" s="184" t="s">
        <v>48</v>
      </c>
      <c r="O117" s="43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AR117" s="24" t="s">
        <v>151</v>
      </c>
      <c r="AT117" s="24" t="s">
        <v>146</v>
      </c>
      <c r="AU117" s="24" t="s">
        <v>86</v>
      </c>
      <c r="AY117" s="24" t="s">
        <v>144</v>
      </c>
      <c r="BE117" s="187">
        <f>IF(N117="základní",J117,0)</f>
        <v>0</v>
      </c>
      <c r="BF117" s="187">
        <f>IF(N117="snížená",J117,0)</f>
        <v>0</v>
      </c>
      <c r="BG117" s="187">
        <f>IF(N117="zákl. přenesená",J117,0)</f>
        <v>0</v>
      </c>
      <c r="BH117" s="187">
        <f>IF(N117="sníž. přenesená",J117,0)</f>
        <v>0</v>
      </c>
      <c r="BI117" s="187">
        <f>IF(N117="nulová",J117,0)</f>
        <v>0</v>
      </c>
      <c r="BJ117" s="24" t="s">
        <v>25</v>
      </c>
      <c r="BK117" s="187">
        <f>ROUND(I117*H117,2)</f>
        <v>0</v>
      </c>
      <c r="BL117" s="24" t="s">
        <v>151</v>
      </c>
      <c r="BM117" s="24" t="s">
        <v>4523</v>
      </c>
    </row>
    <row r="118" spans="2:51" s="12" customFormat="1" ht="13.5">
      <c r="B118" s="197"/>
      <c r="D118" s="206" t="s">
        <v>153</v>
      </c>
      <c r="E118" s="220" t="s">
        <v>5</v>
      </c>
      <c r="F118" s="218" t="s">
        <v>25</v>
      </c>
      <c r="H118" s="219">
        <v>1</v>
      </c>
      <c r="I118" s="201"/>
      <c r="L118" s="197"/>
      <c r="M118" s="202"/>
      <c r="N118" s="203"/>
      <c r="O118" s="203"/>
      <c r="P118" s="203"/>
      <c r="Q118" s="203"/>
      <c r="R118" s="203"/>
      <c r="S118" s="203"/>
      <c r="T118" s="204"/>
      <c r="AT118" s="198" t="s">
        <v>153</v>
      </c>
      <c r="AU118" s="198" t="s">
        <v>86</v>
      </c>
      <c r="AV118" s="12" t="s">
        <v>86</v>
      </c>
      <c r="AW118" s="12" t="s">
        <v>40</v>
      </c>
      <c r="AX118" s="12" t="s">
        <v>25</v>
      </c>
      <c r="AY118" s="198" t="s">
        <v>144</v>
      </c>
    </row>
    <row r="119" spans="2:65" s="1" customFormat="1" ht="22.5" customHeight="1">
      <c r="B119" s="175"/>
      <c r="C119" s="176" t="s">
        <v>277</v>
      </c>
      <c r="D119" s="176" t="s">
        <v>146</v>
      </c>
      <c r="E119" s="177" t="s">
        <v>4524</v>
      </c>
      <c r="F119" s="178" t="s">
        <v>4525</v>
      </c>
      <c r="G119" s="179" t="s">
        <v>4759</v>
      </c>
      <c r="H119" s="180">
        <v>1</v>
      </c>
      <c r="I119" s="181"/>
      <c r="J119" s="182">
        <f>ROUND(I119*H119,2)</f>
        <v>0</v>
      </c>
      <c r="K119" s="178" t="s">
        <v>4754</v>
      </c>
      <c r="L119" s="42"/>
      <c r="M119" s="183" t="s">
        <v>5</v>
      </c>
      <c r="N119" s="184" t="s">
        <v>48</v>
      </c>
      <c r="O119" s="43"/>
      <c r="P119" s="185">
        <f>O119*H119</f>
        <v>0</v>
      </c>
      <c r="Q119" s="185">
        <v>0</v>
      </c>
      <c r="R119" s="185">
        <f>Q119*H119</f>
        <v>0</v>
      </c>
      <c r="S119" s="185">
        <v>0</v>
      </c>
      <c r="T119" s="186">
        <f>S119*H119</f>
        <v>0</v>
      </c>
      <c r="AR119" s="24" t="s">
        <v>151</v>
      </c>
      <c r="AT119" s="24" t="s">
        <v>146</v>
      </c>
      <c r="AU119" s="24" t="s">
        <v>86</v>
      </c>
      <c r="AY119" s="24" t="s">
        <v>144</v>
      </c>
      <c r="BE119" s="187">
        <f>IF(N119="základní",J119,0)</f>
        <v>0</v>
      </c>
      <c r="BF119" s="187">
        <f>IF(N119="snížená",J119,0)</f>
        <v>0</v>
      </c>
      <c r="BG119" s="187">
        <f>IF(N119="zákl. přenesená",J119,0)</f>
        <v>0</v>
      </c>
      <c r="BH119" s="187">
        <f>IF(N119="sníž. přenesená",J119,0)</f>
        <v>0</v>
      </c>
      <c r="BI119" s="187">
        <f>IF(N119="nulová",J119,0)</f>
        <v>0</v>
      </c>
      <c r="BJ119" s="24" t="s">
        <v>25</v>
      </c>
      <c r="BK119" s="187">
        <f>ROUND(I119*H119,2)</f>
        <v>0</v>
      </c>
      <c r="BL119" s="24" t="s">
        <v>151</v>
      </c>
      <c r="BM119" s="24" t="s">
        <v>4526</v>
      </c>
    </row>
    <row r="120" spans="2:51" s="12" customFormat="1" ht="13.5">
      <c r="B120" s="197"/>
      <c r="D120" s="206" t="s">
        <v>153</v>
      </c>
      <c r="E120" s="220" t="s">
        <v>5</v>
      </c>
      <c r="F120" s="218" t="s">
        <v>25</v>
      </c>
      <c r="H120" s="219">
        <v>1</v>
      </c>
      <c r="I120" s="201"/>
      <c r="L120" s="197"/>
      <c r="M120" s="202"/>
      <c r="N120" s="203"/>
      <c r="O120" s="203"/>
      <c r="P120" s="203"/>
      <c r="Q120" s="203"/>
      <c r="R120" s="203"/>
      <c r="S120" s="203"/>
      <c r="T120" s="204"/>
      <c r="AT120" s="198" t="s">
        <v>153</v>
      </c>
      <c r="AU120" s="198" t="s">
        <v>86</v>
      </c>
      <c r="AV120" s="12" t="s">
        <v>86</v>
      </c>
      <c r="AW120" s="12" t="s">
        <v>40</v>
      </c>
      <c r="AX120" s="12" t="s">
        <v>25</v>
      </c>
      <c r="AY120" s="198" t="s">
        <v>144</v>
      </c>
    </row>
    <row r="121" spans="2:65" s="1" customFormat="1" ht="31.5" customHeight="1">
      <c r="B121" s="175"/>
      <c r="C121" s="176" t="s">
        <v>285</v>
      </c>
      <c r="D121" s="176" t="s">
        <v>146</v>
      </c>
      <c r="E121" s="177" t="s">
        <v>4527</v>
      </c>
      <c r="F121" s="178" t="s">
        <v>4528</v>
      </c>
      <c r="G121" s="179" t="s">
        <v>4759</v>
      </c>
      <c r="H121" s="180">
        <v>1</v>
      </c>
      <c r="I121" s="181"/>
      <c r="J121" s="182">
        <f>ROUND(I121*H121,2)</f>
        <v>0</v>
      </c>
      <c r="K121" s="178" t="s">
        <v>4754</v>
      </c>
      <c r="L121" s="42"/>
      <c r="M121" s="183" t="s">
        <v>5</v>
      </c>
      <c r="N121" s="184" t="s">
        <v>48</v>
      </c>
      <c r="O121" s="43"/>
      <c r="P121" s="185">
        <f>O121*H121</f>
        <v>0</v>
      </c>
      <c r="Q121" s="185">
        <v>0</v>
      </c>
      <c r="R121" s="185">
        <f>Q121*H121</f>
        <v>0</v>
      </c>
      <c r="S121" s="185">
        <v>0</v>
      </c>
      <c r="T121" s="186">
        <f>S121*H121</f>
        <v>0</v>
      </c>
      <c r="AR121" s="24" t="s">
        <v>151</v>
      </c>
      <c r="AT121" s="24" t="s">
        <v>146</v>
      </c>
      <c r="AU121" s="24" t="s">
        <v>86</v>
      </c>
      <c r="AY121" s="24" t="s">
        <v>144</v>
      </c>
      <c r="BE121" s="187">
        <f>IF(N121="základní",J121,0)</f>
        <v>0</v>
      </c>
      <c r="BF121" s="187">
        <f>IF(N121="snížená",J121,0)</f>
        <v>0</v>
      </c>
      <c r="BG121" s="187">
        <f>IF(N121="zákl. přenesená",J121,0)</f>
        <v>0</v>
      </c>
      <c r="BH121" s="187">
        <f>IF(N121="sníž. přenesená",J121,0)</f>
        <v>0</v>
      </c>
      <c r="BI121" s="187">
        <f>IF(N121="nulová",J121,0)</f>
        <v>0</v>
      </c>
      <c r="BJ121" s="24" t="s">
        <v>25</v>
      </c>
      <c r="BK121" s="187">
        <f>ROUND(I121*H121,2)</f>
        <v>0</v>
      </c>
      <c r="BL121" s="24" t="s">
        <v>151</v>
      </c>
      <c r="BM121" s="24" t="s">
        <v>4529</v>
      </c>
    </row>
    <row r="122" spans="2:51" s="12" customFormat="1" ht="13.5">
      <c r="B122" s="197"/>
      <c r="D122" s="206" t="s">
        <v>153</v>
      </c>
      <c r="E122" s="220" t="s">
        <v>5</v>
      </c>
      <c r="F122" s="218" t="s">
        <v>25</v>
      </c>
      <c r="H122" s="219">
        <v>1</v>
      </c>
      <c r="I122" s="201"/>
      <c r="L122" s="197"/>
      <c r="M122" s="202"/>
      <c r="N122" s="203"/>
      <c r="O122" s="203"/>
      <c r="P122" s="203"/>
      <c r="Q122" s="203"/>
      <c r="R122" s="203"/>
      <c r="S122" s="203"/>
      <c r="T122" s="204"/>
      <c r="AT122" s="198" t="s">
        <v>153</v>
      </c>
      <c r="AU122" s="198" t="s">
        <v>86</v>
      </c>
      <c r="AV122" s="12" t="s">
        <v>86</v>
      </c>
      <c r="AW122" s="12" t="s">
        <v>40</v>
      </c>
      <c r="AX122" s="12" t="s">
        <v>25</v>
      </c>
      <c r="AY122" s="198" t="s">
        <v>144</v>
      </c>
    </row>
    <row r="123" spans="2:65" s="1" customFormat="1" ht="22.5" customHeight="1">
      <c r="B123" s="175"/>
      <c r="C123" s="176" t="s">
        <v>11</v>
      </c>
      <c r="D123" s="176" t="s">
        <v>146</v>
      </c>
      <c r="E123" s="177" t="s">
        <v>4530</v>
      </c>
      <c r="F123" s="178" t="s">
        <v>4531</v>
      </c>
      <c r="G123" s="179" t="s">
        <v>4759</v>
      </c>
      <c r="H123" s="180">
        <v>1</v>
      </c>
      <c r="I123" s="181"/>
      <c r="J123" s="182">
        <f>ROUND(I123*H123,2)</f>
        <v>0</v>
      </c>
      <c r="K123" s="178" t="s">
        <v>4754</v>
      </c>
      <c r="L123" s="42"/>
      <c r="M123" s="183" t="s">
        <v>5</v>
      </c>
      <c r="N123" s="184" t="s">
        <v>48</v>
      </c>
      <c r="O123" s="43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AR123" s="24" t="s">
        <v>151</v>
      </c>
      <c r="AT123" s="24" t="s">
        <v>146</v>
      </c>
      <c r="AU123" s="24" t="s">
        <v>86</v>
      </c>
      <c r="AY123" s="24" t="s">
        <v>144</v>
      </c>
      <c r="BE123" s="187">
        <f>IF(N123="základní",J123,0)</f>
        <v>0</v>
      </c>
      <c r="BF123" s="187">
        <f>IF(N123="snížená",J123,0)</f>
        <v>0</v>
      </c>
      <c r="BG123" s="187">
        <f>IF(N123="zákl. přenesená",J123,0)</f>
        <v>0</v>
      </c>
      <c r="BH123" s="187">
        <f>IF(N123="sníž. přenesená",J123,0)</f>
        <v>0</v>
      </c>
      <c r="BI123" s="187">
        <f>IF(N123="nulová",J123,0)</f>
        <v>0</v>
      </c>
      <c r="BJ123" s="24" t="s">
        <v>25</v>
      </c>
      <c r="BK123" s="187">
        <f>ROUND(I123*H123,2)</f>
        <v>0</v>
      </c>
      <c r="BL123" s="24" t="s">
        <v>151</v>
      </c>
      <c r="BM123" s="24" t="s">
        <v>4532</v>
      </c>
    </row>
    <row r="124" spans="2:51" s="12" customFormat="1" ht="13.5">
      <c r="B124" s="197"/>
      <c r="D124" s="206" t="s">
        <v>153</v>
      </c>
      <c r="E124" s="220" t="s">
        <v>5</v>
      </c>
      <c r="F124" s="218" t="s">
        <v>25</v>
      </c>
      <c r="H124" s="219">
        <v>1</v>
      </c>
      <c r="I124" s="201"/>
      <c r="L124" s="197"/>
      <c r="M124" s="202"/>
      <c r="N124" s="203"/>
      <c r="O124" s="203"/>
      <c r="P124" s="203"/>
      <c r="Q124" s="203"/>
      <c r="R124" s="203"/>
      <c r="S124" s="203"/>
      <c r="T124" s="204"/>
      <c r="AT124" s="198" t="s">
        <v>153</v>
      </c>
      <c r="AU124" s="198" t="s">
        <v>86</v>
      </c>
      <c r="AV124" s="12" t="s">
        <v>86</v>
      </c>
      <c r="AW124" s="12" t="s">
        <v>40</v>
      </c>
      <c r="AX124" s="12" t="s">
        <v>25</v>
      </c>
      <c r="AY124" s="198" t="s">
        <v>144</v>
      </c>
    </row>
    <row r="125" spans="2:65" s="1" customFormat="1" ht="22.5" customHeight="1">
      <c r="B125" s="175"/>
      <c r="C125" s="176" t="s">
        <v>339</v>
      </c>
      <c r="D125" s="176" t="s">
        <v>146</v>
      </c>
      <c r="E125" s="177" t="s">
        <v>4533</v>
      </c>
      <c r="F125" s="178" t="s">
        <v>4534</v>
      </c>
      <c r="G125" s="179" t="s">
        <v>4759</v>
      </c>
      <c r="H125" s="180">
        <v>1</v>
      </c>
      <c r="I125" s="181"/>
      <c r="J125" s="182">
        <f>ROUND(I125*H125,2)</f>
        <v>0</v>
      </c>
      <c r="K125" s="178" t="s">
        <v>4754</v>
      </c>
      <c r="L125" s="42"/>
      <c r="M125" s="183" t="s">
        <v>5</v>
      </c>
      <c r="N125" s="184" t="s">
        <v>48</v>
      </c>
      <c r="O125" s="43"/>
      <c r="P125" s="185">
        <f>O125*H125</f>
        <v>0</v>
      </c>
      <c r="Q125" s="185">
        <v>0</v>
      </c>
      <c r="R125" s="185">
        <f>Q125*H125</f>
        <v>0</v>
      </c>
      <c r="S125" s="185">
        <v>0</v>
      </c>
      <c r="T125" s="186">
        <f>S125*H125</f>
        <v>0</v>
      </c>
      <c r="AR125" s="24" t="s">
        <v>151</v>
      </c>
      <c r="AT125" s="24" t="s">
        <v>146</v>
      </c>
      <c r="AU125" s="24" t="s">
        <v>86</v>
      </c>
      <c r="AY125" s="24" t="s">
        <v>144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24" t="s">
        <v>25</v>
      </c>
      <c r="BK125" s="187">
        <f>ROUND(I125*H125,2)</f>
        <v>0</v>
      </c>
      <c r="BL125" s="24" t="s">
        <v>151</v>
      </c>
      <c r="BM125" s="24" t="s">
        <v>4535</v>
      </c>
    </row>
    <row r="126" spans="2:51" s="12" customFormat="1" ht="13.5">
      <c r="B126" s="197"/>
      <c r="D126" s="206" t="s">
        <v>153</v>
      </c>
      <c r="E126" s="220" t="s">
        <v>5</v>
      </c>
      <c r="F126" s="218" t="s">
        <v>25</v>
      </c>
      <c r="H126" s="219">
        <v>1</v>
      </c>
      <c r="I126" s="201"/>
      <c r="L126" s="197"/>
      <c r="M126" s="202"/>
      <c r="N126" s="203"/>
      <c r="O126" s="203"/>
      <c r="P126" s="203"/>
      <c r="Q126" s="203"/>
      <c r="R126" s="203"/>
      <c r="S126" s="203"/>
      <c r="T126" s="204"/>
      <c r="AT126" s="198" t="s">
        <v>153</v>
      </c>
      <c r="AU126" s="198" t="s">
        <v>86</v>
      </c>
      <c r="AV126" s="12" t="s">
        <v>86</v>
      </c>
      <c r="AW126" s="12" t="s">
        <v>40</v>
      </c>
      <c r="AX126" s="12" t="s">
        <v>25</v>
      </c>
      <c r="AY126" s="198" t="s">
        <v>144</v>
      </c>
    </row>
    <row r="127" spans="2:65" s="1" customFormat="1" ht="31.5" customHeight="1">
      <c r="B127" s="175"/>
      <c r="C127" s="176" t="s">
        <v>359</v>
      </c>
      <c r="D127" s="176" t="s">
        <v>146</v>
      </c>
      <c r="E127" s="177" t="s">
        <v>4536</v>
      </c>
      <c r="F127" s="178" t="s">
        <v>4537</v>
      </c>
      <c r="G127" s="179" t="s">
        <v>4759</v>
      </c>
      <c r="H127" s="180">
        <v>1</v>
      </c>
      <c r="I127" s="181"/>
      <c r="J127" s="182">
        <f>ROUND(I127*H127,2)</f>
        <v>0</v>
      </c>
      <c r="K127" s="178" t="s">
        <v>4754</v>
      </c>
      <c r="L127" s="42"/>
      <c r="M127" s="183" t="s">
        <v>5</v>
      </c>
      <c r="N127" s="184" t="s">
        <v>48</v>
      </c>
      <c r="O127" s="43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AR127" s="24" t="s">
        <v>151</v>
      </c>
      <c r="AT127" s="24" t="s">
        <v>146</v>
      </c>
      <c r="AU127" s="24" t="s">
        <v>86</v>
      </c>
      <c r="AY127" s="24" t="s">
        <v>144</v>
      </c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24" t="s">
        <v>25</v>
      </c>
      <c r="BK127" s="187">
        <f>ROUND(I127*H127,2)</f>
        <v>0</v>
      </c>
      <c r="BL127" s="24" t="s">
        <v>151</v>
      </c>
      <c r="BM127" s="24" t="s">
        <v>4538</v>
      </c>
    </row>
    <row r="128" spans="2:51" s="12" customFormat="1" ht="13.5">
      <c r="B128" s="197"/>
      <c r="D128" s="206" t="s">
        <v>153</v>
      </c>
      <c r="E128" s="220" t="s">
        <v>5</v>
      </c>
      <c r="F128" s="218" t="s">
        <v>25</v>
      </c>
      <c r="H128" s="219">
        <v>1</v>
      </c>
      <c r="I128" s="201"/>
      <c r="L128" s="197"/>
      <c r="M128" s="202"/>
      <c r="N128" s="203"/>
      <c r="O128" s="203"/>
      <c r="P128" s="203"/>
      <c r="Q128" s="203"/>
      <c r="R128" s="203"/>
      <c r="S128" s="203"/>
      <c r="T128" s="204"/>
      <c r="AT128" s="198" t="s">
        <v>153</v>
      </c>
      <c r="AU128" s="198" t="s">
        <v>86</v>
      </c>
      <c r="AV128" s="12" t="s">
        <v>86</v>
      </c>
      <c r="AW128" s="12" t="s">
        <v>40</v>
      </c>
      <c r="AX128" s="12" t="s">
        <v>25</v>
      </c>
      <c r="AY128" s="198" t="s">
        <v>144</v>
      </c>
    </row>
    <row r="129" spans="2:65" s="1" customFormat="1" ht="31.5" customHeight="1">
      <c r="B129" s="175"/>
      <c r="C129" s="176" t="s">
        <v>372</v>
      </c>
      <c r="D129" s="176" t="s">
        <v>146</v>
      </c>
      <c r="E129" s="177" t="s">
        <v>4539</v>
      </c>
      <c r="F129" s="178" t="s">
        <v>4540</v>
      </c>
      <c r="G129" s="179" t="s">
        <v>4759</v>
      </c>
      <c r="H129" s="180">
        <v>1</v>
      </c>
      <c r="I129" s="181"/>
      <c r="J129" s="182">
        <f>ROUND(I129*H129,2)</f>
        <v>0</v>
      </c>
      <c r="K129" s="178" t="s">
        <v>4754</v>
      </c>
      <c r="L129" s="42"/>
      <c r="M129" s="183" t="s">
        <v>5</v>
      </c>
      <c r="N129" s="184" t="s">
        <v>48</v>
      </c>
      <c r="O129" s="43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AR129" s="24" t="s">
        <v>151</v>
      </c>
      <c r="AT129" s="24" t="s">
        <v>146</v>
      </c>
      <c r="AU129" s="24" t="s">
        <v>86</v>
      </c>
      <c r="AY129" s="24" t="s">
        <v>144</v>
      </c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24" t="s">
        <v>25</v>
      </c>
      <c r="BK129" s="187">
        <f>ROUND(I129*H129,2)</f>
        <v>0</v>
      </c>
      <c r="BL129" s="24" t="s">
        <v>151</v>
      </c>
      <c r="BM129" s="24" t="s">
        <v>4541</v>
      </c>
    </row>
    <row r="130" spans="2:51" s="12" customFormat="1" ht="13.5">
      <c r="B130" s="197"/>
      <c r="D130" s="206" t="s">
        <v>153</v>
      </c>
      <c r="E130" s="220" t="s">
        <v>5</v>
      </c>
      <c r="F130" s="218" t="s">
        <v>25</v>
      </c>
      <c r="H130" s="219">
        <v>1</v>
      </c>
      <c r="I130" s="201"/>
      <c r="L130" s="197"/>
      <c r="M130" s="202"/>
      <c r="N130" s="203"/>
      <c r="O130" s="203"/>
      <c r="P130" s="203"/>
      <c r="Q130" s="203"/>
      <c r="R130" s="203"/>
      <c r="S130" s="203"/>
      <c r="T130" s="204"/>
      <c r="AT130" s="198" t="s">
        <v>153</v>
      </c>
      <c r="AU130" s="198" t="s">
        <v>86</v>
      </c>
      <c r="AV130" s="12" t="s">
        <v>86</v>
      </c>
      <c r="AW130" s="12" t="s">
        <v>40</v>
      </c>
      <c r="AX130" s="12" t="s">
        <v>25</v>
      </c>
      <c r="AY130" s="198" t="s">
        <v>144</v>
      </c>
    </row>
    <row r="131" spans="2:65" s="1" customFormat="1" ht="31.5" customHeight="1">
      <c r="B131" s="175"/>
      <c r="C131" s="176" t="s">
        <v>381</v>
      </c>
      <c r="D131" s="176" t="s">
        <v>146</v>
      </c>
      <c r="E131" s="177" t="s">
        <v>4542</v>
      </c>
      <c r="F131" s="178" t="s">
        <v>4543</v>
      </c>
      <c r="G131" s="179" t="s">
        <v>4759</v>
      </c>
      <c r="H131" s="180">
        <v>1</v>
      </c>
      <c r="I131" s="181"/>
      <c r="J131" s="182">
        <f>ROUND(I131*H131,2)</f>
        <v>0</v>
      </c>
      <c r="K131" s="178" t="s">
        <v>4754</v>
      </c>
      <c r="L131" s="42"/>
      <c r="M131" s="183" t="s">
        <v>5</v>
      </c>
      <c r="N131" s="184" t="s">
        <v>48</v>
      </c>
      <c r="O131" s="43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AR131" s="24" t="s">
        <v>151</v>
      </c>
      <c r="AT131" s="24" t="s">
        <v>146</v>
      </c>
      <c r="AU131" s="24" t="s">
        <v>86</v>
      </c>
      <c r="AY131" s="24" t="s">
        <v>144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24" t="s">
        <v>25</v>
      </c>
      <c r="BK131" s="187">
        <f>ROUND(I131*H131,2)</f>
        <v>0</v>
      </c>
      <c r="BL131" s="24" t="s">
        <v>151</v>
      </c>
      <c r="BM131" s="24" t="s">
        <v>4544</v>
      </c>
    </row>
    <row r="132" spans="2:51" s="12" customFormat="1" ht="13.5">
      <c r="B132" s="197"/>
      <c r="D132" s="206" t="s">
        <v>153</v>
      </c>
      <c r="E132" s="220" t="s">
        <v>5</v>
      </c>
      <c r="F132" s="218" t="s">
        <v>25</v>
      </c>
      <c r="H132" s="219">
        <v>1</v>
      </c>
      <c r="I132" s="201"/>
      <c r="L132" s="197"/>
      <c r="M132" s="202"/>
      <c r="N132" s="203"/>
      <c r="O132" s="203"/>
      <c r="P132" s="203"/>
      <c r="Q132" s="203"/>
      <c r="R132" s="203"/>
      <c r="S132" s="203"/>
      <c r="T132" s="204"/>
      <c r="AT132" s="198" t="s">
        <v>153</v>
      </c>
      <c r="AU132" s="198" t="s">
        <v>86</v>
      </c>
      <c r="AV132" s="12" t="s">
        <v>86</v>
      </c>
      <c r="AW132" s="12" t="s">
        <v>40</v>
      </c>
      <c r="AX132" s="12" t="s">
        <v>25</v>
      </c>
      <c r="AY132" s="198" t="s">
        <v>144</v>
      </c>
    </row>
    <row r="133" spans="2:65" s="1" customFormat="1" ht="22.5" customHeight="1">
      <c r="B133" s="175"/>
      <c r="C133" s="176" t="s">
        <v>390</v>
      </c>
      <c r="D133" s="176" t="s">
        <v>146</v>
      </c>
      <c r="E133" s="177" t="s">
        <v>4545</v>
      </c>
      <c r="F133" s="178" t="s">
        <v>4546</v>
      </c>
      <c r="G133" s="179" t="s">
        <v>4759</v>
      </c>
      <c r="H133" s="180">
        <v>1</v>
      </c>
      <c r="I133" s="181"/>
      <c r="J133" s="182">
        <f>ROUND(I133*H133,2)</f>
        <v>0</v>
      </c>
      <c r="K133" s="178" t="s">
        <v>4754</v>
      </c>
      <c r="L133" s="42"/>
      <c r="M133" s="183" t="s">
        <v>5</v>
      </c>
      <c r="N133" s="184" t="s">
        <v>48</v>
      </c>
      <c r="O133" s="43"/>
      <c r="P133" s="185">
        <f>O133*H133</f>
        <v>0</v>
      </c>
      <c r="Q133" s="185">
        <v>0</v>
      </c>
      <c r="R133" s="185">
        <f>Q133*H133</f>
        <v>0</v>
      </c>
      <c r="S133" s="185">
        <v>0</v>
      </c>
      <c r="T133" s="186">
        <f>S133*H133</f>
        <v>0</v>
      </c>
      <c r="AR133" s="24" t="s">
        <v>151</v>
      </c>
      <c r="AT133" s="24" t="s">
        <v>146</v>
      </c>
      <c r="AU133" s="24" t="s">
        <v>86</v>
      </c>
      <c r="AY133" s="24" t="s">
        <v>144</v>
      </c>
      <c r="BE133" s="187">
        <f>IF(N133="základní",J133,0)</f>
        <v>0</v>
      </c>
      <c r="BF133" s="187">
        <f>IF(N133="snížená",J133,0)</f>
        <v>0</v>
      </c>
      <c r="BG133" s="187">
        <f>IF(N133="zákl. přenesená",J133,0)</f>
        <v>0</v>
      </c>
      <c r="BH133" s="187">
        <f>IF(N133="sníž. přenesená",J133,0)</f>
        <v>0</v>
      </c>
      <c r="BI133" s="187">
        <f>IF(N133="nulová",J133,0)</f>
        <v>0</v>
      </c>
      <c r="BJ133" s="24" t="s">
        <v>25</v>
      </c>
      <c r="BK133" s="187">
        <f>ROUND(I133*H133,2)</f>
        <v>0</v>
      </c>
      <c r="BL133" s="24" t="s">
        <v>151</v>
      </c>
      <c r="BM133" s="24" t="s">
        <v>4547</v>
      </c>
    </row>
    <row r="134" spans="2:51" s="12" customFormat="1" ht="13.5">
      <c r="B134" s="197"/>
      <c r="D134" s="189" t="s">
        <v>153</v>
      </c>
      <c r="E134" s="198" t="s">
        <v>5</v>
      </c>
      <c r="F134" s="199" t="s">
        <v>25</v>
      </c>
      <c r="H134" s="200">
        <v>1</v>
      </c>
      <c r="I134" s="201"/>
      <c r="L134" s="197"/>
      <c r="M134" s="202"/>
      <c r="N134" s="203"/>
      <c r="O134" s="203"/>
      <c r="P134" s="203"/>
      <c r="Q134" s="203"/>
      <c r="R134" s="203"/>
      <c r="S134" s="203"/>
      <c r="T134" s="204"/>
      <c r="AT134" s="198" t="s">
        <v>153</v>
      </c>
      <c r="AU134" s="198" t="s">
        <v>86</v>
      </c>
      <c r="AV134" s="12" t="s">
        <v>86</v>
      </c>
      <c r="AW134" s="12" t="s">
        <v>40</v>
      </c>
      <c r="AX134" s="12" t="s">
        <v>25</v>
      </c>
      <c r="AY134" s="198" t="s">
        <v>144</v>
      </c>
    </row>
    <row r="135" spans="2:63" s="10" customFormat="1" ht="29.85" customHeight="1">
      <c r="B135" s="161"/>
      <c r="D135" s="172" t="s">
        <v>76</v>
      </c>
      <c r="E135" s="173" t="s">
        <v>4548</v>
      </c>
      <c r="F135" s="173" t="s">
        <v>4549</v>
      </c>
      <c r="I135" s="164"/>
      <c r="J135" s="174">
        <f>BK135</f>
        <v>0</v>
      </c>
      <c r="L135" s="161"/>
      <c r="M135" s="166"/>
      <c r="N135" s="167"/>
      <c r="O135" s="167"/>
      <c r="P135" s="168">
        <f>SUM(P136:P137)</f>
        <v>0</v>
      </c>
      <c r="Q135" s="167"/>
      <c r="R135" s="168">
        <f>SUM(R136:R137)</f>
        <v>0</v>
      </c>
      <c r="S135" s="167"/>
      <c r="T135" s="169">
        <f>SUM(T136:T137)</f>
        <v>0</v>
      </c>
      <c r="AR135" s="162" t="s">
        <v>186</v>
      </c>
      <c r="AT135" s="170" t="s">
        <v>76</v>
      </c>
      <c r="AU135" s="170" t="s">
        <v>25</v>
      </c>
      <c r="AY135" s="162" t="s">
        <v>144</v>
      </c>
      <c r="BK135" s="171">
        <f>SUM(BK136:BK137)</f>
        <v>0</v>
      </c>
    </row>
    <row r="136" spans="2:65" s="1" customFormat="1" ht="22.5" customHeight="1">
      <c r="B136" s="175"/>
      <c r="C136" s="176" t="s">
        <v>10</v>
      </c>
      <c r="D136" s="176" t="s">
        <v>146</v>
      </c>
      <c r="E136" s="177" t="s">
        <v>4550</v>
      </c>
      <c r="F136" s="178" t="s">
        <v>4551</v>
      </c>
      <c r="G136" s="179" t="s">
        <v>4759</v>
      </c>
      <c r="H136" s="180">
        <v>1</v>
      </c>
      <c r="I136" s="181"/>
      <c r="J136" s="182">
        <f>ROUND(I136*H136,2)</f>
        <v>0</v>
      </c>
      <c r="K136" s="178" t="s">
        <v>4753</v>
      </c>
      <c r="L136" s="42"/>
      <c r="M136" s="183" t="s">
        <v>5</v>
      </c>
      <c r="N136" s="184" t="s">
        <v>48</v>
      </c>
      <c r="O136" s="43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AR136" s="24" t="s">
        <v>4481</v>
      </c>
      <c r="AT136" s="24" t="s">
        <v>146</v>
      </c>
      <c r="AU136" s="24" t="s">
        <v>86</v>
      </c>
      <c r="AY136" s="24" t="s">
        <v>144</v>
      </c>
      <c r="BE136" s="187">
        <f>IF(N136="základní",J136,0)</f>
        <v>0</v>
      </c>
      <c r="BF136" s="187">
        <f>IF(N136="snížená",J136,0)</f>
        <v>0</v>
      </c>
      <c r="BG136" s="187">
        <f>IF(N136="zákl. přenesená",J136,0)</f>
        <v>0</v>
      </c>
      <c r="BH136" s="187">
        <f>IF(N136="sníž. přenesená",J136,0)</f>
        <v>0</v>
      </c>
      <c r="BI136" s="187">
        <f>IF(N136="nulová",J136,0)</f>
        <v>0</v>
      </c>
      <c r="BJ136" s="24" t="s">
        <v>25</v>
      </c>
      <c r="BK136" s="187">
        <f>ROUND(I136*H136,2)</f>
        <v>0</v>
      </c>
      <c r="BL136" s="24" t="s">
        <v>4481</v>
      </c>
      <c r="BM136" s="24" t="s">
        <v>4552</v>
      </c>
    </row>
    <row r="137" spans="2:51" s="12" customFormat="1" ht="13.5">
      <c r="B137" s="197"/>
      <c r="D137" s="189" t="s">
        <v>153</v>
      </c>
      <c r="E137" s="198" t="s">
        <v>5</v>
      </c>
      <c r="F137" s="199" t="s">
        <v>25</v>
      </c>
      <c r="H137" s="200">
        <v>1</v>
      </c>
      <c r="I137" s="201"/>
      <c r="L137" s="197"/>
      <c r="M137" s="202"/>
      <c r="N137" s="203"/>
      <c r="O137" s="203"/>
      <c r="P137" s="203"/>
      <c r="Q137" s="203"/>
      <c r="R137" s="203"/>
      <c r="S137" s="203"/>
      <c r="T137" s="204"/>
      <c r="AT137" s="198" t="s">
        <v>153</v>
      </c>
      <c r="AU137" s="198" t="s">
        <v>86</v>
      </c>
      <c r="AV137" s="12" t="s">
        <v>86</v>
      </c>
      <c r="AW137" s="12" t="s">
        <v>40</v>
      </c>
      <c r="AX137" s="12" t="s">
        <v>25</v>
      </c>
      <c r="AY137" s="198" t="s">
        <v>144</v>
      </c>
    </row>
    <row r="138" spans="2:63" s="10" customFormat="1" ht="29.85" customHeight="1">
      <c r="B138" s="161"/>
      <c r="D138" s="172" t="s">
        <v>76</v>
      </c>
      <c r="E138" s="173" t="s">
        <v>4553</v>
      </c>
      <c r="F138" s="173" t="s">
        <v>4554</v>
      </c>
      <c r="I138" s="164"/>
      <c r="J138" s="174">
        <f>BK138</f>
        <v>0</v>
      </c>
      <c r="L138" s="161"/>
      <c r="M138" s="166"/>
      <c r="N138" s="167"/>
      <c r="O138" s="167"/>
      <c r="P138" s="168">
        <f>SUM(P139:P140)</f>
        <v>0</v>
      </c>
      <c r="Q138" s="167"/>
      <c r="R138" s="168">
        <f>SUM(R139:R140)</f>
        <v>0</v>
      </c>
      <c r="S138" s="167"/>
      <c r="T138" s="169">
        <f>SUM(T139:T140)</f>
        <v>0</v>
      </c>
      <c r="AR138" s="162" t="s">
        <v>186</v>
      </c>
      <c r="AT138" s="170" t="s">
        <v>76</v>
      </c>
      <c r="AU138" s="170" t="s">
        <v>25</v>
      </c>
      <c r="AY138" s="162" t="s">
        <v>144</v>
      </c>
      <c r="BK138" s="171">
        <f>SUM(BK139:BK140)</f>
        <v>0</v>
      </c>
    </row>
    <row r="139" spans="2:65" s="1" customFormat="1" ht="22.5" customHeight="1">
      <c r="B139" s="175"/>
      <c r="C139" s="176" t="s">
        <v>411</v>
      </c>
      <c r="D139" s="176" t="s">
        <v>146</v>
      </c>
      <c r="E139" s="177" t="s">
        <v>4555</v>
      </c>
      <c r="F139" s="178" t="s">
        <v>4556</v>
      </c>
      <c r="G139" s="179" t="s">
        <v>4759</v>
      </c>
      <c r="H139" s="180">
        <v>1</v>
      </c>
      <c r="I139" s="181"/>
      <c r="J139" s="182">
        <f>ROUND(I139*H139,2)</f>
        <v>0</v>
      </c>
      <c r="K139" s="178" t="s">
        <v>4753</v>
      </c>
      <c r="L139" s="42"/>
      <c r="M139" s="183" t="s">
        <v>5</v>
      </c>
      <c r="N139" s="184" t="s">
        <v>48</v>
      </c>
      <c r="O139" s="43"/>
      <c r="P139" s="185">
        <f>O139*H139</f>
        <v>0</v>
      </c>
      <c r="Q139" s="185">
        <v>0</v>
      </c>
      <c r="R139" s="185">
        <f>Q139*H139</f>
        <v>0</v>
      </c>
      <c r="S139" s="185">
        <v>0</v>
      </c>
      <c r="T139" s="186">
        <f>S139*H139</f>
        <v>0</v>
      </c>
      <c r="AR139" s="24" t="s">
        <v>4481</v>
      </c>
      <c r="AT139" s="24" t="s">
        <v>146</v>
      </c>
      <c r="AU139" s="24" t="s">
        <v>86</v>
      </c>
      <c r="AY139" s="24" t="s">
        <v>144</v>
      </c>
      <c r="BE139" s="187">
        <f>IF(N139="základní",J139,0)</f>
        <v>0</v>
      </c>
      <c r="BF139" s="187">
        <f>IF(N139="snížená",J139,0)</f>
        <v>0</v>
      </c>
      <c r="BG139" s="187">
        <f>IF(N139="zákl. přenesená",J139,0)</f>
        <v>0</v>
      </c>
      <c r="BH139" s="187">
        <f>IF(N139="sníž. přenesená",J139,0)</f>
        <v>0</v>
      </c>
      <c r="BI139" s="187">
        <f>IF(N139="nulová",J139,0)</f>
        <v>0</v>
      </c>
      <c r="BJ139" s="24" t="s">
        <v>25</v>
      </c>
      <c r="BK139" s="187">
        <f>ROUND(I139*H139,2)</f>
        <v>0</v>
      </c>
      <c r="BL139" s="24" t="s">
        <v>4481</v>
      </c>
      <c r="BM139" s="24" t="s">
        <v>4557</v>
      </c>
    </row>
    <row r="140" spans="2:51" s="12" customFormat="1" ht="13.5">
      <c r="B140" s="197"/>
      <c r="D140" s="189" t="s">
        <v>153</v>
      </c>
      <c r="E140" s="198" t="s">
        <v>5</v>
      </c>
      <c r="F140" s="199" t="s">
        <v>25</v>
      </c>
      <c r="H140" s="200">
        <v>1</v>
      </c>
      <c r="I140" s="201"/>
      <c r="L140" s="197"/>
      <c r="M140" s="202"/>
      <c r="N140" s="203"/>
      <c r="O140" s="203"/>
      <c r="P140" s="203"/>
      <c r="Q140" s="203"/>
      <c r="R140" s="203"/>
      <c r="S140" s="203"/>
      <c r="T140" s="204"/>
      <c r="AT140" s="198" t="s">
        <v>153</v>
      </c>
      <c r="AU140" s="198" t="s">
        <v>86</v>
      </c>
      <c r="AV140" s="12" t="s">
        <v>86</v>
      </c>
      <c r="AW140" s="12" t="s">
        <v>40</v>
      </c>
      <c r="AX140" s="12" t="s">
        <v>25</v>
      </c>
      <c r="AY140" s="198" t="s">
        <v>144</v>
      </c>
    </row>
    <row r="141" spans="2:63" s="10" customFormat="1" ht="29.85" customHeight="1">
      <c r="B141" s="161"/>
      <c r="D141" s="172" t="s">
        <v>76</v>
      </c>
      <c r="E141" s="173" t="s">
        <v>4558</v>
      </c>
      <c r="F141" s="173" t="s">
        <v>4559</v>
      </c>
      <c r="I141" s="164"/>
      <c r="J141" s="174">
        <f>BK141</f>
        <v>0</v>
      </c>
      <c r="L141" s="161"/>
      <c r="M141" s="166"/>
      <c r="N141" s="167"/>
      <c r="O141" s="167"/>
      <c r="P141" s="168">
        <f>SUM(P142:P149)</f>
        <v>0</v>
      </c>
      <c r="Q141" s="167"/>
      <c r="R141" s="168">
        <f>SUM(R142:R149)</f>
        <v>0</v>
      </c>
      <c r="S141" s="167"/>
      <c r="T141" s="169">
        <f>SUM(T142:T149)</f>
        <v>0</v>
      </c>
      <c r="AR141" s="162" t="s">
        <v>186</v>
      </c>
      <c r="AT141" s="170" t="s">
        <v>76</v>
      </c>
      <c r="AU141" s="170" t="s">
        <v>25</v>
      </c>
      <c r="AY141" s="162" t="s">
        <v>144</v>
      </c>
      <c r="BK141" s="171">
        <f>SUM(BK142:BK149)</f>
        <v>0</v>
      </c>
    </row>
    <row r="142" spans="2:65" s="1" customFormat="1" ht="22.5" customHeight="1">
      <c r="B142" s="175"/>
      <c r="C142" s="176" t="s">
        <v>446</v>
      </c>
      <c r="D142" s="176" t="s">
        <v>146</v>
      </c>
      <c r="E142" s="177" t="s">
        <v>4560</v>
      </c>
      <c r="F142" s="178" t="s">
        <v>4561</v>
      </c>
      <c r="G142" s="179" t="s">
        <v>4759</v>
      </c>
      <c r="H142" s="180">
        <v>1</v>
      </c>
      <c r="I142" s="181"/>
      <c r="J142" s="182">
        <f>ROUND(I142*H142,2)</f>
        <v>0</v>
      </c>
      <c r="K142" s="178" t="s">
        <v>4753</v>
      </c>
      <c r="L142" s="42"/>
      <c r="M142" s="183" t="s">
        <v>5</v>
      </c>
      <c r="N142" s="184" t="s">
        <v>48</v>
      </c>
      <c r="O142" s="43"/>
      <c r="P142" s="185">
        <f>O142*H142</f>
        <v>0</v>
      </c>
      <c r="Q142" s="185">
        <v>0</v>
      </c>
      <c r="R142" s="185">
        <f>Q142*H142</f>
        <v>0</v>
      </c>
      <c r="S142" s="185">
        <v>0</v>
      </c>
      <c r="T142" s="186">
        <f>S142*H142</f>
        <v>0</v>
      </c>
      <c r="AR142" s="24" t="s">
        <v>4481</v>
      </c>
      <c r="AT142" s="24" t="s">
        <v>146</v>
      </c>
      <c r="AU142" s="24" t="s">
        <v>86</v>
      </c>
      <c r="AY142" s="24" t="s">
        <v>144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24" t="s">
        <v>25</v>
      </c>
      <c r="BK142" s="187">
        <f>ROUND(I142*H142,2)</f>
        <v>0</v>
      </c>
      <c r="BL142" s="24" t="s">
        <v>4481</v>
      </c>
      <c r="BM142" s="24" t="s">
        <v>4562</v>
      </c>
    </row>
    <row r="143" spans="2:51" s="11" customFormat="1" ht="13.5">
      <c r="B143" s="188"/>
      <c r="D143" s="189" t="s">
        <v>153</v>
      </c>
      <c r="E143" s="190" t="s">
        <v>5</v>
      </c>
      <c r="F143" s="191" t="s">
        <v>4563</v>
      </c>
      <c r="H143" s="192" t="s">
        <v>5</v>
      </c>
      <c r="I143" s="193"/>
      <c r="L143" s="188"/>
      <c r="M143" s="194"/>
      <c r="N143" s="195"/>
      <c r="O143" s="195"/>
      <c r="P143" s="195"/>
      <c r="Q143" s="195"/>
      <c r="R143" s="195"/>
      <c r="S143" s="195"/>
      <c r="T143" s="196"/>
      <c r="AT143" s="192" t="s">
        <v>153</v>
      </c>
      <c r="AU143" s="192" t="s">
        <v>86</v>
      </c>
      <c r="AV143" s="11" t="s">
        <v>25</v>
      </c>
      <c r="AW143" s="11" t="s">
        <v>40</v>
      </c>
      <c r="AX143" s="11" t="s">
        <v>77</v>
      </c>
      <c r="AY143" s="192" t="s">
        <v>144</v>
      </c>
    </row>
    <row r="144" spans="2:51" s="11" customFormat="1" ht="13.5">
      <c r="B144" s="188"/>
      <c r="D144" s="189" t="s">
        <v>153</v>
      </c>
      <c r="E144" s="190" t="s">
        <v>5</v>
      </c>
      <c r="F144" s="191" t="s">
        <v>4564</v>
      </c>
      <c r="H144" s="192" t="s">
        <v>5</v>
      </c>
      <c r="I144" s="193"/>
      <c r="L144" s="188"/>
      <c r="M144" s="194"/>
      <c r="N144" s="195"/>
      <c r="O144" s="195"/>
      <c r="P144" s="195"/>
      <c r="Q144" s="195"/>
      <c r="R144" s="195"/>
      <c r="S144" s="195"/>
      <c r="T144" s="196"/>
      <c r="AT144" s="192" t="s">
        <v>153</v>
      </c>
      <c r="AU144" s="192" t="s">
        <v>86</v>
      </c>
      <c r="AV144" s="11" t="s">
        <v>25</v>
      </c>
      <c r="AW144" s="11" t="s">
        <v>40</v>
      </c>
      <c r="AX144" s="11" t="s">
        <v>77</v>
      </c>
      <c r="AY144" s="192" t="s">
        <v>144</v>
      </c>
    </row>
    <row r="145" spans="2:51" s="11" customFormat="1" ht="13.5">
      <c r="B145" s="188"/>
      <c r="D145" s="189" t="s">
        <v>153</v>
      </c>
      <c r="E145" s="190" t="s">
        <v>5</v>
      </c>
      <c r="F145" s="191" t="s">
        <v>4565</v>
      </c>
      <c r="H145" s="192" t="s">
        <v>5</v>
      </c>
      <c r="I145" s="193"/>
      <c r="L145" s="188"/>
      <c r="M145" s="194"/>
      <c r="N145" s="195"/>
      <c r="O145" s="195"/>
      <c r="P145" s="195"/>
      <c r="Q145" s="195"/>
      <c r="R145" s="195"/>
      <c r="S145" s="195"/>
      <c r="T145" s="196"/>
      <c r="AT145" s="192" t="s">
        <v>153</v>
      </c>
      <c r="AU145" s="192" t="s">
        <v>86</v>
      </c>
      <c r="AV145" s="11" t="s">
        <v>25</v>
      </c>
      <c r="AW145" s="11" t="s">
        <v>40</v>
      </c>
      <c r="AX145" s="11" t="s">
        <v>77</v>
      </c>
      <c r="AY145" s="192" t="s">
        <v>144</v>
      </c>
    </row>
    <row r="146" spans="2:51" s="11" customFormat="1" ht="27">
      <c r="B146" s="188"/>
      <c r="D146" s="189" t="s">
        <v>153</v>
      </c>
      <c r="E146" s="190" t="s">
        <v>5</v>
      </c>
      <c r="F146" s="191" t="s">
        <v>4566</v>
      </c>
      <c r="H146" s="192" t="s">
        <v>5</v>
      </c>
      <c r="I146" s="193"/>
      <c r="L146" s="188"/>
      <c r="M146" s="194"/>
      <c r="N146" s="195"/>
      <c r="O146" s="195"/>
      <c r="P146" s="195"/>
      <c r="Q146" s="195"/>
      <c r="R146" s="195"/>
      <c r="S146" s="195"/>
      <c r="T146" s="196"/>
      <c r="AT146" s="192" t="s">
        <v>153</v>
      </c>
      <c r="AU146" s="192" t="s">
        <v>86</v>
      </c>
      <c r="AV146" s="11" t="s">
        <v>25</v>
      </c>
      <c r="AW146" s="11" t="s">
        <v>40</v>
      </c>
      <c r="AX146" s="11" t="s">
        <v>77</v>
      </c>
      <c r="AY146" s="192" t="s">
        <v>144</v>
      </c>
    </row>
    <row r="147" spans="2:51" s="12" customFormat="1" ht="13.5">
      <c r="B147" s="197"/>
      <c r="D147" s="206" t="s">
        <v>153</v>
      </c>
      <c r="E147" s="220" t="s">
        <v>5</v>
      </c>
      <c r="F147" s="218" t="s">
        <v>25</v>
      </c>
      <c r="H147" s="219">
        <v>1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153</v>
      </c>
      <c r="AU147" s="198" t="s">
        <v>86</v>
      </c>
      <c r="AV147" s="12" t="s">
        <v>86</v>
      </c>
      <c r="AW147" s="12" t="s">
        <v>40</v>
      </c>
      <c r="AX147" s="12" t="s">
        <v>25</v>
      </c>
      <c r="AY147" s="198" t="s">
        <v>144</v>
      </c>
    </row>
    <row r="148" spans="2:65" s="1" customFormat="1" ht="22.5" customHeight="1">
      <c r="B148" s="175"/>
      <c r="C148" s="176" t="s">
        <v>453</v>
      </c>
      <c r="D148" s="176" t="s">
        <v>146</v>
      </c>
      <c r="E148" s="177" t="s">
        <v>4567</v>
      </c>
      <c r="F148" s="178" t="s">
        <v>4568</v>
      </c>
      <c r="G148" s="179" t="s">
        <v>4759</v>
      </c>
      <c r="H148" s="180">
        <v>1</v>
      </c>
      <c r="I148" s="181"/>
      <c r="J148" s="182">
        <f>ROUND(I148*H148,2)</f>
        <v>0</v>
      </c>
      <c r="K148" s="178" t="s">
        <v>4753</v>
      </c>
      <c r="L148" s="42"/>
      <c r="M148" s="183" t="s">
        <v>5</v>
      </c>
      <c r="N148" s="184" t="s">
        <v>48</v>
      </c>
      <c r="O148" s="43"/>
      <c r="P148" s="185">
        <f>O148*H148</f>
        <v>0</v>
      </c>
      <c r="Q148" s="185">
        <v>0</v>
      </c>
      <c r="R148" s="185">
        <f>Q148*H148</f>
        <v>0</v>
      </c>
      <c r="S148" s="185">
        <v>0</v>
      </c>
      <c r="T148" s="186">
        <f>S148*H148</f>
        <v>0</v>
      </c>
      <c r="AR148" s="24" t="s">
        <v>4481</v>
      </c>
      <c r="AT148" s="24" t="s">
        <v>146</v>
      </c>
      <c r="AU148" s="24" t="s">
        <v>86</v>
      </c>
      <c r="AY148" s="24" t="s">
        <v>144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24" t="s">
        <v>25</v>
      </c>
      <c r="BK148" s="187">
        <f>ROUND(I148*H148,2)</f>
        <v>0</v>
      </c>
      <c r="BL148" s="24" t="s">
        <v>4481</v>
      </c>
      <c r="BM148" s="24" t="s">
        <v>4569</v>
      </c>
    </row>
    <row r="149" spans="2:51" s="12" customFormat="1" ht="13.5">
      <c r="B149" s="197"/>
      <c r="D149" s="189" t="s">
        <v>153</v>
      </c>
      <c r="E149" s="198" t="s">
        <v>5</v>
      </c>
      <c r="F149" s="199" t="s">
        <v>25</v>
      </c>
      <c r="H149" s="200">
        <v>1</v>
      </c>
      <c r="I149" s="201"/>
      <c r="L149" s="197"/>
      <c r="M149" s="250"/>
      <c r="N149" s="251"/>
      <c r="O149" s="251"/>
      <c r="P149" s="251"/>
      <c r="Q149" s="251"/>
      <c r="R149" s="251"/>
      <c r="S149" s="251"/>
      <c r="T149" s="252"/>
      <c r="AT149" s="198" t="s">
        <v>153</v>
      </c>
      <c r="AU149" s="198" t="s">
        <v>86</v>
      </c>
      <c r="AV149" s="12" t="s">
        <v>86</v>
      </c>
      <c r="AW149" s="12" t="s">
        <v>40</v>
      </c>
      <c r="AX149" s="12" t="s">
        <v>25</v>
      </c>
      <c r="AY149" s="198" t="s">
        <v>144</v>
      </c>
    </row>
    <row r="150" spans="2:12" s="1" customFormat="1" ht="6.95" customHeight="1">
      <c r="B150" s="57"/>
      <c r="C150" s="58"/>
      <c r="D150" s="58"/>
      <c r="E150" s="58"/>
      <c r="F150" s="58"/>
      <c r="G150" s="58"/>
      <c r="H150" s="58"/>
      <c r="I150" s="128"/>
      <c r="J150" s="58"/>
      <c r="K150" s="58"/>
      <c r="L150" s="42"/>
    </row>
  </sheetData>
  <autoFilter ref="C83:K149"/>
  <mergeCells count="9"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>
      <selection activeCell="D28" sqref="D28:J28"/>
    </sheetView>
  </sheetViews>
  <sheetFormatPr defaultColWidth="9.33203125" defaultRowHeight="13.5"/>
  <cols>
    <col min="1" max="1" width="8.33203125" style="253" customWidth="1"/>
    <col min="2" max="2" width="1.66796875" style="253" customWidth="1"/>
    <col min="3" max="4" width="5" style="253" customWidth="1"/>
    <col min="5" max="5" width="11.66015625" style="253" customWidth="1"/>
    <col min="6" max="6" width="9.16015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796875" style="253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5" customFormat="1" ht="45" customHeight="1">
      <c r="B3" s="257"/>
      <c r="C3" s="407" t="s">
        <v>4570</v>
      </c>
      <c r="D3" s="407"/>
      <c r="E3" s="407"/>
      <c r="F3" s="407"/>
      <c r="G3" s="407"/>
      <c r="H3" s="407"/>
      <c r="I3" s="407"/>
      <c r="J3" s="407"/>
      <c r="K3" s="258"/>
    </row>
    <row r="4" spans="2:11" ht="25.5" customHeight="1">
      <c r="B4" s="259"/>
      <c r="C4" s="408" t="s">
        <v>4571</v>
      </c>
      <c r="D4" s="408"/>
      <c r="E4" s="408"/>
      <c r="F4" s="408"/>
      <c r="G4" s="408"/>
      <c r="H4" s="408"/>
      <c r="I4" s="408"/>
      <c r="J4" s="408"/>
      <c r="K4" s="260"/>
    </row>
    <row r="5" spans="2:11" ht="5.25" customHeight="1">
      <c r="B5" s="259"/>
      <c r="C5" s="261"/>
      <c r="D5" s="261"/>
      <c r="E5" s="261"/>
      <c r="F5" s="261"/>
      <c r="G5" s="261"/>
      <c r="H5" s="261"/>
      <c r="I5" s="261"/>
      <c r="J5" s="261"/>
      <c r="K5" s="260"/>
    </row>
    <row r="6" spans="2:11" ht="15" customHeight="1">
      <c r="B6" s="259"/>
      <c r="C6" s="409" t="s">
        <v>4572</v>
      </c>
      <c r="D6" s="409"/>
      <c r="E6" s="409"/>
      <c r="F6" s="409"/>
      <c r="G6" s="409"/>
      <c r="H6" s="409"/>
      <c r="I6" s="409"/>
      <c r="J6" s="409"/>
      <c r="K6" s="260"/>
    </row>
    <row r="7" spans="2:11" ht="15" customHeight="1">
      <c r="B7" s="263"/>
      <c r="C7" s="409" t="s">
        <v>4573</v>
      </c>
      <c r="D7" s="409"/>
      <c r="E7" s="409"/>
      <c r="F7" s="409"/>
      <c r="G7" s="409"/>
      <c r="H7" s="409"/>
      <c r="I7" s="409"/>
      <c r="J7" s="409"/>
      <c r="K7" s="260"/>
    </row>
    <row r="8" spans="2:1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ht="15" customHeight="1">
      <c r="B9" s="263"/>
      <c r="C9" s="409" t="s">
        <v>4574</v>
      </c>
      <c r="D9" s="409"/>
      <c r="E9" s="409"/>
      <c r="F9" s="409"/>
      <c r="G9" s="409"/>
      <c r="H9" s="409"/>
      <c r="I9" s="409"/>
      <c r="J9" s="409"/>
      <c r="K9" s="260"/>
    </row>
    <row r="10" spans="2:11" ht="15" customHeight="1">
      <c r="B10" s="263"/>
      <c r="C10" s="262"/>
      <c r="D10" s="409" t="s">
        <v>4575</v>
      </c>
      <c r="E10" s="409"/>
      <c r="F10" s="409"/>
      <c r="G10" s="409"/>
      <c r="H10" s="409"/>
      <c r="I10" s="409"/>
      <c r="J10" s="409"/>
      <c r="K10" s="260"/>
    </row>
    <row r="11" spans="2:11" ht="15" customHeight="1">
      <c r="B11" s="263"/>
      <c r="C11" s="264"/>
      <c r="D11" s="409" t="s">
        <v>4576</v>
      </c>
      <c r="E11" s="409"/>
      <c r="F11" s="409"/>
      <c r="G11" s="409"/>
      <c r="H11" s="409"/>
      <c r="I11" s="409"/>
      <c r="J11" s="409"/>
      <c r="K11" s="260"/>
    </row>
    <row r="12" spans="2:11" ht="12.75" customHeight="1">
      <c r="B12" s="263"/>
      <c r="C12" s="264"/>
      <c r="D12" s="264"/>
      <c r="E12" s="264"/>
      <c r="F12" s="264"/>
      <c r="G12" s="264"/>
      <c r="H12" s="264"/>
      <c r="I12" s="264"/>
      <c r="J12" s="264"/>
      <c r="K12" s="260"/>
    </row>
    <row r="13" spans="2:11" ht="15" customHeight="1">
      <c r="B13" s="263"/>
      <c r="C13" s="264"/>
      <c r="D13" s="409" t="s">
        <v>4577</v>
      </c>
      <c r="E13" s="409"/>
      <c r="F13" s="409"/>
      <c r="G13" s="409"/>
      <c r="H13" s="409"/>
      <c r="I13" s="409"/>
      <c r="J13" s="409"/>
      <c r="K13" s="260"/>
    </row>
    <row r="14" spans="2:11" ht="15" customHeight="1">
      <c r="B14" s="263"/>
      <c r="C14" s="264"/>
      <c r="D14" s="409" t="s">
        <v>4578</v>
      </c>
      <c r="E14" s="409"/>
      <c r="F14" s="409"/>
      <c r="G14" s="409"/>
      <c r="H14" s="409"/>
      <c r="I14" s="409"/>
      <c r="J14" s="409"/>
      <c r="K14" s="260"/>
    </row>
    <row r="15" spans="2:11" ht="15" customHeight="1">
      <c r="B15" s="263"/>
      <c r="C15" s="264"/>
      <c r="D15" s="409" t="s">
        <v>4579</v>
      </c>
      <c r="E15" s="409"/>
      <c r="F15" s="409"/>
      <c r="G15" s="409"/>
      <c r="H15" s="409"/>
      <c r="I15" s="409"/>
      <c r="J15" s="409"/>
      <c r="K15" s="260"/>
    </row>
    <row r="16" spans="2:11" ht="15" customHeight="1">
      <c r="B16" s="263"/>
      <c r="C16" s="264"/>
      <c r="D16" s="264"/>
      <c r="E16" s="265" t="s">
        <v>84</v>
      </c>
      <c r="F16" s="409" t="s">
        <v>4580</v>
      </c>
      <c r="G16" s="409"/>
      <c r="H16" s="409"/>
      <c r="I16" s="409"/>
      <c r="J16" s="409"/>
      <c r="K16" s="260"/>
    </row>
    <row r="17" spans="2:11" ht="15" customHeight="1">
      <c r="B17" s="263"/>
      <c r="C17" s="264"/>
      <c r="D17" s="264"/>
      <c r="E17" s="265" t="s">
        <v>4581</v>
      </c>
      <c r="F17" s="409" t="s">
        <v>4582</v>
      </c>
      <c r="G17" s="409"/>
      <c r="H17" s="409"/>
      <c r="I17" s="409"/>
      <c r="J17" s="409"/>
      <c r="K17" s="260"/>
    </row>
    <row r="18" spans="2:11" ht="15" customHeight="1">
      <c r="B18" s="263"/>
      <c r="C18" s="264"/>
      <c r="D18" s="264"/>
      <c r="E18" s="265" t="s">
        <v>4583</v>
      </c>
      <c r="F18" s="409" t="s">
        <v>4584</v>
      </c>
      <c r="G18" s="409"/>
      <c r="H18" s="409"/>
      <c r="I18" s="409"/>
      <c r="J18" s="409"/>
      <c r="K18" s="260"/>
    </row>
    <row r="19" spans="2:11" ht="15" customHeight="1">
      <c r="B19" s="263"/>
      <c r="C19" s="264"/>
      <c r="D19" s="264"/>
      <c r="E19" s="265" t="s">
        <v>4585</v>
      </c>
      <c r="F19" s="409" t="s">
        <v>4586</v>
      </c>
      <c r="G19" s="409"/>
      <c r="H19" s="409"/>
      <c r="I19" s="409"/>
      <c r="J19" s="409"/>
      <c r="K19" s="260"/>
    </row>
    <row r="20" spans="2:11" ht="15" customHeight="1">
      <c r="B20" s="263"/>
      <c r="C20" s="264"/>
      <c r="D20" s="264"/>
      <c r="E20" s="265" t="s">
        <v>4587</v>
      </c>
      <c r="F20" s="409" t="s">
        <v>4588</v>
      </c>
      <c r="G20" s="409"/>
      <c r="H20" s="409"/>
      <c r="I20" s="409"/>
      <c r="J20" s="409"/>
      <c r="K20" s="260"/>
    </row>
    <row r="21" spans="2:11" ht="15" customHeight="1">
      <c r="B21" s="263"/>
      <c r="C21" s="264"/>
      <c r="D21" s="264"/>
      <c r="E21" s="265" t="s">
        <v>4589</v>
      </c>
      <c r="F21" s="409" t="s">
        <v>4590</v>
      </c>
      <c r="G21" s="409"/>
      <c r="H21" s="409"/>
      <c r="I21" s="409"/>
      <c r="J21" s="409"/>
      <c r="K21" s="260"/>
    </row>
    <row r="22" spans="2:11" ht="12.75" customHeight="1">
      <c r="B22" s="263"/>
      <c r="C22" s="264"/>
      <c r="D22" s="264"/>
      <c r="E22" s="264"/>
      <c r="F22" s="264"/>
      <c r="G22" s="264"/>
      <c r="H22" s="264"/>
      <c r="I22" s="264"/>
      <c r="J22" s="264"/>
      <c r="K22" s="260"/>
    </row>
    <row r="23" spans="2:11" ht="15" customHeight="1">
      <c r="B23" s="263"/>
      <c r="C23" s="409" t="s">
        <v>4591</v>
      </c>
      <c r="D23" s="409"/>
      <c r="E23" s="409"/>
      <c r="F23" s="409"/>
      <c r="G23" s="409"/>
      <c r="H23" s="409"/>
      <c r="I23" s="409"/>
      <c r="J23" s="409"/>
      <c r="K23" s="260"/>
    </row>
    <row r="24" spans="2:11" ht="15" customHeight="1">
      <c r="B24" s="263"/>
      <c r="C24" s="409" t="s">
        <v>4592</v>
      </c>
      <c r="D24" s="409"/>
      <c r="E24" s="409"/>
      <c r="F24" s="409"/>
      <c r="G24" s="409"/>
      <c r="H24" s="409"/>
      <c r="I24" s="409"/>
      <c r="J24" s="409"/>
      <c r="K24" s="260"/>
    </row>
    <row r="25" spans="2:11" ht="15" customHeight="1">
      <c r="B25" s="263"/>
      <c r="C25" s="262"/>
      <c r="D25" s="409" t="s">
        <v>4593</v>
      </c>
      <c r="E25" s="409"/>
      <c r="F25" s="409"/>
      <c r="G25" s="409"/>
      <c r="H25" s="409"/>
      <c r="I25" s="409"/>
      <c r="J25" s="409"/>
      <c r="K25" s="260"/>
    </row>
    <row r="26" spans="2:11" ht="15" customHeight="1">
      <c r="B26" s="263"/>
      <c r="C26" s="264"/>
      <c r="D26" s="409" t="s">
        <v>4594</v>
      </c>
      <c r="E26" s="409"/>
      <c r="F26" s="409"/>
      <c r="G26" s="409"/>
      <c r="H26" s="409"/>
      <c r="I26" s="409"/>
      <c r="J26" s="409"/>
      <c r="K26" s="260"/>
    </row>
    <row r="27" spans="2:11" ht="12.75" customHeight="1">
      <c r="B27" s="263"/>
      <c r="C27" s="264"/>
      <c r="D27" s="264"/>
      <c r="E27" s="264"/>
      <c r="F27" s="264"/>
      <c r="G27" s="264"/>
      <c r="H27" s="264"/>
      <c r="I27" s="264"/>
      <c r="J27" s="264"/>
      <c r="K27" s="260"/>
    </row>
    <row r="28" spans="2:11" ht="15" customHeight="1">
      <c r="B28" s="263"/>
      <c r="C28" s="264"/>
      <c r="D28" s="409" t="s">
        <v>4595</v>
      </c>
      <c r="E28" s="409"/>
      <c r="F28" s="409"/>
      <c r="G28" s="409"/>
      <c r="H28" s="409"/>
      <c r="I28" s="409"/>
      <c r="J28" s="409"/>
      <c r="K28" s="260"/>
    </row>
    <row r="29" spans="2:11" ht="15" customHeight="1">
      <c r="B29" s="263"/>
      <c r="C29" s="264"/>
      <c r="D29" s="409" t="s">
        <v>4596</v>
      </c>
      <c r="E29" s="409"/>
      <c r="F29" s="409"/>
      <c r="G29" s="409"/>
      <c r="H29" s="409"/>
      <c r="I29" s="409"/>
      <c r="J29" s="409"/>
      <c r="K29" s="260"/>
    </row>
    <row r="30" spans="2:11" ht="12.75" customHeight="1">
      <c r="B30" s="263"/>
      <c r="C30" s="264"/>
      <c r="D30" s="264"/>
      <c r="E30" s="264"/>
      <c r="F30" s="264"/>
      <c r="G30" s="264"/>
      <c r="H30" s="264"/>
      <c r="I30" s="264"/>
      <c r="J30" s="264"/>
      <c r="K30" s="260"/>
    </row>
    <row r="31" spans="2:11" ht="15" customHeight="1">
      <c r="B31" s="263"/>
      <c r="C31" s="264"/>
      <c r="D31" s="409" t="s">
        <v>4597</v>
      </c>
      <c r="E31" s="409"/>
      <c r="F31" s="409"/>
      <c r="G31" s="409"/>
      <c r="H31" s="409"/>
      <c r="I31" s="409"/>
      <c r="J31" s="409"/>
      <c r="K31" s="260"/>
    </row>
    <row r="32" spans="2:11" ht="15" customHeight="1">
      <c r="B32" s="263"/>
      <c r="C32" s="264"/>
      <c r="D32" s="409" t="s">
        <v>4598</v>
      </c>
      <c r="E32" s="409"/>
      <c r="F32" s="409"/>
      <c r="G32" s="409"/>
      <c r="H32" s="409"/>
      <c r="I32" s="409"/>
      <c r="J32" s="409"/>
      <c r="K32" s="260"/>
    </row>
    <row r="33" spans="2:11" ht="15" customHeight="1">
      <c r="B33" s="263"/>
      <c r="C33" s="264"/>
      <c r="D33" s="409" t="s">
        <v>4599</v>
      </c>
      <c r="E33" s="409"/>
      <c r="F33" s="409"/>
      <c r="G33" s="409"/>
      <c r="H33" s="409"/>
      <c r="I33" s="409"/>
      <c r="J33" s="409"/>
      <c r="K33" s="260"/>
    </row>
    <row r="34" spans="2:11" ht="15" customHeight="1">
      <c r="B34" s="263"/>
      <c r="C34" s="264"/>
      <c r="D34" s="262"/>
      <c r="E34" s="266" t="s">
        <v>129</v>
      </c>
      <c r="F34" s="262"/>
      <c r="G34" s="409" t="s">
        <v>4600</v>
      </c>
      <c r="H34" s="409"/>
      <c r="I34" s="409"/>
      <c r="J34" s="409"/>
      <c r="K34" s="260"/>
    </row>
    <row r="35" spans="2:11" ht="30.75" customHeight="1">
      <c r="B35" s="263"/>
      <c r="C35" s="264"/>
      <c r="D35" s="262"/>
      <c r="E35" s="266" t="s">
        <v>4601</v>
      </c>
      <c r="F35" s="262"/>
      <c r="G35" s="409" t="s">
        <v>4602</v>
      </c>
      <c r="H35" s="409"/>
      <c r="I35" s="409"/>
      <c r="J35" s="409"/>
      <c r="K35" s="260"/>
    </row>
    <row r="36" spans="2:11" ht="15" customHeight="1">
      <c r="B36" s="263"/>
      <c r="C36" s="264"/>
      <c r="D36" s="262"/>
      <c r="E36" s="266" t="s">
        <v>58</v>
      </c>
      <c r="F36" s="262"/>
      <c r="G36" s="409" t="s">
        <v>4603</v>
      </c>
      <c r="H36" s="409"/>
      <c r="I36" s="409"/>
      <c r="J36" s="409"/>
      <c r="K36" s="260"/>
    </row>
    <row r="37" spans="2:11" ht="15" customHeight="1">
      <c r="B37" s="263"/>
      <c r="C37" s="264"/>
      <c r="D37" s="262"/>
      <c r="E37" s="266" t="s">
        <v>130</v>
      </c>
      <c r="F37" s="262"/>
      <c r="G37" s="409" t="s">
        <v>4604</v>
      </c>
      <c r="H37" s="409"/>
      <c r="I37" s="409"/>
      <c r="J37" s="409"/>
      <c r="K37" s="260"/>
    </row>
    <row r="38" spans="2:11" ht="15" customHeight="1">
      <c r="B38" s="263"/>
      <c r="C38" s="264"/>
      <c r="D38" s="262"/>
      <c r="E38" s="266" t="s">
        <v>131</v>
      </c>
      <c r="F38" s="262"/>
      <c r="G38" s="409" t="s">
        <v>4605</v>
      </c>
      <c r="H38" s="409"/>
      <c r="I38" s="409"/>
      <c r="J38" s="409"/>
      <c r="K38" s="260"/>
    </row>
    <row r="39" spans="2:11" ht="15" customHeight="1">
      <c r="B39" s="263"/>
      <c r="C39" s="264"/>
      <c r="D39" s="262"/>
      <c r="E39" s="266" t="s">
        <v>132</v>
      </c>
      <c r="F39" s="262"/>
      <c r="G39" s="409" t="s">
        <v>4606</v>
      </c>
      <c r="H39" s="409"/>
      <c r="I39" s="409"/>
      <c r="J39" s="409"/>
      <c r="K39" s="260"/>
    </row>
    <row r="40" spans="2:11" ht="15" customHeight="1">
      <c r="B40" s="263"/>
      <c r="C40" s="264"/>
      <c r="D40" s="262"/>
      <c r="E40" s="266" t="s">
        <v>4607</v>
      </c>
      <c r="F40" s="262"/>
      <c r="G40" s="409" t="s">
        <v>4608</v>
      </c>
      <c r="H40" s="409"/>
      <c r="I40" s="409"/>
      <c r="J40" s="409"/>
      <c r="K40" s="260"/>
    </row>
    <row r="41" spans="2:11" ht="15" customHeight="1">
      <c r="B41" s="263"/>
      <c r="C41" s="264"/>
      <c r="D41" s="262"/>
      <c r="E41" s="266"/>
      <c r="F41" s="262"/>
      <c r="G41" s="409" t="s">
        <v>4609</v>
      </c>
      <c r="H41" s="409"/>
      <c r="I41" s="409"/>
      <c r="J41" s="409"/>
      <c r="K41" s="260"/>
    </row>
    <row r="42" spans="2:11" ht="15" customHeight="1">
      <c r="B42" s="263"/>
      <c r="C42" s="264"/>
      <c r="D42" s="262"/>
      <c r="E42" s="266" t="s">
        <v>4610</v>
      </c>
      <c r="F42" s="262"/>
      <c r="G42" s="409" t="s">
        <v>4611</v>
      </c>
      <c r="H42" s="409"/>
      <c r="I42" s="409"/>
      <c r="J42" s="409"/>
      <c r="K42" s="260"/>
    </row>
    <row r="43" spans="2:11" ht="15" customHeight="1">
      <c r="B43" s="263"/>
      <c r="C43" s="264"/>
      <c r="D43" s="262"/>
      <c r="E43" s="266" t="s">
        <v>134</v>
      </c>
      <c r="F43" s="262"/>
      <c r="G43" s="409" t="s">
        <v>4612</v>
      </c>
      <c r="H43" s="409"/>
      <c r="I43" s="409"/>
      <c r="J43" s="409"/>
      <c r="K43" s="260"/>
    </row>
    <row r="44" spans="2:11" ht="12.75" customHeight="1">
      <c r="B44" s="263"/>
      <c r="C44" s="264"/>
      <c r="D44" s="262"/>
      <c r="E44" s="262"/>
      <c r="F44" s="262"/>
      <c r="G44" s="262"/>
      <c r="H44" s="262"/>
      <c r="I44" s="262"/>
      <c r="J44" s="262"/>
      <c r="K44" s="260"/>
    </row>
    <row r="45" spans="2:11" ht="15" customHeight="1">
      <c r="B45" s="263"/>
      <c r="C45" s="264"/>
      <c r="D45" s="409" t="s">
        <v>4613</v>
      </c>
      <c r="E45" s="409"/>
      <c r="F45" s="409"/>
      <c r="G45" s="409"/>
      <c r="H45" s="409"/>
      <c r="I45" s="409"/>
      <c r="J45" s="409"/>
      <c r="K45" s="260"/>
    </row>
    <row r="46" spans="2:11" ht="15" customHeight="1">
      <c r="B46" s="263"/>
      <c r="C46" s="264"/>
      <c r="D46" s="264"/>
      <c r="E46" s="409" t="s">
        <v>4614</v>
      </c>
      <c r="F46" s="409"/>
      <c r="G46" s="409"/>
      <c r="H46" s="409"/>
      <c r="I46" s="409"/>
      <c r="J46" s="409"/>
      <c r="K46" s="260"/>
    </row>
    <row r="47" spans="2:11" ht="15" customHeight="1">
      <c r="B47" s="263"/>
      <c r="C47" s="264"/>
      <c r="D47" s="264"/>
      <c r="E47" s="409" t="s">
        <v>4615</v>
      </c>
      <c r="F47" s="409"/>
      <c r="G47" s="409"/>
      <c r="H47" s="409"/>
      <c r="I47" s="409"/>
      <c r="J47" s="409"/>
      <c r="K47" s="260"/>
    </row>
    <row r="48" spans="2:11" ht="15" customHeight="1">
      <c r="B48" s="263"/>
      <c r="C48" s="264"/>
      <c r="D48" s="264"/>
      <c r="E48" s="409" t="s">
        <v>4616</v>
      </c>
      <c r="F48" s="409"/>
      <c r="G48" s="409"/>
      <c r="H48" s="409"/>
      <c r="I48" s="409"/>
      <c r="J48" s="409"/>
      <c r="K48" s="260"/>
    </row>
    <row r="49" spans="2:11" ht="15" customHeight="1">
      <c r="B49" s="263"/>
      <c r="C49" s="264"/>
      <c r="D49" s="409" t="s">
        <v>4617</v>
      </c>
      <c r="E49" s="409"/>
      <c r="F49" s="409"/>
      <c r="G49" s="409"/>
      <c r="H49" s="409"/>
      <c r="I49" s="409"/>
      <c r="J49" s="409"/>
      <c r="K49" s="260"/>
    </row>
    <row r="50" spans="2:11" ht="25.5" customHeight="1">
      <c r="B50" s="259"/>
      <c r="C50" s="408" t="s">
        <v>4618</v>
      </c>
      <c r="D50" s="408"/>
      <c r="E50" s="408"/>
      <c r="F50" s="408"/>
      <c r="G50" s="408"/>
      <c r="H50" s="408"/>
      <c r="I50" s="408"/>
      <c r="J50" s="408"/>
      <c r="K50" s="260"/>
    </row>
    <row r="51" spans="2:11" ht="5.25" customHeight="1">
      <c r="B51" s="259"/>
      <c r="C51" s="261"/>
      <c r="D51" s="261"/>
      <c r="E51" s="261"/>
      <c r="F51" s="261"/>
      <c r="G51" s="261"/>
      <c r="H51" s="261"/>
      <c r="I51" s="261"/>
      <c r="J51" s="261"/>
      <c r="K51" s="260"/>
    </row>
    <row r="52" spans="2:11" ht="15" customHeight="1">
      <c r="B52" s="259"/>
      <c r="C52" s="409" t="s">
        <v>4619</v>
      </c>
      <c r="D52" s="409"/>
      <c r="E52" s="409"/>
      <c r="F52" s="409"/>
      <c r="G52" s="409"/>
      <c r="H52" s="409"/>
      <c r="I52" s="409"/>
      <c r="J52" s="409"/>
      <c r="K52" s="260"/>
    </row>
    <row r="53" spans="2:11" ht="15" customHeight="1">
      <c r="B53" s="259"/>
      <c r="C53" s="409" t="s">
        <v>4620</v>
      </c>
      <c r="D53" s="409"/>
      <c r="E53" s="409"/>
      <c r="F53" s="409"/>
      <c r="G53" s="409"/>
      <c r="H53" s="409"/>
      <c r="I53" s="409"/>
      <c r="J53" s="409"/>
      <c r="K53" s="260"/>
    </row>
    <row r="54" spans="2:11" ht="12.75" customHeight="1">
      <c r="B54" s="259"/>
      <c r="C54" s="262"/>
      <c r="D54" s="262"/>
      <c r="E54" s="262"/>
      <c r="F54" s="262"/>
      <c r="G54" s="262"/>
      <c r="H54" s="262"/>
      <c r="I54" s="262"/>
      <c r="J54" s="262"/>
      <c r="K54" s="260"/>
    </row>
    <row r="55" spans="2:11" ht="15" customHeight="1">
      <c r="B55" s="259"/>
      <c r="C55" s="409" t="s">
        <v>4621</v>
      </c>
      <c r="D55" s="409"/>
      <c r="E55" s="409"/>
      <c r="F55" s="409"/>
      <c r="G55" s="409"/>
      <c r="H55" s="409"/>
      <c r="I55" s="409"/>
      <c r="J55" s="409"/>
      <c r="K55" s="260"/>
    </row>
    <row r="56" spans="2:11" ht="15" customHeight="1">
      <c r="B56" s="259"/>
      <c r="C56" s="264"/>
      <c r="D56" s="409" t="s">
        <v>4622</v>
      </c>
      <c r="E56" s="409"/>
      <c r="F56" s="409"/>
      <c r="G56" s="409"/>
      <c r="H56" s="409"/>
      <c r="I56" s="409"/>
      <c r="J56" s="409"/>
      <c r="K56" s="260"/>
    </row>
    <row r="57" spans="2:11" ht="15" customHeight="1">
      <c r="B57" s="259"/>
      <c r="C57" s="264"/>
      <c r="D57" s="409" t="s">
        <v>4623</v>
      </c>
      <c r="E57" s="409"/>
      <c r="F57" s="409"/>
      <c r="G57" s="409"/>
      <c r="H57" s="409"/>
      <c r="I57" s="409"/>
      <c r="J57" s="409"/>
      <c r="K57" s="260"/>
    </row>
    <row r="58" spans="2:11" ht="15" customHeight="1">
      <c r="B58" s="259"/>
      <c r="C58" s="264"/>
      <c r="D58" s="409" t="s">
        <v>4624</v>
      </c>
      <c r="E58" s="409"/>
      <c r="F58" s="409"/>
      <c r="G58" s="409"/>
      <c r="H58" s="409"/>
      <c r="I58" s="409"/>
      <c r="J58" s="409"/>
      <c r="K58" s="260"/>
    </row>
    <row r="59" spans="2:11" ht="15" customHeight="1">
      <c r="B59" s="259"/>
      <c r="C59" s="264"/>
      <c r="D59" s="409" t="s">
        <v>4625</v>
      </c>
      <c r="E59" s="409"/>
      <c r="F59" s="409"/>
      <c r="G59" s="409"/>
      <c r="H59" s="409"/>
      <c r="I59" s="409"/>
      <c r="J59" s="409"/>
      <c r="K59" s="260"/>
    </row>
    <row r="60" spans="2:11" ht="15" customHeight="1">
      <c r="B60" s="259"/>
      <c r="C60" s="264"/>
      <c r="D60" s="411" t="s">
        <v>4626</v>
      </c>
      <c r="E60" s="411"/>
      <c r="F60" s="411"/>
      <c r="G60" s="411"/>
      <c r="H60" s="411"/>
      <c r="I60" s="411"/>
      <c r="J60" s="411"/>
      <c r="K60" s="260"/>
    </row>
    <row r="61" spans="2:11" ht="15" customHeight="1">
      <c r="B61" s="259"/>
      <c r="C61" s="264"/>
      <c r="D61" s="409" t="s">
        <v>4627</v>
      </c>
      <c r="E61" s="409"/>
      <c r="F61" s="409"/>
      <c r="G61" s="409"/>
      <c r="H61" s="409"/>
      <c r="I61" s="409"/>
      <c r="J61" s="409"/>
      <c r="K61" s="260"/>
    </row>
    <row r="62" spans="2:11" ht="12.75" customHeight="1">
      <c r="B62" s="259"/>
      <c r="C62" s="264"/>
      <c r="D62" s="264"/>
      <c r="E62" s="267"/>
      <c r="F62" s="264"/>
      <c r="G62" s="264"/>
      <c r="H62" s="264"/>
      <c r="I62" s="264"/>
      <c r="J62" s="264"/>
      <c r="K62" s="260"/>
    </row>
    <row r="63" spans="2:11" ht="15" customHeight="1">
      <c r="B63" s="259"/>
      <c r="C63" s="264"/>
      <c r="D63" s="409" t="s">
        <v>4628</v>
      </c>
      <c r="E63" s="409"/>
      <c r="F63" s="409"/>
      <c r="G63" s="409"/>
      <c r="H63" s="409"/>
      <c r="I63" s="409"/>
      <c r="J63" s="409"/>
      <c r="K63" s="260"/>
    </row>
    <row r="64" spans="2:11" ht="15" customHeight="1">
      <c r="B64" s="259"/>
      <c r="C64" s="264"/>
      <c r="D64" s="411" t="s">
        <v>4629</v>
      </c>
      <c r="E64" s="411"/>
      <c r="F64" s="411"/>
      <c r="G64" s="411"/>
      <c r="H64" s="411"/>
      <c r="I64" s="411"/>
      <c r="J64" s="411"/>
      <c r="K64" s="260"/>
    </row>
    <row r="65" spans="2:11" ht="15" customHeight="1">
      <c r="B65" s="259"/>
      <c r="C65" s="264"/>
      <c r="D65" s="409" t="s">
        <v>4630</v>
      </c>
      <c r="E65" s="409"/>
      <c r="F65" s="409"/>
      <c r="G65" s="409"/>
      <c r="H65" s="409"/>
      <c r="I65" s="409"/>
      <c r="J65" s="409"/>
      <c r="K65" s="260"/>
    </row>
    <row r="66" spans="2:11" ht="15" customHeight="1">
      <c r="B66" s="259"/>
      <c r="C66" s="264"/>
      <c r="D66" s="409" t="s">
        <v>4631</v>
      </c>
      <c r="E66" s="409"/>
      <c r="F66" s="409"/>
      <c r="G66" s="409"/>
      <c r="H66" s="409"/>
      <c r="I66" s="409"/>
      <c r="J66" s="409"/>
      <c r="K66" s="260"/>
    </row>
    <row r="67" spans="2:11" ht="15" customHeight="1">
      <c r="B67" s="259"/>
      <c r="C67" s="264"/>
      <c r="D67" s="409" t="s">
        <v>4632</v>
      </c>
      <c r="E67" s="409"/>
      <c r="F67" s="409"/>
      <c r="G67" s="409"/>
      <c r="H67" s="409"/>
      <c r="I67" s="409"/>
      <c r="J67" s="409"/>
      <c r="K67" s="260"/>
    </row>
    <row r="68" spans="2:11" ht="15" customHeight="1">
      <c r="B68" s="259"/>
      <c r="C68" s="264"/>
      <c r="D68" s="409" t="s">
        <v>4633</v>
      </c>
      <c r="E68" s="409"/>
      <c r="F68" s="409"/>
      <c r="G68" s="409"/>
      <c r="H68" s="409"/>
      <c r="I68" s="409"/>
      <c r="J68" s="409"/>
      <c r="K68" s="260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412" t="s">
        <v>103</v>
      </c>
      <c r="D73" s="412"/>
      <c r="E73" s="412"/>
      <c r="F73" s="412"/>
      <c r="G73" s="412"/>
      <c r="H73" s="412"/>
      <c r="I73" s="412"/>
      <c r="J73" s="412"/>
      <c r="K73" s="277"/>
    </row>
    <row r="74" spans="2:11" ht="17.25" customHeight="1">
      <c r="B74" s="276"/>
      <c r="C74" s="278" t="s">
        <v>4634</v>
      </c>
      <c r="D74" s="278"/>
      <c r="E74" s="278"/>
      <c r="F74" s="278" t="s">
        <v>4635</v>
      </c>
      <c r="G74" s="279"/>
      <c r="H74" s="278" t="s">
        <v>130</v>
      </c>
      <c r="I74" s="278" t="s">
        <v>62</v>
      </c>
      <c r="J74" s="278" t="s">
        <v>4636</v>
      </c>
      <c r="K74" s="277"/>
    </row>
    <row r="75" spans="2:11" ht="17.25" customHeight="1">
      <c r="B75" s="276"/>
      <c r="C75" s="280" t="s">
        <v>4637</v>
      </c>
      <c r="D75" s="280"/>
      <c r="E75" s="280"/>
      <c r="F75" s="281" t="s">
        <v>4638</v>
      </c>
      <c r="G75" s="282"/>
      <c r="H75" s="280"/>
      <c r="I75" s="280"/>
      <c r="J75" s="280" t="s">
        <v>4639</v>
      </c>
      <c r="K75" s="277"/>
    </row>
    <row r="76" spans="2:11" ht="5.25" customHeight="1">
      <c r="B76" s="276"/>
      <c r="C76" s="283"/>
      <c r="D76" s="283"/>
      <c r="E76" s="283"/>
      <c r="F76" s="283"/>
      <c r="G76" s="284"/>
      <c r="H76" s="283"/>
      <c r="I76" s="283"/>
      <c r="J76" s="283"/>
      <c r="K76" s="277"/>
    </row>
    <row r="77" spans="2:11" ht="15" customHeight="1">
      <c r="B77" s="276"/>
      <c r="C77" s="266" t="s">
        <v>58</v>
      </c>
      <c r="D77" s="283"/>
      <c r="E77" s="283"/>
      <c r="F77" s="285" t="s">
        <v>4640</v>
      </c>
      <c r="G77" s="284"/>
      <c r="H77" s="266" t="s">
        <v>4641</v>
      </c>
      <c r="I77" s="266" t="s">
        <v>4642</v>
      </c>
      <c r="J77" s="266">
        <v>20</v>
      </c>
      <c r="K77" s="277"/>
    </row>
    <row r="78" spans="2:11" ht="15" customHeight="1">
      <c r="B78" s="276"/>
      <c r="C78" s="266" t="s">
        <v>4643</v>
      </c>
      <c r="D78" s="266"/>
      <c r="E78" s="266"/>
      <c r="F78" s="285" t="s">
        <v>4640</v>
      </c>
      <c r="G78" s="284"/>
      <c r="H78" s="266" t="s">
        <v>4644</v>
      </c>
      <c r="I78" s="266" t="s">
        <v>4642</v>
      </c>
      <c r="J78" s="266">
        <v>120</v>
      </c>
      <c r="K78" s="277"/>
    </row>
    <row r="79" spans="2:11" ht="15" customHeight="1">
      <c r="B79" s="286"/>
      <c r="C79" s="266" t="s">
        <v>4645</v>
      </c>
      <c r="D79" s="266"/>
      <c r="E79" s="266"/>
      <c r="F79" s="285" t="s">
        <v>4646</v>
      </c>
      <c r="G79" s="284"/>
      <c r="H79" s="266" t="s">
        <v>4647</v>
      </c>
      <c r="I79" s="266" t="s">
        <v>4642</v>
      </c>
      <c r="J79" s="266">
        <v>50</v>
      </c>
      <c r="K79" s="277"/>
    </row>
    <row r="80" spans="2:11" ht="15" customHeight="1">
      <c r="B80" s="286"/>
      <c r="C80" s="266" t="s">
        <v>4648</v>
      </c>
      <c r="D80" s="266"/>
      <c r="E80" s="266"/>
      <c r="F80" s="285" t="s">
        <v>4640</v>
      </c>
      <c r="G80" s="284"/>
      <c r="H80" s="266" t="s">
        <v>4649</v>
      </c>
      <c r="I80" s="266" t="s">
        <v>4650</v>
      </c>
      <c r="J80" s="266"/>
      <c r="K80" s="277"/>
    </row>
    <row r="81" spans="2:11" ht="15" customHeight="1">
      <c r="B81" s="286"/>
      <c r="C81" s="287" t="s">
        <v>4651</v>
      </c>
      <c r="D81" s="287"/>
      <c r="E81" s="287"/>
      <c r="F81" s="288" t="s">
        <v>4646</v>
      </c>
      <c r="G81" s="287"/>
      <c r="H81" s="287" t="s">
        <v>4652</v>
      </c>
      <c r="I81" s="287" t="s">
        <v>4642</v>
      </c>
      <c r="J81" s="287">
        <v>15</v>
      </c>
      <c r="K81" s="277"/>
    </row>
    <row r="82" spans="2:11" ht="15" customHeight="1">
      <c r="B82" s="286"/>
      <c r="C82" s="287" t="s">
        <v>4653</v>
      </c>
      <c r="D82" s="287"/>
      <c r="E82" s="287"/>
      <c r="F82" s="288" t="s">
        <v>4646</v>
      </c>
      <c r="G82" s="287"/>
      <c r="H82" s="287" t="s">
        <v>4654</v>
      </c>
      <c r="I82" s="287" t="s">
        <v>4642</v>
      </c>
      <c r="J82" s="287">
        <v>15</v>
      </c>
      <c r="K82" s="277"/>
    </row>
    <row r="83" spans="2:11" ht="15" customHeight="1">
      <c r="B83" s="286"/>
      <c r="C83" s="287" t="s">
        <v>4655</v>
      </c>
      <c r="D83" s="287"/>
      <c r="E83" s="287"/>
      <c r="F83" s="288" t="s">
        <v>4646</v>
      </c>
      <c r="G83" s="287"/>
      <c r="H83" s="287" t="s">
        <v>4656</v>
      </c>
      <c r="I83" s="287" t="s">
        <v>4642</v>
      </c>
      <c r="J83" s="287">
        <v>20</v>
      </c>
      <c r="K83" s="277"/>
    </row>
    <row r="84" spans="2:11" ht="15" customHeight="1">
      <c r="B84" s="286"/>
      <c r="C84" s="287" t="s">
        <v>4657</v>
      </c>
      <c r="D84" s="287"/>
      <c r="E84" s="287"/>
      <c r="F84" s="288" t="s">
        <v>4646</v>
      </c>
      <c r="G84" s="287"/>
      <c r="H84" s="287" t="s">
        <v>4658</v>
      </c>
      <c r="I84" s="287" t="s">
        <v>4642</v>
      </c>
      <c r="J84" s="287">
        <v>20</v>
      </c>
      <c r="K84" s="277"/>
    </row>
    <row r="85" spans="2:11" ht="15" customHeight="1">
      <c r="B85" s="286"/>
      <c r="C85" s="266" t="s">
        <v>4659</v>
      </c>
      <c r="D85" s="266"/>
      <c r="E85" s="266"/>
      <c r="F85" s="285" t="s">
        <v>4646</v>
      </c>
      <c r="G85" s="284"/>
      <c r="H85" s="266" t="s">
        <v>4660</v>
      </c>
      <c r="I85" s="266" t="s">
        <v>4642</v>
      </c>
      <c r="J85" s="266">
        <v>50</v>
      </c>
      <c r="K85" s="277"/>
    </row>
    <row r="86" spans="2:11" ht="15" customHeight="1">
      <c r="B86" s="286"/>
      <c r="C86" s="266" t="s">
        <v>4661</v>
      </c>
      <c r="D86" s="266"/>
      <c r="E86" s="266"/>
      <c r="F86" s="285" t="s">
        <v>4646</v>
      </c>
      <c r="G86" s="284"/>
      <c r="H86" s="266" t="s">
        <v>4662</v>
      </c>
      <c r="I86" s="266" t="s">
        <v>4642</v>
      </c>
      <c r="J86" s="266">
        <v>20</v>
      </c>
      <c r="K86" s="277"/>
    </row>
    <row r="87" spans="2:11" ht="15" customHeight="1">
      <c r="B87" s="286"/>
      <c r="C87" s="266" t="s">
        <v>4663</v>
      </c>
      <c r="D87" s="266"/>
      <c r="E87" s="266"/>
      <c r="F87" s="285" t="s">
        <v>4646</v>
      </c>
      <c r="G87" s="284"/>
      <c r="H87" s="266" t="s">
        <v>4664</v>
      </c>
      <c r="I87" s="266" t="s">
        <v>4642</v>
      </c>
      <c r="J87" s="266">
        <v>20</v>
      </c>
      <c r="K87" s="277"/>
    </row>
    <row r="88" spans="2:11" ht="15" customHeight="1">
      <c r="B88" s="286"/>
      <c r="C88" s="266" t="s">
        <v>4665</v>
      </c>
      <c r="D88" s="266"/>
      <c r="E88" s="266"/>
      <c r="F88" s="285" t="s">
        <v>4646</v>
      </c>
      <c r="G88" s="284"/>
      <c r="H88" s="266" t="s">
        <v>4666</v>
      </c>
      <c r="I88" s="266" t="s">
        <v>4642</v>
      </c>
      <c r="J88" s="266">
        <v>50</v>
      </c>
      <c r="K88" s="277"/>
    </row>
    <row r="89" spans="2:11" ht="15" customHeight="1">
      <c r="B89" s="286"/>
      <c r="C89" s="266" t="s">
        <v>4667</v>
      </c>
      <c r="D89" s="266"/>
      <c r="E89" s="266"/>
      <c r="F89" s="285" t="s">
        <v>4646</v>
      </c>
      <c r="G89" s="284"/>
      <c r="H89" s="266" t="s">
        <v>4667</v>
      </c>
      <c r="I89" s="266" t="s">
        <v>4642</v>
      </c>
      <c r="J89" s="266">
        <v>50</v>
      </c>
      <c r="K89" s="277"/>
    </row>
    <row r="90" spans="2:11" ht="15" customHeight="1">
      <c r="B90" s="286"/>
      <c r="C90" s="266" t="s">
        <v>135</v>
      </c>
      <c r="D90" s="266"/>
      <c r="E90" s="266"/>
      <c r="F90" s="285" t="s">
        <v>4646</v>
      </c>
      <c r="G90" s="284"/>
      <c r="H90" s="266" t="s">
        <v>4668</v>
      </c>
      <c r="I90" s="266" t="s">
        <v>4642</v>
      </c>
      <c r="J90" s="266">
        <v>255</v>
      </c>
      <c r="K90" s="277"/>
    </row>
    <row r="91" spans="2:11" ht="15" customHeight="1">
      <c r="B91" s="286"/>
      <c r="C91" s="266" t="s">
        <v>4669</v>
      </c>
      <c r="D91" s="266"/>
      <c r="E91" s="266"/>
      <c r="F91" s="285" t="s">
        <v>4640</v>
      </c>
      <c r="G91" s="284"/>
      <c r="H91" s="266" t="s">
        <v>4670</v>
      </c>
      <c r="I91" s="266" t="s">
        <v>4671</v>
      </c>
      <c r="J91" s="266"/>
      <c r="K91" s="277"/>
    </row>
    <row r="92" spans="2:11" ht="15" customHeight="1">
      <c r="B92" s="286"/>
      <c r="C92" s="266" t="s">
        <v>4672</v>
      </c>
      <c r="D92" s="266"/>
      <c r="E92" s="266"/>
      <c r="F92" s="285" t="s">
        <v>4640</v>
      </c>
      <c r="G92" s="284"/>
      <c r="H92" s="266" t="s">
        <v>4673</v>
      </c>
      <c r="I92" s="266" t="s">
        <v>4674</v>
      </c>
      <c r="J92" s="266"/>
      <c r="K92" s="277"/>
    </row>
    <row r="93" spans="2:11" ht="15" customHeight="1">
      <c r="B93" s="286"/>
      <c r="C93" s="266" t="s">
        <v>4675</v>
      </c>
      <c r="D93" s="266"/>
      <c r="E93" s="266"/>
      <c r="F93" s="285" t="s">
        <v>4640</v>
      </c>
      <c r="G93" s="284"/>
      <c r="H93" s="266" t="s">
        <v>4675</v>
      </c>
      <c r="I93" s="266" t="s">
        <v>4674</v>
      </c>
      <c r="J93" s="266"/>
      <c r="K93" s="277"/>
    </row>
    <row r="94" spans="2:11" ht="15" customHeight="1">
      <c r="B94" s="286"/>
      <c r="C94" s="266" t="s">
        <v>43</v>
      </c>
      <c r="D94" s="266"/>
      <c r="E94" s="266"/>
      <c r="F94" s="285" t="s">
        <v>4640</v>
      </c>
      <c r="G94" s="284"/>
      <c r="H94" s="266" t="s">
        <v>4676</v>
      </c>
      <c r="I94" s="266" t="s">
        <v>4674</v>
      </c>
      <c r="J94" s="266"/>
      <c r="K94" s="277"/>
    </row>
    <row r="95" spans="2:11" ht="15" customHeight="1">
      <c r="B95" s="286"/>
      <c r="C95" s="266" t="s">
        <v>53</v>
      </c>
      <c r="D95" s="266"/>
      <c r="E95" s="266"/>
      <c r="F95" s="285" t="s">
        <v>4640</v>
      </c>
      <c r="G95" s="284"/>
      <c r="H95" s="266" t="s">
        <v>4677</v>
      </c>
      <c r="I95" s="266" t="s">
        <v>4674</v>
      </c>
      <c r="J95" s="266"/>
      <c r="K95" s="277"/>
    </row>
    <row r="96" spans="2:11" ht="15" customHeight="1">
      <c r="B96" s="289"/>
      <c r="C96" s="290"/>
      <c r="D96" s="290"/>
      <c r="E96" s="290"/>
      <c r="F96" s="290"/>
      <c r="G96" s="290"/>
      <c r="H96" s="290"/>
      <c r="I96" s="290"/>
      <c r="J96" s="290"/>
      <c r="K96" s="291"/>
    </row>
    <row r="97" spans="2:11" ht="18.75" customHeight="1">
      <c r="B97" s="292"/>
      <c r="C97" s="293"/>
      <c r="D97" s="293"/>
      <c r="E97" s="293"/>
      <c r="F97" s="293"/>
      <c r="G97" s="293"/>
      <c r="H97" s="293"/>
      <c r="I97" s="293"/>
      <c r="J97" s="293"/>
      <c r="K97" s="292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412" t="s">
        <v>4678</v>
      </c>
      <c r="D100" s="412"/>
      <c r="E100" s="412"/>
      <c r="F100" s="412"/>
      <c r="G100" s="412"/>
      <c r="H100" s="412"/>
      <c r="I100" s="412"/>
      <c r="J100" s="412"/>
      <c r="K100" s="277"/>
    </row>
    <row r="101" spans="2:11" ht="17.25" customHeight="1">
      <c r="B101" s="276"/>
      <c r="C101" s="278" t="s">
        <v>4634</v>
      </c>
      <c r="D101" s="278"/>
      <c r="E101" s="278"/>
      <c r="F101" s="278" t="s">
        <v>4635</v>
      </c>
      <c r="G101" s="279"/>
      <c r="H101" s="278" t="s">
        <v>130</v>
      </c>
      <c r="I101" s="278" t="s">
        <v>62</v>
      </c>
      <c r="J101" s="278" t="s">
        <v>4636</v>
      </c>
      <c r="K101" s="277"/>
    </row>
    <row r="102" spans="2:11" ht="17.25" customHeight="1">
      <c r="B102" s="276"/>
      <c r="C102" s="280" t="s">
        <v>4637</v>
      </c>
      <c r="D102" s="280"/>
      <c r="E102" s="280"/>
      <c r="F102" s="281" t="s">
        <v>4638</v>
      </c>
      <c r="G102" s="282"/>
      <c r="H102" s="280"/>
      <c r="I102" s="280"/>
      <c r="J102" s="280" t="s">
        <v>4639</v>
      </c>
      <c r="K102" s="277"/>
    </row>
    <row r="103" spans="2:11" ht="5.25" customHeight="1">
      <c r="B103" s="276"/>
      <c r="C103" s="278"/>
      <c r="D103" s="278"/>
      <c r="E103" s="278"/>
      <c r="F103" s="278"/>
      <c r="G103" s="294"/>
      <c r="H103" s="278"/>
      <c r="I103" s="278"/>
      <c r="J103" s="278"/>
      <c r="K103" s="277"/>
    </row>
    <row r="104" spans="2:11" ht="15" customHeight="1">
      <c r="B104" s="276"/>
      <c r="C104" s="266" t="s">
        <v>58</v>
      </c>
      <c r="D104" s="283"/>
      <c r="E104" s="283"/>
      <c r="F104" s="285" t="s">
        <v>4640</v>
      </c>
      <c r="G104" s="294"/>
      <c r="H104" s="266" t="s">
        <v>4679</v>
      </c>
      <c r="I104" s="266" t="s">
        <v>4642</v>
      </c>
      <c r="J104" s="266">
        <v>20</v>
      </c>
      <c r="K104" s="277"/>
    </row>
    <row r="105" spans="2:11" ht="15" customHeight="1">
      <c r="B105" s="276"/>
      <c r="C105" s="266" t="s">
        <v>4643</v>
      </c>
      <c r="D105" s="266"/>
      <c r="E105" s="266"/>
      <c r="F105" s="285" t="s">
        <v>4640</v>
      </c>
      <c r="G105" s="266"/>
      <c r="H105" s="266" t="s">
        <v>4679</v>
      </c>
      <c r="I105" s="266" t="s">
        <v>4642</v>
      </c>
      <c r="J105" s="266">
        <v>120</v>
      </c>
      <c r="K105" s="277"/>
    </row>
    <row r="106" spans="2:11" ht="15" customHeight="1">
      <c r="B106" s="286"/>
      <c r="C106" s="266" t="s">
        <v>4645</v>
      </c>
      <c r="D106" s="266"/>
      <c r="E106" s="266"/>
      <c r="F106" s="285" t="s">
        <v>4646</v>
      </c>
      <c r="G106" s="266"/>
      <c r="H106" s="266" t="s">
        <v>4679</v>
      </c>
      <c r="I106" s="266" t="s">
        <v>4642</v>
      </c>
      <c r="J106" s="266">
        <v>50</v>
      </c>
      <c r="K106" s="277"/>
    </row>
    <row r="107" spans="2:11" ht="15" customHeight="1">
      <c r="B107" s="286"/>
      <c r="C107" s="266" t="s">
        <v>4648</v>
      </c>
      <c r="D107" s="266"/>
      <c r="E107" s="266"/>
      <c r="F107" s="285" t="s">
        <v>4640</v>
      </c>
      <c r="G107" s="266"/>
      <c r="H107" s="266" t="s">
        <v>4679</v>
      </c>
      <c r="I107" s="266" t="s">
        <v>4650</v>
      </c>
      <c r="J107" s="266"/>
      <c r="K107" s="277"/>
    </row>
    <row r="108" spans="2:11" ht="15" customHeight="1">
      <c r="B108" s="286"/>
      <c r="C108" s="266" t="s">
        <v>4659</v>
      </c>
      <c r="D108" s="266"/>
      <c r="E108" s="266"/>
      <c r="F108" s="285" t="s">
        <v>4646</v>
      </c>
      <c r="G108" s="266"/>
      <c r="H108" s="266" t="s">
        <v>4679</v>
      </c>
      <c r="I108" s="266" t="s">
        <v>4642</v>
      </c>
      <c r="J108" s="266">
        <v>50</v>
      </c>
      <c r="K108" s="277"/>
    </row>
    <row r="109" spans="2:11" ht="15" customHeight="1">
      <c r="B109" s="286"/>
      <c r="C109" s="266" t="s">
        <v>4667</v>
      </c>
      <c r="D109" s="266"/>
      <c r="E109" s="266"/>
      <c r="F109" s="285" t="s">
        <v>4646</v>
      </c>
      <c r="G109" s="266"/>
      <c r="H109" s="266" t="s">
        <v>4679</v>
      </c>
      <c r="I109" s="266" t="s">
        <v>4642</v>
      </c>
      <c r="J109" s="266">
        <v>50</v>
      </c>
      <c r="K109" s="277"/>
    </row>
    <row r="110" spans="2:11" ht="15" customHeight="1">
      <c r="B110" s="286"/>
      <c r="C110" s="266" t="s">
        <v>4665</v>
      </c>
      <c r="D110" s="266"/>
      <c r="E110" s="266"/>
      <c r="F110" s="285" t="s">
        <v>4646</v>
      </c>
      <c r="G110" s="266"/>
      <c r="H110" s="266" t="s">
        <v>4679</v>
      </c>
      <c r="I110" s="266" t="s">
        <v>4642</v>
      </c>
      <c r="J110" s="266">
        <v>50</v>
      </c>
      <c r="K110" s="277"/>
    </row>
    <row r="111" spans="2:11" ht="15" customHeight="1">
      <c r="B111" s="286"/>
      <c r="C111" s="266" t="s">
        <v>58</v>
      </c>
      <c r="D111" s="266"/>
      <c r="E111" s="266"/>
      <c r="F111" s="285" t="s">
        <v>4640</v>
      </c>
      <c r="G111" s="266"/>
      <c r="H111" s="266" t="s">
        <v>4680</v>
      </c>
      <c r="I111" s="266" t="s">
        <v>4642</v>
      </c>
      <c r="J111" s="266">
        <v>20</v>
      </c>
      <c r="K111" s="277"/>
    </row>
    <row r="112" spans="2:11" ht="15" customHeight="1">
      <c r="B112" s="286"/>
      <c r="C112" s="266" t="s">
        <v>4681</v>
      </c>
      <c r="D112" s="266"/>
      <c r="E112" s="266"/>
      <c r="F112" s="285" t="s">
        <v>4640</v>
      </c>
      <c r="G112" s="266"/>
      <c r="H112" s="266" t="s">
        <v>4682</v>
      </c>
      <c r="I112" s="266" t="s">
        <v>4642</v>
      </c>
      <c r="J112" s="266">
        <v>120</v>
      </c>
      <c r="K112" s="277"/>
    </row>
    <row r="113" spans="2:11" ht="15" customHeight="1">
      <c r="B113" s="286"/>
      <c r="C113" s="266" t="s">
        <v>43</v>
      </c>
      <c r="D113" s="266"/>
      <c r="E113" s="266"/>
      <c r="F113" s="285" t="s">
        <v>4640</v>
      </c>
      <c r="G113" s="266"/>
      <c r="H113" s="266" t="s">
        <v>4683</v>
      </c>
      <c r="I113" s="266" t="s">
        <v>4674</v>
      </c>
      <c r="J113" s="266"/>
      <c r="K113" s="277"/>
    </row>
    <row r="114" spans="2:11" ht="15" customHeight="1">
      <c r="B114" s="286"/>
      <c r="C114" s="266" t="s">
        <v>53</v>
      </c>
      <c r="D114" s="266"/>
      <c r="E114" s="266"/>
      <c r="F114" s="285" t="s">
        <v>4640</v>
      </c>
      <c r="G114" s="266"/>
      <c r="H114" s="266" t="s">
        <v>4684</v>
      </c>
      <c r="I114" s="266" t="s">
        <v>4674</v>
      </c>
      <c r="J114" s="266"/>
      <c r="K114" s="277"/>
    </row>
    <row r="115" spans="2:11" ht="15" customHeight="1">
      <c r="B115" s="286"/>
      <c r="C115" s="266" t="s">
        <v>62</v>
      </c>
      <c r="D115" s="266"/>
      <c r="E115" s="266"/>
      <c r="F115" s="285" t="s">
        <v>4640</v>
      </c>
      <c r="G115" s="266"/>
      <c r="H115" s="266" t="s">
        <v>4685</v>
      </c>
      <c r="I115" s="266" t="s">
        <v>4686</v>
      </c>
      <c r="J115" s="266"/>
      <c r="K115" s="277"/>
    </row>
    <row r="116" spans="2:11" ht="15" customHeight="1">
      <c r="B116" s="289"/>
      <c r="C116" s="295"/>
      <c r="D116" s="295"/>
      <c r="E116" s="295"/>
      <c r="F116" s="295"/>
      <c r="G116" s="295"/>
      <c r="H116" s="295"/>
      <c r="I116" s="295"/>
      <c r="J116" s="295"/>
      <c r="K116" s="291"/>
    </row>
    <row r="117" spans="2:11" ht="18.75" customHeight="1">
      <c r="B117" s="296"/>
      <c r="C117" s="262"/>
      <c r="D117" s="262"/>
      <c r="E117" s="262"/>
      <c r="F117" s="297"/>
      <c r="G117" s="262"/>
      <c r="H117" s="262"/>
      <c r="I117" s="262"/>
      <c r="J117" s="262"/>
      <c r="K117" s="296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8"/>
      <c r="C119" s="299"/>
      <c r="D119" s="299"/>
      <c r="E119" s="299"/>
      <c r="F119" s="299"/>
      <c r="G119" s="299"/>
      <c r="H119" s="299"/>
      <c r="I119" s="299"/>
      <c r="J119" s="299"/>
      <c r="K119" s="300"/>
    </row>
    <row r="120" spans="2:11" ht="45" customHeight="1">
      <c r="B120" s="301"/>
      <c r="C120" s="407" t="s">
        <v>4687</v>
      </c>
      <c r="D120" s="407"/>
      <c r="E120" s="407"/>
      <c r="F120" s="407"/>
      <c r="G120" s="407"/>
      <c r="H120" s="407"/>
      <c r="I120" s="407"/>
      <c r="J120" s="407"/>
      <c r="K120" s="302"/>
    </row>
    <row r="121" spans="2:11" ht="17.25" customHeight="1">
      <c r="B121" s="303"/>
      <c r="C121" s="278" t="s">
        <v>4634</v>
      </c>
      <c r="D121" s="278"/>
      <c r="E121" s="278"/>
      <c r="F121" s="278" t="s">
        <v>4635</v>
      </c>
      <c r="G121" s="279"/>
      <c r="H121" s="278" t="s">
        <v>130</v>
      </c>
      <c r="I121" s="278" t="s">
        <v>62</v>
      </c>
      <c r="J121" s="278" t="s">
        <v>4636</v>
      </c>
      <c r="K121" s="304"/>
    </row>
    <row r="122" spans="2:11" ht="17.25" customHeight="1">
      <c r="B122" s="303"/>
      <c r="C122" s="280" t="s">
        <v>4637</v>
      </c>
      <c r="D122" s="280"/>
      <c r="E122" s="280"/>
      <c r="F122" s="281" t="s">
        <v>4638</v>
      </c>
      <c r="G122" s="282"/>
      <c r="H122" s="280"/>
      <c r="I122" s="280"/>
      <c r="J122" s="280" t="s">
        <v>4639</v>
      </c>
      <c r="K122" s="304"/>
    </row>
    <row r="123" spans="2:11" ht="5.25" customHeight="1">
      <c r="B123" s="305"/>
      <c r="C123" s="283"/>
      <c r="D123" s="283"/>
      <c r="E123" s="283"/>
      <c r="F123" s="283"/>
      <c r="G123" s="266"/>
      <c r="H123" s="283"/>
      <c r="I123" s="283"/>
      <c r="J123" s="283"/>
      <c r="K123" s="306"/>
    </row>
    <row r="124" spans="2:11" ht="15" customHeight="1">
      <c r="B124" s="305"/>
      <c r="C124" s="266" t="s">
        <v>4643</v>
      </c>
      <c r="D124" s="283"/>
      <c r="E124" s="283"/>
      <c r="F124" s="285" t="s">
        <v>4640</v>
      </c>
      <c r="G124" s="266"/>
      <c r="H124" s="266" t="s">
        <v>4679</v>
      </c>
      <c r="I124" s="266" t="s">
        <v>4642</v>
      </c>
      <c r="J124" s="266">
        <v>120</v>
      </c>
      <c r="K124" s="307"/>
    </row>
    <row r="125" spans="2:11" ht="15" customHeight="1">
      <c r="B125" s="305"/>
      <c r="C125" s="266" t="s">
        <v>4688</v>
      </c>
      <c r="D125" s="266"/>
      <c r="E125" s="266"/>
      <c r="F125" s="285" t="s">
        <v>4640</v>
      </c>
      <c r="G125" s="266"/>
      <c r="H125" s="266" t="s">
        <v>4689</v>
      </c>
      <c r="I125" s="266" t="s">
        <v>4642</v>
      </c>
      <c r="J125" s="266" t="s">
        <v>4690</v>
      </c>
      <c r="K125" s="307"/>
    </row>
    <row r="126" spans="2:11" ht="15" customHeight="1">
      <c r="B126" s="305"/>
      <c r="C126" s="266" t="s">
        <v>4589</v>
      </c>
      <c r="D126" s="266"/>
      <c r="E126" s="266"/>
      <c r="F126" s="285" t="s">
        <v>4640</v>
      </c>
      <c r="G126" s="266"/>
      <c r="H126" s="266" t="s">
        <v>4691</v>
      </c>
      <c r="I126" s="266" t="s">
        <v>4642</v>
      </c>
      <c r="J126" s="266" t="s">
        <v>4690</v>
      </c>
      <c r="K126" s="307"/>
    </row>
    <row r="127" spans="2:11" ht="15" customHeight="1">
      <c r="B127" s="305"/>
      <c r="C127" s="266" t="s">
        <v>4651</v>
      </c>
      <c r="D127" s="266"/>
      <c r="E127" s="266"/>
      <c r="F127" s="285" t="s">
        <v>4646</v>
      </c>
      <c r="G127" s="266"/>
      <c r="H127" s="266" t="s">
        <v>4652</v>
      </c>
      <c r="I127" s="266" t="s">
        <v>4642</v>
      </c>
      <c r="J127" s="266">
        <v>15</v>
      </c>
      <c r="K127" s="307"/>
    </row>
    <row r="128" spans="2:11" ht="15" customHeight="1">
      <c r="B128" s="305"/>
      <c r="C128" s="287" t="s">
        <v>4653</v>
      </c>
      <c r="D128" s="287"/>
      <c r="E128" s="287"/>
      <c r="F128" s="288" t="s">
        <v>4646</v>
      </c>
      <c r="G128" s="287"/>
      <c r="H128" s="287" t="s">
        <v>4654</v>
      </c>
      <c r="I128" s="287" t="s">
        <v>4642</v>
      </c>
      <c r="J128" s="287">
        <v>15</v>
      </c>
      <c r="K128" s="307"/>
    </row>
    <row r="129" spans="2:11" ht="15" customHeight="1">
      <c r="B129" s="305"/>
      <c r="C129" s="287" t="s">
        <v>4655</v>
      </c>
      <c r="D129" s="287"/>
      <c r="E129" s="287"/>
      <c r="F129" s="288" t="s">
        <v>4646</v>
      </c>
      <c r="G129" s="287"/>
      <c r="H129" s="287" t="s">
        <v>4656</v>
      </c>
      <c r="I129" s="287" t="s">
        <v>4642</v>
      </c>
      <c r="J129" s="287">
        <v>20</v>
      </c>
      <c r="K129" s="307"/>
    </row>
    <row r="130" spans="2:11" ht="15" customHeight="1">
      <c r="B130" s="305"/>
      <c r="C130" s="287" t="s">
        <v>4657</v>
      </c>
      <c r="D130" s="287"/>
      <c r="E130" s="287"/>
      <c r="F130" s="288" t="s">
        <v>4646</v>
      </c>
      <c r="G130" s="287"/>
      <c r="H130" s="287" t="s">
        <v>4658</v>
      </c>
      <c r="I130" s="287" t="s">
        <v>4642</v>
      </c>
      <c r="J130" s="287">
        <v>20</v>
      </c>
      <c r="K130" s="307"/>
    </row>
    <row r="131" spans="2:11" ht="15" customHeight="1">
      <c r="B131" s="305"/>
      <c r="C131" s="266" t="s">
        <v>4645</v>
      </c>
      <c r="D131" s="266"/>
      <c r="E131" s="266"/>
      <c r="F131" s="285" t="s">
        <v>4646</v>
      </c>
      <c r="G131" s="266"/>
      <c r="H131" s="266" t="s">
        <v>4679</v>
      </c>
      <c r="I131" s="266" t="s">
        <v>4642</v>
      </c>
      <c r="J131" s="266">
        <v>50</v>
      </c>
      <c r="K131" s="307"/>
    </row>
    <row r="132" spans="2:11" ht="15" customHeight="1">
      <c r="B132" s="305"/>
      <c r="C132" s="266" t="s">
        <v>4659</v>
      </c>
      <c r="D132" s="266"/>
      <c r="E132" s="266"/>
      <c r="F132" s="285" t="s">
        <v>4646</v>
      </c>
      <c r="G132" s="266"/>
      <c r="H132" s="266" t="s">
        <v>4679</v>
      </c>
      <c r="I132" s="266" t="s">
        <v>4642</v>
      </c>
      <c r="J132" s="266">
        <v>50</v>
      </c>
      <c r="K132" s="307"/>
    </row>
    <row r="133" spans="2:11" ht="15" customHeight="1">
      <c r="B133" s="305"/>
      <c r="C133" s="266" t="s">
        <v>4665</v>
      </c>
      <c r="D133" s="266"/>
      <c r="E133" s="266"/>
      <c r="F133" s="285" t="s">
        <v>4646</v>
      </c>
      <c r="G133" s="266"/>
      <c r="H133" s="266" t="s">
        <v>4679</v>
      </c>
      <c r="I133" s="266" t="s">
        <v>4642</v>
      </c>
      <c r="J133" s="266">
        <v>50</v>
      </c>
      <c r="K133" s="307"/>
    </row>
    <row r="134" spans="2:11" ht="15" customHeight="1">
      <c r="B134" s="305"/>
      <c r="C134" s="266" t="s">
        <v>4667</v>
      </c>
      <c r="D134" s="266"/>
      <c r="E134" s="266"/>
      <c r="F134" s="285" t="s">
        <v>4646</v>
      </c>
      <c r="G134" s="266"/>
      <c r="H134" s="266" t="s">
        <v>4679</v>
      </c>
      <c r="I134" s="266" t="s">
        <v>4642</v>
      </c>
      <c r="J134" s="266">
        <v>50</v>
      </c>
      <c r="K134" s="307"/>
    </row>
    <row r="135" spans="2:11" ht="15" customHeight="1">
      <c r="B135" s="305"/>
      <c r="C135" s="266" t="s">
        <v>135</v>
      </c>
      <c r="D135" s="266"/>
      <c r="E135" s="266"/>
      <c r="F135" s="285" t="s">
        <v>4646</v>
      </c>
      <c r="G135" s="266"/>
      <c r="H135" s="266" t="s">
        <v>4692</v>
      </c>
      <c r="I135" s="266" t="s">
        <v>4642</v>
      </c>
      <c r="J135" s="266">
        <v>255</v>
      </c>
      <c r="K135" s="307"/>
    </row>
    <row r="136" spans="2:11" ht="15" customHeight="1">
      <c r="B136" s="305"/>
      <c r="C136" s="266" t="s">
        <v>4669</v>
      </c>
      <c r="D136" s="266"/>
      <c r="E136" s="266"/>
      <c r="F136" s="285" t="s">
        <v>4640</v>
      </c>
      <c r="G136" s="266"/>
      <c r="H136" s="266" t="s">
        <v>4693</v>
      </c>
      <c r="I136" s="266" t="s">
        <v>4671</v>
      </c>
      <c r="J136" s="266"/>
      <c r="K136" s="307"/>
    </row>
    <row r="137" spans="2:11" ht="15" customHeight="1">
      <c r="B137" s="305"/>
      <c r="C137" s="266" t="s">
        <v>4672</v>
      </c>
      <c r="D137" s="266"/>
      <c r="E137" s="266"/>
      <c r="F137" s="285" t="s">
        <v>4640</v>
      </c>
      <c r="G137" s="266"/>
      <c r="H137" s="266" t="s">
        <v>4694</v>
      </c>
      <c r="I137" s="266" t="s">
        <v>4674</v>
      </c>
      <c r="J137" s="266"/>
      <c r="K137" s="307"/>
    </row>
    <row r="138" spans="2:11" ht="15" customHeight="1">
      <c r="B138" s="305"/>
      <c r="C138" s="266" t="s">
        <v>4675</v>
      </c>
      <c r="D138" s="266"/>
      <c r="E138" s="266"/>
      <c r="F138" s="285" t="s">
        <v>4640</v>
      </c>
      <c r="G138" s="266"/>
      <c r="H138" s="266" t="s">
        <v>4675</v>
      </c>
      <c r="I138" s="266" t="s">
        <v>4674</v>
      </c>
      <c r="J138" s="266"/>
      <c r="K138" s="307"/>
    </row>
    <row r="139" spans="2:11" ht="15" customHeight="1">
      <c r="B139" s="305"/>
      <c r="C139" s="266" t="s">
        <v>43</v>
      </c>
      <c r="D139" s="266"/>
      <c r="E139" s="266"/>
      <c r="F139" s="285" t="s">
        <v>4640</v>
      </c>
      <c r="G139" s="266"/>
      <c r="H139" s="266" t="s">
        <v>4695</v>
      </c>
      <c r="I139" s="266" t="s">
        <v>4674</v>
      </c>
      <c r="J139" s="266"/>
      <c r="K139" s="307"/>
    </row>
    <row r="140" spans="2:11" ht="15" customHeight="1">
      <c r="B140" s="305"/>
      <c r="C140" s="266" t="s">
        <v>4696</v>
      </c>
      <c r="D140" s="266"/>
      <c r="E140" s="266"/>
      <c r="F140" s="285" t="s">
        <v>4640</v>
      </c>
      <c r="G140" s="266"/>
      <c r="H140" s="266" t="s">
        <v>4697</v>
      </c>
      <c r="I140" s="266" t="s">
        <v>4674</v>
      </c>
      <c r="J140" s="266"/>
      <c r="K140" s="307"/>
    </row>
    <row r="141" spans="2:11" ht="15" customHeight="1">
      <c r="B141" s="308"/>
      <c r="C141" s="309"/>
      <c r="D141" s="309"/>
      <c r="E141" s="309"/>
      <c r="F141" s="309"/>
      <c r="G141" s="309"/>
      <c r="H141" s="309"/>
      <c r="I141" s="309"/>
      <c r="J141" s="309"/>
      <c r="K141" s="310"/>
    </row>
    <row r="142" spans="2:11" ht="18.75" customHeight="1">
      <c r="B142" s="262"/>
      <c r="C142" s="262"/>
      <c r="D142" s="262"/>
      <c r="E142" s="262"/>
      <c r="F142" s="297"/>
      <c r="G142" s="262"/>
      <c r="H142" s="262"/>
      <c r="I142" s="262"/>
      <c r="J142" s="262"/>
      <c r="K142" s="262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412" t="s">
        <v>4698</v>
      </c>
      <c r="D145" s="412"/>
      <c r="E145" s="412"/>
      <c r="F145" s="412"/>
      <c r="G145" s="412"/>
      <c r="H145" s="412"/>
      <c r="I145" s="412"/>
      <c r="J145" s="412"/>
      <c r="K145" s="277"/>
    </row>
    <row r="146" spans="2:11" ht="17.25" customHeight="1">
      <c r="B146" s="276"/>
      <c r="C146" s="278" t="s">
        <v>4634</v>
      </c>
      <c r="D146" s="278"/>
      <c r="E146" s="278"/>
      <c r="F146" s="278" t="s">
        <v>4635</v>
      </c>
      <c r="G146" s="279"/>
      <c r="H146" s="278" t="s">
        <v>130</v>
      </c>
      <c r="I146" s="278" t="s">
        <v>62</v>
      </c>
      <c r="J146" s="278" t="s">
        <v>4636</v>
      </c>
      <c r="K146" s="277"/>
    </row>
    <row r="147" spans="2:11" ht="17.25" customHeight="1">
      <c r="B147" s="276"/>
      <c r="C147" s="280" t="s">
        <v>4637</v>
      </c>
      <c r="D147" s="280"/>
      <c r="E147" s="280"/>
      <c r="F147" s="281" t="s">
        <v>4638</v>
      </c>
      <c r="G147" s="282"/>
      <c r="H147" s="280"/>
      <c r="I147" s="280"/>
      <c r="J147" s="280" t="s">
        <v>4639</v>
      </c>
      <c r="K147" s="277"/>
    </row>
    <row r="148" spans="2:11" ht="5.25" customHeight="1">
      <c r="B148" s="286"/>
      <c r="C148" s="283"/>
      <c r="D148" s="283"/>
      <c r="E148" s="283"/>
      <c r="F148" s="283"/>
      <c r="G148" s="284"/>
      <c r="H148" s="283"/>
      <c r="I148" s="283"/>
      <c r="J148" s="283"/>
      <c r="K148" s="307"/>
    </row>
    <row r="149" spans="2:11" ht="15" customHeight="1">
      <c r="B149" s="286"/>
      <c r="C149" s="311" t="s">
        <v>4643</v>
      </c>
      <c r="D149" s="266"/>
      <c r="E149" s="266"/>
      <c r="F149" s="312" t="s">
        <v>4640</v>
      </c>
      <c r="G149" s="266"/>
      <c r="H149" s="311" t="s">
        <v>4679</v>
      </c>
      <c r="I149" s="311" t="s">
        <v>4642</v>
      </c>
      <c r="J149" s="311">
        <v>120</v>
      </c>
      <c r="K149" s="307"/>
    </row>
    <row r="150" spans="2:11" ht="15" customHeight="1">
      <c r="B150" s="286"/>
      <c r="C150" s="311" t="s">
        <v>4688</v>
      </c>
      <c r="D150" s="266"/>
      <c r="E150" s="266"/>
      <c r="F150" s="312" t="s">
        <v>4640</v>
      </c>
      <c r="G150" s="266"/>
      <c r="H150" s="311" t="s">
        <v>4699</v>
      </c>
      <c r="I150" s="311" t="s">
        <v>4642</v>
      </c>
      <c r="J150" s="311" t="s">
        <v>4690</v>
      </c>
      <c r="K150" s="307"/>
    </row>
    <row r="151" spans="2:11" ht="15" customHeight="1">
      <c r="B151" s="286"/>
      <c r="C151" s="311" t="s">
        <v>4589</v>
      </c>
      <c r="D151" s="266"/>
      <c r="E151" s="266"/>
      <c r="F151" s="312" t="s">
        <v>4640</v>
      </c>
      <c r="G151" s="266"/>
      <c r="H151" s="311" t="s">
        <v>4700</v>
      </c>
      <c r="I151" s="311" t="s">
        <v>4642</v>
      </c>
      <c r="J151" s="311" t="s">
        <v>4690</v>
      </c>
      <c r="K151" s="307"/>
    </row>
    <row r="152" spans="2:11" ht="15" customHeight="1">
      <c r="B152" s="286"/>
      <c r="C152" s="311" t="s">
        <v>4645</v>
      </c>
      <c r="D152" s="266"/>
      <c r="E152" s="266"/>
      <c r="F152" s="312" t="s">
        <v>4646</v>
      </c>
      <c r="G152" s="266"/>
      <c r="H152" s="311" t="s">
        <v>4679</v>
      </c>
      <c r="I152" s="311" t="s">
        <v>4642</v>
      </c>
      <c r="J152" s="311">
        <v>50</v>
      </c>
      <c r="K152" s="307"/>
    </row>
    <row r="153" spans="2:11" ht="15" customHeight="1">
      <c r="B153" s="286"/>
      <c r="C153" s="311" t="s">
        <v>4648</v>
      </c>
      <c r="D153" s="266"/>
      <c r="E153" s="266"/>
      <c r="F153" s="312" t="s">
        <v>4640</v>
      </c>
      <c r="G153" s="266"/>
      <c r="H153" s="311" t="s">
        <v>4679</v>
      </c>
      <c r="I153" s="311" t="s">
        <v>4650</v>
      </c>
      <c r="J153" s="311"/>
      <c r="K153" s="307"/>
    </row>
    <row r="154" spans="2:11" ht="15" customHeight="1">
      <c r="B154" s="286"/>
      <c r="C154" s="311" t="s">
        <v>4659</v>
      </c>
      <c r="D154" s="266"/>
      <c r="E154" s="266"/>
      <c r="F154" s="312" t="s">
        <v>4646</v>
      </c>
      <c r="G154" s="266"/>
      <c r="H154" s="311" t="s">
        <v>4679</v>
      </c>
      <c r="I154" s="311" t="s">
        <v>4642</v>
      </c>
      <c r="J154" s="311">
        <v>50</v>
      </c>
      <c r="K154" s="307"/>
    </row>
    <row r="155" spans="2:11" ht="15" customHeight="1">
      <c r="B155" s="286"/>
      <c r="C155" s="311" t="s">
        <v>4667</v>
      </c>
      <c r="D155" s="266"/>
      <c r="E155" s="266"/>
      <c r="F155" s="312" t="s">
        <v>4646</v>
      </c>
      <c r="G155" s="266"/>
      <c r="H155" s="311" t="s">
        <v>4679</v>
      </c>
      <c r="I155" s="311" t="s">
        <v>4642</v>
      </c>
      <c r="J155" s="311">
        <v>50</v>
      </c>
      <c r="K155" s="307"/>
    </row>
    <row r="156" spans="2:11" ht="15" customHeight="1">
      <c r="B156" s="286"/>
      <c r="C156" s="311" t="s">
        <v>4665</v>
      </c>
      <c r="D156" s="266"/>
      <c r="E156" s="266"/>
      <c r="F156" s="312" t="s">
        <v>4646</v>
      </c>
      <c r="G156" s="266"/>
      <c r="H156" s="311" t="s">
        <v>4679</v>
      </c>
      <c r="I156" s="311" t="s">
        <v>4642</v>
      </c>
      <c r="J156" s="311">
        <v>50</v>
      </c>
      <c r="K156" s="307"/>
    </row>
    <row r="157" spans="2:11" ht="15" customHeight="1">
      <c r="B157" s="286"/>
      <c r="C157" s="311" t="s">
        <v>108</v>
      </c>
      <c r="D157" s="266"/>
      <c r="E157" s="266"/>
      <c r="F157" s="312" t="s">
        <v>4640</v>
      </c>
      <c r="G157" s="266"/>
      <c r="H157" s="311" t="s">
        <v>4701</v>
      </c>
      <c r="I157" s="311" t="s">
        <v>4642</v>
      </c>
      <c r="J157" s="311" t="s">
        <v>4702</v>
      </c>
      <c r="K157" s="307"/>
    </row>
    <row r="158" spans="2:11" ht="15" customHeight="1">
      <c r="B158" s="286"/>
      <c r="C158" s="311" t="s">
        <v>4703</v>
      </c>
      <c r="D158" s="266"/>
      <c r="E158" s="266"/>
      <c r="F158" s="312" t="s">
        <v>4640</v>
      </c>
      <c r="G158" s="266"/>
      <c r="H158" s="311" t="s">
        <v>4704</v>
      </c>
      <c r="I158" s="311" t="s">
        <v>4674</v>
      </c>
      <c r="J158" s="311"/>
      <c r="K158" s="307"/>
    </row>
    <row r="159" spans="2:11" ht="15" customHeight="1">
      <c r="B159" s="313"/>
      <c r="C159" s="295"/>
      <c r="D159" s="295"/>
      <c r="E159" s="295"/>
      <c r="F159" s="295"/>
      <c r="G159" s="295"/>
      <c r="H159" s="295"/>
      <c r="I159" s="295"/>
      <c r="J159" s="295"/>
      <c r="K159" s="314"/>
    </row>
    <row r="160" spans="2:11" ht="18.75" customHeight="1">
      <c r="B160" s="262"/>
      <c r="C160" s="266"/>
      <c r="D160" s="266"/>
      <c r="E160" s="266"/>
      <c r="F160" s="285"/>
      <c r="G160" s="266"/>
      <c r="H160" s="266"/>
      <c r="I160" s="266"/>
      <c r="J160" s="266"/>
      <c r="K160" s="262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7"/>
      <c r="C163" s="407" t="s">
        <v>4705</v>
      </c>
      <c r="D163" s="407"/>
      <c r="E163" s="407"/>
      <c r="F163" s="407"/>
      <c r="G163" s="407"/>
      <c r="H163" s="407"/>
      <c r="I163" s="407"/>
      <c r="J163" s="407"/>
      <c r="K163" s="258"/>
    </row>
    <row r="164" spans="2:11" ht="17.25" customHeight="1">
      <c r="B164" s="257"/>
      <c r="C164" s="278" t="s">
        <v>4634</v>
      </c>
      <c r="D164" s="278"/>
      <c r="E164" s="278"/>
      <c r="F164" s="278" t="s">
        <v>4635</v>
      </c>
      <c r="G164" s="315"/>
      <c r="H164" s="316" t="s">
        <v>130</v>
      </c>
      <c r="I164" s="316" t="s">
        <v>62</v>
      </c>
      <c r="J164" s="278" t="s">
        <v>4636</v>
      </c>
      <c r="K164" s="258"/>
    </row>
    <row r="165" spans="2:11" ht="17.25" customHeight="1">
      <c r="B165" s="259"/>
      <c r="C165" s="280" t="s">
        <v>4637</v>
      </c>
      <c r="D165" s="280"/>
      <c r="E165" s="280"/>
      <c r="F165" s="281" t="s">
        <v>4638</v>
      </c>
      <c r="G165" s="317"/>
      <c r="H165" s="318"/>
      <c r="I165" s="318"/>
      <c r="J165" s="280" t="s">
        <v>4639</v>
      </c>
      <c r="K165" s="260"/>
    </row>
    <row r="166" spans="2:11" ht="5.25" customHeight="1">
      <c r="B166" s="286"/>
      <c r="C166" s="283"/>
      <c r="D166" s="283"/>
      <c r="E166" s="283"/>
      <c r="F166" s="283"/>
      <c r="G166" s="284"/>
      <c r="H166" s="283"/>
      <c r="I166" s="283"/>
      <c r="J166" s="283"/>
      <c r="K166" s="307"/>
    </row>
    <row r="167" spans="2:11" ht="15" customHeight="1">
      <c r="B167" s="286"/>
      <c r="C167" s="266" t="s">
        <v>4643</v>
      </c>
      <c r="D167" s="266"/>
      <c r="E167" s="266"/>
      <c r="F167" s="285" t="s">
        <v>4640</v>
      </c>
      <c r="G167" s="266"/>
      <c r="H167" s="266" t="s">
        <v>4679</v>
      </c>
      <c r="I167" s="266" t="s">
        <v>4642</v>
      </c>
      <c r="J167" s="266">
        <v>120</v>
      </c>
      <c r="K167" s="307"/>
    </row>
    <row r="168" spans="2:11" ht="15" customHeight="1">
      <c r="B168" s="286"/>
      <c r="C168" s="266" t="s">
        <v>4688</v>
      </c>
      <c r="D168" s="266"/>
      <c r="E168" s="266"/>
      <c r="F168" s="285" t="s">
        <v>4640</v>
      </c>
      <c r="G168" s="266"/>
      <c r="H168" s="266" t="s">
        <v>4689</v>
      </c>
      <c r="I168" s="266" t="s">
        <v>4642</v>
      </c>
      <c r="J168" s="266" t="s">
        <v>4690</v>
      </c>
      <c r="K168" s="307"/>
    </row>
    <row r="169" spans="2:11" ht="15" customHeight="1">
      <c r="B169" s="286"/>
      <c r="C169" s="266" t="s">
        <v>4589</v>
      </c>
      <c r="D169" s="266"/>
      <c r="E169" s="266"/>
      <c r="F169" s="285" t="s">
        <v>4640</v>
      </c>
      <c r="G169" s="266"/>
      <c r="H169" s="266" t="s">
        <v>4706</v>
      </c>
      <c r="I169" s="266" t="s">
        <v>4642</v>
      </c>
      <c r="J169" s="266" t="s">
        <v>4690</v>
      </c>
      <c r="K169" s="307"/>
    </row>
    <row r="170" spans="2:11" ht="15" customHeight="1">
      <c r="B170" s="286"/>
      <c r="C170" s="266" t="s">
        <v>4645</v>
      </c>
      <c r="D170" s="266"/>
      <c r="E170" s="266"/>
      <c r="F170" s="285" t="s">
        <v>4646</v>
      </c>
      <c r="G170" s="266"/>
      <c r="H170" s="266" t="s">
        <v>4706</v>
      </c>
      <c r="I170" s="266" t="s">
        <v>4642</v>
      </c>
      <c r="J170" s="266">
        <v>50</v>
      </c>
      <c r="K170" s="307"/>
    </row>
    <row r="171" spans="2:11" ht="15" customHeight="1">
      <c r="B171" s="286"/>
      <c r="C171" s="266" t="s">
        <v>4648</v>
      </c>
      <c r="D171" s="266"/>
      <c r="E171" s="266"/>
      <c r="F171" s="285" t="s">
        <v>4640</v>
      </c>
      <c r="G171" s="266"/>
      <c r="H171" s="266" t="s">
        <v>4706</v>
      </c>
      <c r="I171" s="266" t="s">
        <v>4650</v>
      </c>
      <c r="J171" s="266"/>
      <c r="K171" s="307"/>
    </row>
    <row r="172" spans="2:11" ht="15" customHeight="1">
      <c r="B172" s="286"/>
      <c r="C172" s="266" t="s">
        <v>4659</v>
      </c>
      <c r="D172" s="266"/>
      <c r="E172" s="266"/>
      <c r="F172" s="285" t="s">
        <v>4646</v>
      </c>
      <c r="G172" s="266"/>
      <c r="H172" s="266" t="s">
        <v>4706</v>
      </c>
      <c r="I172" s="266" t="s">
        <v>4642</v>
      </c>
      <c r="J172" s="266">
        <v>50</v>
      </c>
      <c r="K172" s="307"/>
    </row>
    <row r="173" spans="2:11" ht="15" customHeight="1">
      <c r="B173" s="286"/>
      <c r="C173" s="266" t="s">
        <v>4667</v>
      </c>
      <c r="D173" s="266"/>
      <c r="E173" s="266"/>
      <c r="F173" s="285" t="s">
        <v>4646</v>
      </c>
      <c r="G173" s="266"/>
      <c r="H173" s="266" t="s">
        <v>4706</v>
      </c>
      <c r="I173" s="266" t="s">
        <v>4642</v>
      </c>
      <c r="J173" s="266">
        <v>50</v>
      </c>
      <c r="K173" s="307"/>
    </row>
    <row r="174" spans="2:11" ht="15" customHeight="1">
      <c r="B174" s="286"/>
      <c r="C174" s="266" t="s">
        <v>4665</v>
      </c>
      <c r="D174" s="266"/>
      <c r="E174" s="266"/>
      <c r="F174" s="285" t="s">
        <v>4646</v>
      </c>
      <c r="G174" s="266"/>
      <c r="H174" s="266" t="s">
        <v>4706</v>
      </c>
      <c r="I174" s="266" t="s">
        <v>4642</v>
      </c>
      <c r="J174" s="266">
        <v>50</v>
      </c>
      <c r="K174" s="307"/>
    </row>
    <row r="175" spans="2:11" ht="15" customHeight="1">
      <c r="B175" s="286"/>
      <c r="C175" s="266" t="s">
        <v>129</v>
      </c>
      <c r="D175" s="266"/>
      <c r="E175" s="266"/>
      <c r="F175" s="285" t="s">
        <v>4640</v>
      </c>
      <c r="G175" s="266"/>
      <c r="H175" s="266" t="s">
        <v>4707</v>
      </c>
      <c r="I175" s="266" t="s">
        <v>4708</v>
      </c>
      <c r="J175" s="266"/>
      <c r="K175" s="307"/>
    </row>
    <row r="176" spans="2:11" ht="15" customHeight="1">
      <c r="B176" s="286"/>
      <c r="C176" s="266" t="s">
        <v>62</v>
      </c>
      <c r="D176" s="266"/>
      <c r="E176" s="266"/>
      <c r="F176" s="285" t="s">
        <v>4640</v>
      </c>
      <c r="G176" s="266"/>
      <c r="H176" s="266" t="s">
        <v>4709</v>
      </c>
      <c r="I176" s="266" t="s">
        <v>4710</v>
      </c>
      <c r="J176" s="266">
        <v>1</v>
      </c>
      <c r="K176" s="307"/>
    </row>
    <row r="177" spans="2:11" ht="15" customHeight="1">
      <c r="B177" s="286"/>
      <c r="C177" s="266" t="s">
        <v>58</v>
      </c>
      <c r="D177" s="266"/>
      <c r="E177" s="266"/>
      <c r="F177" s="285" t="s">
        <v>4640</v>
      </c>
      <c r="G177" s="266"/>
      <c r="H177" s="266" t="s">
        <v>4711</v>
      </c>
      <c r="I177" s="266" t="s">
        <v>4642</v>
      </c>
      <c r="J177" s="266">
        <v>20</v>
      </c>
      <c r="K177" s="307"/>
    </row>
    <row r="178" spans="2:11" ht="15" customHeight="1">
      <c r="B178" s="286"/>
      <c r="C178" s="266" t="s">
        <v>130</v>
      </c>
      <c r="D178" s="266"/>
      <c r="E178" s="266"/>
      <c r="F178" s="285" t="s">
        <v>4640</v>
      </c>
      <c r="G178" s="266"/>
      <c r="H178" s="266" t="s">
        <v>4712</v>
      </c>
      <c r="I178" s="266" t="s">
        <v>4642</v>
      </c>
      <c r="J178" s="266">
        <v>255</v>
      </c>
      <c r="K178" s="307"/>
    </row>
    <row r="179" spans="2:11" ht="15" customHeight="1">
      <c r="B179" s="286"/>
      <c r="C179" s="266" t="s">
        <v>131</v>
      </c>
      <c r="D179" s="266"/>
      <c r="E179" s="266"/>
      <c r="F179" s="285" t="s">
        <v>4640</v>
      </c>
      <c r="G179" s="266"/>
      <c r="H179" s="266" t="s">
        <v>4605</v>
      </c>
      <c r="I179" s="266" t="s">
        <v>4642</v>
      </c>
      <c r="J179" s="266">
        <v>10</v>
      </c>
      <c r="K179" s="307"/>
    </row>
    <row r="180" spans="2:11" ht="15" customHeight="1">
      <c r="B180" s="286"/>
      <c r="C180" s="266" t="s">
        <v>132</v>
      </c>
      <c r="D180" s="266"/>
      <c r="E180" s="266"/>
      <c r="F180" s="285" t="s">
        <v>4640</v>
      </c>
      <c r="G180" s="266"/>
      <c r="H180" s="266" t="s">
        <v>4713</v>
      </c>
      <c r="I180" s="266" t="s">
        <v>4674</v>
      </c>
      <c r="J180" s="266"/>
      <c r="K180" s="307"/>
    </row>
    <row r="181" spans="2:11" ht="15" customHeight="1">
      <c r="B181" s="286"/>
      <c r="C181" s="266" t="s">
        <v>4714</v>
      </c>
      <c r="D181" s="266"/>
      <c r="E181" s="266"/>
      <c r="F181" s="285" t="s">
        <v>4640</v>
      </c>
      <c r="G181" s="266"/>
      <c r="H181" s="266" t="s">
        <v>4715</v>
      </c>
      <c r="I181" s="266" t="s">
        <v>4674</v>
      </c>
      <c r="J181" s="266"/>
      <c r="K181" s="307"/>
    </row>
    <row r="182" spans="2:11" ht="15" customHeight="1">
      <c r="B182" s="286"/>
      <c r="C182" s="266" t="s">
        <v>4703</v>
      </c>
      <c r="D182" s="266"/>
      <c r="E182" s="266"/>
      <c r="F182" s="285" t="s">
        <v>4640</v>
      </c>
      <c r="G182" s="266"/>
      <c r="H182" s="266" t="s">
        <v>4716</v>
      </c>
      <c r="I182" s="266" t="s">
        <v>4674</v>
      </c>
      <c r="J182" s="266"/>
      <c r="K182" s="307"/>
    </row>
    <row r="183" spans="2:11" ht="15" customHeight="1">
      <c r="B183" s="286"/>
      <c r="C183" s="266" t="s">
        <v>134</v>
      </c>
      <c r="D183" s="266"/>
      <c r="E183" s="266"/>
      <c r="F183" s="285" t="s">
        <v>4646</v>
      </c>
      <c r="G183" s="266"/>
      <c r="H183" s="266" t="s">
        <v>4717</v>
      </c>
      <c r="I183" s="266" t="s">
        <v>4642</v>
      </c>
      <c r="J183" s="266">
        <v>50</v>
      </c>
      <c r="K183" s="307"/>
    </row>
    <row r="184" spans="2:11" ht="15" customHeight="1">
      <c r="B184" s="286"/>
      <c r="C184" s="266" t="s">
        <v>4718</v>
      </c>
      <c r="D184" s="266"/>
      <c r="E184" s="266"/>
      <c r="F184" s="285" t="s">
        <v>4646</v>
      </c>
      <c r="G184" s="266"/>
      <c r="H184" s="266" t="s">
        <v>4719</v>
      </c>
      <c r="I184" s="266" t="s">
        <v>4720</v>
      </c>
      <c r="J184" s="266"/>
      <c r="K184" s="307"/>
    </row>
    <row r="185" spans="2:11" ht="15" customHeight="1">
      <c r="B185" s="286"/>
      <c r="C185" s="266" t="s">
        <v>4721</v>
      </c>
      <c r="D185" s="266"/>
      <c r="E185" s="266"/>
      <c r="F185" s="285" t="s">
        <v>4646</v>
      </c>
      <c r="G185" s="266"/>
      <c r="H185" s="266" t="s">
        <v>4722</v>
      </c>
      <c r="I185" s="266" t="s">
        <v>4720</v>
      </c>
      <c r="J185" s="266"/>
      <c r="K185" s="307"/>
    </row>
    <row r="186" spans="2:11" ht="15" customHeight="1">
      <c r="B186" s="286"/>
      <c r="C186" s="266" t="s">
        <v>4723</v>
      </c>
      <c r="D186" s="266"/>
      <c r="E186" s="266"/>
      <c r="F186" s="285" t="s">
        <v>4646</v>
      </c>
      <c r="G186" s="266"/>
      <c r="H186" s="266" t="s">
        <v>4724</v>
      </c>
      <c r="I186" s="266" t="s">
        <v>4720</v>
      </c>
      <c r="J186" s="266"/>
      <c r="K186" s="307"/>
    </row>
    <row r="187" spans="2:11" ht="15" customHeight="1">
      <c r="B187" s="286"/>
      <c r="C187" s="319" t="s">
        <v>4725</v>
      </c>
      <c r="D187" s="266"/>
      <c r="E187" s="266"/>
      <c r="F187" s="285" t="s">
        <v>4646</v>
      </c>
      <c r="G187" s="266"/>
      <c r="H187" s="266" t="s">
        <v>4726</v>
      </c>
      <c r="I187" s="266" t="s">
        <v>4727</v>
      </c>
      <c r="J187" s="320" t="s">
        <v>4728</v>
      </c>
      <c r="K187" s="307"/>
    </row>
    <row r="188" spans="2:11" ht="15" customHeight="1">
      <c r="B188" s="286"/>
      <c r="C188" s="271" t="s">
        <v>47</v>
      </c>
      <c r="D188" s="266"/>
      <c r="E188" s="266"/>
      <c r="F188" s="285" t="s">
        <v>4640</v>
      </c>
      <c r="G188" s="266"/>
      <c r="H188" s="262" t="s">
        <v>4729</v>
      </c>
      <c r="I188" s="266" t="s">
        <v>4730</v>
      </c>
      <c r="J188" s="266"/>
      <c r="K188" s="307"/>
    </row>
    <row r="189" spans="2:11" ht="15" customHeight="1">
      <c r="B189" s="286"/>
      <c r="C189" s="271" t="s">
        <v>4731</v>
      </c>
      <c r="D189" s="266"/>
      <c r="E189" s="266"/>
      <c r="F189" s="285" t="s">
        <v>4640</v>
      </c>
      <c r="G189" s="266"/>
      <c r="H189" s="266" t="s">
        <v>4732</v>
      </c>
      <c r="I189" s="266" t="s">
        <v>4674</v>
      </c>
      <c r="J189" s="266"/>
      <c r="K189" s="307"/>
    </row>
    <row r="190" spans="2:11" ht="15" customHeight="1">
      <c r="B190" s="286"/>
      <c r="C190" s="271" t="s">
        <v>4733</v>
      </c>
      <c r="D190" s="266"/>
      <c r="E190" s="266"/>
      <c r="F190" s="285" t="s">
        <v>4640</v>
      </c>
      <c r="G190" s="266"/>
      <c r="H190" s="266" t="s">
        <v>4734</v>
      </c>
      <c r="I190" s="266" t="s">
        <v>4674</v>
      </c>
      <c r="J190" s="266"/>
      <c r="K190" s="307"/>
    </row>
    <row r="191" spans="2:11" ht="15" customHeight="1">
      <c r="B191" s="286"/>
      <c r="C191" s="271" t="s">
        <v>4735</v>
      </c>
      <c r="D191" s="266"/>
      <c r="E191" s="266"/>
      <c r="F191" s="285" t="s">
        <v>4646</v>
      </c>
      <c r="G191" s="266"/>
      <c r="H191" s="266" t="s">
        <v>4736</v>
      </c>
      <c r="I191" s="266" t="s">
        <v>4674</v>
      </c>
      <c r="J191" s="266"/>
      <c r="K191" s="307"/>
    </row>
    <row r="192" spans="2:11" ht="15" customHeight="1">
      <c r="B192" s="313"/>
      <c r="C192" s="321"/>
      <c r="D192" s="295"/>
      <c r="E192" s="295"/>
      <c r="F192" s="295"/>
      <c r="G192" s="295"/>
      <c r="H192" s="295"/>
      <c r="I192" s="295"/>
      <c r="J192" s="295"/>
      <c r="K192" s="314"/>
    </row>
    <row r="193" spans="2:11" ht="18.75" customHeight="1">
      <c r="B193" s="262"/>
      <c r="C193" s="266"/>
      <c r="D193" s="266"/>
      <c r="E193" s="266"/>
      <c r="F193" s="285"/>
      <c r="G193" s="266"/>
      <c r="H193" s="266"/>
      <c r="I193" s="266"/>
      <c r="J193" s="266"/>
      <c r="K193" s="262"/>
    </row>
    <row r="194" spans="2:11" ht="18.75" customHeight="1">
      <c r="B194" s="262"/>
      <c r="C194" s="266"/>
      <c r="D194" s="266"/>
      <c r="E194" s="266"/>
      <c r="F194" s="285"/>
      <c r="G194" s="266"/>
      <c r="H194" s="266"/>
      <c r="I194" s="266"/>
      <c r="J194" s="266"/>
      <c r="K194" s="262"/>
    </row>
    <row r="195" spans="2:11" ht="18.75" customHeight="1"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</row>
    <row r="196" spans="2:11" ht="13.5">
      <c r="B196" s="254"/>
      <c r="C196" s="255"/>
      <c r="D196" s="255"/>
      <c r="E196" s="255"/>
      <c r="F196" s="255"/>
      <c r="G196" s="255"/>
      <c r="H196" s="255"/>
      <c r="I196" s="255"/>
      <c r="J196" s="255"/>
      <c r="K196" s="256"/>
    </row>
    <row r="197" spans="2:11" ht="21">
      <c r="B197" s="257"/>
      <c r="C197" s="407" t="s">
        <v>4737</v>
      </c>
      <c r="D197" s="407"/>
      <c r="E197" s="407"/>
      <c r="F197" s="407"/>
      <c r="G197" s="407"/>
      <c r="H197" s="407"/>
      <c r="I197" s="407"/>
      <c r="J197" s="407"/>
      <c r="K197" s="258"/>
    </row>
    <row r="198" spans="2:11" ht="25.5" customHeight="1">
      <c r="B198" s="257"/>
      <c r="C198" s="322" t="s">
        <v>4738</v>
      </c>
      <c r="D198" s="322"/>
      <c r="E198" s="322"/>
      <c r="F198" s="322" t="s">
        <v>4739</v>
      </c>
      <c r="G198" s="323"/>
      <c r="H198" s="413" t="s">
        <v>4740</v>
      </c>
      <c r="I198" s="413"/>
      <c r="J198" s="413"/>
      <c r="K198" s="258"/>
    </row>
    <row r="199" spans="2:11" ht="5.25" customHeight="1">
      <c r="B199" s="286"/>
      <c r="C199" s="283"/>
      <c r="D199" s="283"/>
      <c r="E199" s="283"/>
      <c r="F199" s="283"/>
      <c r="G199" s="266"/>
      <c r="H199" s="283"/>
      <c r="I199" s="283"/>
      <c r="J199" s="283"/>
      <c r="K199" s="307"/>
    </row>
    <row r="200" spans="2:11" ht="15" customHeight="1">
      <c r="B200" s="286"/>
      <c r="C200" s="266" t="s">
        <v>4730</v>
      </c>
      <c r="D200" s="266"/>
      <c r="E200" s="266"/>
      <c r="F200" s="285" t="s">
        <v>48</v>
      </c>
      <c r="G200" s="266"/>
      <c r="H200" s="410" t="s">
        <v>4741</v>
      </c>
      <c r="I200" s="410"/>
      <c r="J200" s="410"/>
      <c r="K200" s="307"/>
    </row>
    <row r="201" spans="2:11" ht="15" customHeight="1">
      <c r="B201" s="286"/>
      <c r="C201" s="292"/>
      <c r="D201" s="266"/>
      <c r="E201" s="266"/>
      <c r="F201" s="285" t="s">
        <v>49</v>
      </c>
      <c r="G201" s="266"/>
      <c r="H201" s="410" t="s">
        <v>4742</v>
      </c>
      <c r="I201" s="410"/>
      <c r="J201" s="410"/>
      <c r="K201" s="307"/>
    </row>
    <row r="202" spans="2:11" ht="15" customHeight="1">
      <c r="B202" s="286"/>
      <c r="C202" s="292"/>
      <c r="D202" s="266"/>
      <c r="E202" s="266"/>
      <c r="F202" s="285" t="s">
        <v>52</v>
      </c>
      <c r="G202" s="266"/>
      <c r="H202" s="410" t="s">
        <v>4743</v>
      </c>
      <c r="I202" s="410"/>
      <c r="J202" s="410"/>
      <c r="K202" s="307"/>
    </row>
    <row r="203" spans="2:11" ht="15" customHeight="1">
      <c r="B203" s="286"/>
      <c r="C203" s="266"/>
      <c r="D203" s="266"/>
      <c r="E203" s="266"/>
      <c r="F203" s="285" t="s">
        <v>50</v>
      </c>
      <c r="G203" s="266"/>
      <c r="H203" s="410" t="s">
        <v>4744</v>
      </c>
      <c r="I203" s="410"/>
      <c r="J203" s="410"/>
      <c r="K203" s="307"/>
    </row>
    <row r="204" spans="2:11" ht="15" customHeight="1">
      <c r="B204" s="286"/>
      <c r="C204" s="266"/>
      <c r="D204" s="266"/>
      <c r="E204" s="266"/>
      <c r="F204" s="285" t="s">
        <v>51</v>
      </c>
      <c r="G204" s="266"/>
      <c r="H204" s="410" t="s">
        <v>4745</v>
      </c>
      <c r="I204" s="410"/>
      <c r="J204" s="410"/>
      <c r="K204" s="307"/>
    </row>
    <row r="205" spans="2:11" ht="15" customHeight="1">
      <c r="B205" s="286"/>
      <c r="C205" s="266"/>
      <c r="D205" s="266"/>
      <c r="E205" s="266"/>
      <c r="F205" s="285"/>
      <c r="G205" s="266"/>
      <c r="H205" s="266"/>
      <c r="I205" s="266"/>
      <c r="J205" s="266"/>
      <c r="K205" s="307"/>
    </row>
    <row r="206" spans="2:11" ht="15" customHeight="1">
      <c r="B206" s="286"/>
      <c r="C206" s="266" t="s">
        <v>4686</v>
      </c>
      <c r="D206" s="266"/>
      <c r="E206" s="266"/>
      <c r="F206" s="285" t="s">
        <v>84</v>
      </c>
      <c r="G206" s="266"/>
      <c r="H206" s="410" t="s">
        <v>4746</v>
      </c>
      <c r="I206" s="410"/>
      <c r="J206" s="410"/>
      <c r="K206" s="307"/>
    </row>
    <row r="207" spans="2:11" ht="15" customHeight="1">
      <c r="B207" s="286"/>
      <c r="C207" s="292"/>
      <c r="D207" s="266"/>
      <c r="E207" s="266"/>
      <c r="F207" s="285" t="s">
        <v>4583</v>
      </c>
      <c r="G207" s="266"/>
      <c r="H207" s="410" t="s">
        <v>4584</v>
      </c>
      <c r="I207" s="410"/>
      <c r="J207" s="410"/>
      <c r="K207" s="307"/>
    </row>
    <row r="208" spans="2:11" ht="15" customHeight="1">
      <c r="B208" s="286"/>
      <c r="C208" s="266"/>
      <c r="D208" s="266"/>
      <c r="E208" s="266"/>
      <c r="F208" s="285" t="s">
        <v>4581</v>
      </c>
      <c r="G208" s="266"/>
      <c r="H208" s="410" t="s">
        <v>4747</v>
      </c>
      <c r="I208" s="410"/>
      <c r="J208" s="410"/>
      <c r="K208" s="307"/>
    </row>
    <row r="209" spans="2:11" ht="15" customHeight="1">
      <c r="B209" s="324"/>
      <c r="C209" s="292"/>
      <c r="D209" s="292"/>
      <c r="E209" s="292"/>
      <c r="F209" s="285" t="s">
        <v>4585</v>
      </c>
      <c r="G209" s="271"/>
      <c r="H209" s="414" t="s">
        <v>4586</v>
      </c>
      <c r="I209" s="414"/>
      <c r="J209" s="414"/>
      <c r="K209" s="325"/>
    </row>
    <row r="210" spans="2:11" ht="15" customHeight="1">
      <c r="B210" s="324"/>
      <c r="C210" s="292"/>
      <c r="D210" s="292"/>
      <c r="E210" s="292"/>
      <c r="F210" s="285" t="s">
        <v>4587</v>
      </c>
      <c r="G210" s="271"/>
      <c r="H210" s="414" t="s">
        <v>4559</v>
      </c>
      <c r="I210" s="414"/>
      <c r="J210" s="414"/>
      <c r="K210" s="325"/>
    </row>
    <row r="211" spans="2:11" ht="15" customHeight="1">
      <c r="B211" s="324"/>
      <c r="C211" s="292"/>
      <c r="D211" s="292"/>
      <c r="E211" s="292"/>
      <c r="F211" s="326"/>
      <c r="G211" s="271"/>
      <c r="H211" s="327"/>
      <c r="I211" s="327"/>
      <c r="J211" s="327"/>
      <c r="K211" s="325"/>
    </row>
    <row r="212" spans="2:11" ht="15" customHeight="1">
      <c r="B212" s="324"/>
      <c r="C212" s="266" t="s">
        <v>4710</v>
      </c>
      <c r="D212" s="292"/>
      <c r="E212" s="292"/>
      <c r="F212" s="285">
        <v>1</v>
      </c>
      <c r="G212" s="271"/>
      <c r="H212" s="414" t="s">
        <v>4748</v>
      </c>
      <c r="I212" s="414"/>
      <c r="J212" s="414"/>
      <c r="K212" s="325"/>
    </row>
    <row r="213" spans="2:11" ht="15" customHeight="1">
      <c r="B213" s="324"/>
      <c r="C213" s="292"/>
      <c r="D213" s="292"/>
      <c r="E213" s="292"/>
      <c r="F213" s="285">
        <v>2</v>
      </c>
      <c r="G213" s="271"/>
      <c r="H213" s="414" t="s">
        <v>4749</v>
      </c>
      <c r="I213" s="414"/>
      <c r="J213" s="414"/>
      <c r="K213" s="325"/>
    </row>
    <row r="214" spans="2:11" ht="15" customHeight="1">
      <c r="B214" s="324"/>
      <c r="C214" s="292"/>
      <c r="D214" s="292"/>
      <c r="E214" s="292"/>
      <c r="F214" s="285">
        <v>3</v>
      </c>
      <c r="G214" s="271"/>
      <c r="H214" s="414" t="s">
        <v>4750</v>
      </c>
      <c r="I214" s="414"/>
      <c r="J214" s="414"/>
      <c r="K214" s="325"/>
    </row>
    <row r="215" spans="2:11" ht="15" customHeight="1">
      <c r="B215" s="324"/>
      <c r="C215" s="292"/>
      <c r="D215" s="292"/>
      <c r="E215" s="292"/>
      <c r="F215" s="285">
        <v>4</v>
      </c>
      <c r="G215" s="271"/>
      <c r="H215" s="414" t="s">
        <v>4751</v>
      </c>
      <c r="I215" s="414"/>
      <c r="J215" s="414"/>
      <c r="K215" s="325"/>
    </row>
    <row r="216" spans="2:11" ht="12.75" customHeight="1">
      <c r="B216" s="328"/>
      <c r="C216" s="329"/>
      <c r="D216" s="329"/>
      <c r="E216" s="329"/>
      <c r="F216" s="329"/>
      <c r="G216" s="329"/>
      <c r="H216" s="329"/>
      <c r="I216" s="329"/>
      <c r="J216" s="329"/>
      <c r="K216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Král</dc:creator>
  <cp:keywords/>
  <dc:description/>
  <cp:lastModifiedBy>Renata Brychtová</cp:lastModifiedBy>
  <cp:lastPrinted>2017-07-18T09:20:00Z</cp:lastPrinted>
  <dcterms:created xsi:type="dcterms:W3CDTF">2017-06-27T16:49:55Z</dcterms:created>
  <dcterms:modified xsi:type="dcterms:W3CDTF">2017-09-04T14:10:49Z</dcterms:modified>
  <cp:category/>
  <cp:version/>
  <cp:contentType/>
  <cp:contentStatus/>
</cp:coreProperties>
</file>