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ktuální projekty vašek\opletalova\_DVD\CD_DVD_210423\SOUPIS PRACÍ\Přílohy - soupis prací - profese\"/>
    </mc:Choice>
  </mc:AlternateContent>
  <bookViews>
    <workbookView xWindow="-120" yWindow="-120" windowWidth="29040" windowHeight="17640"/>
  </bookViews>
  <sheets>
    <sheet name="vzt" sheetId="2" r:id="rId1"/>
  </sheets>
  <definedNames>
    <definedName name="_xlnm.Print_Titles" localSheetId="0">vzt!$1:$4</definedName>
    <definedName name="_xlnm.Print_Area" localSheetId="0">vzt!$A$1:$H$469</definedName>
  </definedNames>
  <calcPr calcId="152511"/>
</workbook>
</file>

<file path=xl/calcChain.xml><?xml version="1.0" encoding="utf-8"?>
<calcChain xmlns="http://schemas.openxmlformats.org/spreadsheetml/2006/main">
  <c r="H8" i="2" l="1"/>
  <c r="H468" i="2"/>
  <c r="H423" i="2"/>
  <c r="H361" i="2"/>
  <c r="H78" i="2"/>
  <c r="H464" i="2"/>
  <c r="H465" i="2"/>
  <c r="H466" i="2"/>
  <c r="H467" i="2"/>
  <c r="H469" i="2"/>
  <c r="H463" i="2"/>
  <c r="H454" i="2"/>
  <c r="H455" i="2"/>
  <c r="H456" i="2"/>
  <c r="H457" i="2"/>
  <c r="H458" i="2"/>
  <c r="H459" i="2"/>
  <c r="H460" i="2"/>
  <c r="H461" i="2"/>
  <c r="H453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39" i="2"/>
  <c r="H430" i="2"/>
  <c r="H431" i="2"/>
  <c r="H432" i="2"/>
  <c r="H433" i="2"/>
  <c r="H434" i="2"/>
  <c r="H435" i="2"/>
  <c r="H436" i="2"/>
  <c r="H437" i="2"/>
  <c r="H429" i="2"/>
  <c r="H427" i="2"/>
  <c r="H426" i="2"/>
  <c r="H425" i="2"/>
  <c r="H422" i="2"/>
  <c r="H421" i="2"/>
  <c r="H419" i="2"/>
  <c r="H418" i="2" s="1"/>
  <c r="H415" i="2"/>
  <c r="H416" i="2"/>
  <c r="H417" i="2"/>
  <c r="H414" i="2"/>
  <c r="H408" i="2"/>
  <c r="H409" i="2"/>
  <c r="H410" i="2"/>
  <c r="H411" i="2"/>
  <c r="H412" i="2"/>
  <c r="H407" i="2"/>
  <c r="H398" i="2"/>
  <c r="H399" i="2"/>
  <c r="H400" i="2"/>
  <c r="H401" i="2"/>
  <c r="H402" i="2"/>
  <c r="H397" i="2"/>
  <c r="H389" i="2"/>
  <c r="H390" i="2"/>
  <c r="H391" i="2"/>
  <c r="H392" i="2"/>
  <c r="H393" i="2"/>
  <c r="H394" i="2"/>
  <c r="H395" i="2"/>
  <c r="H388" i="2"/>
  <c r="H384" i="2"/>
  <c r="H385" i="2"/>
  <c r="H386" i="2"/>
  <c r="H377" i="2"/>
  <c r="H378" i="2"/>
  <c r="H379" i="2"/>
  <c r="H380" i="2"/>
  <c r="H381" i="2"/>
  <c r="H382" i="2"/>
  <c r="H383" i="2"/>
  <c r="H376" i="2"/>
  <c r="H364" i="2"/>
  <c r="H365" i="2"/>
  <c r="H366" i="2"/>
  <c r="H367" i="2"/>
  <c r="H368" i="2"/>
  <c r="H369" i="2"/>
  <c r="H370" i="2"/>
  <c r="H371" i="2"/>
  <c r="H372" i="2"/>
  <c r="H373" i="2"/>
  <c r="H374" i="2"/>
  <c r="H363" i="2"/>
  <c r="H359" i="2"/>
  <c r="H355" i="2"/>
  <c r="H356" i="2"/>
  <c r="H357" i="2"/>
  <c r="H354" i="2"/>
  <c r="H351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292" i="2"/>
  <c r="H293" i="2"/>
  <c r="H294" i="2"/>
  <c r="H295" i="2"/>
  <c r="H296" i="2"/>
  <c r="H297" i="2"/>
  <c r="H298" i="2"/>
  <c r="H299" i="2"/>
  <c r="H300" i="2"/>
  <c r="H301" i="2"/>
  <c r="H302" i="2"/>
  <c r="H283" i="2"/>
  <c r="H284" i="2"/>
  <c r="H285" i="2"/>
  <c r="H286" i="2"/>
  <c r="H287" i="2"/>
  <c r="H288" i="2"/>
  <c r="H289" i="2"/>
  <c r="H290" i="2"/>
  <c r="H291" i="2"/>
  <c r="H282" i="2"/>
  <c r="H273" i="2"/>
  <c r="H274" i="2"/>
  <c r="H275" i="2"/>
  <c r="H276" i="2"/>
  <c r="H278" i="2"/>
  <c r="H279" i="2"/>
  <c r="H266" i="2"/>
  <c r="H267" i="2"/>
  <c r="H268" i="2"/>
  <c r="H269" i="2"/>
  <c r="H270" i="2"/>
  <c r="H271" i="2"/>
  <c r="H272" i="2"/>
  <c r="H265" i="2"/>
  <c r="H258" i="2"/>
  <c r="H259" i="2"/>
  <c r="H260" i="2"/>
  <c r="H261" i="2"/>
  <c r="H262" i="2"/>
  <c r="H263" i="2"/>
  <c r="H252" i="2"/>
  <c r="H253" i="2"/>
  <c r="H254" i="2"/>
  <c r="H255" i="2"/>
  <c r="H256" i="2"/>
  <c r="H257" i="2"/>
  <c r="H251" i="2"/>
  <c r="H248" i="2"/>
  <c r="H24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20" i="2"/>
  <c r="H221" i="2"/>
  <c r="H222" i="2"/>
  <c r="H223" i="2"/>
  <c r="H224" i="2"/>
  <c r="H225" i="2"/>
  <c r="H226" i="2"/>
  <c r="H227" i="2"/>
  <c r="H228" i="2"/>
  <c r="H229" i="2"/>
  <c r="H219" i="2"/>
  <c r="H210" i="2"/>
  <c r="H211" i="2"/>
  <c r="H212" i="2"/>
  <c r="H213" i="2"/>
  <c r="H214" i="2"/>
  <c r="H215" i="2"/>
  <c r="H216" i="2"/>
  <c r="H21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66" i="2"/>
  <c r="H167" i="2"/>
  <c r="H168" i="2"/>
  <c r="H169" i="2"/>
  <c r="H170" i="2"/>
  <c r="H171" i="2"/>
  <c r="H172" i="2"/>
  <c r="H173" i="2"/>
  <c r="H174" i="2"/>
  <c r="H165" i="2"/>
  <c r="H164" i="2" s="1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12" i="2"/>
  <c r="H113" i="2"/>
  <c r="H114" i="2"/>
  <c r="H115" i="2"/>
  <c r="H116" i="2"/>
  <c r="H117" i="2"/>
  <c r="H118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86" i="2"/>
  <c r="H87" i="2"/>
  <c r="H88" i="2"/>
  <c r="H89" i="2"/>
  <c r="H90" i="2"/>
  <c r="H91" i="2"/>
  <c r="H92" i="2"/>
  <c r="H93" i="2"/>
  <c r="H94" i="2"/>
  <c r="H69" i="2"/>
  <c r="H70" i="2"/>
  <c r="H71" i="2"/>
  <c r="H72" i="2"/>
  <c r="H73" i="2"/>
  <c r="H74" i="2"/>
  <c r="H75" i="2"/>
  <c r="H76" i="2"/>
  <c r="H77" i="2"/>
  <c r="H79" i="2"/>
  <c r="H80" i="2"/>
  <c r="H81" i="2"/>
  <c r="H82" i="2"/>
  <c r="H83" i="2"/>
  <c r="H84" i="2"/>
  <c r="H85" i="2"/>
  <c r="H58" i="2"/>
  <c r="H59" i="2"/>
  <c r="H60" i="2"/>
  <c r="H61" i="2"/>
  <c r="H62" i="2"/>
  <c r="H63" i="2"/>
  <c r="H64" i="2"/>
  <c r="H65" i="2"/>
  <c r="H66" i="2"/>
  <c r="H67" i="2"/>
  <c r="H68" i="2"/>
  <c r="H56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9" i="2"/>
  <c r="H10" i="2"/>
  <c r="H11" i="2"/>
  <c r="H55" i="2" l="1"/>
  <c r="H375" i="2"/>
  <c r="H250" i="2"/>
  <c r="H462" i="2"/>
  <c r="H406" i="2"/>
  <c r="H362" i="2"/>
  <c r="H111" i="2"/>
  <c r="H110" i="2" s="1"/>
  <c r="H413" i="2"/>
  <c r="H57" i="2"/>
  <c r="H387" i="2"/>
  <c r="H7" i="2"/>
  <c r="H424" i="2"/>
  <c r="H452" i="2"/>
  <c r="H420" i="2"/>
  <c r="H428" i="2" l="1"/>
  <c r="H353" i="2"/>
  <c r="H438" i="2"/>
  <c r="H358" i="2" l="1"/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6" i="2" l="1"/>
  <c r="A57" i="2" s="1"/>
  <c r="A58" i="2" s="1"/>
  <c r="A59" i="2" s="1"/>
  <c r="A60" i="2" s="1"/>
  <c r="A61" i="2" s="1"/>
  <c r="E405" i="2"/>
  <c r="H405" i="2" s="1"/>
  <c r="E404" i="2"/>
  <c r="H404" i="2" s="1"/>
  <c r="E403" i="2"/>
  <c r="H403" i="2" s="1"/>
  <c r="H396" i="2" l="1"/>
  <c r="A62" i="2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l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H360" i="2"/>
  <c r="E352" i="2"/>
  <c r="H352" i="2" s="1"/>
  <c r="E350" i="2"/>
  <c r="H350" i="2" s="1"/>
  <c r="E349" i="2"/>
  <c r="H349" i="2" s="1"/>
  <c r="E348" i="2"/>
  <c r="H348" i="2" s="1"/>
  <c r="E277" i="2"/>
  <c r="H277" i="2" s="1"/>
  <c r="E280" i="2"/>
  <c r="H280" i="2" s="1"/>
  <c r="E247" i="2"/>
  <c r="H247" i="2" s="1"/>
  <c r="E246" i="2"/>
  <c r="H246" i="2" s="1"/>
  <c r="H218" i="2" s="1"/>
  <c r="H281" i="2" l="1"/>
  <c r="H264" i="2"/>
  <c r="H5" i="2"/>
  <c r="A147" i="2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l="1"/>
  <c r="A177" i="2" s="1"/>
  <c r="A178" i="2" s="1"/>
  <c r="A179" i="2" s="1"/>
  <c r="A180" i="2" s="1"/>
  <c r="A181" i="2" l="1"/>
  <c r="A182" i="2" s="1"/>
  <c r="A183" i="2" l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l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l="1"/>
  <c r="A275" i="2" s="1"/>
  <c r="A276" i="2" s="1"/>
  <c r="A277" i="2" s="1"/>
  <c r="A278" i="2" s="1"/>
  <c r="A279" i="2" s="1"/>
  <c r="A280" i="2" s="1"/>
  <c r="A282" i="2" s="1"/>
  <c r="A283" i="2" s="1"/>
  <c r="A284" i="2" s="1"/>
  <c r="A285" i="2" s="1"/>
  <c r="A286" i="2" s="1"/>
  <c r="A287" i="2" s="1"/>
  <c r="A288" i="2" s="1"/>
  <c r="A289" i="2" s="1"/>
  <c r="A290" i="2" l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l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l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4" i="2" s="1"/>
  <c r="A355" i="2" s="1"/>
  <c r="A356" i="2" s="1"/>
  <c r="A357" i="2" s="1"/>
  <c r="A359" i="2" s="1"/>
  <c r="A361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8" i="2" s="1"/>
  <c r="A389" i="2" s="1"/>
  <c r="A390" i="2" s="1"/>
  <c r="A391" i="2" s="1"/>
  <c r="A392" i="2" s="1"/>
  <c r="A393" i="2" s="1"/>
  <c r="A394" i="2" s="1"/>
  <c r="A395" i="2" s="1"/>
  <c r="A397" i="2" s="1"/>
  <c r="A398" i="2" s="1"/>
  <c r="A399" i="2" s="1"/>
  <c r="A400" i="2" s="1"/>
  <c r="A401" i="2" s="1"/>
  <c r="A402" i="2" s="1"/>
  <c r="A403" i="2" s="1"/>
  <c r="A404" i="2" s="1"/>
  <c r="A405" i="2" s="1"/>
  <c r="A407" i="2" s="1"/>
  <c r="A408" i="2" s="1"/>
  <c r="A409" i="2" s="1"/>
  <c r="A410" i="2" s="1"/>
  <c r="A411" i="2" s="1"/>
  <c r="A412" i="2" s="1"/>
  <c r="A414" i="2" s="1"/>
  <c r="A415" i="2" s="1"/>
  <c r="A416" i="2" s="1"/>
  <c r="A417" i="2" s="1"/>
  <c r="A419" i="2" s="1"/>
  <c r="A421" i="2" s="1"/>
  <c r="A422" i="2" s="1"/>
  <c r="A423" i="2" s="1"/>
  <c r="A425" i="2" s="1"/>
  <c r="A426" i="2" s="1"/>
  <c r="A427" i="2" s="1"/>
  <c r="A429" i="2" s="1"/>
  <c r="A430" i="2" s="1"/>
  <c r="A431" i="2" s="1"/>
  <c r="A432" i="2" s="1"/>
  <c r="A433" i="2" s="1"/>
  <c r="A434" i="2" s="1"/>
  <c r="A435" i="2" s="1"/>
  <c r="A436" i="2" s="1"/>
  <c r="A437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3" i="2" s="1"/>
  <c r="A454" i="2" s="1"/>
  <c r="A455" i="2" s="1"/>
  <c r="A456" i="2" s="1"/>
  <c r="A457" i="2" s="1"/>
  <c r="A458" i="2" s="1"/>
  <c r="A459" i="2" s="1"/>
  <c r="A460" i="2" s="1"/>
  <c r="A461" i="2" s="1"/>
  <c r="A463" i="2" l="1"/>
  <c r="A464" i="2" s="1"/>
  <c r="A465" i="2" s="1"/>
  <c r="A466" i="2" s="1"/>
  <c r="A467" i="2" s="1"/>
  <c r="A468" i="2" s="1"/>
  <c r="A469" i="2" s="1"/>
</calcChain>
</file>

<file path=xl/sharedStrings.xml><?xml version="1.0" encoding="utf-8"?>
<sst xmlns="http://schemas.openxmlformats.org/spreadsheetml/2006/main" count="1366" uniqueCount="751">
  <si>
    <t>Poř.</t>
  </si>
  <si>
    <t>MJ</t>
  </si>
  <si>
    <t>množství</t>
  </si>
  <si>
    <t>Cena celkem</t>
  </si>
  <si>
    <t>m2</t>
  </si>
  <si>
    <t>1a</t>
  </si>
  <si>
    <t>Pracovny 47</t>
  </si>
  <si>
    <t>1b</t>
  </si>
  <si>
    <t>Pracovny 49</t>
  </si>
  <si>
    <t>2a</t>
  </si>
  <si>
    <t>Zázemí 47</t>
  </si>
  <si>
    <t>2b</t>
  </si>
  <si>
    <t>Zázemí 49</t>
  </si>
  <si>
    <t>Bufet</t>
  </si>
  <si>
    <t>4a</t>
  </si>
  <si>
    <t>Horní sál</t>
  </si>
  <si>
    <t>4b</t>
  </si>
  <si>
    <t>Spodní sál</t>
  </si>
  <si>
    <t>Studovny přístavba+deposit</t>
  </si>
  <si>
    <t>6a</t>
  </si>
  <si>
    <t>Vzácné tisky</t>
  </si>
  <si>
    <t>6b</t>
  </si>
  <si>
    <t>6c</t>
  </si>
  <si>
    <t>Sklad knih</t>
  </si>
  <si>
    <t>Větrání serveroven</t>
  </si>
  <si>
    <t>Větrání kotelny</t>
  </si>
  <si>
    <t>Větrání odpadků</t>
  </si>
  <si>
    <t>Větrání trafostanice</t>
  </si>
  <si>
    <t>Odvod z WC</t>
  </si>
  <si>
    <t>Dveřní clona - hlavní vstup</t>
  </si>
  <si>
    <t>14a</t>
  </si>
  <si>
    <t>Větrání skladu</t>
  </si>
  <si>
    <t>14b</t>
  </si>
  <si>
    <t>Větrání úklidové místnosti</t>
  </si>
  <si>
    <t>Vzduchotechnika</t>
  </si>
  <si>
    <t>05.01a</t>
  </si>
  <si>
    <t>05.04a</t>
  </si>
  <si>
    <t>05.04b</t>
  </si>
  <si>
    <t>05.04d</t>
  </si>
  <si>
    <t>05.04e</t>
  </si>
  <si>
    <t>05.04h</t>
  </si>
  <si>
    <t>05.04i</t>
  </si>
  <si>
    <t>05.04m</t>
  </si>
  <si>
    <t>ks</t>
  </si>
  <si>
    <t>kpl</t>
  </si>
  <si>
    <t>05.05a</t>
  </si>
  <si>
    <t>05.05b</t>
  </si>
  <si>
    <t>05.05c</t>
  </si>
  <si>
    <t>05.05d</t>
  </si>
  <si>
    <t>05.05e</t>
  </si>
  <si>
    <t>05.05f</t>
  </si>
  <si>
    <t>05.05g</t>
  </si>
  <si>
    <t>05.06a</t>
  </si>
  <si>
    <t>Ruční regulační klapka; rozměr Ø100</t>
  </si>
  <si>
    <t>Ruční regulační klapka; rozměr 400x200</t>
  </si>
  <si>
    <t>Ruční regulační klapka; rozměr Ø80</t>
  </si>
  <si>
    <t>05.06b</t>
  </si>
  <si>
    <t>05.06c</t>
  </si>
  <si>
    <t>05.06d</t>
  </si>
  <si>
    <t>přívodní talířový ventil kovový Ø100</t>
  </si>
  <si>
    <t>přívodní talířový ventil kovový Ø80</t>
  </si>
  <si>
    <t>přívodní talířový ventil kovový Ø150</t>
  </si>
  <si>
    <t>protidešťová žaluzie se sítem a upevňovacím rámečkem; rozměr 500x1250</t>
  </si>
  <si>
    <t>05.10a</t>
  </si>
  <si>
    <t>Kulisový tlumič hluku (odvod - výtlak); 4500m3/h; 7 Pa; rozměr 800x400 mm; délka 1250 mm; kulisa/mezera: 200/200 útlum [dB] v okt. pásmech (63/125/250/500/1k/2k/4k/8k Hz): 2/7/15/24/24/14/9/6; hladina hluku za tlumičem 70 dB(A)</t>
  </si>
  <si>
    <t>Kulisový tlumič hluku (odvod - sání); 4500m3/h; 37 Pa; rozměr 800x600 mm; délka 1250 mm; kulisa/mezera: 200/67; útlum [dB] v okt. pásmech (63/125/250/500/1k/2k/4k/8k Hz): 5/13/27/40/50/50/32/22; hladina hluku za tlumičem 51 dB(A)</t>
  </si>
  <si>
    <t>Kulisový tlumič hluku (přívod - výtlak); 4500m3/h; 42 Pa; rozměr 800x600 mm; délka 1500 mm; kulisa/mezera: 200/67 útlum [dB] v okt. pásmech (63/125/250/500/1k/2k/4k/8k Hz):6/15/32/48/50/50/37/25; hladina hluku za tlumičem 52 dB(A)</t>
  </si>
  <si>
    <t>05.15a</t>
  </si>
  <si>
    <t>bm</t>
  </si>
  <si>
    <t>05.16a</t>
  </si>
  <si>
    <t>Spirálně vinuté potrubí Ø80</t>
  </si>
  <si>
    <t>Spirálně vinuté potrubí Ø100</t>
  </si>
  <si>
    <t>Spirálně vinuté potrubí Ø125</t>
  </si>
  <si>
    <t>Spirálně vinuté potrubí Ø140</t>
  </si>
  <si>
    <t>Spirálně vinuté potrubí Ø150</t>
  </si>
  <si>
    <t>Spirálně vinuté potrubí Ø160</t>
  </si>
  <si>
    <t>Spirálně vinuté potrubí Ø180</t>
  </si>
  <si>
    <t>Spirálně vinuté potrubí Ø200</t>
  </si>
  <si>
    <t>Spirálně vinuté potrubí Ø225</t>
  </si>
  <si>
    <t>Spirálně vinuté potrubí Ø250</t>
  </si>
  <si>
    <t>Spirálně vinuté potrubí Ø280</t>
  </si>
  <si>
    <t>05.17a</t>
  </si>
  <si>
    <t>Čtyřhranné vzduchotechnické potrubí - skupiny I.; ocelový pozinkovaný plech tl. 0,8 - 1,2mm; provedení min. v třídě těsnosti B (dle EN 1507)</t>
  </si>
  <si>
    <t>05.19a</t>
  </si>
  <si>
    <t>05.20a</t>
  </si>
  <si>
    <t>Spirálně vinuté potrubí Ø315</t>
  </si>
  <si>
    <t>Spirálně vinuté potrubí Ø355</t>
  </si>
  <si>
    <t>1a.01a</t>
  </si>
  <si>
    <t>1a.04a</t>
  </si>
  <si>
    <t>1a.04b</t>
  </si>
  <si>
    <t>1a.04c</t>
  </si>
  <si>
    <t>1a.04d</t>
  </si>
  <si>
    <t>1a.04e</t>
  </si>
  <si>
    <t>1a.05b</t>
  </si>
  <si>
    <t>1a.05c</t>
  </si>
  <si>
    <t>1a.05d</t>
  </si>
  <si>
    <t>1a.05e</t>
  </si>
  <si>
    <t>1a.05f</t>
  </si>
  <si>
    <t>1a.05g</t>
  </si>
  <si>
    <t>1a.06a</t>
  </si>
  <si>
    <t>1a.05h</t>
  </si>
  <si>
    <t>Ruční regulační klapka kruhová ; rozměr Ø160</t>
  </si>
  <si>
    <t>Ruční regulační klapka čtyřhranná; rozměr 200x100</t>
  </si>
  <si>
    <t>Ruční regulační klapka kruhová ; rozměr Ø180</t>
  </si>
  <si>
    <t>1a.06b</t>
  </si>
  <si>
    <t>1a.06c</t>
  </si>
  <si>
    <t>krycí větrací mřížka kruhová; rozměr: Ø160</t>
  </si>
  <si>
    <t>Kulisový tlumič hluku (odvod - výtlak); 4800m3/h; 15 Pa; rozměr 700x400 mm; délka 1000 mm; kulisa/mezera: 200/150 útlum [dB] v okt. pásmech (63/125/250/500/1k/2k/4k/8k Hz): 3/7/14/22/26/18/12/9; hladina hluku za tlumičem 64 dB(A)</t>
  </si>
  <si>
    <t>1a.10a</t>
  </si>
  <si>
    <t>Kulisový tlumič hluku (odvod - sání); 4800m3/h; 15 Pa; rozměr 700x400 mm; délka 1000 mm; kulisa/mezera: 200/150; útlum [dB] v okt. pásmech (63/125/250/500/1k/2k/4k/8k Hz): 3/7/14/22/26/18/12/9; hladina hluku za tlumičem 49 dB(A)</t>
  </si>
  <si>
    <t>Kulisový tlumič hluku (přívod - výtlak); 4800m3/h; 19 Pa; rozměr 700x400 mm; délka 1500 mm; kulisa/mezera: 200/150 útlum [dB] v okt. pásmech (63/125/250/500/1k/2k/4k/8k Hz):3/9/21/33/41/27/16/11; hladina hluku za tlumičem 53 dB(A)</t>
  </si>
  <si>
    <t>1a.10b</t>
  </si>
  <si>
    <t>1a.10c</t>
  </si>
  <si>
    <t>1a.10d</t>
  </si>
  <si>
    <t>1a.15a</t>
  </si>
  <si>
    <t>1a.15b</t>
  </si>
  <si>
    <t>1a.15c</t>
  </si>
  <si>
    <t>1a.16a</t>
  </si>
  <si>
    <t>1a.16b</t>
  </si>
  <si>
    <t>1a.16c</t>
  </si>
  <si>
    <t>1a.16d</t>
  </si>
  <si>
    <t>1a.16e</t>
  </si>
  <si>
    <t>1a.16f</t>
  </si>
  <si>
    <t>1a.16g</t>
  </si>
  <si>
    <t>1a.16h</t>
  </si>
  <si>
    <t>1a.17a</t>
  </si>
  <si>
    <t>1a.19a</t>
  </si>
  <si>
    <t>1a.20a</t>
  </si>
  <si>
    <t>1a.19b</t>
  </si>
  <si>
    <t>1a.19c</t>
  </si>
  <si>
    <t>Kulisový tlumič hluku (přívod - výtlak); 4400m3/h; 6 Pa; rozměr 1000x500 mm; délka 1250 mm; kulisa/mezera: 200/133 útlum [dB] v okt. pásmech (63/125/250/500/1k/2k/4k/8k Hz):3/9/19/29/38/27/17/12; hladina hluku za tlumičem 52 dB(A)</t>
  </si>
  <si>
    <t>Kulisový tlumič hluku (odvod - sání); 4400m3/h; 6 Pa; rozměr 800x400 mm; délka 1000 mm; kulisa/mezera: 200/200; útlum [dB] v okt. pásmech (63/125/250/500/1k/2k/4k/8k Hz):2/6/12/19/19/11/7/5; hladina hluku za tlumičem 50 dB(A)</t>
  </si>
  <si>
    <t>Kulisový tlumič hluku (odvod - výtlak); 4400m3/h; 5 Pa; rozměr 800x400 mm; délka 500 mm; kulisa/mezera: 200/200 útlum [dB] v okt. pásmech (63/125/250/500/1k/2k/4k/8k Hz): 2/3/7/10/8/5/4/3; hladina hluku za tlumičem 73 dB(A)</t>
  </si>
  <si>
    <t>1b.01a</t>
  </si>
  <si>
    <t>1b.04a</t>
  </si>
  <si>
    <t>1b.04b</t>
  </si>
  <si>
    <t>1b.04c</t>
  </si>
  <si>
    <t>1b.04d</t>
  </si>
  <si>
    <t>1b.05a</t>
  </si>
  <si>
    <t>1b.05b</t>
  </si>
  <si>
    <t>1b.06a</t>
  </si>
  <si>
    <t>1b.06b</t>
  </si>
  <si>
    <t>1b.06c</t>
  </si>
  <si>
    <t>1b.10a</t>
  </si>
  <si>
    <t>1b.10b</t>
  </si>
  <si>
    <t>1b.10c</t>
  </si>
  <si>
    <t>1b.10d</t>
  </si>
  <si>
    <t>1b.15a</t>
  </si>
  <si>
    <t>Ruční regulační klapka čtyřhranná; rozměr 200x200</t>
  </si>
  <si>
    <t>Ruční regulační klapka kruhová ; rozměr Ø125</t>
  </si>
  <si>
    <t>Ruční regulační klapka kruhová ; rozměr Ø200</t>
  </si>
  <si>
    <t>1b.06d</t>
  </si>
  <si>
    <t>1b.15b</t>
  </si>
  <si>
    <t>1b.15c</t>
  </si>
  <si>
    <t>1b.15d</t>
  </si>
  <si>
    <t>05.16b</t>
  </si>
  <si>
    <t>05.16c</t>
  </si>
  <si>
    <t>05.16d</t>
  </si>
  <si>
    <t>05.16e</t>
  </si>
  <si>
    <t>05.16f</t>
  </si>
  <si>
    <t>05.16g</t>
  </si>
  <si>
    <t>05.16h</t>
  </si>
  <si>
    <t>05.16i</t>
  </si>
  <si>
    <t>05.16j</t>
  </si>
  <si>
    <t>2a.01a</t>
  </si>
  <si>
    <t>Kulisový tlumič hluku (odvod - výtlak); 3000m3/h; 19 Pa; rozměr 600x400 mm; délka 650 mm; kulisa/mezera: 200/100 útlum [dB] v okt. pásmech (63/125/250/500/1k/2k/4k/8k Hz): 3/6/12/18/22/19/13/10; hladina hluku za tlumičem 65 dB(A)</t>
  </si>
  <si>
    <t>2a.10a</t>
  </si>
  <si>
    <t>2a.10b</t>
  </si>
  <si>
    <t>Kulisový tlumič hluku (odvod - sání); 3000m3/h; 10 Pa; rozměr 400x400 mm; délka 500 mm; kulisa/mezera: 200/200; útlum [dB] v okt. pásmech (63/125/250/500/1k/2k/4k/8k Hz): 2/3/7/10/8/5/4/3; hladina hluku za tlumičem 55 dB(A)</t>
  </si>
  <si>
    <t>2a.10c</t>
  </si>
  <si>
    <t>Kulisový tlumič hluku (přívod - výtlak); 3000m3/h; 21 Pa; rozměr 600x500 mm; délka 1850 mm; kulisa/mezera: 200/100 útlum [dB] v okt. pásmech (63/125/250/500/1k/2k/4k/8k Hz):5/15/32/49/50/50/31/21; hladina hluku za tlumičem 55 dB(A)</t>
  </si>
  <si>
    <t>2a.04a</t>
  </si>
  <si>
    <t>2a.04b</t>
  </si>
  <si>
    <t>2a.04c</t>
  </si>
  <si>
    <t>2a.04d</t>
  </si>
  <si>
    <t>2a.04e</t>
  </si>
  <si>
    <t>2a.04f</t>
  </si>
  <si>
    <t>2a.04g</t>
  </si>
  <si>
    <t>2a.04h</t>
  </si>
  <si>
    <t>2a.04i</t>
  </si>
  <si>
    <t>2a.04j</t>
  </si>
  <si>
    <t>2a.05a</t>
  </si>
  <si>
    <t>2a.05b</t>
  </si>
  <si>
    <t>2a.05c</t>
  </si>
  <si>
    <t>2a.05d</t>
  </si>
  <si>
    <t>2a.05e</t>
  </si>
  <si>
    <t>2a.05f</t>
  </si>
  <si>
    <t>přívodní talířový ventil kovový Ø125</t>
  </si>
  <si>
    <t>2a.19b</t>
  </si>
  <si>
    <t>2a.19c</t>
  </si>
  <si>
    <t>2a.20a</t>
  </si>
  <si>
    <t>2a.15a</t>
  </si>
  <si>
    <t>2a.15b</t>
  </si>
  <si>
    <t>2a.15c</t>
  </si>
  <si>
    <t>2a.16d</t>
  </si>
  <si>
    <t>2a.16e</t>
  </si>
  <si>
    <t>2a.16f</t>
  </si>
  <si>
    <t>2a.16g</t>
  </si>
  <si>
    <t>2a.16h</t>
  </si>
  <si>
    <t>2a.16i</t>
  </si>
  <si>
    <t>2a.16j</t>
  </si>
  <si>
    <t>2a.16k</t>
  </si>
  <si>
    <t>2a.16l</t>
  </si>
  <si>
    <t>2a.17a</t>
  </si>
  <si>
    <t>2b.01a</t>
  </si>
  <si>
    <t>2b.04a</t>
  </si>
  <si>
    <t>2b.04b</t>
  </si>
  <si>
    <t>2b.04c</t>
  </si>
  <si>
    <t>2b.04d</t>
  </si>
  <si>
    <t>2b.04e</t>
  </si>
  <si>
    <t>2b.04f</t>
  </si>
  <si>
    <t>2b.04g</t>
  </si>
  <si>
    <t>2b.04h</t>
  </si>
  <si>
    <t>2b.04i</t>
  </si>
  <si>
    <t>2b.05a</t>
  </si>
  <si>
    <t>2b.05b</t>
  </si>
  <si>
    <t>2b.05c</t>
  </si>
  <si>
    <t>2b.15a</t>
  </si>
  <si>
    <t>2b.15b</t>
  </si>
  <si>
    <t>2b.15c</t>
  </si>
  <si>
    <t>2b.16a</t>
  </si>
  <si>
    <t>2b.16b</t>
  </si>
  <si>
    <t>2b.16c</t>
  </si>
  <si>
    <t>2b.16d</t>
  </si>
  <si>
    <t>2b.16e</t>
  </si>
  <si>
    <t>2b.16f</t>
  </si>
  <si>
    <t>2b.16g</t>
  </si>
  <si>
    <t>2b.16h</t>
  </si>
  <si>
    <t>2b.17a</t>
  </si>
  <si>
    <t>2b.19a</t>
  </si>
  <si>
    <t>2b.19b</t>
  </si>
  <si>
    <t>2b.19c</t>
  </si>
  <si>
    <t>2b.20a</t>
  </si>
  <si>
    <t>Kulisový tlumič hluku (přívod - výtlak); 2200m3/h; 20 Pa; rozměr 500x800 mm; délka 1000 mm; kulisa/mezera: 200/50 útlum [dB] v okt. pásmech (63/125/250/500/1k/2k/4k/8k Hz):6/13/26/38/50/48/31/22; hladina hluku za tlumičem 50 dB(A)</t>
  </si>
  <si>
    <t>Kulisový tlumič hluku (odvod - sání); 2200m3/h; 12 Pa; rozměr 600x400 mm; délka 1000 mm; kulisa/mezera: 200/100; útlum [dB] v okt. pásmech (63/125/250/500/1k/2k/4k/8k Hz):3/8/18/27/37/29/19/14; hladina hluku za tlumičem 50 dB(A)</t>
  </si>
  <si>
    <t>2b.05d</t>
  </si>
  <si>
    <t>2b.05e</t>
  </si>
  <si>
    <t>Ruční regulační klapka kruhová ; rozměr Ø80</t>
  </si>
  <si>
    <t>03.01a</t>
  </si>
  <si>
    <t>03.04a</t>
  </si>
  <si>
    <t>03.04b</t>
  </si>
  <si>
    <t>přívodní mřížka do hranatého potrubí; dvouřadá; regulace; rozměr: 400x400</t>
  </si>
  <si>
    <t>odvodní talířový ventil kovový  Ø80</t>
  </si>
  <si>
    <t>odvodní talířový ventil kovový Ø100</t>
  </si>
  <si>
    <t>odvodní talířový ventil kovový Ø125</t>
  </si>
  <si>
    <t>odvodní talířový ventil kovový Ø150</t>
  </si>
  <si>
    <t>odvodní talířový ventil kovový Ø200</t>
  </si>
  <si>
    <t>odvodní talířový ventil kovový Ø80</t>
  </si>
  <si>
    <t>03.05a</t>
  </si>
  <si>
    <t>Ruční regulační klapka kruhová ; rozměr Ø250</t>
  </si>
  <si>
    <t>Kulisový tlumič hluku (odvod - sání); 1500m3/h; 3 Pa; rozměr 400x300 mm; délka 500 mm; kulisa/mezera: 200/200; útlum [dB] v okt. pásmech (63/125/250/500/1k/2k/4k/8k Hz):2/3/7/10/8/5/4/3; hladina hluku za tlumičem 49 dB(A)</t>
  </si>
  <si>
    <t>03.10a</t>
  </si>
  <si>
    <t>Kulisový tlumič hluku (přívod - výtlak); 1500m3/h; 11 Pa; rozměr 600x300 mm; délka 1850 mm; kulisa/mezera: 200/100 útlum [dB] v okt. pásmech (63/125/250/500/1k/2k/4k/8k Hz):5/15/32/49/50/50/31/21; hladina hluku za tlumičem 49 dB(A)</t>
  </si>
  <si>
    <t>03.10b</t>
  </si>
  <si>
    <t>03.10c</t>
  </si>
  <si>
    <t>Kulisový tlumič hluku (odvod - výtlak); 1500m3/h; 6 Pa; rozměr 600x300 mm; délka 650 mm; kulisa/mezera: 200/100 útlum [dB] v okt. pásmech (63/125/250/500/1k/2k/4k/8k Hz):3/6/12/18/22/19/13/10; hladina hluku za tlumičem 60dB(A)</t>
  </si>
  <si>
    <t>05.15b</t>
  </si>
  <si>
    <t>03.19a</t>
  </si>
  <si>
    <t>03.19b</t>
  </si>
  <si>
    <t>03.19c</t>
  </si>
  <si>
    <t>03.15a</t>
  </si>
  <si>
    <t>03.15b</t>
  </si>
  <si>
    <t>03.15c</t>
  </si>
  <si>
    <t>Kulisový tlumič hluku (odvod - sání); 2500m3/h; 16 Pa; rozměr 900x300 mm; délka 1500 mm; kulisa/mezera: 200/100; útlum [dB] v okt. pásmech (63/125/250/500/1k/2k/4k/8k Hz):5/12/26/40/50/44/27/18; hladina hluku za tlumičem 54dB(A)</t>
  </si>
  <si>
    <t>Kulisový tlumič hluku (odvod - výtlak); 2500m3/h; 29 Pa; rozměr 600x300 mm; délka 1000 mm; kulisa/mezera: 200/100; útlum [dB] v okt. pásmech (63/125/250/500/1k/2k/4k/8k Hz):3/8/18/27/37/29/19/14; hladina hluku za tlumičem 68dB(A)</t>
  </si>
  <si>
    <t>Kulisový tlumič hluku (přívod - výtlak); 2500m3/h; 5 Pa; rozměr 1000x300 mm; délka 1250 mm; kulisa/mezera: 200/133; útlum [dB] v okt. pásmech (63/125/250/500/1k/2k/4k/8k Hz):3/9/19/29/38/27/17/12; hladina hluku za tlumičem 61dB(A)</t>
  </si>
  <si>
    <t>Kulisový tlumič hluku (přívod - výtlak); 2500m3/h; 9 Pa; rozměr 700x300 mm; délka 1500 mm; kulisa/mezera: 200/150; útlum [dB] v okt. pásmech (63/125/250/500/1k/2k/4k/8k Hz):3/9/21/33/41/27/16/11; hladina hluku za tlumičem 51dB(A)</t>
  </si>
  <si>
    <t>4a.19a</t>
  </si>
  <si>
    <t>4a.19b</t>
  </si>
  <si>
    <t>4a.20a</t>
  </si>
  <si>
    <t>Kulisový tlumič hluku (odvod - sání); 2500m3/h; 13 Pa; rozměr 600x500 mm; délka 1500 mm; kulisa/mezera: 200/100; útlum [dB] v okt. pásmech (63/125/250/500/1k/2k/4k/8k Hz):5/12/26/40/50/44/27/18; hladina hluku za tlumičem 54 dB(A)</t>
  </si>
  <si>
    <t>Kulisový tlumič hluku (přívod - výtlak); 2500m3/h; 15 Pa; rozměr 600x500 mm; délka 2000 mm; kulisa/mezera: 200/100 útlum [dB] v okt. pásmech (63/125/250/500/1k/2k/4k/8k Hz):6/16/34/50/50/50/33/22; hladina hluku za tlumičem 44 dB(A)</t>
  </si>
  <si>
    <t>Kulisový tlumič hluku (odvod - výtlak); 2500m3/h; 29 Pa; rozměr 600x300 mm; délka 1000 mm; kulisa/mezera: 200/100 útlum [dB] v okt. pásmech (63/125/250/500/1k/2k/4k/8k Hz):3/8/18/27/37/29/19/14; hladina hluku za tlumičem 68dB(A)</t>
  </si>
  <si>
    <t>4b.20a</t>
  </si>
  <si>
    <t>Kulisový tlumič hluku (odvod - výtlak); 19400m3/h; 28 Pa; rozměr 1700x600 mm; délka 1500 mm; kulisa/mezera: 200/140 útlum [dB] v okt. pásmech (63/125/250/500/1k/2k/4k/8k Hz):4/10/22/34/44/30/18/20; hladina hluku za tlumičem 63dB(A)</t>
  </si>
  <si>
    <t>Kulisový tlumič hluku (přívod - sání); 10800m3/h; 20 Pa; rozměr 400x1000 mm; délka 500 mm; kulisa/mezera: 200/200 útlum [dB] v okt. pásmech (63/125/250/500/1k/2k/4k/8k Hz):2/3/7/10/8/5/4/3; hladina hluku za tlumičem 57dB(A)</t>
  </si>
  <si>
    <t>Kulisový tlumič hluku (přívod - sání); 5000 m3/h; 8 Pa; rozměr 700x500 mm; délka 650 mm; kulisa/mezera: 200/150 útlum [dB] v okt. pásmech (63/125/250/500/1k/2k/4k/8k Hz):2/5/10/15/16/12/8/6; hladina hluku za tlumičem 64dB(A)</t>
  </si>
  <si>
    <t>05.04c</t>
  </si>
  <si>
    <t>05.04f</t>
  </si>
  <si>
    <t>05.04g</t>
  </si>
  <si>
    <t>05.04j</t>
  </si>
  <si>
    <t>05.04k</t>
  </si>
  <si>
    <t>05.04l</t>
  </si>
  <si>
    <t>05.04n</t>
  </si>
  <si>
    <t>05.10b</t>
  </si>
  <si>
    <t>05.10c</t>
  </si>
  <si>
    <t>05.15c</t>
  </si>
  <si>
    <t>05.16k</t>
  </si>
  <si>
    <t>05.19b</t>
  </si>
  <si>
    <t>05.19c</t>
  </si>
  <si>
    <t>07.01a</t>
  </si>
  <si>
    <t>07.01b</t>
  </si>
  <si>
    <t>Elektrický ohřívač; Ø160/1,4 kW</t>
  </si>
  <si>
    <t>07.04a</t>
  </si>
  <si>
    <t>07.08a</t>
  </si>
  <si>
    <t>07.12a</t>
  </si>
  <si>
    <t>protidešťová žaluzie se sítem a upevňovacím rámečkem; rozměr 200x200</t>
  </si>
  <si>
    <t>07.16a</t>
  </si>
  <si>
    <t>07.16b</t>
  </si>
  <si>
    <t>07.17a</t>
  </si>
  <si>
    <t>07.19a</t>
  </si>
  <si>
    <t>07.19b</t>
  </si>
  <si>
    <t>07.20a</t>
  </si>
  <si>
    <t>08.01a</t>
  </si>
  <si>
    <t>08.01b</t>
  </si>
  <si>
    <t>08.12a</t>
  </si>
  <si>
    <t>08.16a</t>
  </si>
  <si>
    <t>08.16b</t>
  </si>
  <si>
    <t>08.19a</t>
  </si>
  <si>
    <t>08.19b</t>
  </si>
  <si>
    <t>08.20a</t>
  </si>
  <si>
    <t>08.06a</t>
  </si>
  <si>
    <t>zpětná klapka Ø315</t>
  </si>
  <si>
    <t>09.01a</t>
  </si>
  <si>
    <t>Diagonální ventilátor do kruhového potrubí, tříotáčkový; Ø160
200m3/h, 160Pa; 
0,05 kW; ak. výkon sání 66dB(A); ak. výkon výtlak 67dB(A)
včetně pružných spojek pro připojení k potrubí a montážního materiálu</t>
  </si>
  <si>
    <t>Diagonální ventilátor do kruhového potrubí, tříotáčkový; Ø150
150m3/h,120Pa; 
0,05kW; ak. výkon sání 56dB(A); ak. výkon výtlak 58dB(A)
včetně pružných spojek pro připojení k potrubí a montážního materiálu</t>
  </si>
  <si>
    <t>Protipožární klapka Ø125 mm ; servopohon 230Vac s havarijní funkcí; vč. signalizace do MaR; požární odolnost 60 min; vč. veškerého potřebného materiálu pro zabudování dle podmínek výrobce</t>
  </si>
  <si>
    <t>Protipožární klapka Ø100 mm ; servopohon 230Vac s havarijní funkcí; vč. signalizace do MaR; požární odolnost 60 min; vč. veškerého potřebného materiálu pro zabudování dle podmínek výrobce</t>
  </si>
  <si>
    <t>Protipožární klapka Ø200 mm ; servopohon 230Vac s havarijní funkcí; vč. signalizace do MaR; požární odolnost 60 min; vč. veškerého potřebného materiálu pro zabudování dle podmínek výrobce</t>
  </si>
  <si>
    <t>Protipožární klapka Ø250 mm ; servopohon 230Vac s havarijní funkcí; vč. signalizace do MaR; požární odolnost 60 min; vč. veškerého potřebného materiálu pro zabudování dle podmínek výrobce</t>
  </si>
  <si>
    <t>Protipožární klapka 200x150 mm ; servopohon 230Vac s havarijní funkcí; vč. signalizace do MaR; požární odolnost 60 min; vč. veškerého potřebného materiálu pro zabudování dle podmínek výrobce</t>
  </si>
  <si>
    <t>Protipožární klapka 250x150 mm ; servopohon 230Vac s havarijní funkcí; vč. signalizace do MaR; požární odolnost 60 min; vč. veškerého potřebného materiálu pro zabudování dle podmínek výrobce</t>
  </si>
  <si>
    <t>Protipožární klapka 250x315 mm ; servopohon 230Vac s havarijní funkcí; vč. signalizace do MaR; požární odolnost 60 min; vč. veškerého potřebného materiálu pro zabudování dle podmínek výrobce</t>
  </si>
  <si>
    <t>Protipožární klapka 280x315 mm ; servopohon 230Vac s havarijní funkcí; vč. signalizace do MaR; požární odolnost 60 min; vč. veškerého potřebného materiálu pro zabudování dle podmínek výrobce</t>
  </si>
  <si>
    <t>Protipožární klapka 315x315mm ; servopohon 230Vac s havarijní funkcí; vč. signalizace do MaR; požární odolnost 60 min; vč. veškerého potřebného materiálu pro zabudování dle podmínek výrobce</t>
  </si>
  <si>
    <t>Protipožární klapka 400x400 mm ; servopohon 230Vac s havarijní funkcí; vč. signalizace do MaR; požární odolnost 60 min; vč. veškerého potřebného materiálu pro zabudování dle podmínek výrobce</t>
  </si>
  <si>
    <t>Protipožární klapka 300x150 mm ; servopohon 230Vac s havarijní funkcí; vč. signalizace do MaR; požární odolnost 60 min; vč. veškerého potřebného materiálu pro zabudování dle podmínek výrobce</t>
  </si>
  <si>
    <t>Protipožární klapka 250x630 mm ; servopohon 230Vac s havarijní funkcí; vč. signalizace do MaR; požární odolnost 60 min; vč. veškerého potřebného materiálu pro zabudování dle podmínek výrobce</t>
  </si>
  <si>
    <t>Protipožární klapka 250x355 mm ; servopohon 230Vac s havarijní funkcí; vč. signalizace do MaR; požární odolnost 60 min; vč. veškerého potřebného materiálu pro zabudování dle podmínek výrobce</t>
  </si>
  <si>
    <t>Protipožární klapka 200x200 mm ; servopohon 230Vac s havarijní funkcí; vč. signalizace do MaR; požární odolnost 60 min; vč. veškerého potřebného materiálu pro zabudování dle podmínek výrobce</t>
  </si>
  <si>
    <t>Protipožární klapka 150x250 mm ; servopohon 230Vac s havarijní funkcí; vč. signalizace do MaR; požární odolnost 60 min; vč. veškerého potřebného materiálu pro zabudování dle podmínek výrobce</t>
  </si>
  <si>
    <t>Protipožární klapka Ø225 mm ; servopohon 230Vac s havarijní funkcí; vč. signalizace do MaR; požární odolnost 60 min; vč. veškerého potřebného materiálu pro zabudování dle podmínek výrobce</t>
  </si>
  <si>
    <t>Protipožární klapka Ø160 mm ; servopohon 230Vac s havarijní funkcí; vč. signalizace do MaR; požární odolnost 60 min; vč. veškerého potřebného materiálu pro zabudování dle podmínek výrobce</t>
  </si>
  <si>
    <t>Protipožární klapka 450x1000 mm ; servopohon 230Vac s havarijní funkcí; vč. signalizace do MaR; požární odolnost 60 min; vč. veškerého potřebného materiálu pro zabudování dle podmínek výrobce</t>
  </si>
  <si>
    <t>Protipožární klapka 400x300 mm ; servopohon 230Vac s havarijní funkcí; vč. signalizace do MaR; požární odolnost 60 min; vč. veškerého potřebného materiálu pro zabudování dle podmínek výrobce</t>
  </si>
  <si>
    <t>Protipožární klapka 400x150 mm ; servopohon 230Vac s havarijní funkcí; vč. signalizace do MaR; požární odolnost 60 min; vč. veškerého potřebného materiálu pro zabudování dle podmínek výrobce</t>
  </si>
  <si>
    <t>Protipožární klapka 400x560 mm ; servopohon 230Vac s havarijní funkcí; vč. signalizace do MaR; požární odolnost 60 min; vč. veškerého potřebného materiálu pro zabudování dle podmínek výrobce</t>
  </si>
  <si>
    <t>Protipožární klapka 400x250 mm ; servopohon 230Vac s havarijní funkcí; vč. signalizace do MaR; požární odolnost 60 min; vč. veškerého potřebného materiálu pro zabudování dle podmínek výrobce</t>
  </si>
  <si>
    <t>Protipožární klapka 150x300 mm ; servopohon 230Vac s havarijní funkcí; vč. signalizace do MaR; požární odolnost 60 min; vč. veškerého potřebného materiálu pro zabudování dle podmínek výrobce</t>
  </si>
  <si>
    <t>Protipožární klapka 200x500mm ; servopohon 230Vac s havarijní funkcí; vč. signalizace do MaR; požární odolnost 60 min; vč. veškerého potřebného materiálu pro zabudování dle podmínek výrobce</t>
  </si>
  <si>
    <t>Protipožární klapka 450x250 mm ; servopohon 230Vac s havarijní funkcí; vč. signalizace do MaR; požární odolnost 60 min; vč. veškerého potřebného materiálu pro zabudování dle podmínek výrobce</t>
  </si>
  <si>
    <t>Protipožární klapka 600x400mm ; servopohon 230Vac s havarijní funkcí; vč. signalizace do MaR; požární odolnost 60 min; vč. veškerého potřebného materiálu pro zabudování dle podmínek výrobce</t>
  </si>
  <si>
    <t>Protipožární klapka 800x250 mm ; servopohon 230Vac s havarijní funkcí; vč. signalizace do MaR; požární odolnost 60 min; vč. veškerého potřebného materiálu pro zabudování dle podmínek výrobce</t>
  </si>
  <si>
    <t>Protipožární klapka 250x500mm ; servopohon 230Vac s havarijní funkcí; vč. signalizace do MaR; požární odolnost 60 min; vč. veškerého potřebného materiálu pro zabudování dle podmínek výrobce</t>
  </si>
  <si>
    <t>Protipožární klapka 500x300 mm ; servopohon 230Vac s havarijní funkcí; vč. signalizace do MaR; požární odolnost 60 min; vč. veškerého potřebného materiálu pro zabudování dle podmínek výrobce</t>
  </si>
  <si>
    <t>Protipožární klapka Ø180 mm ; servopohon 230Vac s havarijní funkcí; vč. signalizace do MaR; požární odolnost 60 min; vč. veškerého potřebného materiálu pro zabudování dle podmínek výrobce</t>
  </si>
  <si>
    <t>Protipožární klapka 200x100 mm ; servopohon 230Vac s havarijní funkcí; vč. signalizace do MaR; požární odolnost 60 min; vč. veškerého potřebného materiálu pro zabudování dle podmínek výrobce</t>
  </si>
  <si>
    <t>Protipožární klapka 250x200 mm ; servopohon 230Vac s havarijní funkcí; vč. signalizace do MaR; požární odolnost 60 min; vč. veškerého potřebného materiálu pro zabudování dle podmínek výrobce</t>
  </si>
  <si>
    <t>Protipožární klapka 315x150 mm ; servopohon 230Vac s havarijní funkcí; vč. signalizace do MaR; požární odolnost 60 min; vč. veškerého potřebného materiálu pro zabudování dle podmínek výrobce</t>
  </si>
  <si>
    <t>Protipožární klapka 400x200 mm ; servopohon 230Vac s havarijní funkcí; vč. signalizace do MaR; požární odolnost 60 min; vč. veškerého potřebného materiálu pro zabudování dle podmínek výrobce</t>
  </si>
  <si>
    <t>Protipožární klapka 500x150 mm ; servopohon 230Vac s havarijní funkcí; vč. signalizace do MaR; požární odolnost 60 min; vč. veškerého potřebného materiálu pro zabudování dle podmínek výrobce</t>
  </si>
  <si>
    <t>Protipožární klapka 600x150 mm ; servopohon 230Vac s havarijní funkcí; vč. signalizace do MaR; požární odolnost 60 min; vč. veškerého potřebného materiálu pro zabudování dle podmínek výrobce</t>
  </si>
  <si>
    <t>Protipožární klapka 750x315 mm ; servopohon 230Vac s havarijní funkcí; vč. signalizace do MaR; požární odolnost 60 min; vč. veškerého potřebného materiálu pro zabudování dle podmínek výrobce</t>
  </si>
  <si>
    <t>zpětná klapka Ø125</t>
  </si>
  <si>
    <t>09.06a</t>
  </si>
  <si>
    <t>09.08a</t>
  </si>
  <si>
    <t>09.10a</t>
  </si>
  <si>
    <t>tlumič hluku pro kruhové potrubí Ø160; l=600 mm</t>
  </si>
  <si>
    <t>09.07a</t>
  </si>
  <si>
    <t>Výfuková hlavice Ø125</t>
  </si>
  <si>
    <t>09.16a</t>
  </si>
  <si>
    <t>09.16b</t>
  </si>
  <si>
    <t>09.19a</t>
  </si>
  <si>
    <t>10.01a</t>
  </si>
  <si>
    <t>Protipožární klapka 800x400mm ; servopohon 230Vac s havarijní funkcí; vč. signalizace do MaR; požární odolnost 60 min; vč. veškerého potřebného materiálu pro zabudování dle podmínek výrobce</t>
  </si>
  <si>
    <t>10.04a</t>
  </si>
  <si>
    <t>10.07a</t>
  </si>
  <si>
    <t>10.07b</t>
  </si>
  <si>
    <t>10.08a</t>
  </si>
  <si>
    <t>10.10a</t>
  </si>
  <si>
    <t>Kulisový tlumič hluku (odvod - výtlak); 3000m3/h; 3 Pa; rozměr 400x800 mm; délka 1500 mm; kulisa/mezera: 200/200; útlum [dB] v okt. pásmech (63/125/250/500/1k/2k/4k/8k Hz): 3/8/18/28/30/17/10/7; hladina hluku za tlumičem 61 dB(A)</t>
  </si>
  <si>
    <t>protidešťová žaluzie se sítem a upevňovacím rámečkem; rozměr: 630x630</t>
  </si>
  <si>
    <t>10.17a</t>
  </si>
  <si>
    <t>10.20a</t>
  </si>
  <si>
    <t>10.19a</t>
  </si>
  <si>
    <t>11.01a</t>
  </si>
  <si>
    <t>11.04a</t>
  </si>
  <si>
    <t>11.08a</t>
  </si>
  <si>
    <t>11.16a</t>
  </si>
  <si>
    <t>12.01a</t>
  </si>
  <si>
    <t>malý axiální ventilátor odtahový,tichý ; rozměr: Ø100
30 m3/h, 23Pa; 
0,01 kW; hl.akustického tlaku: 26,5 dB(A)
včetně pružných spojek pro připojení k potrubí a montážního materiálu</t>
  </si>
  <si>
    <t>12.08a</t>
  </si>
  <si>
    <t>krycí větrací mřížka kruhová; rozměr: Ø100</t>
  </si>
  <si>
    <t>12.16a</t>
  </si>
  <si>
    <t>13.01a</t>
  </si>
  <si>
    <t>14a.01a</t>
  </si>
  <si>
    <t>14a.16a</t>
  </si>
  <si>
    <t>krycí větrací mřížka kruhová; rozměr: Ø80</t>
  </si>
  <si>
    <t>14b.01a</t>
  </si>
  <si>
    <t>14b.16a</t>
  </si>
  <si>
    <t>P1</t>
  </si>
  <si>
    <t>Větrání CHÚC A - schodiště 1</t>
  </si>
  <si>
    <t>P1.01a</t>
  </si>
  <si>
    <t>P1.05a</t>
  </si>
  <si>
    <t>Uzavírací čtyřhranná klapka těsná; on/off; 678x678; vč. servopohonu 230V</t>
  </si>
  <si>
    <t>Ruční regulační klapka čtyřhranná ; rozměr 800x200</t>
  </si>
  <si>
    <t>1a.07a</t>
  </si>
  <si>
    <t>1a.07b</t>
  </si>
  <si>
    <t>P1.06a</t>
  </si>
  <si>
    <t>P1.07a</t>
  </si>
  <si>
    <t>P1.07b</t>
  </si>
  <si>
    <t>P1.08a</t>
  </si>
  <si>
    <t>P1.17a</t>
  </si>
  <si>
    <t>P1.20a</t>
  </si>
  <si>
    <t>P2</t>
  </si>
  <si>
    <t>Větrání CHÚC B - schodiště 2</t>
  </si>
  <si>
    <t>P2.01a</t>
  </si>
  <si>
    <t>P2.06a</t>
  </si>
  <si>
    <t>P2.07a</t>
  </si>
  <si>
    <t>P2.07b</t>
  </si>
  <si>
    <t>P2.08a</t>
  </si>
  <si>
    <t>P2.17a</t>
  </si>
  <si>
    <t>P2.20a</t>
  </si>
  <si>
    <t>Uzavírací kruhová klapka těsná; on/off; Ø560; vč. servopohonu 230V</t>
  </si>
  <si>
    <t>P2.05a</t>
  </si>
  <si>
    <t>Ruční regulační klapka čtyřhranná ; rozměr 900x1300</t>
  </si>
  <si>
    <t>P2.06b</t>
  </si>
  <si>
    <t>Ruční regulační klapka čtyřhranná ; rozměr 250x280</t>
  </si>
  <si>
    <t>P2.16a</t>
  </si>
  <si>
    <t>Spirálně vinuté potrubí Ø560</t>
  </si>
  <si>
    <t>P3</t>
  </si>
  <si>
    <t>Větrání evakuačního výtahu</t>
  </si>
  <si>
    <t>P3.01a</t>
  </si>
  <si>
    <t>Uzavírací kruhová klapka těsná; on/off; Ø355; vč. servopohonu 230V</t>
  </si>
  <si>
    <t>P3.05a</t>
  </si>
  <si>
    <t>P3.07a</t>
  </si>
  <si>
    <t>P3.05b</t>
  </si>
  <si>
    <t>P3.08a</t>
  </si>
  <si>
    <t>P3.17a</t>
  </si>
  <si>
    <t>P3.20a</t>
  </si>
  <si>
    <t>Zaškolení obsluhy, provozní předpisy a řády</t>
  </si>
  <si>
    <t>Štítky a označení potrubí a revizních otvorů</t>
  </si>
  <si>
    <t>Provozní a komplexní zkoušky, revize, protokol o zaregulování</t>
  </si>
  <si>
    <t>Jemné zaregulování všech tras a distribučních elementů</t>
  </si>
  <si>
    <t>05.07a</t>
  </si>
  <si>
    <t>05.07b</t>
  </si>
  <si>
    <t>05.07c</t>
  </si>
  <si>
    <t>05.07d</t>
  </si>
  <si>
    <t>05.07e</t>
  </si>
  <si>
    <t>05.07f</t>
  </si>
  <si>
    <t>05.07g</t>
  </si>
  <si>
    <t>05.07h</t>
  </si>
  <si>
    <t>05.07i</t>
  </si>
  <si>
    <t>05.07j</t>
  </si>
  <si>
    <t>05.07k</t>
  </si>
  <si>
    <t>05.07l</t>
  </si>
  <si>
    <t>05.07m</t>
  </si>
  <si>
    <t>05.07n</t>
  </si>
  <si>
    <t>05.07p</t>
  </si>
  <si>
    <t>05.07q</t>
  </si>
  <si>
    <t>05.07r</t>
  </si>
  <si>
    <t>05.07s</t>
  </si>
  <si>
    <t>05.07t</t>
  </si>
  <si>
    <t>2b.07b</t>
  </si>
  <si>
    <t>2a.07n</t>
  </si>
  <si>
    <t>2a.07c</t>
  </si>
  <si>
    <t>2a.07.b</t>
  </si>
  <si>
    <t>2a.07.a</t>
  </si>
  <si>
    <t>1b.16a</t>
  </si>
  <si>
    <t>1b.16b</t>
  </si>
  <si>
    <t>1b.16c</t>
  </si>
  <si>
    <t>1b.16d</t>
  </si>
  <si>
    <t>1b.16e</t>
  </si>
  <si>
    <t>1b.16f</t>
  </si>
  <si>
    <t>1b.16g</t>
  </si>
  <si>
    <t>1b.16h</t>
  </si>
  <si>
    <t>1b.16i</t>
  </si>
  <si>
    <t>1b.16j</t>
  </si>
  <si>
    <t>1b.17a</t>
  </si>
  <si>
    <t>1b.19a</t>
  </si>
  <si>
    <t>1b.19b</t>
  </si>
  <si>
    <t>1b.19c</t>
  </si>
  <si>
    <t>1b.20a</t>
  </si>
  <si>
    <t>1b.07s</t>
  </si>
  <si>
    <t>1b.07r</t>
  </si>
  <si>
    <t>1b.07q</t>
  </si>
  <si>
    <t>1b.07p</t>
  </si>
  <si>
    <t>1b.07o</t>
  </si>
  <si>
    <t>1b.07n</t>
  </si>
  <si>
    <t>1b.07m</t>
  </si>
  <si>
    <t>1b.07l</t>
  </si>
  <si>
    <t>1b.07k</t>
  </si>
  <si>
    <t>1b.07j</t>
  </si>
  <si>
    <t>1b.07i</t>
  </si>
  <si>
    <t>1b.07h</t>
  </si>
  <si>
    <t>1b.07g</t>
  </si>
  <si>
    <t>1b.07f</t>
  </si>
  <si>
    <t>1b.07e</t>
  </si>
  <si>
    <t>1b.07d</t>
  </si>
  <si>
    <t>1b.07c</t>
  </si>
  <si>
    <t>1b.07b</t>
  </si>
  <si>
    <t>1b.07a</t>
  </si>
  <si>
    <t>1a.07j</t>
  </si>
  <si>
    <t>1a.07i</t>
  </si>
  <si>
    <t>1a.07h</t>
  </si>
  <si>
    <t>1a.07g</t>
  </si>
  <si>
    <t>1a.07f</t>
  </si>
  <si>
    <t>1a.07e</t>
  </si>
  <si>
    <t>1a.07d</t>
  </si>
  <si>
    <t>1a.07c</t>
  </si>
  <si>
    <t>05.07u</t>
  </si>
  <si>
    <t>05.08a</t>
  </si>
  <si>
    <t>2a.07d</t>
  </si>
  <si>
    <t>2a.07e</t>
  </si>
  <si>
    <t>2a.07f</t>
  </si>
  <si>
    <t>2a.07g</t>
  </si>
  <si>
    <t>2a.07h</t>
  </si>
  <si>
    <t>2a.07i</t>
  </si>
  <si>
    <t>2a.07j</t>
  </si>
  <si>
    <t>2a.07k</t>
  </si>
  <si>
    <t>2a.07l</t>
  </si>
  <si>
    <t>2a.07m</t>
  </si>
  <si>
    <t>2a.07o</t>
  </si>
  <si>
    <t>2a.07p</t>
  </si>
  <si>
    <t>Tepelná izolace z minerální vlny s hliníkovou folií, λ=0,043 při 50°C, neskapávající a neopadávající; tl. izolace 40 mm; dle potřeby v parotěsném provedení</t>
  </si>
  <si>
    <t>Tepelná izolace na bázi syntetického kaučuku, parotěsná, μ≥7000, λ=0,038 při 20°C, Tl 30mm</t>
  </si>
  <si>
    <t>1a.20b</t>
  </si>
  <si>
    <t>Protipožární izolace s oboustrannou odolností typu B - klasifikace i↔ o
tl. izolace max. 60mm pro EI45, horizontální orientaci</t>
  </si>
  <si>
    <t>Protipožární izolace z kalcium-silikátových desek pro doizolování požárních klapek mimo požárně dělící konstrukci, tl. 80mm.</t>
  </si>
  <si>
    <t>přívodní stěnový difuzor; rozměr: Ø160; 60Pa při 140m3/h</t>
  </si>
  <si>
    <t>odvodní stěnový difuzor; rozměr: Ø160; 60Pa při 140m3/h</t>
  </si>
  <si>
    <t>odvodní stěnový difuzor; rozměr: Ø125; 23Pa při 70m3/h</t>
  </si>
  <si>
    <t>Tepelná izolace z minerální vlny s hliníkovou folií, λ=0,043 při 50°C, neskapávající a neopadávající; tl. izolace 20 mm</t>
  </si>
  <si>
    <t>Regulátor konstantního průtoku vzduchu kruhový; rozměr: ø100; tlaková diference 20-1000Pa; průtok lze nastavovat pomocí externí stupnice</t>
  </si>
  <si>
    <t>protidešťová žaluzie se sítem a upevňovacím rámečkem; rozměr 2000x800</t>
  </si>
  <si>
    <t>protidešťová žaluzie se sítem a upevňovacím rámečkem; rozměr 1800x900</t>
  </si>
  <si>
    <t>6a.01a</t>
  </si>
  <si>
    <t>6a.07a</t>
  </si>
  <si>
    <t>6a.17a</t>
  </si>
  <si>
    <t>6a.19a</t>
  </si>
  <si>
    <t>6c.01a</t>
  </si>
  <si>
    <t>Uzavírací klapka s přípravou pro servopohon (dodávka MaR); rozměr 300x150</t>
  </si>
  <si>
    <t>přívodní mřížka hliníková do hranatého potrubí; dvouřadá; vč. regulačního ústrojí; rozměr: 200x100</t>
  </si>
  <si>
    <t>Regulátor konstantního průtoku vzduchu kruhový; rozměr: ø250; tlaková diference 20-1000Pa; průtok lze nastavovat pomocí externí stupnice</t>
  </si>
  <si>
    <t>Regulátor konstantního průtoku vzduchu kruhový; rozměr: ø125; tlaková diference 20-1000Pa; průtok lze nastavovat pomocí externí stupnice</t>
  </si>
  <si>
    <t>Regulátor konstantního průtoku vzduchu kruhový; rozměr: ø80; tlaková diference 20-1000Pa; průtok lze nastavovat pomocí externí stupnice</t>
  </si>
  <si>
    <t>Regulátor konstantního průtoku vzduchu kruhový; rozměr: ø160; tlaková diference 20-1000Pa; průtok lze nastavovat pomocí externí stupnice</t>
  </si>
  <si>
    <t>Středotlaký axiální ventilátor Ø560; V=18000m3/h; dP=500Pa; 7,5 kW; vč. pružných spojek pro montáž do potrubí a kotevního materiálu;</t>
  </si>
  <si>
    <t>Středotlaký axiální ventilátor Ø355; V=2000m3/h; dP=300Pa; 0,55 kW; vč. pružných spojek pro montáž do potrubí a kotevního materiálu;</t>
  </si>
  <si>
    <t>přívodní mřížka hliníková do hranatého potrubí; dvouřadá; vč. regulačního ústrojí; rozměr:  300x150</t>
  </si>
  <si>
    <t>přívodní mřížka hliníková do hranatého potrubí; dvouřadá; vč. regulačního ústrojí; rozměr:  400x100</t>
  </si>
  <si>
    <t>odvodní mřížka hliníková do hranatého potrubí; jednořadá; vč. regulačního ústrojí; rozměr:  300x100</t>
  </si>
  <si>
    <t>odvodní mřížka hliníková do hranatého potrubí; jednořadá; vč. regulačního ústrojí; rozměr:  200x100</t>
  </si>
  <si>
    <t>přívodní mřížka hliníková do hranatého potrubí; dvouřadá; vč. regulačního ústrojí; rozměr:  200x100</t>
  </si>
  <si>
    <t>přívodní mřížka hliníková do hranatého potrubí; dvouřadá; vč. regulačního ústrojí; rozměr:  200x200</t>
  </si>
  <si>
    <t>přívodní mřížka hliníková do hranatého potrubí; dvouřadá; vč. regulačního ústrojí; rozměr:  225x75</t>
  </si>
  <si>
    <t>přívodní mřížka hliníková do hranatého potrubí; dvouřadá; vč. regulačního ústrojí; rozměr:  300x100</t>
  </si>
  <si>
    <t>přívodní mřížka hliníková do hranatého potrubí; dvouřadá; vč. regulačního ústrojí; rozměr:  325x75</t>
  </si>
  <si>
    <t>přívodní mřížka hliníková do kruhového potrubí; dvouřadá; vč. regulačního ústrojí; rozměr:  225x75</t>
  </si>
  <si>
    <t>přívodní mřížka hliníková do hranatého potrubí; dvouřadá; vč. regulačního ústrojí; rozměr: 225x125</t>
  </si>
  <si>
    <t>přívodní mřížka hliníková do hranatého potrubí; dvouřadá; vč. regulačního ústrojí; rozměr:  200x150</t>
  </si>
  <si>
    <t>přívodní mřížka hliníková do kruhového potrubí; dvouřadá; vč. regulačního ústrojí; rozměr:  425x75</t>
  </si>
  <si>
    <t>přívodní mřížka hliníková do hranatého potrubí; dvouřadá; vč. regulačního ústrojí; rozměr:  225x225</t>
  </si>
  <si>
    <t>přívodní mřížka hliníková do hranatého potrubí; dvouřadá; vč. regulačního ústrojí; rozměr:  525/125</t>
  </si>
  <si>
    <t>přívodní mřížka hliníková do hranatého potrubí; dvouřadá; vč. regulačního ústrojí; rozměr:  1000x100</t>
  </si>
  <si>
    <t>přívodní mřížka hliníková do hranatého potrubí; dvouřadá; vč. regulačního ústrojí; rozměr:  825x425</t>
  </si>
  <si>
    <t>přívodní mřížka hliníková do hranatého potrubí; dvouřadá; vč. regulačního ústrojí; rozměr:  rozměr: 200x100</t>
  </si>
  <si>
    <t>přívodní mřížka hliníková do hranatého potrubí; dvouřadá; vč. regulačního ústrojí; rozměr:  400x200</t>
  </si>
  <si>
    <t>přívodní mřížka hliníková do hranatého potrubí; dvouřadá; vč. regulačního ústrojí; rozměr: 425x75</t>
  </si>
  <si>
    <t>přívodní mřížka hliníková do kruhového potrubí; dvouřadá; vč. regulačního ústrojí; rozměr:  325x125</t>
  </si>
  <si>
    <t>přívodní mřížka hliníková do hranatého potrubí; dvouřadá; vč. regulačního ústrojí; rozměr:  1225x425 mm</t>
  </si>
  <si>
    <t>přívodní mřížka hliníková do hranatého potrubí; dvouřadá; vč. regulačního ústrojí; rozměr:  500x150 mm</t>
  </si>
  <si>
    <t>přívodní mřížka hliníková do hranatého potrubí; dvouřadá; vč. regulačního ústrojí; rozměr:  400x400 mm</t>
  </si>
  <si>
    <t>odvodní mřížka hliníková do hranatého potrubí; jednořadá; vč. regulačního ústrojí; rozměr: 200x100</t>
  </si>
  <si>
    <t>odvodní mřížka hliníková do hranatého potrubí; jednořadá; vč. regulačního ústrojí; rozměr:  200x200</t>
  </si>
  <si>
    <t>odvodní mřížka hliníková do hranatého potrubí; jednořadá; vč. regulačního ústrojí; rozměr:  225x75</t>
  </si>
  <si>
    <t>odvodní mřížka hliníková do hranatého potrubí; jednořadá; vč. regulačního ústrojí; rozměr:  325x75</t>
  </si>
  <si>
    <t>odvodní mřížka hliníková do hranatého potrubí; jednořadá; vč. regulačního ústrojí; rozměr:  325x125</t>
  </si>
  <si>
    <t>odvodní mřížka hliníková do kruhového potrubí; jednořadá; vč. regulačního ústrojí; rozměr: : 225x75</t>
  </si>
  <si>
    <t>odvodní mřížka hliníková do hranatého potrubí; jednořadá; vč. regulačního ústrojí; rozměr:  225x125</t>
  </si>
  <si>
    <t>odvodní mřížka hliníková do hranatého potrubí; jednořadá; vč. regulačního ústrojí; rozměr:  300x150</t>
  </si>
  <si>
    <t>odvodní mřížka hliníková do hranatého potrubí; jednořadá; vč. regulačního ústrojí; rozměr:  300x200</t>
  </si>
  <si>
    <t>odvodní mřížka hliníková do kruhového potrubí; jednořadá; vč. regulačního ústrojí; rozměr: 325x75</t>
  </si>
  <si>
    <t>odvodní mřížka hliníková do hranatého potrubí; jednořadá; vč. regulačního ústrojí; rozměr:  400x200</t>
  </si>
  <si>
    <t>odvodní mřížka hliníková do hranatého potrubí; jednořadá; vč. regulačního ústrojí; rozměr: : 425x75</t>
  </si>
  <si>
    <t>odvodní mřížka hliníková do hranatého potrubí; jednořadá; vč. regulačního ústrojí; rozměr: 600x150</t>
  </si>
  <si>
    <t>přívodní stěnový difuzor; rozměr: Ø125; 23Pa při 70m3/h</t>
  </si>
  <si>
    <t>Ohebná hadice s útlumem hluku ∅80 (min. 1,0m na koncový prvek)</t>
  </si>
  <si>
    <t>Ohebná hadice s útlumem hluku ∅160 (min. 1,0m na koncový prvek)</t>
  </si>
  <si>
    <t>Ohebná hadice s útlumem hluku ∅180 (min. 1,0m na koncový prvek)</t>
  </si>
  <si>
    <t>Ohebná hadice s útlumem hluku ∅125 (min. 1,0m na koncový prvek)</t>
  </si>
  <si>
    <t>Ohebná hadice s útlumem hluku ∅200 (min. 1,0m na koncový prvek)</t>
  </si>
  <si>
    <t>Ohebná hadice s útlumem hluku ∅100 (min. 1,0m na koncový prvek)</t>
  </si>
  <si>
    <t>Odvodní otočná dýza, ručně nastavitelná v rozsahu 360°, 50m3/h, 14Pa, s instalací na volný konec potrubí; rozměr: Ø100</t>
  </si>
  <si>
    <t>Přívodní otočná dýza, ručně nastavitelná v rozsahu 360°, 150m3/h, 41Pa, s instalací na volný konec potrubí; rozměr: Ø160</t>
  </si>
  <si>
    <t>Odvodní otočná dýza, ručně nastavitelná v rozsahu 360°, 150m3/h, 41Pa, s instalací na volný konec potrubí; rozměr: Ø160</t>
  </si>
  <si>
    <t>Přívodní otočná dýza, ručně nastavitelná v rozsahu 360°, 280m3/h, 44Pa, s instalací na volný konec potrubí; rozměr: Ø200</t>
  </si>
  <si>
    <t>Odvodní otočná dýza, ručně nastavitelná v rozsahu 360°, 280m3/h, 44Pa, s instalací na volný konec potrubí; rozměr: Ø200</t>
  </si>
  <si>
    <t>Přívodní otočná dýza, ručně nastavitelná v rozsahu 360°, 160m3/h, 47Pa, s instalací na volný konec potrubí; rozměr: Ø160</t>
  </si>
  <si>
    <t>protidešťová žaluzie se sítem a upevňovacím rámečkem; rozměr 280x500</t>
  </si>
  <si>
    <t>protidešťová žaluzie se sítem a upevňovacím rámečkem; rozměr 315x900</t>
  </si>
  <si>
    <t>2a.20b</t>
  </si>
  <si>
    <t>Regulátor konstantního průtoku vzduchu kruhový; rozměr: ø100; tlaková diference 20-1000Pa; průtok lze nastavovat pomocí externí stupnice; vč. tlumič hluku kruhový; rozměr Ø100;L= 500 mm, tl.izolace 50 mm</t>
  </si>
  <si>
    <t>Regulátor variabilního průtoku vzduchu kruhový; rozměr: ø125; s pohonem 24V 0-10V; vč. tlumič hluku kruhový; rozměr Ø125;L= 500 mm, tl.izolace 50 mm</t>
  </si>
  <si>
    <t>Regulátor konstantního průtoku vzduchu kruhový; rozměr: ø200; tlaková diference 20-1000Pa; průtok lze nastavovat pomocí externí stupnice; vč. tlumič hluku kruhový; rozměr Ø200;L= 1000 mm, tl. Izolace 50 mm</t>
  </si>
  <si>
    <t>Regulátor konstantního průtoku vzduchu kruhový; rozměr: ø250; tlaková diference 20-1000Pa; průtok lze nastavovat pomocí externí stupnice; vč. tlumič hluku kruhový; rozměr Ø250;L= 1000 mm, tl. Izolace 50 mm</t>
  </si>
  <si>
    <t>Regulátor konstantního průtoku vzduchu čtyřhranný; rozměr:300x100; tlaková diference 20-1000Pa; průtok lze nastavovat pomocí externí stupnice; vč. Kulisového tlumič hluku čtyřhranného; rozměr 300x100;L= 1500 mm, bez izolace</t>
  </si>
  <si>
    <t>Regulátor konstantního průtoku vzduchu čtyřhranný; rozměr:300x150; tlaková diference 20-1000Pa; průtok lze nastavovat pomocí externí stupnice; vč. Kulisového tlumič hluku čtyřhranného; rozměr 300x150;L= 1500 mm, bez izolace</t>
  </si>
  <si>
    <t>Regulátor variabilního průtoku vzduchu čtyřhranný; rozměr: 200x100; s pohonem 24V 0-10V; vč. kulisový tlumič hluku čtyřhranný; rozměr 200x100;L= 1500 mm, bez izolace</t>
  </si>
  <si>
    <t>1b.05c</t>
  </si>
  <si>
    <t>Regulátor konstantního průtoku vzduchu kruhový; rozměr: ø125; tlaková diference 20-1000Pa; průtok lze nastavovat pomocí externí stupnice; vč. tlumič hluku kruhový; rozměr Ø125;L= 1000 mm, tl.izolace 50 mm</t>
  </si>
  <si>
    <t>Regulátor konstantního průtoku vzduchu kruhový; rozměr: ø200; tlaková diference 20-1000Pa; průtok lze nastavovat pom, tl. Izolace 50 mmocí externí stupnice; vč. tlumič hluku kruhový; rozměr Ø200;L= 500 mm</t>
  </si>
  <si>
    <t>Regulátor konstantního průtoku vzduchu kruhový; rozměr: ø250; tlaková diference 20-1000Pa; průtok lze nastavovat pom, tl. Izolace 50 mmocí externí stupnice; vč. tlumič hluku kruhový; rozměr Ø250;L= 500 mm</t>
  </si>
  <si>
    <t>2b.05f</t>
  </si>
  <si>
    <t>Regulátor konstantního průtoku vzduchu kruhový; rozměr: ø80; tlaková diference 20-1000Pa; průtok lze nastavovat pomocí externí stupnice; vč.tlumič hluku kruhový; rozměr Ø80;L= 500 mm, tl. Izolace 50 mm</t>
  </si>
  <si>
    <t>Regulátor konstantního průtoku vzduchu kruhový; rozměr: ø160; tlaková diference 20-1000Pa; průtok lze nastavovat pomocí externí stupnice; vč.tlumič hluku kruhový; rozměr Ø160;L= 1000 mm, tl. Izolace 50 mm</t>
  </si>
  <si>
    <t>Regulátor konstantního průtoku vzduchu kruhový; rozměr: ø80; tlaková diference 20-1000Pa; průtok lze nastavovat pomocí externí stupnice; vč. tlumič hluku kruhový; Ø80, L=500 mm, tl. izolace 50 mm</t>
  </si>
  <si>
    <t>Regulátor konstantního průtoku vzduchu kruhový; rozměr: ø100; tlaková diference 20-1000Pa; průtok lze nastavovat pomocí externí stupnice; vč. tlumič hluku kruhový; Ø100, L=500 mm, tl. izolace 50 mm</t>
  </si>
  <si>
    <t>Regulátor konstantního průtoku vzduchu kruhový; rozměr: ø125; tlaková diference 20-1000Pa; průtok lze nastavovat pomocí externí stupnice; vč. tlumič hluku kruhový; Ø125, L=500 mm, tl. izolace 50 mm</t>
  </si>
  <si>
    <t>Regulátor konstantního průtoku vzduchu kruhový; rozměr: ø125; tlaková diference 20-1000Pa; průtok lze nastavovat pomocí externí stupnice; vč. tlumič hluku kruhový; Ø125, L=500 mm, tl. izolace 25 mm</t>
  </si>
  <si>
    <t>Regulátor konstantního průtoku vzduchu kruhový; rozměr: ø160; tlaková diference 20-1000Pa; průtok lze nastavovat pomocí externí stupnice; vč. tlumič hluku kruhový; Ø160, L=500 mm, tl. izolace 50 mm</t>
  </si>
  <si>
    <t>Regulátor variabilního průtoku vzduchu kruhový; rozměr: ø160; s pohonem 24V 0-10V; vč. tlumič hluku kruhový; Ø160, L=500 mm, tl. Izolace 50 mm</t>
  </si>
  <si>
    <t>Regulátor konstantního průtoku vzduchu kruhový; rozměr: ø200; tlaková diference 20-1000Pa; průtok lze nastavovat pomocí externí stupnice; vč. tlumič hluku kruhový; Ø200, L=500 mm, tl. izolace 50 mm</t>
  </si>
  <si>
    <t>Regulátor konstantního průtoku vzduchu čtyřhranný; rozměr:300x100; tlaková diference 20-1000Pa; průtok lze nastavovat pomocí externí stupnice; vč. Kulisového tlumiče hluku čyřhranného, 300x100; l=1500 mm, bez izolace</t>
  </si>
  <si>
    <t>05.05h</t>
  </si>
  <si>
    <t>08.04a</t>
  </si>
  <si>
    <t>Požární uzávěr; rozměr 400x300 mm;servopohon 230Vac s havarijní funkcí; vč. signalizace do MaR; požární odolnost 60 min; vč. veškerého potřebného materiálu pro zabudování dle podmínek výrobce</t>
  </si>
  <si>
    <t>Centrální vzduchotechnická jednotka ve vnitřním provedení 
4800 m3/h;400 Pa;
přívodní část: filtr F7 ePM1 60%,rotační výměník ZZT s přenosem vlhkosti(suchá účinnost dle EN 308 - 80%, vlhkostní účinnost 72%), ohřívač (vodní výměník 70/50/20°C), DX chladič (33/16°C) a ventilátor s EC motorem
odvodní část: filtr M5 60%, rotační výměník ZZT, ventilátor s EC motorem;
rozměry d/š/v: 2,864/1,282/1,4 m; hmotnost 1006 kg;
hladiny hluků: sání ven.vz. 66dB(A), výtlak odv.vz.81dB(A), sání odv.vz. 64dB(A), výtlak přívod.vz.77dB(A), do okolí 58dB(A)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</si>
  <si>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4400 m3/h;400 Pa;
přívodní část: filtr F7 ePM1 60%,rotační výměník ZZT s přenosem vlhkosti(suchá účinnost dle EN 308 - 81%, vlhkostní účinnost 73%), ohřívač (vodní výměník 70/50/20°C), DX chladič (33/16°C) a ventilátor s EC motorem
odvodní část: filtr M5 60%, rotační výměník ZZT,ventilátor s EC motorem;
rozměry d/š/v: 2,864/1,282/1,69 m; hmotnost 1009 kg;
hladiny hluků: sání ven.vz. 65dB(A), výtlak odv.vz.80dB(A), sání odv.vz. 64dB(A), výtlak přívod.vz.76dB(A), do okolí 57dB(A)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</si>
  <si>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3000 m3/h;300 Pa;
přívodní část: filtr F7 ePM1 60%,deskový výměník ZZT (suchá účinnost dle EN 308 - 81%), ohřívač (vodní výměník 70/35,4/20°C), ventilátor s EC motorem
odvodní část: filtr M5 60%, deskový výměník ZZT,ventilátor s EC motorem;
rozměry d/š/v: 2,743/0,895/1871 m; hmotnost 578 kg;
hladiny hluků: sání ven.vz. 59dB(A), výtlak odv.vz.81dB(A), sání odv.vz. 61dB(A), výtlak přívod.vz.81dB(A), do okolí 59dB(A)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</si>
  <si>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2200 m3/h;300 Pa;
přívodní část: filtr F7 ePM1 60%,deskový výměník ZZT (suchá účinnost dle EN 308 - 83%), ohřívač (vodní výměník 70/29,7/20°C), ventilátor s EC motorem
odvodní část: filtr M5 60%, deskový výměník ZZT,ventilátor s EC motorem;
rozměry d/š/v: 2,15/0,88/1,761 m; hmotnost 404 kg;
hladiny hluků: sání ven.vz. 62dB(A), výtlak odv.vz.77dB(A), sání odv.vz. 64dB(A), výtlak přívod.vz.77dB(A), do okolí 57dB(A)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</si>
  <si>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1500 m3/h;300 Pa;
přívodní část: filtr F7 ePM1 60%,deskový výměník ZZT (suchá účinnost dle EN 308 - 82,5%), ohřívač (vodní výměník 70/32/24°C), ventilátor s EC motorem; externí DX chladič (33/16°C)
odvodní část: filtr M5 60%, deskový výměník ZZT,ventilátor s EC motorem;
rozměry d/š/v: 1,989/0,877/1,114 m; hmotnost 272 kg;
hladiny hluků: sání ven.vz. 59dB(A), výtlak odv.vz.76dB(A), sání odv.vz. 57dB(A), výtlak přívod.vz.77dB(A), do okolí 58dB(A)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</si>
  <si>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2500 m3/h;300 Pa;
přívodní část: filtr F7 ePM1 60%,rotační výměník ZZT (suchá účinnost dle EN 308 - 82%), ohřívač (vodní výměník 70/24,8/21°C), ventilátor s EC motorem; externí DX chladič (33/17,5°C)
odvodní část: filtr M5 60%, rotační výměník ZZT,ventilátor s EC motorem;
rozměry d/š/v: 1,79/1,12/1,824 m; hmotnost 488 kg;
hladiny hluků: sání ven.vz. 67dB(A), výtlak odv.vz.83dB(A), sání odv.vz. 71dB(A), výtlak přívod.vz.79dB(A), do okolí 62dB(A)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</si>
  <si>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2500 m3/h;300 Pa;
přívodní část: filtr F7 ePM1 60%,rotační výměník ZZT (suchá účinnost dle EN 308 - 82%), ohřívač (vodní výměník 70/27,7/21°C), ventilátor s EC motorem; externí DX chladič (33/17,5°C)
odvodní část: filtr M5 60%, rotační výměník ZZT,ventilátor s EC motorem;
rozměry d/š/v: 1,79/1,12/1,824 m; hmotnost 488 kg;
hladiny hluků: sání ven.vz. 67dB(A), výtlak odv.vz.83dB(A), sání odv.vz. 71dB(A), výtlak přívod.vz.79dB(A), do okolí 62dB(A)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</si>
  <si>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Centrální vzduchotechnická jednotka ve vnitřním provedení 
4500 m3/h;350 Pa;
přívodní část: filtr F7 ePM1 60%,rotační výměník ZZT (suchá účinnost dle EN 308 - 79,2%), ohřívač (vodní výměník 70/30,9/20°C), integrované chlazení(33/20°C), ventilátor s EC motorem;
odvodní část: filtr M5 60%, rotační výměník ZZT, int. chlazení, ventilátor s EC motorem;
rozměry d/š/v: 2,756/1,23/1,33 m; hmotnost 260 kg;
hladiny hluků: sání ven.vz. 71dB(A), výtlak odv.vz.85dB(A), sání odv.vz. 73dB(A), výtlak přívod.vz.83dB(A), do okolí 62dB(A) v 1m;
vč. pružných manžet na všechna hrdla, uzavíracích klapek a sifonů;
autonomní regulace, komunikace s MaR přes kartu ModBus;
popis požadovaných funkcí  viz technická zpráva
směšovací uzel - dodávka UTCH
montáž po částech</t>
  </si>
  <si>
    <t>vsuvný telefonní tlumič hluku kruhový; rozměr:Ø160/500; 25Pa při 140m3/h</t>
  </si>
  <si>
    <t>Tepelná izolace z minerální vlny s hliníkovou folií, λ=0,043 při 50°C, neskapávající a neopadávající; tl. izolace 40 mm</t>
  </si>
  <si>
    <t>Protipožární izolace s oboustrannou odolností typu B - klasifikace i↔ o
tl. izolace max. 60mm pro EI45, horizontální orientaci
dle potřeby v parotěsném provedení</t>
  </si>
  <si>
    <t>Protipožární izolace s jednostrannou odolností typu A - klasifikace i←o
tl. izolace max. 40mm pro EI45, horizontální nebo vertikální orientaci
dle potřeby v parotěsném provedení</t>
  </si>
  <si>
    <t>Ostaní položky</t>
  </si>
  <si>
    <t>Kuchyňský zákryt; nerez; d/š:2,6/0,95 m; jedno hrdlo Ø250; vč. tukových filtrů; 700m3/h</t>
  </si>
  <si>
    <t>odvodní mřížka hliníková do hranatého potrubí; jednořadá; bez regulace; rozměr:  600x400</t>
  </si>
  <si>
    <t>odvodní mřížka hliníková do hranatého potrubí; jednořadá; bez regulace; rozměr:  825x425</t>
  </si>
  <si>
    <t>Ohebná hadice s útlumem hluku ∅80(min. 1,0m na koncový prvek)</t>
  </si>
  <si>
    <t>Ohebná hadice s útlumem hluku ∅100(min. 1,0m na koncový prvek)</t>
  </si>
  <si>
    <t>Ohebná hadice s útlumem hluku ∅125(min. 1,0m na koncový prvek)</t>
  </si>
  <si>
    <t>Textilní výústka 500x250 mm; 100 Pa; L= 5000mm</t>
  </si>
  <si>
    <t>Jednotka přesné klimatizace pro vzácné tisky (22°C, 50%)
Sání čelem, výdech vrchem, čerstvý vzduch 30m3/h
2030 m3/h;150 Pa;
složení: filtr G4; vodou chlazený výměník (7/13°C 6kW), ventilátor s EC motorem, parní zvlhčovač 1,5kg/h, el.ohřívač 3kW;
hladina hluku: do okolí 46dB(A) ve 2m;
rozměry d/š/v: 0,55/0,55/1,98 m; hmotnost 143 kg;
vč. příslušenství;
směšovací uzel - dodávka UTCH
autonomní regulace, komunikace s MaR přes kartu ModBus</t>
  </si>
  <si>
    <t>Diagonální ventilátor do kruhového potrubí, tříotáčkový; Ø200
3. otáčky 600m3/h, 250Pa; 
2. otáčky 600m3/h, 200Pa; 
1. otáčky 400m3/h, 200Pa; 
0,13kW; ak. výkon sání 65dB(A); ak. výkon výtlak 67dB(A)
včetně pružných spojek pro připojení k potrubí a montážního materiálu
vč. přepínání otáček (3 otáčky)</t>
  </si>
  <si>
    <t>Filtrační kazeta M5; Ø315, délka 160mm, max. 50Pa v čistém stavu</t>
  </si>
  <si>
    <t>Filtrační kazeta M5; Ø150, délka 450mm; max. 40Pa v čistém stavu</t>
  </si>
  <si>
    <t>radiální ventilátor do hranatého potrubí; rozměr: 670x670x670mm
3000m3/h, 200Pa; 
0,5 kW; hl.akustického tlaku ve 3 m: 58 dB(A)
včetně pružných spojek pro připojení k potrubí a montážního materiálu</t>
  </si>
  <si>
    <t>odvodní mřížka hliníková do hranatého potrubí; jednořadá; bez regulace; rozměr:  800x400</t>
  </si>
  <si>
    <t>přívodní mřížka hliníková do hranatého potrubí; jednořadá; bez regulace; rozměr:  800x400</t>
  </si>
  <si>
    <t>Výfuková hlavice Ø125, max. 15Pa při 180m3/h</t>
  </si>
  <si>
    <t>malý axiální ventilátor odtahový,tichý ; rozměr: Ø125, montáž na stěnu
50 m3/h, 40Pa; 
vč. zpětné klapky
0,03 kW; hl.akustického tlaku: 35 dB(A)
včetně pružných spojek pro připojení k potrubí a montážního materiálu</t>
  </si>
  <si>
    <t>Odvod z úklidových místností</t>
  </si>
  <si>
    <t>Výfuková hlavice Ø100</t>
  </si>
  <si>
    <t>malý axiální ventilátor odtahový,tichý ; rozměr: Ø100; montáž na stěnu nebo strop
30 m3/h, 23Pa; 
vč. zpětné klapky
0,01 kW; hl.akustického tlaku: 26,5 dB(A)
včetně pružných spojek pro připojení k potrubí a montážního materiálu</t>
  </si>
  <si>
    <t>kanalizační plastové potrubí DN80</t>
  </si>
  <si>
    <t>vzduchová dveřní clona
1634-4950 m3/h;
samonosná konstrukce oblého tvaru v RAL 9007, umístění horizontální nad dveřmi, oboustranně sající radiální ventilátory, 
staticky a dynamicky vyvážené, motor s vestavěnou tepelnou ochranou – termokontaktem, směrovatelné vzduchové lamely, akusticky 
izolovaný výfuk clony, halogenové osvětlení výfukové dýzy, elektronický ukazatel vyfukované teploty, prostorový termostat, provedení výměníku z Cu-Al, vzduchový vložkový filtr EU 2 – snadno vyjímatelný a 
omyvatelný
hladina hluku: do okolí 61dB(A) ve 3m;
rozměry d/š/v: 2,47/0,705/0,405 m; hmotnost 152 kg;
směšovací uzel - dodávka UTCH
autonomní regulace, komunikace s MaR přes kartu ModBus</t>
  </si>
  <si>
    <t>Přívodní radiální ventilátor s bočním výtlakem; rozměr: 800x800x800 mm; V=5600m3/h; dP=400Pa; 1,3 kW; vč. pružných spojek pro montáž do potrubí a kotevního materiálu;</t>
  </si>
  <si>
    <t>Uzavírací čtyřhranná klapka těsná; on/off; 500x280; vč. servopohonu 230V</t>
  </si>
  <si>
    <t>P3.16a</t>
  </si>
  <si>
    <t>Ruční regulační klapka čtyřhranná ; rozměr 355x140</t>
  </si>
  <si>
    <t>Otevíravý světlík bez přetlakové klapky s tepelnou izolací Un=0,9W/m2K; vnější rozměr 1150x1150 mm; neprůhledný kryt</t>
  </si>
  <si>
    <t>Protipožární klapka 500x600 mm ; servopohon 230Vac s havarijní funkcí; vč. signalizace do MaR; požární odolnost 60 min; vč. veškerého potřebného materiálu pro zabudování dle podmínek výrobce</t>
  </si>
  <si>
    <t>krycí mřížka; rozměr: 900x1300 mm</t>
  </si>
  <si>
    <t>Přetlaková klapka čtyřhranná; otevření listů při daném požadovaném přetlaku zajišťuje závaží na listech; do potrubí; otevírací přetlak 50Pa; 630x225</t>
  </si>
  <si>
    <t>odvodní mřížka hliníková do hranatého potrubí; jednořadá; bez regulace; rozměr:  625x325 mm</t>
  </si>
  <si>
    <t>Jednotka k regulaci tlaku s tepelnou izolací Un=0,9W/m2K; vnější rozměr: 1450x1450 mm; neprůhledný kryt; otevírací přetlak 40Pa při 18.000m3/h</t>
  </si>
  <si>
    <t>Přetlaková klapka čtyřhranná; otevření listů při daném požadovaném přetlaku zajišťuje závaží na listech; do potrubí; otevírací přetlak 50Pa; 280x500</t>
  </si>
  <si>
    <t>krycí větrací mřížka do hranatého potrubí; rozměr; 600x160 mm</t>
  </si>
  <si>
    <t>P1.06b</t>
  </si>
  <si>
    <t>P2.05b</t>
  </si>
  <si>
    <t>P2.07c</t>
  </si>
  <si>
    <t>P2.08b</t>
  </si>
  <si>
    <t>P3.05c</t>
  </si>
  <si>
    <t xml:space="preserve">Požární ucpávky (dotěsnění požárních prostupů) </t>
  </si>
  <si>
    <t>Utěsnění ostatních prostupů, vč. oplechování při prostupu střechou, hydroizolací apod.</t>
  </si>
  <si>
    <t>Podpůrné ocelové konstrukce pro potrubí VZT a tlumiče ve strojovnách</t>
  </si>
  <si>
    <t>OST.1</t>
  </si>
  <si>
    <t>OST.2</t>
  </si>
  <si>
    <t>OST.5</t>
  </si>
  <si>
    <t>OST.7</t>
  </si>
  <si>
    <t>OST.3</t>
  </si>
  <si>
    <t>OST.4</t>
  </si>
  <si>
    <t>OST.6</t>
  </si>
  <si>
    <r>
      <t>Kondenzační odvlhčovač pro montáž na stěnu
odvlhčovací výkon:1,25l/hod (při 30°C 60%); objem. průtok vzduchu: 700m3/h
0,75kW 230V jištění 10A</t>
    </r>
    <r>
      <rPr>
        <sz val="9"/>
        <rFont val="Arial"/>
        <family val="2"/>
        <charset val="238"/>
      </rPr>
      <t xml:space="preserve">
hladina hluku: do okolí 52dB(A) ve 3m;</t>
    </r>
    <r>
      <rPr>
        <sz val="9"/>
        <color rgb="FF00B0F0"/>
        <rFont val="Arial"/>
        <family val="2"/>
        <charset val="238"/>
      </rPr>
      <t xml:space="preserve">
</t>
    </r>
    <r>
      <rPr>
        <sz val="9"/>
        <rFont val="Arial"/>
        <family val="2"/>
        <charset val="238"/>
      </rPr>
      <t xml:space="preserve">rozměry d/š/v: 0,782/0,648/0,270 m; hmotnost 40 kg;
</t>
    </r>
    <r>
      <rPr>
        <sz val="9"/>
        <color rgb="FFFF0000"/>
        <rFont val="Arial"/>
        <family val="2"/>
        <charset val="238"/>
      </rPr>
      <t/>
    </r>
  </si>
  <si>
    <t>6b.01a</t>
  </si>
  <si>
    <t>Protipožární klapka  Ø160 mm ; servopohon 230Vac s havarijní funkcí; vč. signalizace do MaR; požární odolnost 60 min; vč. veškerého potřebného materiálu pro zabudování dle podmínek výrobce</t>
  </si>
  <si>
    <t>Protipožární klapka  Ø200 mm ; servopohon 230Vac s havarijní funkcí; vč. signalizace do MaR; požární odolnost 60 min; vč. veškerého potřebného materiálu pro zabudování dle podmínek výrobce</t>
  </si>
  <si>
    <t>2b.05g</t>
  </si>
  <si>
    <t>Ruční regulační klapka kruhová ; rozměr 200x200</t>
  </si>
  <si>
    <t>Ruční regulační klapka kruhová ; rozměr Ø150</t>
  </si>
  <si>
    <t>2b.05h</t>
  </si>
  <si>
    <t>2b.07a</t>
  </si>
  <si>
    <t>2b.07c</t>
  </si>
  <si>
    <t>2b.07d</t>
  </si>
  <si>
    <t>2b.07e</t>
  </si>
  <si>
    <t>2b.07f</t>
  </si>
  <si>
    <t>2b.07g</t>
  </si>
  <si>
    <t>2b.07h</t>
  </si>
  <si>
    <t>2b.07i</t>
  </si>
  <si>
    <t>2b.07j</t>
  </si>
  <si>
    <t>2b.07k</t>
  </si>
  <si>
    <t>2b.07l</t>
  </si>
  <si>
    <t>2b.07m</t>
  </si>
  <si>
    <t>2b.07n</t>
  </si>
  <si>
    <t>2b.07o</t>
  </si>
  <si>
    <t>2b.07p</t>
  </si>
  <si>
    <t>2b.07q</t>
  </si>
  <si>
    <t>2b.10a</t>
  </si>
  <si>
    <t>2b.10b</t>
  </si>
  <si>
    <t>03.07a</t>
  </si>
  <si>
    <t>03.07b</t>
  </si>
  <si>
    <t>03.07c</t>
  </si>
  <si>
    <t>03.07d</t>
  </si>
  <si>
    <t>03.07e</t>
  </si>
  <si>
    <t>03.07f</t>
  </si>
  <si>
    <t>03.07g</t>
  </si>
  <si>
    <t>03.07h</t>
  </si>
  <si>
    <t>4a.01a</t>
  </si>
  <si>
    <t>4a.04a</t>
  </si>
  <si>
    <t>4a.04b</t>
  </si>
  <si>
    <t>4a.07.a</t>
  </si>
  <si>
    <t>4a.07.b</t>
  </si>
  <si>
    <t>4a.10a</t>
  </si>
  <si>
    <t>4a.10b</t>
  </si>
  <si>
    <t>4a.10c</t>
  </si>
  <si>
    <t>4a.10d</t>
  </si>
  <si>
    <t>4b.01a</t>
  </si>
  <si>
    <t>4b.04a</t>
  </si>
  <si>
    <t>4b.04b</t>
  </si>
  <si>
    <t>4b.07.a</t>
  </si>
  <si>
    <t>4b.10a</t>
  </si>
  <si>
    <t>4b.10b</t>
  </si>
  <si>
    <t>4b.10d</t>
  </si>
  <si>
    <t>4b.10e</t>
  </si>
  <si>
    <t>4b.10f</t>
  </si>
  <si>
    <t>4b.17a</t>
  </si>
  <si>
    <t>4b.19b</t>
  </si>
  <si>
    <t>4b.19c</t>
  </si>
  <si>
    <t>4b.07b</t>
  </si>
  <si>
    <t>4b.08a</t>
  </si>
  <si>
    <t>4b.08b</t>
  </si>
  <si>
    <t>4a.17a</t>
  </si>
  <si>
    <t>03.10d</t>
  </si>
  <si>
    <t>05.05i</t>
  </si>
  <si>
    <t>odvodní mřížka hliníková do hranatého potrubí; jednořadá; vč. regulačního ústrojí; rozměr:  400x300</t>
  </si>
  <si>
    <t>07.07a</t>
  </si>
  <si>
    <t>08.07a</t>
  </si>
  <si>
    <t>12.07a</t>
  </si>
  <si>
    <t>14a.07a</t>
  </si>
  <si>
    <t>14b.07a</t>
  </si>
  <si>
    <t>jednotková cena - dodávka</t>
  </si>
  <si>
    <t>jednotková cena - montáž</t>
  </si>
  <si>
    <t>REKONSTRUKCE A DOSTAVBA BUDOV FF UK</t>
  </si>
  <si>
    <t>Celkem cena za VZT</t>
  </si>
  <si>
    <t>710-103 - D.1.4.2   VZDUCHOTECHNIKA</t>
  </si>
  <si>
    <t xml:space="preserve">Pokud se kdekoliv v technických požadavcích na předmět veřejného díla objevuje jakýkoliv odkaz, zejména formou nákresu, fotografie nebo textového označení, například konkrétní výrobek, je použit zejména proto, aby byla technická specifikace dostatečně srozumitelná a definovala požadovaný standard. Pro každý prvek platí, že dodavatelé nohou nabídnout i jiné řešení, bude-li s uvedeným příkladem kvalitativně srovnatelné. Toto řešení bude předloženo v rámci vzorkování. Všechny prvky byly navrženy v souladu s celkovým projektem interiéru, proto budou všechny výrobky vyvzorkovány, finální vzorek musí být odsouhlasen autorem projektu, objednatelem a TDS dle smlouvy o dílo. 
Kompletní vzorkování koncových pohledových prvků bude zahrnuto v cenové nabídce. 
V nabízených cenách bude taktéž zahrnuta likvidace obalů.
Nabídková cena musí obsahovat prodlouženou záruku 60 měsíců na všechny dodávané komponenty, zařízení a systémy, viz příslušná ustanovení smlouvy. Nabídková cena musí zahrnovat v souladu s příslušnými ustanoveními smlouvy bezplatný záruční servis a pravidelné revize dle požadavků výrobce komponentů, zařízení a systémů, příslušných právních předpisů a dalších norem pro uznání prodloužené záruky dodavatelem a výrobcem.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</si>
</sst>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#,##0.0??;\-\ #,##0.0??;&quot;–&quot;???;_(@_)"/>
    <numFmt numFmtId="165" formatCode="_(#,##0.00_);[Red]\-\ #,##0.00_);&quot;–&quot;??;_(@_)"/>
    <numFmt numFmtId="166" formatCode="#,##0.00\ &quot;Kč&quot;"/>
    <numFmt numFmtId="167" formatCode="#,##0&quot; Kč&quot;;[Red]\-#,##0&quot; Kč&quot;"/>
    <numFmt numFmtId="168" formatCode="#,##0.00&quot; Kč&quot;;[Red]\-#,##0.00&quot; Kč&quot;"/>
    <numFmt numFmtId="169" formatCode="_ * #,##0_ ;_ * \-#,##0_ ;_ * \-_ ;_ @_ "/>
    <numFmt numFmtId="170" formatCode="_ * #,##0.00_ ;_ * \-#,##0.00_ ;_ * \-??_ ;_ @_ "/>
    <numFmt numFmtId="171" formatCode="_-* #,##0_-;\-* #,##0_-;_-* \-_-;_-@_-"/>
    <numFmt numFmtId="172" formatCode="_-* #,##0.00_-;\-* #,##0.00_-;_-* \-??_-;_-@_-"/>
    <numFmt numFmtId="173" formatCode="_ &quot;Fr. &quot;* #,##0_ ;_ &quot;Fr. &quot;* \-#,##0_ ;_ &quot;Fr. &quot;* \-_ ;_ @_ "/>
    <numFmt numFmtId="174" formatCode="_ &quot;Fr. &quot;* #,##0.00_ ;_ &quot;Fr. &quot;* \-#,##0.00_ ;_ &quot;Fr. &quot;* \-??_ ;_ @_ "/>
    <numFmt numFmtId="175" formatCode="_-\Ł* #,##0_-;&quot;-Ł&quot;* #,##0_-;_-\Ł* \-_-;_-@_-"/>
    <numFmt numFmtId="176" formatCode="_-\Ł* #,##0.00_-;&quot;-Ł&quot;* #,##0.00_-;_-\Ł* \-??_-;_-@_-"/>
    <numFmt numFmtId="177" formatCode="#,##0\ "/>
    <numFmt numFmtId="178" formatCode="_-* #,##0.00\ &quot;Sk&quot;_-;\-* #,##0.00\ &quot;Sk&quot;_-;_-* &quot;-&quot;??\ &quot;Sk&quot;_-;_-@_-"/>
    <numFmt numFmtId="179" formatCode="_-* #,##0.00\ _S_k_-;\-* #,##0.00\ _S_k_-;_-* &quot;-&quot;??\ _S_k_-;_-@_-"/>
    <numFmt numFmtId="180" formatCode="#,##0_ ;\-#,##0\ "/>
  </numFmts>
  <fonts count="9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Arial CE"/>
      <charset val="238"/>
    </font>
    <font>
      <sz val="10"/>
      <name val="Arial Narrow"/>
      <family val="2"/>
      <charset val="238"/>
    </font>
    <font>
      <sz val="12"/>
      <name val="CG Times (WN)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9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name val="Arial CE"/>
      <family val="2"/>
      <charset val="238"/>
    </font>
    <font>
      <sz val="10"/>
      <name val="Univers (WN)"/>
      <charset val="238"/>
    </font>
    <font>
      <sz val="10"/>
      <color indexed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Garamond"/>
      <family val="1"/>
      <charset val="238"/>
    </font>
    <font>
      <sz val="8"/>
      <name val="MS Sans Serif"/>
      <family val="2"/>
      <charset val="238"/>
    </font>
    <font>
      <sz val="14"/>
      <name val="Tahoma"/>
      <family val="2"/>
      <charset val="238"/>
    </font>
    <font>
      <sz val="10"/>
      <name val="MS Sans Serif"/>
      <family val="2"/>
      <charset val="238"/>
    </font>
    <font>
      <b/>
      <sz val="14"/>
      <name val="Arial CE"/>
      <family val="2"/>
      <charset val="238"/>
    </font>
    <font>
      <sz val="10"/>
      <name val="Helv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Helv"/>
      <charset val="238"/>
    </font>
    <font>
      <sz val="11"/>
      <color indexed="20"/>
      <name val="Calibri"/>
      <family val="2"/>
      <charset val="238"/>
    </font>
    <font>
      <sz val="12"/>
      <name val="Formata"/>
      <charset val="238"/>
    </font>
    <font>
      <sz val="8"/>
      <name val="Arial CE"/>
      <family val="2"/>
      <charset val="238"/>
    </font>
    <font>
      <sz val="11"/>
      <color theme="1"/>
      <name val="Arial"/>
      <family val="2"/>
      <charset val="238"/>
    </font>
    <font>
      <u/>
      <sz val="8.8000000000000007"/>
      <color indexed="12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charset val="238"/>
    </font>
    <font>
      <sz val="8"/>
      <name val="Trebuchet MS"/>
      <family val="2"/>
    </font>
    <font>
      <u/>
      <sz val="10"/>
      <color theme="10"/>
      <name val="Arial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indexed="8"/>
      <name val="Calibri"/>
      <family val="2"/>
    </font>
    <font>
      <b/>
      <sz val="12"/>
      <name val="Arial CE"/>
      <charset val="238"/>
    </font>
    <font>
      <sz val="12"/>
      <name val="Times New Roman"/>
      <family val="1"/>
      <charset val="238"/>
    </font>
    <font>
      <b/>
      <sz val="14"/>
      <name val="Arial CE"/>
      <charset val="238"/>
    </font>
    <font>
      <b/>
      <sz val="20"/>
      <name val="Arial"/>
      <family val="2"/>
    </font>
    <font>
      <sz val="10"/>
      <name val="Arial CE"/>
    </font>
    <font>
      <sz val="9"/>
      <color rgb="FF00B0F0"/>
      <name val="Arial"/>
      <family val="2"/>
      <charset val="238"/>
    </font>
    <font>
      <sz val="11"/>
      <color rgb="FFFFFF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41"/>
        <bgColor indexed="42"/>
      </patternFill>
    </fill>
    <fill>
      <patternFill patternType="solid">
        <fgColor indexed="26"/>
        <bgColor indexed="9"/>
      </patternFill>
    </fill>
    <fill>
      <patternFill patternType="solid">
        <fgColor indexed="24"/>
        <bgColor indexed="9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rgb="FF7030A0"/>
        <bgColor indexed="64"/>
      </patternFill>
    </fill>
    <fill>
      <patternFill patternType="solid">
        <fgColor indexed="45"/>
        <bgColor indexed="29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9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8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8"/>
      </right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2274">
    <xf numFmtId="0" fontId="0" fillId="0" borderId="0"/>
    <xf numFmtId="0" fontId="1" fillId="0" borderId="0"/>
    <xf numFmtId="1" fontId="2" fillId="0" borderId="0">
      <alignment horizontal="center" vertical="center"/>
      <protection locked="0"/>
    </xf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15" applyNumberFormat="0" applyAlignment="0" applyProtection="0"/>
    <xf numFmtId="0" fontId="19" fillId="8" borderId="16" applyNumberFormat="0" applyAlignment="0" applyProtection="0"/>
    <xf numFmtId="0" fontId="20" fillId="8" borderId="15" applyNumberFormat="0" applyAlignment="0" applyProtection="0"/>
    <xf numFmtId="0" fontId="21" fillId="0" borderId="17" applyNumberFormat="0" applyFill="0" applyAlignment="0" applyProtection="0"/>
    <xf numFmtId="0" fontId="22" fillId="9" borderId="18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0" applyNumberFormat="0" applyFill="0" applyAlignment="0" applyProtection="0"/>
    <xf numFmtId="0" fontId="26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26" fillId="34" borderId="0" applyNumberFormat="0" applyBorder="0" applyAlignment="0" applyProtection="0"/>
    <xf numFmtId="0" fontId="2" fillId="0" borderId="0"/>
    <xf numFmtId="0" fontId="31" fillId="0" borderId="0" applyProtection="0"/>
    <xf numFmtId="0" fontId="35" fillId="0" borderId="0"/>
    <xf numFmtId="0" fontId="37" fillId="0" borderId="0"/>
    <xf numFmtId="0" fontId="37" fillId="0" borderId="0"/>
    <xf numFmtId="0" fontId="31" fillId="0" borderId="0" applyProtection="0"/>
    <xf numFmtId="0" fontId="31" fillId="0" borderId="0" applyProtection="0"/>
    <xf numFmtId="0" fontId="31" fillId="0" borderId="0"/>
    <xf numFmtId="0" fontId="30" fillId="0" borderId="0"/>
    <xf numFmtId="0" fontId="40" fillId="0" borderId="0"/>
    <xf numFmtId="0" fontId="31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1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49" fontId="34" fillId="0" borderId="0"/>
    <xf numFmtId="0" fontId="31" fillId="0" borderId="0"/>
    <xf numFmtId="0" fontId="31" fillId="0" borderId="0"/>
    <xf numFmtId="0" fontId="4" fillId="36" borderId="0" applyProtection="0"/>
    <xf numFmtId="167" fontId="31" fillId="0" borderId="0" applyFill="0" applyBorder="0" applyAlignment="0" applyProtection="0"/>
    <xf numFmtId="0" fontId="31" fillId="0" borderId="0"/>
    <xf numFmtId="168" fontId="31" fillId="0" borderId="0" applyFill="0" applyBorder="0" applyAlignment="0" applyProtection="0"/>
    <xf numFmtId="0" fontId="31" fillId="0" borderId="0"/>
    <xf numFmtId="0" fontId="30" fillId="0" borderId="0" applyProtection="0"/>
    <xf numFmtId="49" fontId="30" fillId="0" borderId="22"/>
    <xf numFmtId="167" fontId="31" fillId="0" borderId="0" applyFill="0" applyBorder="0" applyAlignment="0" applyProtection="0"/>
    <xf numFmtId="49" fontId="30" fillId="0" borderId="22"/>
    <xf numFmtId="49" fontId="30" fillId="0" borderId="22"/>
    <xf numFmtId="49" fontId="30" fillId="0" borderId="22"/>
    <xf numFmtId="49" fontId="30" fillId="0" borderId="22"/>
    <xf numFmtId="49" fontId="30" fillId="0" borderId="22"/>
    <xf numFmtId="49" fontId="30" fillId="0" borderId="22"/>
    <xf numFmtId="49" fontId="30" fillId="0" borderId="22"/>
    <xf numFmtId="0" fontId="43" fillId="37" borderId="0" applyNumberFormat="0" applyBorder="0" applyAlignment="0" applyProtection="0"/>
    <xf numFmtId="1" fontId="36" fillId="0" borderId="23" applyAlignment="0"/>
    <xf numFmtId="0" fontId="31" fillId="0" borderId="0" applyNumberFormat="0" applyFill="0" applyBorder="0" applyAlignment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38" fontId="31" fillId="0" borderId="0" applyFill="0" applyBorder="0" applyAlignment="0" applyProtection="0"/>
    <xf numFmtId="43" fontId="30" fillId="0" borderId="0" applyFont="0" applyFill="0" applyBorder="0" applyAlignment="0" applyProtection="0"/>
    <xf numFmtId="49" fontId="44" fillId="38" borderId="24">
      <alignment horizontal="center"/>
      <protection locked="0"/>
    </xf>
    <xf numFmtId="169" fontId="31" fillId="0" borderId="0" applyFill="0" applyBorder="0" applyAlignment="0" applyProtection="0"/>
    <xf numFmtId="170" fontId="31" fillId="0" borderId="0" applyFill="0" applyBorder="0" applyAlignment="0" applyProtection="0"/>
    <xf numFmtId="171" fontId="31" fillId="0" borderId="0" applyFill="0" applyBorder="0" applyAlignment="0" applyProtection="0"/>
    <xf numFmtId="172" fontId="31" fillId="0" borderId="0" applyFill="0" applyBorder="0" applyAlignment="0" applyProtection="0"/>
    <xf numFmtId="0" fontId="30" fillId="0" borderId="0"/>
    <xf numFmtId="0" fontId="42" fillId="0" borderId="0"/>
    <xf numFmtId="0" fontId="45" fillId="0" borderId="0"/>
    <xf numFmtId="0" fontId="46" fillId="38" borderId="24">
      <alignment horizontal="center"/>
      <protection locked="0"/>
    </xf>
    <xf numFmtId="44" fontId="30" fillId="0" borderId="0" applyFont="0" applyFill="0" applyBorder="0" applyAlignment="0" applyProtection="0"/>
    <xf numFmtId="0" fontId="44" fillId="38" borderId="25">
      <protection locked="0"/>
    </xf>
    <xf numFmtId="0" fontId="12" fillId="0" borderId="12" applyNumberFormat="0" applyFill="0" applyAlignment="0" applyProtection="0"/>
    <xf numFmtId="0" fontId="47" fillId="39" borderId="26">
      <alignment horizontal="center"/>
      <protection locked="0"/>
    </xf>
    <xf numFmtId="0" fontId="47" fillId="39" borderId="26">
      <alignment horizontal="center"/>
      <protection locked="0"/>
    </xf>
    <xf numFmtId="0" fontId="47" fillId="39" borderId="26">
      <alignment horizontal="center"/>
      <protection locked="0"/>
    </xf>
    <xf numFmtId="0" fontId="47" fillId="39" borderId="26">
      <alignment horizontal="center"/>
      <protection locked="0"/>
    </xf>
    <xf numFmtId="0" fontId="47" fillId="39" borderId="26">
      <alignment horizontal="center"/>
      <protection locked="0"/>
    </xf>
    <xf numFmtId="4" fontId="48" fillId="38" borderId="27"/>
    <xf numFmtId="0" fontId="31" fillId="0" borderId="0"/>
    <xf numFmtId="0" fontId="31" fillId="0" borderId="0"/>
    <xf numFmtId="0" fontId="11" fillId="0" borderId="0"/>
    <xf numFmtId="0" fontId="11" fillId="0" borderId="0"/>
    <xf numFmtId="0" fontId="49" fillId="0" borderId="0"/>
    <xf numFmtId="0" fontId="31" fillId="0" borderId="0"/>
    <xf numFmtId="0" fontId="50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51" fillId="0" borderId="0" applyAlignment="0">
      <alignment vertical="top" wrapText="1"/>
      <protection locked="0"/>
    </xf>
    <xf numFmtId="0" fontId="51" fillId="0" borderId="0" applyAlignment="0">
      <alignment vertical="top" wrapText="1"/>
      <protection locked="0"/>
    </xf>
    <xf numFmtId="0" fontId="30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1" fillId="0" borderId="0" applyAlignment="0">
      <alignment vertical="top" wrapText="1"/>
      <protection locked="0"/>
    </xf>
    <xf numFmtId="0" fontId="51" fillId="0" borderId="0" applyAlignment="0">
      <alignment vertical="top" wrapText="1"/>
      <protection locked="0"/>
    </xf>
    <xf numFmtId="0" fontId="31" fillId="0" borderId="0"/>
    <xf numFmtId="0" fontId="11" fillId="0" borderId="0"/>
    <xf numFmtId="0" fontId="11" fillId="0" borderId="0"/>
    <xf numFmtId="0" fontId="49" fillId="0" borderId="0"/>
    <xf numFmtId="0" fontId="30" fillId="0" borderId="0"/>
    <xf numFmtId="0" fontId="11" fillId="0" borderId="0"/>
    <xf numFmtId="0" fontId="11" fillId="0" borderId="0"/>
    <xf numFmtId="0" fontId="49" fillId="0" borderId="0"/>
    <xf numFmtId="0" fontId="51" fillId="0" borderId="0" applyAlignment="0">
      <alignment vertical="top" wrapText="1"/>
      <protection locked="0"/>
    </xf>
    <xf numFmtId="0" fontId="11" fillId="0" borderId="0"/>
    <xf numFmtId="0" fontId="11" fillId="0" borderId="0"/>
    <xf numFmtId="0" fontId="49" fillId="0" borderId="0"/>
    <xf numFmtId="0" fontId="30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49" fillId="0" borderId="0"/>
    <xf numFmtId="0" fontId="30" fillId="0" borderId="0"/>
    <xf numFmtId="0" fontId="52" fillId="0" borderId="0"/>
    <xf numFmtId="0" fontId="44" fillId="38" borderId="28">
      <protection locked="0"/>
    </xf>
    <xf numFmtId="1" fontId="30" fillId="0" borderId="0">
      <alignment horizontal="center" vertical="center"/>
      <protection locked="0"/>
    </xf>
    <xf numFmtId="1" fontId="30" fillId="0" borderId="0">
      <alignment horizontal="center" vertical="center"/>
      <protection locked="0"/>
    </xf>
    <xf numFmtId="0" fontId="53" fillId="0" borderId="0"/>
    <xf numFmtId="0" fontId="39" fillId="40" borderId="0">
      <alignment horizontal="left"/>
    </xf>
    <xf numFmtId="0" fontId="54" fillId="40" borderId="0"/>
    <xf numFmtId="0" fontId="55" fillId="0" borderId="0"/>
    <xf numFmtId="4" fontId="47" fillId="39" borderId="29">
      <alignment horizontal="right" vertical="center"/>
    </xf>
    <xf numFmtId="0" fontId="39" fillId="0" borderId="0"/>
    <xf numFmtId="173" fontId="31" fillId="0" borderId="0" applyFill="0" applyBorder="0" applyAlignment="0" applyProtection="0"/>
    <xf numFmtId="174" fontId="31" fillId="0" borderId="0" applyFill="0" applyBorder="0" applyAlignment="0" applyProtection="0"/>
    <xf numFmtId="175" fontId="31" fillId="0" borderId="0" applyFill="0" applyBorder="0" applyAlignment="0" applyProtection="0"/>
    <xf numFmtId="176" fontId="31" fillId="0" borderId="0" applyFill="0" applyBorder="0" applyAlignment="0" applyProtection="0"/>
    <xf numFmtId="0" fontId="30" fillId="0" borderId="0"/>
    <xf numFmtId="0" fontId="39" fillId="36" borderId="0" applyProtection="0"/>
    <xf numFmtId="43" fontId="31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1" fillId="0" borderId="0"/>
    <xf numFmtId="0" fontId="71" fillId="0" borderId="0"/>
    <xf numFmtId="0" fontId="57" fillId="0" borderId="30" applyNumberFormat="0" applyFill="0" applyAlignment="0" applyProtection="0"/>
    <xf numFmtId="0" fontId="58" fillId="45" borderId="31" applyNumberFormat="0" applyAlignment="0" applyProtection="0"/>
    <xf numFmtId="0" fontId="59" fillId="0" borderId="32" applyNumberFormat="0" applyFill="0" applyAlignment="0" applyProtection="0"/>
    <xf numFmtId="0" fontId="60" fillId="0" borderId="33" applyNumberFormat="0" applyFill="0" applyAlignment="0" applyProtection="0"/>
    <xf numFmtId="0" fontId="61" fillId="0" borderId="34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46" borderId="0" applyNumberFormat="0" applyBorder="0" applyAlignment="0" applyProtection="0"/>
    <xf numFmtId="177" fontId="30" fillId="0" borderId="0">
      <alignment vertical="center"/>
    </xf>
    <xf numFmtId="0" fontId="30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47" borderId="35" applyNumberFormat="0" applyFont="0" applyAlignment="0" applyProtection="0"/>
    <xf numFmtId="0" fontId="30" fillId="47" borderId="35" applyNumberFormat="0" applyFont="0" applyAlignment="0" applyProtection="0"/>
    <xf numFmtId="0" fontId="64" fillId="0" borderId="36" applyNumberFormat="0" applyFill="0" applyAlignment="0" applyProtection="0"/>
    <xf numFmtId="0" fontId="65" fillId="41" borderId="0" applyNumberFormat="0" applyBorder="0" applyAlignment="0" applyProtection="0"/>
    <xf numFmtId="0" fontId="71" fillId="0" borderId="0"/>
    <xf numFmtId="0" fontId="66" fillId="0" borderId="0" applyNumberFormat="0" applyFill="0" applyBorder="0" applyAlignment="0" applyProtection="0"/>
    <xf numFmtId="0" fontId="67" fillId="42" borderId="37" applyNumberFormat="0" applyAlignment="0" applyProtection="0"/>
    <xf numFmtId="0" fontId="68" fillId="48" borderId="37" applyNumberFormat="0" applyAlignment="0" applyProtection="0"/>
    <xf numFmtId="0" fontId="69" fillId="48" borderId="38" applyNumberFormat="0" applyAlignment="0" applyProtection="0"/>
    <xf numFmtId="0" fontId="70" fillId="0" borderId="0" applyNumberFormat="0" applyFill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1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56" fillId="52" borderId="0" applyNumberFormat="0" applyBorder="0" applyAlignment="0" applyProtection="0"/>
    <xf numFmtId="0" fontId="30" fillId="0" borderId="0"/>
    <xf numFmtId="0" fontId="49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49" fillId="0" borderId="0"/>
    <xf numFmtId="0" fontId="49" fillId="0" borderId="0"/>
    <xf numFmtId="0" fontId="49" fillId="0" borderId="0"/>
    <xf numFmtId="0" fontId="30" fillId="0" borderId="0"/>
    <xf numFmtId="0" fontId="30" fillId="0" borderId="0"/>
    <xf numFmtId="0" fontId="49" fillId="0" borderId="0"/>
    <xf numFmtId="0" fontId="4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9" fillId="53" borderId="0" applyNumberFormat="0" applyBorder="0" applyAlignment="0" applyProtection="0"/>
    <xf numFmtId="0" fontId="49" fillId="54" borderId="0" applyNumberFormat="0" applyBorder="0" applyAlignment="0" applyProtection="0"/>
    <xf numFmtId="0" fontId="49" fillId="41" borderId="0" applyNumberFormat="0" applyBorder="0" applyAlignment="0" applyProtection="0"/>
    <xf numFmtId="0" fontId="49" fillId="55" borderId="0" applyNumberFormat="0" applyBorder="0" applyAlignment="0" applyProtection="0"/>
    <xf numFmtId="0" fontId="49" fillId="56" borderId="0" applyNumberFormat="0" applyBorder="0" applyAlignment="0" applyProtection="0"/>
    <xf numFmtId="0" fontId="49" fillId="42" borderId="0" applyNumberFormat="0" applyBorder="0" applyAlignment="0" applyProtection="0"/>
    <xf numFmtId="0" fontId="49" fillId="57" borderId="0" applyNumberFormat="0" applyBorder="0" applyAlignment="0" applyProtection="0"/>
    <xf numFmtId="0" fontId="49" fillId="58" borderId="0" applyNumberFormat="0" applyBorder="0" applyAlignment="0" applyProtection="0"/>
    <xf numFmtId="0" fontId="49" fillId="59" borderId="0" applyNumberFormat="0" applyBorder="0" applyAlignment="0" applyProtection="0"/>
    <xf numFmtId="0" fontId="49" fillId="55" borderId="0" applyNumberFormat="0" applyBorder="0" applyAlignment="0" applyProtection="0"/>
    <xf numFmtId="0" fontId="49" fillId="57" borderId="0" applyNumberFormat="0" applyBorder="0" applyAlignment="0" applyProtection="0"/>
    <xf numFmtId="0" fontId="49" fillId="60" borderId="0" applyNumberFormat="0" applyBorder="0" applyAlignment="0" applyProtection="0"/>
    <xf numFmtId="0" fontId="56" fillId="61" borderId="0" applyNumberFormat="0" applyBorder="0" applyAlignment="0" applyProtection="0"/>
    <xf numFmtId="0" fontId="56" fillId="58" borderId="0" applyNumberFormat="0" applyBorder="0" applyAlignment="0" applyProtection="0"/>
    <xf numFmtId="0" fontId="56" fillId="59" borderId="0" applyNumberFormat="0" applyBorder="0" applyAlignment="0" applyProtection="0"/>
    <xf numFmtId="0" fontId="56" fillId="43" borderId="0" applyNumberFormat="0" applyBorder="0" applyAlignment="0" applyProtection="0"/>
    <xf numFmtId="0" fontId="56" fillId="44" borderId="0" applyNumberFormat="0" applyBorder="0" applyAlignment="0" applyProtection="0"/>
    <xf numFmtId="0" fontId="56" fillId="62" borderId="0" applyNumberFormat="0" applyBorder="0" applyAlignment="0" applyProtection="0"/>
    <xf numFmtId="0" fontId="72" fillId="54" borderId="0" applyNumberFormat="0" applyBorder="0" applyAlignment="0" applyProtection="0"/>
    <xf numFmtId="0" fontId="49" fillId="47" borderId="35" applyNumberFormat="0" applyFont="0" applyAlignment="0" applyProtection="0"/>
    <xf numFmtId="1" fontId="30" fillId="0" borderId="0">
      <alignment horizontal="center" vertical="center"/>
      <protection locked="0"/>
    </xf>
    <xf numFmtId="0" fontId="11" fillId="0" borderId="0"/>
    <xf numFmtId="44" fontId="30" fillId="0" borderId="0" applyFont="0" applyFill="0" applyBorder="0" applyAlignment="0" applyProtection="0"/>
    <xf numFmtId="0" fontId="30" fillId="0" borderId="0"/>
    <xf numFmtId="0" fontId="73" fillId="0" borderId="0"/>
    <xf numFmtId="0" fontId="74" fillId="0" borderId="39">
      <alignment horizontal="center" vertical="center" wrapText="1"/>
    </xf>
    <xf numFmtId="0" fontId="11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75" fillId="0" borderId="0"/>
    <xf numFmtId="0" fontId="30" fillId="0" borderId="0"/>
    <xf numFmtId="0" fontId="31" fillId="0" borderId="0" applyProtection="0"/>
    <xf numFmtId="0" fontId="31" fillId="0" borderId="0"/>
    <xf numFmtId="0" fontId="31" fillId="0" borderId="0"/>
    <xf numFmtId="0" fontId="11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31" fillId="0" borderId="0" applyProtection="0"/>
    <xf numFmtId="43" fontId="31" fillId="0" borderId="0" applyFont="0" applyFill="0" applyBorder="0" applyAlignment="0" applyProtection="0"/>
    <xf numFmtId="0" fontId="30" fillId="0" borderId="0"/>
    <xf numFmtId="0" fontId="31" fillId="0" borderId="0" applyProtection="0"/>
    <xf numFmtId="9" fontId="31" fillId="0" borderId="0" applyFont="0" applyFill="0" applyBorder="0" applyAlignment="0" applyProtection="0"/>
    <xf numFmtId="0" fontId="77" fillId="0" borderId="0"/>
    <xf numFmtId="0" fontId="31" fillId="0" borderId="0" applyProtection="0"/>
    <xf numFmtId="0" fontId="31" fillId="0" borderId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31" fillId="0" borderId="0" applyProtection="0"/>
    <xf numFmtId="0" fontId="31" fillId="0" borderId="0" applyProtection="0"/>
    <xf numFmtId="0" fontId="31" fillId="0" borderId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9" fontId="30" fillId="0" borderId="40" applyBorder="0" applyProtection="0">
      <alignment horizontal="left"/>
    </xf>
    <xf numFmtId="49" fontId="29" fillId="0" borderId="0" applyBorder="0" applyProtection="0"/>
    <xf numFmtId="0" fontId="30" fillId="0" borderId="40" applyBorder="0" applyProtection="0">
      <alignment horizontal="left"/>
      <protection locked="0"/>
    </xf>
    <xf numFmtId="0" fontId="30" fillId="0" borderId="0"/>
    <xf numFmtId="0" fontId="30" fillId="0" borderId="0"/>
    <xf numFmtId="0" fontId="11" fillId="0" borderId="0"/>
    <xf numFmtId="44" fontId="30" fillId="0" borderId="0" applyFont="0" applyFill="0" applyBorder="0" applyAlignment="0" applyProtection="0"/>
    <xf numFmtId="0" fontId="30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 applyProtection="0"/>
    <xf numFmtId="0" fontId="11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43" fontId="31" fillId="0" borderId="0" applyFont="0" applyFill="0" applyBorder="0" applyAlignment="0" applyProtection="0"/>
    <xf numFmtId="0" fontId="30" fillId="0" borderId="0"/>
    <xf numFmtId="0" fontId="30" fillId="0" borderId="0"/>
    <xf numFmtId="0" fontId="31" fillId="0" borderId="0" applyProtection="0"/>
    <xf numFmtId="0" fontId="30" fillId="0" borderId="0"/>
    <xf numFmtId="1" fontId="30" fillId="0" borderId="0">
      <alignment horizontal="center" vertical="center"/>
      <protection locked="0"/>
    </xf>
    <xf numFmtId="0" fontId="11" fillId="0" borderId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11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3" fontId="31" fillId="0" borderId="0" applyFont="0" applyFill="0" applyBorder="0" applyAlignment="0" applyProtection="0"/>
    <xf numFmtId="0" fontId="11" fillId="0" borderId="0"/>
    <xf numFmtId="44" fontId="3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31" fillId="0" borderId="0"/>
    <xf numFmtId="0" fontId="31" fillId="0" borderId="0"/>
    <xf numFmtId="0" fontId="38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30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9" fontId="30" fillId="0" borderId="0" applyFont="0" applyFill="0" applyBorder="0" applyAlignment="0" applyProtection="0"/>
    <xf numFmtId="0" fontId="78" fillId="0" borderId="0">
      <alignment vertical="top" wrapText="1"/>
      <protection locked="0"/>
    </xf>
    <xf numFmtId="49" fontId="32" fillId="0" borderId="41" applyFill="0" applyProtection="0">
      <alignment vertical="center"/>
    </xf>
    <xf numFmtId="0" fontId="11" fillId="0" borderId="0"/>
    <xf numFmtId="0" fontId="4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9" fillId="0" borderId="0"/>
    <xf numFmtId="0" fontId="11" fillId="0" borderId="0"/>
    <xf numFmtId="0" fontId="30" fillId="0" borderId="0"/>
    <xf numFmtId="0" fontId="49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4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9" fillId="0" borderId="0"/>
    <xf numFmtId="43" fontId="79" fillId="0" borderId="0" applyFont="0" applyFill="0" applyBorder="0" applyAlignment="0" applyProtection="0"/>
    <xf numFmtId="0" fontId="30" fillId="0" borderId="0"/>
    <xf numFmtId="0" fontId="30" fillId="0" borderId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63" borderId="0" applyNumberFormat="0" applyBorder="0" applyAlignment="0" applyProtection="0"/>
    <xf numFmtId="0" fontId="83" fillId="0" borderId="0" applyNumberFormat="0" applyFill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31" fillId="0" borderId="0" applyProtection="0"/>
    <xf numFmtId="0" fontId="31" fillId="0" borderId="0"/>
    <xf numFmtId="0" fontId="11" fillId="0" borderId="0"/>
    <xf numFmtId="0" fontId="31" fillId="0" borderId="0"/>
    <xf numFmtId="0" fontId="55" fillId="0" borderId="0"/>
    <xf numFmtId="0" fontId="2" fillId="0" borderId="0"/>
    <xf numFmtId="0" fontId="2" fillId="0" borderId="0" applyNumberFormat="0" applyFill="0" applyBorder="0" applyAlignment="0" applyProtection="0"/>
    <xf numFmtId="0" fontId="31" fillId="0" borderId="0" applyProtection="0"/>
    <xf numFmtId="0" fontId="31" fillId="0" borderId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5" fillId="0" borderId="0"/>
    <xf numFmtId="0" fontId="11" fillId="0" borderId="0"/>
    <xf numFmtId="0" fontId="11" fillId="0" borderId="0"/>
    <xf numFmtId="0" fontId="33" fillId="65" borderId="0">
      <alignment horizontal="left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 applyProtection="0"/>
    <xf numFmtId="0" fontId="55" fillId="0" borderId="0"/>
    <xf numFmtId="0" fontId="72" fillId="64" borderId="0" applyNumberFormat="0" applyBorder="0" applyAlignment="0" applyProtection="0"/>
    <xf numFmtId="0" fontId="85" fillId="0" borderId="0"/>
    <xf numFmtId="0" fontId="72" fillId="64" borderId="0" applyNumberFormat="0" applyBorder="0" applyAlignment="0" applyProtection="0"/>
    <xf numFmtId="0" fontId="88" fillId="35" borderId="42">
      <alignment vertical="center"/>
    </xf>
    <xf numFmtId="9" fontId="34" fillId="0" borderId="0" applyFont="0" applyFill="0" applyBorder="0" applyAlignment="0" applyProtection="0"/>
    <xf numFmtId="0" fontId="72" fillId="64" borderId="0" applyNumberFormat="0" applyBorder="0" applyAlignment="0" applyProtection="0"/>
    <xf numFmtId="0" fontId="31" fillId="0" borderId="0"/>
    <xf numFmtId="0" fontId="31" fillId="0" borderId="0" applyProtection="0"/>
    <xf numFmtId="0" fontId="72" fillId="64" borderId="0" applyNumberFormat="0" applyBorder="0" applyAlignment="0" applyProtection="0"/>
    <xf numFmtId="0" fontId="2" fillId="47" borderId="35" applyNumberFormat="0" applyFont="0" applyAlignment="0" applyProtection="0"/>
    <xf numFmtId="0" fontId="72" fillId="6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2" fillId="6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65" borderId="0">
      <alignment horizontal="left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31" fillId="0" borderId="2">
      <alignment horizontal="left" vertical="top" indent="1"/>
    </xf>
    <xf numFmtId="0" fontId="2" fillId="0" borderId="0"/>
    <xf numFmtId="0" fontId="34" fillId="0" borderId="0"/>
    <xf numFmtId="0" fontId="11" fillId="0" borderId="0"/>
    <xf numFmtId="0" fontId="11" fillId="0" borderId="0"/>
    <xf numFmtId="49" fontId="31" fillId="0" borderId="2">
      <alignment horizontal="left" vertical="top" indent="1"/>
    </xf>
    <xf numFmtId="0" fontId="11" fillId="0" borderId="0"/>
    <xf numFmtId="0" fontId="11" fillId="0" borderId="0"/>
    <xf numFmtId="0" fontId="72" fillId="64" borderId="0" applyNumberFormat="0" applyBorder="0" applyAlignment="0" applyProtection="0"/>
    <xf numFmtId="0" fontId="31" fillId="0" borderId="0" applyProtection="0"/>
    <xf numFmtId="0" fontId="11" fillId="0" borderId="0"/>
    <xf numFmtId="0" fontId="3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2" fillId="6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72" fillId="64" borderId="0" applyNumberFormat="0" applyBorder="0" applyAlignment="0" applyProtection="0"/>
    <xf numFmtId="0" fontId="11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31" fillId="0" borderId="2">
      <alignment horizontal="left" vertical="top" indent="1"/>
    </xf>
    <xf numFmtId="0" fontId="71" fillId="0" borderId="0"/>
    <xf numFmtId="0" fontId="72" fillId="6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9" fillId="0" borderId="0"/>
    <xf numFmtId="0" fontId="11" fillId="0" borderId="0"/>
    <xf numFmtId="178" fontId="3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4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79" fontId="3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0" borderId="0"/>
    <xf numFmtId="0" fontId="11" fillId="10" borderId="19" applyNumberFormat="0" applyFont="0" applyAlignment="0" applyProtection="0"/>
    <xf numFmtId="0" fontId="72" fillId="64" borderId="0" applyNumberFormat="0" applyBorder="0" applyAlignment="0" applyProtection="0"/>
    <xf numFmtId="0" fontId="84" fillId="0" borderId="0"/>
    <xf numFmtId="0" fontId="49" fillId="0" borderId="0" applyFill="0" applyProtection="0"/>
    <xf numFmtId="0" fontId="86" fillId="0" borderId="0"/>
    <xf numFmtId="0" fontId="2" fillId="0" borderId="0" applyProtection="0"/>
    <xf numFmtId="0" fontId="85" fillId="0" borderId="0"/>
    <xf numFmtId="0" fontId="33" fillId="0" borderId="0"/>
    <xf numFmtId="0" fontId="33" fillId="0" borderId="0"/>
    <xf numFmtId="0" fontId="2" fillId="0" borderId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87" fillId="66" borderId="0"/>
    <xf numFmtId="0" fontId="84" fillId="0" borderId="0"/>
    <xf numFmtId="0" fontId="2" fillId="0" borderId="0"/>
    <xf numFmtId="0" fontId="49" fillId="0" borderId="0"/>
    <xf numFmtId="0" fontId="72" fillId="64" borderId="0" applyNumberFormat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87" fillId="66" borderId="0"/>
    <xf numFmtId="0" fontId="31" fillId="0" borderId="0" applyProtection="0"/>
    <xf numFmtId="0" fontId="71" fillId="0" borderId="0"/>
    <xf numFmtId="0" fontId="72" fillId="64" borderId="0" applyNumberFormat="0" applyBorder="0" applyAlignment="0" applyProtection="0"/>
    <xf numFmtId="0" fontId="31" fillId="0" borderId="0" applyProtection="0"/>
    <xf numFmtId="179" fontId="34" fillId="0" borderId="0" applyFont="0" applyFill="0" applyBorder="0" applyAlignment="0" applyProtection="0"/>
    <xf numFmtId="0" fontId="72" fillId="64" borderId="0" applyNumberFormat="0" applyBorder="0" applyAlignment="0" applyProtection="0"/>
    <xf numFmtId="0" fontId="2" fillId="0" borderId="0"/>
    <xf numFmtId="0" fontId="72" fillId="64" borderId="0" applyNumberFormat="0" applyBorder="0" applyAlignment="0" applyProtection="0"/>
    <xf numFmtId="0" fontId="31" fillId="0" borderId="0"/>
    <xf numFmtId="0" fontId="31" fillId="0" borderId="0"/>
    <xf numFmtId="0" fontId="86" fillId="0" borderId="0"/>
    <xf numFmtId="49" fontId="31" fillId="0" borderId="2">
      <alignment horizontal="left" vertical="top" indent="1"/>
    </xf>
    <xf numFmtId="0" fontId="72" fillId="64" borderId="0" applyNumberFormat="0" applyBorder="0" applyAlignment="0" applyProtection="0"/>
    <xf numFmtId="0" fontId="84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31" fillId="0" borderId="0"/>
    <xf numFmtId="0" fontId="31" fillId="0" borderId="0"/>
    <xf numFmtId="0" fontId="31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1" fillId="0" borderId="0"/>
    <xf numFmtId="0" fontId="31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</cellStyleXfs>
  <cellXfs count="174">
    <xf numFmtId="0" fontId="0" fillId="0" borderId="0" xfId="0"/>
    <xf numFmtId="0" fontId="7" fillId="2" borderId="0" xfId="0" applyFont="1" applyFill="1" applyAlignment="1" applyProtection="1">
      <alignment vertical="center"/>
    </xf>
    <xf numFmtId="0" fontId="7" fillId="2" borderId="63" xfId="0" applyFont="1" applyFill="1" applyBorder="1" applyAlignment="1" applyProtection="1">
      <alignment vertical="center"/>
    </xf>
    <xf numFmtId="1" fontId="8" fillId="0" borderId="2" xfId="1" applyNumberFormat="1" applyFont="1" applyFill="1" applyBorder="1" applyAlignment="1" applyProtection="1">
      <alignment horizontal="center" vertical="center" wrapText="1"/>
    </xf>
    <xf numFmtId="1" fontId="8" fillId="0" borderId="2" xfId="1" applyNumberFormat="1" applyFont="1" applyFill="1" applyBorder="1" applyAlignment="1" applyProtection="1">
      <alignment horizontal="left" vertical="center" wrapText="1"/>
    </xf>
    <xf numFmtId="49" fontId="8" fillId="0" borderId="2" xfId="1" applyNumberFormat="1" applyFont="1" applyFill="1" applyBorder="1" applyAlignment="1" applyProtection="1">
      <alignment horizontal="center" vertical="center" wrapText="1"/>
    </xf>
    <xf numFmtId="166" fontId="8" fillId="0" borderId="2" xfId="1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1" fontId="5" fillId="2" borderId="67" xfId="1" applyNumberFormat="1" applyFont="1" applyFill="1" applyBorder="1" applyAlignment="1" applyProtection="1">
      <alignment horizontal="center" vertical="center"/>
    </xf>
    <xf numFmtId="1" fontId="5" fillId="2" borderId="42" xfId="1" applyNumberFormat="1" applyFont="1" applyFill="1" applyBorder="1" applyAlignment="1" applyProtection="1">
      <alignment horizontal="left" vertical="center"/>
    </xf>
    <xf numFmtId="49" fontId="5" fillId="2" borderId="42" xfId="1" applyNumberFormat="1" applyFont="1" applyFill="1" applyBorder="1" applyAlignment="1" applyProtection="1">
      <alignment horizontal="left" vertical="center"/>
    </xf>
    <xf numFmtId="49" fontId="5" fillId="2" borderId="42" xfId="1" applyNumberFormat="1" applyFont="1" applyFill="1" applyBorder="1" applyAlignment="1" applyProtection="1">
      <alignment horizontal="center" vertical="center"/>
    </xf>
    <xf numFmtId="164" fontId="5" fillId="2" borderId="42" xfId="1" applyNumberFormat="1" applyFont="1" applyFill="1" applyBorder="1" applyAlignment="1" applyProtection="1">
      <alignment horizontal="center" vertical="center"/>
    </xf>
    <xf numFmtId="166" fontId="10" fillId="2" borderId="61" xfId="1" applyNumberFormat="1" applyFont="1" applyFill="1" applyBorder="1" applyAlignment="1" applyProtection="1">
      <alignment horizontal="right" vertical="center"/>
    </xf>
    <xf numFmtId="166" fontId="10" fillId="2" borderId="62" xfId="1" applyNumberFormat="1" applyFont="1" applyFill="1" applyBorder="1" applyAlignment="1" applyProtection="1">
      <alignment horizontal="right" vertical="center"/>
    </xf>
    <xf numFmtId="166" fontId="7" fillId="0" borderId="0" xfId="0" applyNumberFormat="1" applyFont="1" applyAlignment="1" applyProtection="1">
      <alignment vertical="center"/>
    </xf>
    <xf numFmtId="1" fontId="5" fillId="0" borderId="6" xfId="1" applyNumberFormat="1" applyFont="1" applyFill="1" applyBorder="1" applyAlignment="1" applyProtection="1">
      <alignment horizontal="center" vertical="center"/>
    </xf>
    <xf numFmtId="1" fontId="5" fillId="0" borderId="0" xfId="1" applyNumberFormat="1" applyFont="1" applyFill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166" fontId="4" fillId="0" borderId="7" xfId="1" applyNumberFormat="1" applyFont="1" applyFill="1" applyBorder="1" applyAlignment="1" applyProtection="1">
      <alignment horizontal="right" vertical="center"/>
    </xf>
    <xf numFmtId="1" fontId="4" fillId="3" borderId="59" xfId="1" applyNumberFormat="1" applyFont="1" applyFill="1" applyBorder="1" applyAlignment="1" applyProtection="1">
      <alignment horizontal="center" vertical="center"/>
    </xf>
    <xf numFmtId="1" fontId="4" fillId="3" borderId="60" xfId="1" applyNumberFormat="1" applyFont="1" applyFill="1" applyBorder="1" applyAlignment="1" applyProtection="1">
      <alignment horizontal="left" vertical="center"/>
    </xf>
    <xf numFmtId="49" fontId="4" fillId="3" borderId="60" xfId="1" applyNumberFormat="1" applyFont="1" applyFill="1" applyBorder="1" applyAlignment="1" applyProtection="1">
      <alignment horizontal="left" vertical="center" wrapText="1"/>
    </xf>
    <xf numFmtId="49" fontId="4" fillId="3" borderId="42" xfId="1" applyNumberFormat="1" applyFont="1" applyFill="1" applyBorder="1" applyAlignment="1" applyProtection="1">
      <alignment horizontal="center" vertical="center"/>
    </xf>
    <xf numFmtId="164" fontId="4" fillId="3" borderId="42" xfId="1" applyNumberFormat="1" applyFont="1" applyFill="1" applyBorder="1" applyAlignment="1" applyProtection="1">
      <alignment horizontal="center" vertical="center"/>
    </xf>
    <xf numFmtId="166" fontId="4" fillId="3" borderId="61" xfId="1" applyNumberFormat="1" applyFont="1" applyFill="1" applyBorder="1" applyAlignment="1" applyProtection="1">
      <alignment horizontal="right" vertical="center"/>
    </xf>
    <xf numFmtId="166" fontId="4" fillId="3" borderId="62" xfId="1" applyNumberFormat="1" applyFont="1" applyFill="1" applyBorder="1" applyAlignment="1" applyProtection="1">
      <alignment horizontal="right" vertical="center"/>
    </xf>
    <xf numFmtId="0" fontId="7" fillId="3" borderId="0" xfId="0" applyFont="1" applyFill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/>
    </xf>
    <xf numFmtId="1" fontId="3" fillId="0" borderId="8" xfId="1" applyNumberFormat="1" applyFont="1" applyFill="1" applyBorder="1" applyAlignment="1" applyProtection="1">
      <alignment horizontal="center" vertical="center"/>
    </xf>
    <xf numFmtId="0" fontId="3" fillId="0" borderId="66" xfId="0" applyNumberFormat="1" applyFont="1" applyFill="1" applyBorder="1" applyAlignment="1" applyProtection="1">
      <alignment horizontal="left" vertical="top" wrapText="1"/>
    </xf>
    <xf numFmtId="49" fontId="3" fillId="0" borderId="9" xfId="1" applyNumberFormat="1" applyFont="1" applyFill="1" applyBorder="1" applyAlignment="1" applyProtection="1">
      <alignment horizontal="center" vertical="center"/>
    </xf>
    <xf numFmtId="164" fontId="9" fillId="0" borderId="9" xfId="1" applyNumberFormat="1" applyFont="1" applyFill="1" applyBorder="1" applyAlignment="1" applyProtection="1">
      <alignment horizontal="center" vertical="center"/>
    </xf>
    <xf numFmtId="166" fontId="3" fillId="0" borderId="70" xfId="1" applyNumberFormat="1" applyFont="1" applyFill="1" applyBorder="1" applyAlignment="1" applyProtection="1">
      <alignment horizontal="right" vertical="center"/>
    </xf>
    <xf numFmtId="0" fontId="3" fillId="0" borderId="69" xfId="0" applyFont="1" applyBorder="1" applyAlignment="1" applyProtection="1">
      <alignment horizontal="center" vertical="center"/>
    </xf>
    <xf numFmtId="1" fontId="3" fillId="0" borderId="11" xfId="1" applyNumberFormat="1" applyFont="1" applyFill="1" applyBorder="1" applyAlignment="1" applyProtection="1">
      <alignment horizontal="center" vertical="center"/>
    </xf>
    <xf numFmtId="0" fontId="3" fillId="0" borderId="0" xfId="42" applyFont="1" applyFill="1" applyBorder="1" applyAlignment="1" applyProtection="1">
      <alignment vertical="top" wrapText="1"/>
    </xf>
    <xf numFmtId="0" fontId="3" fillId="0" borderId="1" xfId="42" applyFont="1" applyFill="1" applyBorder="1" applyAlignment="1" applyProtection="1">
      <alignment vertical="top" wrapText="1"/>
    </xf>
    <xf numFmtId="0" fontId="3" fillId="0" borderId="51" xfId="0" applyFont="1" applyBorder="1" applyAlignment="1" applyProtection="1">
      <alignment horizontal="center" vertical="center"/>
    </xf>
    <xf numFmtId="0" fontId="3" fillId="0" borderId="68" xfId="0" applyFont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70" xfId="0" applyFont="1" applyBorder="1" applyAlignment="1" applyProtection="1">
      <alignment horizontal="center" vertical="center"/>
    </xf>
    <xf numFmtId="1" fontId="3" fillId="0" borderId="73" xfId="1" applyNumberFormat="1" applyFont="1" applyFill="1" applyBorder="1" applyAlignment="1" applyProtection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/>
    </xf>
    <xf numFmtId="164" fontId="9" fillId="0" borderId="1" xfId="1" applyNumberFormat="1" applyFont="1" applyFill="1" applyBorder="1" applyAlignment="1" applyProtection="1">
      <alignment horizontal="center" vertical="center"/>
    </xf>
    <xf numFmtId="164" fontId="7" fillId="0" borderId="0" xfId="0" applyNumberFormat="1" applyFont="1" applyAlignment="1" applyProtection="1">
      <alignment vertical="center"/>
    </xf>
    <xf numFmtId="1" fontId="3" fillId="0" borderId="47" xfId="1" applyNumberFormat="1" applyFont="1" applyFill="1" applyBorder="1" applyAlignment="1" applyProtection="1">
      <alignment horizontal="center" vertical="center"/>
    </xf>
    <xf numFmtId="49" fontId="1" fillId="0" borderId="1" xfId="43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vertical="center"/>
    </xf>
    <xf numFmtId="49" fontId="3" fillId="0" borderId="21" xfId="0" applyNumberFormat="1" applyFont="1" applyFill="1" applyBorder="1" applyAlignment="1" applyProtection="1">
      <alignment horizontal="left" vertical="center" wrapText="1"/>
    </xf>
    <xf numFmtId="1" fontId="3" fillId="0" borderId="74" xfId="1" applyNumberFormat="1" applyFont="1" applyFill="1" applyBorder="1" applyAlignment="1" applyProtection="1">
      <alignment horizontal="center" vertical="center"/>
    </xf>
    <xf numFmtId="49" fontId="3" fillId="0" borderId="75" xfId="0" applyNumberFormat="1" applyFont="1" applyFill="1" applyBorder="1" applyAlignment="1" applyProtection="1">
      <alignment horizontal="left" vertical="center" wrapText="1"/>
    </xf>
    <xf numFmtId="49" fontId="3" fillId="0" borderId="81" xfId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 wrapText="1"/>
    </xf>
    <xf numFmtId="1" fontId="3" fillId="0" borderId="71" xfId="1" applyNumberFormat="1" applyFont="1" applyFill="1" applyBorder="1" applyAlignment="1" applyProtection="1">
      <alignment horizontal="center" vertical="center"/>
    </xf>
    <xf numFmtId="1" fontId="3" fillId="0" borderId="0" xfId="1" applyNumberFormat="1" applyFont="1" applyFill="1" applyBorder="1" applyAlignment="1" applyProtection="1">
      <alignment horizontal="center" vertical="center"/>
    </xf>
    <xf numFmtId="0" fontId="3" fillId="0" borderId="76" xfId="42" applyFont="1" applyFill="1" applyBorder="1" applyAlignment="1" applyProtection="1">
      <alignment vertical="top" wrapText="1"/>
    </xf>
    <xf numFmtId="49" fontId="3" fillId="0" borderId="43" xfId="1" applyNumberFormat="1" applyFont="1" applyFill="1" applyBorder="1" applyAlignment="1" applyProtection="1">
      <alignment horizontal="center" vertical="center"/>
    </xf>
    <xf numFmtId="164" fontId="9" fillId="0" borderId="44" xfId="1" applyNumberFormat="1" applyFont="1" applyFill="1" applyBorder="1" applyAlignment="1" applyProtection="1">
      <alignment horizontal="center" vertical="center"/>
    </xf>
    <xf numFmtId="0" fontId="92" fillId="0" borderId="0" xfId="0" applyFont="1" applyAlignment="1" applyProtection="1">
      <alignment vertical="center" wrapText="1"/>
    </xf>
    <xf numFmtId="0" fontId="3" fillId="0" borderId="72" xfId="0" applyFont="1" applyBorder="1" applyAlignment="1" applyProtection="1">
      <alignment horizontal="center" vertical="center"/>
    </xf>
    <xf numFmtId="0" fontId="3" fillId="0" borderId="43" xfId="42" applyFont="1" applyFill="1" applyBorder="1" applyAlignment="1" applyProtection="1">
      <alignment vertical="top" wrapText="1"/>
    </xf>
    <xf numFmtId="1" fontId="4" fillId="3" borderId="82" xfId="1" applyNumberFormat="1" applyFont="1" applyFill="1" applyBorder="1" applyAlignment="1" applyProtection="1">
      <alignment horizontal="center" vertical="center"/>
    </xf>
    <xf numFmtId="1" fontId="4" fillId="3" borderId="83" xfId="1" applyNumberFormat="1" applyFont="1" applyFill="1" applyBorder="1" applyAlignment="1" applyProtection="1">
      <alignment horizontal="left" vertical="center"/>
    </xf>
    <xf numFmtId="49" fontId="4" fillId="3" borderId="83" xfId="1" applyNumberFormat="1" applyFont="1" applyFill="1" applyBorder="1" applyAlignment="1" applyProtection="1">
      <alignment horizontal="left" vertical="center" wrapText="1"/>
    </xf>
    <xf numFmtId="49" fontId="4" fillId="3" borderId="84" xfId="1" applyNumberFormat="1" applyFont="1" applyFill="1" applyBorder="1" applyAlignment="1" applyProtection="1">
      <alignment horizontal="center" vertical="center"/>
    </xf>
    <xf numFmtId="164" fontId="4" fillId="3" borderId="84" xfId="1" applyNumberFormat="1" applyFont="1" applyFill="1" applyBorder="1" applyAlignment="1" applyProtection="1">
      <alignment horizontal="center" vertical="center"/>
    </xf>
    <xf numFmtId="166" fontId="4" fillId="3" borderId="80" xfId="1" applyNumberFormat="1" applyFont="1" applyFill="1" applyBorder="1" applyAlignment="1" applyProtection="1">
      <alignment horizontal="right" vertical="center"/>
    </xf>
    <xf numFmtId="166" fontId="4" fillId="3" borderId="88" xfId="1" applyNumberFormat="1" applyFont="1" applyFill="1" applyBorder="1" applyAlignment="1" applyProtection="1">
      <alignment horizontal="right" vertical="center"/>
    </xf>
    <xf numFmtId="0" fontId="3" fillId="0" borderId="72" xfId="0" applyFont="1" applyFill="1" applyBorder="1" applyAlignment="1" applyProtection="1">
      <alignment horizontal="center" vertical="center"/>
    </xf>
    <xf numFmtId="0" fontId="3" fillId="0" borderId="89" xfId="0" applyNumberFormat="1" applyFont="1" applyFill="1" applyBorder="1" applyAlignment="1" applyProtection="1">
      <alignment horizontal="left" vertical="top" wrapText="1"/>
    </xf>
    <xf numFmtId="49" fontId="3" fillId="0" borderId="78" xfId="1" applyNumberFormat="1" applyFont="1" applyFill="1" applyBorder="1" applyAlignment="1" applyProtection="1">
      <alignment horizontal="center" vertical="center"/>
    </xf>
    <xf numFmtId="164" fontId="9" fillId="0" borderId="77" xfId="1" applyNumberFormat="1" applyFont="1" applyFill="1" applyBorder="1" applyAlignment="1" applyProtection="1">
      <alignment horizontal="center" vertical="center"/>
    </xf>
    <xf numFmtId="0" fontId="3" fillId="0" borderId="69" xfId="0" applyFont="1" applyFill="1" applyBorder="1" applyAlignment="1" applyProtection="1">
      <alignment horizontal="center" vertical="center"/>
    </xf>
    <xf numFmtId="1" fontId="3" fillId="0" borderId="57" xfId="1" applyNumberFormat="1" applyFont="1" applyFill="1" applyBorder="1" applyAlignment="1" applyProtection="1">
      <alignment horizontal="center" vertical="center"/>
    </xf>
    <xf numFmtId="49" fontId="3" fillId="0" borderId="43" xfId="0" applyNumberFormat="1" applyFont="1" applyFill="1" applyBorder="1" applyAlignment="1" applyProtection="1">
      <alignment horizontal="left" vertical="center" wrapText="1"/>
    </xf>
    <xf numFmtId="0" fontId="27" fillId="0" borderId="77" xfId="0" applyNumberFormat="1" applyFont="1" applyFill="1" applyBorder="1" applyAlignment="1" applyProtection="1">
      <alignment horizontal="left" vertical="top" wrapText="1"/>
    </xf>
    <xf numFmtId="49" fontId="3" fillId="0" borderId="77" xfId="1" applyNumberFormat="1" applyFont="1" applyFill="1" applyBorder="1" applyAlignment="1" applyProtection="1">
      <alignment horizontal="center" vertical="center"/>
    </xf>
    <xf numFmtId="1" fontId="3" fillId="0" borderId="1" xfId="1" applyNumberFormat="1" applyFont="1" applyFill="1" applyBorder="1" applyAlignment="1" applyProtection="1">
      <alignment horizontal="center" vertical="center"/>
    </xf>
    <xf numFmtId="49" fontId="31" fillId="0" borderId="1" xfId="43" applyNumberFormat="1" applyFont="1" applyFill="1" applyBorder="1" applyAlignment="1" applyProtection="1">
      <alignment vertical="center" wrapText="1"/>
    </xf>
    <xf numFmtId="1" fontId="3" fillId="0" borderId="6" xfId="1" applyNumberFormat="1" applyFont="1" applyFill="1" applyBorder="1" applyAlignment="1" applyProtection="1">
      <alignment horizontal="center" vertical="center"/>
    </xf>
    <xf numFmtId="0" fontId="27" fillId="0" borderId="21" xfId="0" applyNumberFormat="1" applyFont="1" applyFill="1" applyBorder="1" applyAlignment="1" applyProtection="1">
      <alignment horizontal="left" vertical="top" wrapText="1"/>
    </xf>
    <xf numFmtId="0" fontId="27" fillId="0" borderId="45" xfId="0" applyNumberFormat="1" applyFont="1" applyFill="1" applyBorder="1" applyAlignment="1" applyProtection="1">
      <alignment horizontal="left" vertical="top" wrapText="1"/>
    </xf>
    <xf numFmtId="164" fontId="9" fillId="0" borderId="43" xfId="1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1" fontId="3" fillId="0" borderId="64" xfId="1" applyNumberFormat="1" applyFont="1" applyFill="1" applyBorder="1" applyAlignment="1" applyProtection="1">
      <alignment horizontal="center" vertical="center"/>
    </xf>
    <xf numFmtId="0" fontId="27" fillId="0" borderId="65" xfId="0" applyNumberFormat="1" applyFont="1" applyFill="1" applyBorder="1" applyAlignment="1" applyProtection="1">
      <alignment horizontal="left" vertical="top" wrapText="1"/>
    </xf>
    <xf numFmtId="49" fontId="3" fillId="0" borderId="44" xfId="1" applyNumberFormat="1" applyFont="1" applyFill="1" applyBorder="1" applyAlignment="1" applyProtection="1">
      <alignment horizontal="center" vertical="center"/>
    </xf>
    <xf numFmtId="1" fontId="3" fillId="0" borderId="86" xfId="1" applyNumberFormat="1" applyFont="1" applyFill="1" applyBorder="1" applyAlignment="1" applyProtection="1">
      <alignment horizontal="center" vertical="center"/>
    </xf>
    <xf numFmtId="0" fontId="27" fillId="0" borderId="78" xfId="0" applyNumberFormat="1" applyFont="1" applyFill="1" applyBorder="1" applyAlignment="1" applyProtection="1">
      <alignment horizontal="left" vertical="top" wrapText="1"/>
    </xf>
    <xf numFmtId="166" fontId="4" fillId="3" borderId="79" xfId="1" applyNumberFormat="1" applyFont="1" applyFill="1" applyBorder="1" applyAlignment="1" applyProtection="1">
      <alignment horizontal="right" vertical="center"/>
    </xf>
    <xf numFmtId="166" fontId="4" fillId="3" borderId="85" xfId="1" applyNumberFormat="1" applyFont="1" applyFill="1" applyBorder="1" applyAlignment="1" applyProtection="1">
      <alignment horizontal="right" vertical="center"/>
    </xf>
    <xf numFmtId="49" fontId="3" fillId="0" borderId="9" xfId="0" applyNumberFormat="1" applyFont="1" applyFill="1" applyBorder="1" applyAlignment="1" applyProtection="1">
      <alignment vertical="center" wrapText="1"/>
    </xf>
    <xf numFmtId="0" fontId="3" fillId="0" borderId="51" xfId="0" applyFont="1" applyFill="1" applyBorder="1" applyAlignment="1" applyProtection="1">
      <alignment horizontal="center" vertical="center"/>
    </xf>
    <xf numFmtId="1" fontId="4" fillId="0" borderId="60" xfId="1" applyNumberFormat="1" applyFont="1" applyFill="1" applyBorder="1" applyAlignment="1" applyProtection="1">
      <alignment horizontal="left" vertical="center"/>
    </xf>
    <xf numFmtId="0" fontId="91" fillId="67" borderId="0" xfId="0" applyFont="1" applyFill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7" fillId="0" borderId="63" xfId="0" applyFont="1" applyBorder="1" applyAlignment="1" applyProtection="1">
      <alignment vertical="center"/>
    </xf>
    <xf numFmtId="0" fontId="3" fillId="0" borderId="70" xfId="0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0" fontId="91" fillId="0" borderId="0" xfId="0" applyFont="1" applyAlignment="1" applyProtection="1">
      <alignment vertical="center"/>
    </xf>
    <xf numFmtId="0" fontId="3" fillId="0" borderId="90" xfId="0" applyNumberFormat="1" applyFont="1" applyFill="1" applyBorder="1" applyAlignment="1" applyProtection="1">
      <alignment horizontal="left" vertical="top" wrapText="1"/>
    </xf>
    <xf numFmtId="1" fontId="4" fillId="3" borderId="80" xfId="1" applyNumberFormat="1" applyFont="1" applyFill="1" applyBorder="1" applyAlignment="1" applyProtection="1">
      <alignment horizontal="left" vertical="center"/>
    </xf>
    <xf numFmtId="49" fontId="4" fillId="3" borderId="87" xfId="1" applyNumberFormat="1" applyFont="1" applyFill="1" applyBorder="1" applyAlignment="1" applyProtection="1">
      <alignment horizontal="left" vertical="center" wrapText="1"/>
    </xf>
    <xf numFmtId="49" fontId="4" fillId="3" borderId="91" xfId="1" applyNumberFormat="1" applyFont="1" applyFill="1" applyBorder="1" applyAlignment="1" applyProtection="1">
      <alignment horizontal="center" vertical="center"/>
    </xf>
    <xf numFmtId="164" fontId="4" fillId="3" borderId="91" xfId="1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58" xfId="1966" applyNumberFormat="1" applyFont="1" applyFill="1" applyBorder="1" applyAlignment="1" applyProtection="1">
      <alignment vertical="center" wrapText="1"/>
    </xf>
    <xf numFmtId="180" fontId="3" fillId="0" borderId="9" xfId="354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2" fontId="1" fillId="0" borderId="0" xfId="0" applyNumberFormat="1" applyFont="1" applyFill="1" applyAlignment="1" applyProtection="1">
      <alignment vertical="center"/>
    </xf>
    <xf numFmtId="0" fontId="1" fillId="0" borderId="0" xfId="0" applyFont="1" applyAlignment="1" applyProtection="1">
      <alignment vertical="center"/>
    </xf>
    <xf numFmtId="49" fontId="3" fillId="0" borderId="1" xfId="1966" applyNumberFormat="1" applyFont="1" applyFill="1" applyBorder="1" applyAlignment="1" applyProtection="1">
      <alignment vertical="center" wrapText="1"/>
    </xf>
    <xf numFmtId="180" fontId="3" fillId="0" borderId="11" xfId="354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49" fontId="40" fillId="0" borderId="46" xfId="1966" applyNumberFormat="1" applyFont="1" applyFill="1" applyBorder="1" applyAlignment="1" applyProtection="1">
      <alignment vertical="center" wrapText="1"/>
    </xf>
    <xf numFmtId="180" fontId="3" fillId="0" borderId="1" xfId="354" applyNumberFormat="1" applyFont="1" applyFill="1" applyBorder="1" applyAlignment="1" applyProtection="1">
      <alignment horizontal="center" vertical="center"/>
    </xf>
    <xf numFmtId="180" fontId="3" fillId="0" borderId="44" xfId="354" applyNumberFormat="1" applyFont="1" applyFill="1" applyBorder="1" applyAlignment="1" applyProtection="1">
      <alignment horizontal="center" vertical="center"/>
    </xf>
    <xf numFmtId="49" fontId="3" fillId="0" borderId="6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46" xfId="1966" applyNumberFormat="1" applyFont="1" applyFill="1" applyBorder="1" applyAlignment="1" applyProtection="1">
      <alignment vertical="center" wrapText="1"/>
    </xf>
    <xf numFmtId="49" fontId="3" fillId="0" borderId="73" xfId="0" applyNumberFormat="1" applyFont="1" applyFill="1" applyBorder="1" applyAlignment="1" applyProtection="1">
      <alignment horizontal="center" vertical="center"/>
    </xf>
    <xf numFmtId="0" fontId="4" fillId="0" borderId="63" xfId="0" applyFont="1" applyFill="1" applyBorder="1" applyAlignment="1" applyProtection="1">
      <alignment vertical="center"/>
    </xf>
    <xf numFmtId="2" fontId="0" fillId="0" borderId="63" xfId="0" applyNumberFormat="1" applyFill="1" applyBorder="1" applyAlignment="1" applyProtection="1">
      <alignment vertical="center"/>
    </xf>
    <xf numFmtId="2" fontId="1" fillId="0" borderId="63" xfId="0" applyNumberFormat="1" applyFont="1" applyFill="1" applyBorder="1" applyAlignment="1" applyProtection="1">
      <alignment vertical="center"/>
    </xf>
    <xf numFmtId="0" fontId="1" fillId="0" borderId="63" xfId="0" applyFont="1" applyFill="1" applyBorder="1" applyAlignment="1" applyProtection="1">
      <alignment vertical="center"/>
    </xf>
    <xf numFmtId="0" fontId="1" fillId="0" borderId="63" xfId="0" applyFont="1" applyBorder="1" applyAlignment="1" applyProtection="1">
      <alignment vertical="center"/>
    </xf>
    <xf numFmtId="49" fontId="3" fillId="0" borderId="63" xfId="1966" applyNumberFormat="1" applyFont="1" applyFill="1" applyBorder="1" applyAlignment="1" applyProtection="1">
      <alignment vertical="center" wrapText="1"/>
    </xf>
    <xf numFmtId="0" fontId="3" fillId="0" borderId="44" xfId="42" applyFont="1" applyFill="1" applyBorder="1" applyAlignment="1" applyProtection="1">
      <alignment vertical="top" wrapText="1"/>
    </xf>
    <xf numFmtId="180" fontId="3" fillId="0" borderId="43" xfId="354" applyNumberFormat="1" applyFont="1" applyFill="1" applyBorder="1" applyAlignment="1" applyProtection="1">
      <alignment horizontal="center" vertical="center"/>
    </xf>
    <xf numFmtId="166" fontId="7" fillId="3" borderId="0" xfId="0" applyNumberFormat="1" applyFont="1" applyFill="1" applyAlignment="1" applyProtection="1">
      <alignment vertical="center"/>
    </xf>
    <xf numFmtId="0" fontId="0" fillId="0" borderId="72" xfId="0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left"/>
    </xf>
    <xf numFmtId="0" fontId="3" fillId="0" borderId="9" xfId="2273" applyFont="1" applyFill="1" applyBorder="1" applyAlignment="1" applyProtection="1">
      <alignment wrapText="1"/>
    </xf>
    <xf numFmtId="0" fontId="0" fillId="0" borderId="69" xfId="0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left"/>
    </xf>
    <xf numFmtId="0" fontId="3" fillId="0" borderId="1" xfId="2273" applyFont="1" applyFill="1" applyBorder="1" applyAlignment="1" applyProtection="1">
      <alignment wrapText="1"/>
    </xf>
    <xf numFmtId="0" fontId="0" fillId="0" borderId="52" xfId="0" applyFill="1" applyBorder="1" applyAlignment="1" applyProtection="1">
      <alignment horizontal="center" vertical="center"/>
    </xf>
    <xf numFmtId="0" fontId="0" fillId="0" borderId="55" xfId="0" applyFill="1" applyBorder="1" applyAlignment="1" applyProtection="1">
      <alignment horizontal="left"/>
    </xf>
    <xf numFmtId="0" fontId="3" fillId="0" borderId="53" xfId="2273" applyFont="1" applyFill="1" applyBorder="1" applyAlignment="1" applyProtection="1">
      <alignment wrapText="1"/>
    </xf>
    <xf numFmtId="49" fontId="3" fillId="0" borderId="53" xfId="1" applyNumberFormat="1" applyFont="1" applyFill="1" applyBorder="1" applyAlignment="1" applyProtection="1">
      <alignment horizontal="center" vertical="center"/>
    </xf>
    <xf numFmtId="164" fontId="9" fillId="0" borderId="54" xfId="1" applyNumberFormat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vertical="center" wrapText="1"/>
    </xf>
    <xf numFmtId="4" fontId="3" fillId="0" borderId="9" xfId="354" applyNumberFormat="1" applyFont="1" applyFill="1" applyBorder="1" applyAlignment="1" applyProtection="1">
      <alignment horizontal="center" vertical="center"/>
    </xf>
    <xf numFmtId="4" fontId="3" fillId="0" borderId="49" xfId="354" applyNumberFormat="1" applyFont="1" applyFill="1" applyBorder="1" applyAlignment="1" applyProtection="1">
      <alignment horizontal="center" vertical="center"/>
    </xf>
    <xf numFmtId="166" fontId="3" fillId="0" borderId="10" xfId="1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left"/>
    </xf>
    <xf numFmtId="165" fontId="3" fillId="68" borderId="9" xfId="1" applyNumberFormat="1" applyFont="1" applyFill="1" applyBorder="1" applyAlignment="1" applyProtection="1">
      <alignment horizontal="center" vertical="center"/>
      <protection locked="0"/>
    </xf>
    <xf numFmtId="165" fontId="3" fillId="68" borderId="49" xfId="1" applyNumberFormat="1" applyFont="1" applyFill="1" applyBorder="1" applyAlignment="1" applyProtection="1">
      <alignment horizontal="center" vertical="center"/>
      <protection locked="0"/>
    </xf>
    <xf numFmtId="165" fontId="3" fillId="68" borderId="1" xfId="1" applyNumberFormat="1" applyFont="1" applyFill="1" applyBorder="1" applyAlignment="1" applyProtection="1">
      <alignment horizontal="center" vertical="center"/>
      <protection locked="0"/>
    </xf>
    <xf numFmtId="164" fontId="9" fillId="68" borderId="1" xfId="1" applyNumberFormat="1" applyFont="1" applyFill="1" applyBorder="1" applyAlignment="1" applyProtection="1">
      <alignment horizontal="center" vertical="center"/>
      <protection locked="0"/>
    </xf>
    <xf numFmtId="164" fontId="9" fillId="68" borderId="9" xfId="1" applyNumberFormat="1" applyFont="1" applyFill="1" applyBorder="1" applyAlignment="1" applyProtection="1">
      <alignment horizontal="center" vertical="center"/>
      <protection locked="0"/>
    </xf>
    <xf numFmtId="164" fontId="9" fillId="68" borderId="44" xfId="1" applyNumberFormat="1" applyFont="1" applyFill="1" applyBorder="1" applyAlignment="1" applyProtection="1">
      <alignment horizontal="center" vertical="center"/>
      <protection locked="0"/>
    </xf>
    <xf numFmtId="164" fontId="9" fillId="68" borderId="43" xfId="1" applyNumberFormat="1" applyFont="1" applyFill="1" applyBorder="1" applyAlignment="1" applyProtection="1">
      <alignment horizontal="center" vertical="center"/>
      <protection locked="0"/>
    </xf>
    <xf numFmtId="165" fontId="3" fillId="68" borderId="44" xfId="1" applyNumberFormat="1" applyFont="1" applyFill="1" applyBorder="1" applyAlignment="1" applyProtection="1">
      <alignment horizontal="center" vertical="center"/>
      <protection locked="0"/>
    </xf>
    <xf numFmtId="165" fontId="3" fillId="68" borderId="77" xfId="1" applyNumberFormat="1" applyFont="1" applyFill="1" applyBorder="1" applyAlignment="1" applyProtection="1">
      <alignment horizontal="center" vertical="center"/>
      <protection locked="0"/>
    </xf>
    <xf numFmtId="4" fontId="3" fillId="68" borderId="1" xfId="354" applyNumberFormat="1" applyFont="1" applyFill="1" applyBorder="1" applyAlignment="1" applyProtection="1">
      <alignment horizontal="center" vertical="center"/>
      <protection locked="0"/>
    </xf>
    <xf numFmtId="4" fontId="3" fillId="68" borderId="0" xfId="354" applyNumberFormat="1" applyFont="1" applyFill="1" applyBorder="1" applyAlignment="1" applyProtection="1">
      <alignment horizontal="center" vertical="center"/>
      <protection locked="0"/>
    </xf>
    <xf numFmtId="4" fontId="3" fillId="68" borderId="9" xfId="354" applyNumberFormat="1" applyFont="1" applyFill="1" applyBorder="1" applyAlignment="1" applyProtection="1">
      <alignment horizontal="center" vertical="center"/>
      <protection locked="0"/>
    </xf>
    <xf numFmtId="4" fontId="3" fillId="68" borderId="63" xfId="354" applyNumberFormat="1" applyFont="1" applyFill="1" applyBorder="1" applyAlignment="1" applyProtection="1">
      <alignment horizontal="center" vertical="center"/>
      <protection locked="0"/>
    </xf>
    <xf numFmtId="4" fontId="3" fillId="68" borderId="53" xfId="354" applyNumberFormat="1" applyFont="1" applyFill="1" applyBorder="1" applyAlignment="1" applyProtection="1">
      <alignment horizontal="center" vertical="center"/>
      <protection locked="0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49" fontId="6" fillId="2" borderId="4" xfId="1" applyNumberFormat="1" applyFont="1" applyFill="1" applyBorder="1" applyAlignment="1" applyProtection="1">
      <alignment horizontal="center" vertical="center" wrapText="1"/>
    </xf>
    <xf numFmtId="49" fontId="6" fillId="2" borderId="5" xfId="1" applyNumberFormat="1" applyFont="1" applyFill="1" applyBorder="1" applyAlignment="1" applyProtection="1">
      <alignment horizontal="center" vertical="center" wrapText="1"/>
    </xf>
    <xf numFmtId="49" fontId="3" fillId="0" borderId="50" xfId="1" applyNumberFormat="1" applyFont="1" applyFill="1" applyBorder="1" applyAlignment="1" applyProtection="1">
      <alignment horizontal="left" vertical="top" wrapText="1"/>
    </xf>
    <xf numFmtId="49" fontId="8" fillId="0" borderId="56" xfId="1" applyNumberFormat="1" applyFont="1" applyFill="1" applyBorder="1" applyAlignment="1" applyProtection="1">
      <alignment horizontal="left" vertical="top" wrapText="1"/>
    </xf>
    <xf numFmtId="49" fontId="8" fillId="0" borderId="48" xfId="1" applyNumberFormat="1" applyFont="1" applyFill="1" applyBorder="1" applyAlignment="1" applyProtection="1">
      <alignment horizontal="left" vertical="top" wrapText="1"/>
    </xf>
  </cellXfs>
  <cellStyles count="2274">
    <cellStyle name="___01_PROVĚŘIT" xfId="528"/>
    <cellStyle name="_414" xfId="181"/>
    <cellStyle name="_414_902_VV_HO26__130503" xfId="1903"/>
    <cellStyle name="_414_HO26__Výkaz výměr_VZT-A33" xfId="2232"/>
    <cellStyle name="_414_VV_HO26__zti_io" xfId="1910"/>
    <cellStyle name="_415" xfId="182"/>
    <cellStyle name="_415_902_VV_HO26__130503" xfId="1880"/>
    <cellStyle name="_415_HO26__Výkaz výměr_VZT-A33" xfId="1968"/>
    <cellStyle name="_415_VV_HO26__zti_io" xfId="2243"/>
    <cellStyle name="_5230_RD Kunratice - sklípek_rozpočet" xfId="58"/>
    <cellStyle name="_Dostavba školy Nymburk_Celková rekapitulace" xfId="59"/>
    <cellStyle name="_HO_DPS_MAR_904_00_Vykaz_vymer" xfId="2032"/>
    <cellStyle name="_HOLEČKOVA_VV_silnoproud" xfId="2235"/>
    <cellStyle name="_Ladronka_2_VV-DVD_kontrola_FINAL" xfId="60"/>
    <cellStyle name="_PERSONAL" xfId="61"/>
    <cellStyle name="_PERSONAL_1" xfId="62"/>
    <cellStyle name="_Q-Sadovky-výkaz-2003-07-01" xfId="63"/>
    <cellStyle name="_Q-Sadovky-výkaz-2003-07-01_1" xfId="64"/>
    <cellStyle name="_Q-Sadovky-výkaz-2003-07-01_2" xfId="65"/>
    <cellStyle name="_Q-Sadovky-výkaz-2003-07-01_3" xfId="66"/>
    <cellStyle name="_Titulní list" xfId="67"/>
    <cellStyle name="_ZTI_rozpočet" xfId="68"/>
    <cellStyle name="0,0_x000d__x000a_NA_x000d__x000a_" xfId="473"/>
    <cellStyle name="1" xfId="69"/>
    <cellStyle name="1 000 Kč_ELEKTRO doplněné K PŘEDÁNÍ-  MŠ Přímětická" xfId="70"/>
    <cellStyle name="1 2" xfId="71"/>
    <cellStyle name="1 3" xfId="72"/>
    <cellStyle name="1 4" xfId="73"/>
    <cellStyle name="1 5" xfId="74"/>
    <cellStyle name="1 6" xfId="75"/>
    <cellStyle name="1 7" xfId="76"/>
    <cellStyle name="1_List12" xfId="77"/>
    <cellStyle name="20 % – Zvýraznění 1 2" xfId="257"/>
    <cellStyle name="20 % – Zvýraznění 2 2" xfId="258"/>
    <cellStyle name="20 % – Zvýraznění 3 2" xfId="259"/>
    <cellStyle name="20 % – Zvýraznění 4 2" xfId="260"/>
    <cellStyle name="20 % – Zvýraznění 5 2" xfId="261"/>
    <cellStyle name="20 % – Zvýraznění 6 2" xfId="262"/>
    <cellStyle name="20 % – Zvýraznění1" xfId="19" builtinId="30" customBuiltin="1"/>
    <cellStyle name="20 % – Zvýraznění1 2" xfId="671"/>
    <cellStyle name="20 % – Zvýraznění1 2 2" xfId="972"/>
    <cellStyle name="20 % – Zvýraznění1 2 3" xfId="1272"/>
    <cellStyle name="20 % – Zvýraznění1 2 4" xfId="1567"/>
    <cellStyle name="20 % – Zvýraznění1 2 5" xfId="1862"/>
    <cellStyle name="20 % – Zvýraznění1 2 6" xfId="2199"/>
    <cellStyle name="20 % – Zvýraznění1 3" xfId="825"/>
    <cellStyle name="20 % – Zvýraznění1 4" xfId="1125"/>
    <cellStyle name="20 % – Zvýraznění1 5" xfId="1420"/>
    <cellStyle name="20 % – Zvýraznění1 6" xfId="1715"/>
    <cellStyle name="20 % – Zvýraznění1 7" xfId="2051"/>
    <cellStyle name="20 % – Zvýraznění2" xfId="23" builtinId="34" customBuiltin="1"/>
    <cellStyle name="20 % – Zvýraznění2 2" xfId="673"/>
    <cellStyle name="20 % – Zvýraznění2 2 2" xfId="974"/>
    <cellStyle name="20 % – Zvýraznění2 2 3" xfId="1274"/>
    <cellStyle name="20 % – Zvýraznění2 2 4" xfId="1569"/>
    <cellStyle name="20 % – Zvýraznění2 2 5" xfId="1864"/>
    <cellStyle name="20 % – Zvýraznění2 2 6" xfId="2201"/>
    <cellStyle name="20 % – Zvýraznění2 3" xfId="827"/>
    <cellStyle name="20 % – Zvýraznění2 4" xfId="1127"/>
    <cellStyle name="20 % – Zvýraznění2 5" xfId="1422"/>
    <cellStyle name="20 % – Zvýraznění2 6" xfId="1717"/>
    <cellStyle name="20 % – Zvýraznění2 7" xfId="2053"/>
    <cellStyle name="20 % – Zvýraznění3" xfId="27" builtinId="38" customBuiltin="1"/>
    <cellStyle name="20 % – Zvýraznění3 2" xfId="675"/>
    <cellStyle name="20 % – Zvýraznění3 2 2" xfId="976"/>
    <cellStyle name="20 % – Zvýraznění3 2 3" xfId="1276"/>
    <cellStyle name="20 % – Zvýraznění3 2 4" xfId="1571"/>
    <cellStyle name="20 % – Zvýraznění3 2 5" xfId="1866"/>
    <cellStyle name="20 % – Zvýraznění3 2 6" xfId="2203"/>
    <cellStyle name="20 % – Zvýraznění3 3" xfId="829"/>
    <cellStyle name="20 % – Zvýraznění3 4" xfId="1129"/>
    <cellStyle name="20 % – Zvýraznění3 5" xfId="1424"/>
    <cellStyle name="20 % – Zvýraznění3 6" xfId="1719"/>
    <cellStyle name="20 % – Zvýraznění3 7" xfId="2055"/>
    <cellStyle name="20 % – Zvýraznění4" xfId="31" builtinId="42" customBuiltin="1"/>
    <cellStyle name="20 % – Zvýraznění4 2" xfId="677"/>
    <cellStyle name="20 % – Zvýraznění4 2 2" xfId="978"/>
    <cellStyle name="20 % – Zvýraznění4 2 3" xfId="1278"/>
    <cellStyle name="20 % – Zvýraznění4 2 4" xfId="1573"/>
    <cellStyle name="20 % – Zvýraznění4 2 5" xfId="1868"/>
    <cellStyle name="20 % – Zvýraznění4 2 6" xfId="2205"/>
    <cellStyle name="20 % – Zvýraznění4 3" xfId="831"/>
    <cellStyle name="20 % – Zvýraznění4 4" xfId="1131"/>
    <cellStyle name="20 % – Zvýraznění4 5" xfId="1426"/>
    <cellStyle name="20 % – Zvýraznění4 6" xfId="1721"/>
    <cellStyle name="20 % – Zvýraznění4 7" xfId="2057"/>
    <cellStyle name="20 % – Zvýraznění5" xfId="35" builtinId="46" customBuiltin="1"/>
    <cellStyle name="20 % – Zvýraznění5 2" xfId="679"/>
    <cellStyle name="20 % – Zvýraznění5 2 2" xfId="980"/>
    <cellStyle name="20 % – Zvýraznění5 2 3" xfId="1280"/>
    <cellStyle name="20 % – Zvýraznění5 2 4" xfId="1575"/>
    <cellStyle name="20 % – Zvýraznění5 2 5" xfId="1870"/>
    <cellStyle name="20 % – Zvýraznění5 2 6" xfId="2207"/>
    <cellStyle name="20 % – Zvýraznění5 3" xfId="833"/>
    <cellStyle name="20 % – Zvýraznění5 4" xfId="1133"/>
    <cellStyle name="20 % – Zvýraznění5 5" xfId="1428"/>
    <cellStyle name="20 % – Zvýraznění5 6" xfId="1723"/>
    <cellStyle name="20 % – Zvýraznění5 7" xfId="2059"/>
    <cellStyle name="20 % – Zvýraznění6" xfId="39" builtinId="50" customBuiltin="1"/>
    <cellStyle name="20 % – Zvýraznění6 2" xfId="681"/>
    <cellStyle name="20 % – Zvýraznění6 2 2" xfId="982"/>
    <cellStyle name="20 % – Zvýraznění6 2 3" xfId="1282"/>
    <cellStyle name="20 % – Zvýraznění6 2 4" xfId="1577"/>
    <cellStyle name="20 % – Zvýraznění6 2 5" xfId="1872"/>
    <cellStyle name="20 % – Zvýraznění6 2 6" xfId="2209"/>
    <cellStyle name="20 % – Zvýraznění6 3" xfId="835"/>
    <cellStyle name="20 % – Zvýraznění6 4" xfId="1135"/>
    <cellStyle name="20 % – Zvýraznění6 5" xfId="1430"/>
    <cellStyle name="20 % – Zvýraznění6 6" xfId="1725"/>
    <cellStyle name="20 % – Zvýraznění6 7" xfId="2061"/>
    <cellStyle name="40 % – Zvýraznění 1 2" xfId="263"/>
    <cellStyle name="40 % – Zvýraznění 2 2" xfId="264"/>
    <cellStyle name="40 % – Zvýraznění 3 2" xfId="265"/>
    <cellStyle name="40 % – Zvýraznění 4 2" xfId="266"/>
    <cellStyle name="40 % – Zvýraznění 5 2" xfId="267"/>
    <cellStyle name="40 % – Zvýraznění 6 2" xfId="268"/>
    <cellStyle name="40 % – Zvýraznění1" xfId="20" builtinId="31" customBuiltin="1"/>
    <cellStyle name="40 % – Zvýraznění1 2" xfId="672"/>
    <cellStyle name="40 % – Zvýraznění1 2 2" xfId="973"/>
    <cellStyle name="40 % – Zvýraznění1 2 3" xfId="1273"/>
    <cellStyle name="40 % – Zvýraznění1 2 4" xfId="1568"/>
    <cellStyle name="40 % – Zvýraznění1 2 5" xfId="1863"/>
    <cellStyle name="40 % – Zvýraznění1 2 6" xfId="2200"/>
    <cellStyle name="40 % – Zvýraznění1 3" xfId="826"/>
    <cellStyle name="40 % – Zvýraznění1 4" xfId="1126"/>
    <cellStyle name="40 % – Zvýraznění1 5" xfId="1421"/>
    <cellStyle name="40 % – Zvýraznění1 6" xfId="1716"/>
    <cellStyle name="40 % – Zvýraznění1 7" xfId="2052"/>
    <cellStyle name="40 % – Zvýraznění2" xfId="24" builtinId="35" customBuiltin="1"/>
    <cellStyle name="40 % – Zvýraznění2 2" xfId="674"/>
    <cellStyle name="40 % – Zvýraznění2 2 2" xfId="975"/>
    <cellStyle name="40 % – Zvýraznění2 2 3" xfId="1275"/>
    <cellStyle name="40 % – Zvýraznění2 2 4" xfId="1570"/>
    <cellStyle name="40 % – Zvýraznění2 2 5" xfId="1865"/>
    <cellStyle name="40 % – Zvýraznění2 2 6" xfId="2202"/>
    <cellStyle name="40 % – Zvýraznění2 3" xfId="828"/>
    <cellStyle name="40 % – Zvýraznění2 4" xfId="1128"/>
    <cellStyle name="40 % – Zvýraznění2 5" xfId="1423"/>
    <cellStyle name="40 % – Zvýraznění2 6" xfId="1718"/>
    <cellStyle name="40 % – Zvýraznění2 7" xfId="2054"/>
    <cellStyle name="40 % – Zvýraznění3" xfId="28" builtinId="39" customBuiltin="1"/>
    <cellStyle name="40 % – Zvýraznění3 2" xfId="676"/>
    <cellStyle name="40 % – Zvýraznění3 2 2" xfId="977"/>
    <cellStyle name="40 % – Zvýraznění3 2 3" xfId="1277"/>
    <cellStyle name="40 % – Zvýraznění3 2 4" xfId="1572"/>
    <cellStyle name="40 % – Zvýraznění3 2 5" xfId="1867"/>
    <cellStyle name="40 % – Zvýraznění3 2 6" xfId="2204"/>
    <cellStyle name="40 % – Zvýraznění3 3" xfId="830"/>
    <cellStyle name="40 % – Zvýraznění3 4" xfId="1130"/>
    <cellStyle name="40 % – Zvýraznění3 5" xfId="1425"/>
    <cellStyle name="40 % – Zvýraznění3 6" xfId="1720"/>
    <cellStyle name="40 % – Zvýraznění3 7" xfId="2056"/>
    <cellStyle name="40 % – Zvýraznění4" xfId="32" builtinId="43" customBuiltin="1"/>
    <cellStyle name="40 % – Zvýraznění4 2" xfId="678"/>
    <cellStyle name="40 % – Zvýraznění4 2 2" xfId="979"/>
    <cellStyle name="40 % – Zvýraznění4 2 3" xfId="1279"/>
    <cellStyle name="40 % – Zvýraznění4 2 4" xfId="1574"/>
    <cellStyle name="40 % – Zvýraznění4 2 5" xfId="1869"/>
    <cellStyle name="40 % – Zvýraznění4 2 6" xfId="2206"/>
    <cellStyle name="40 % – Zvýraznění4 3" xfId="832"/>
    <cellStyle name="40 % – Zvýraznění4 4" xfId="1132"/>
    <cellStyle name="40 % – Zvýraznění4 5" xfId="1427"/>
    <cellStyle name="40 % – Zvýraznění4 6" xfId="1722"/>
    <cellStyle name="40 % – Zvýraznění4 7" xfId="2058"/>
    <cellStyle name="40 % – Zvýraznění5" xfId="36" builtinId="47" customBuiltin="1"/>
    <cellStyle name="40 % – Zvýraznění5 2" xfId="680"/>
    <cellStyle name="40 % – Zvýraznění5 2 2" xfId="981"/>
    <cellStyle name="40 % – Zvýraznění5 2 3" xfId="1281"/>
    <cellStyle name="40 % – Zvýraznění5 2 4" xfId="1576"/>
    <cellStyle name="40 % – Zvýraznění5 2 5" xfId="1871"/>
    <cellStyle name="40 % – Zvýraznění5 2 6" xfId="2208"/>
    <cellStyle name="40 % – Zvýraznění5 3" xfId="834"/>
    <cellStyle name="40 % – Zvýraznění5 4" xfId="1134"/>
    <cellStyle name="40 % – Zvýraznění5 5" xfId="1429"/>
    <cellStyle name="40 % – Zvýraznění5 6" xfId="1724"/>
    <cellStyle name="40 % – Zvýraznění5 7" xfId="2060"/>
    <cellStyle name="40 % – Zvýraznění6" xfId="40" builtinId="51" customBuiltin="1"/>
    <cellStyle name="40 % – Zvýraznění6 2" xfId="682"/>
    <cellStyle name="40 % – Zvýraznění6 2 2" xfId="983"/>
    <cellStyle name="40 % – Zvýraznění6 2 3" xfId="1283"/>
    <cellStyle name="40 % – Zvýraznění6 2 4" xfId="1578"/>
    <cellStyle name="40 % – Zvýraznění6 2 5" xfId="1873"/>
    <cellStyle name="40 % – Zvýraznění6 2 6" xfId="2210"/>
    <cellStyle name="40 % – Zvýraznění6 3" xfId="78"/>
    <cellStyle name="40 % – Zvýraznění6 4" xfId="836"/>
    <cellStyle name="40 % – Zvýraznění6 5" xfId="1136"/>
    <cellStyle name="40 % – Zvýraznění6 6" xfId="1431"/>
    <cellStyle name="40 % – Zvýraznění6 7" xfId="1726"/>
    <cellStyle name="40 % – Zvýraznění6 8" xfId="2062"/>
    <cellStyle name="60 % – Zvýraznění 1 2" xfId="269"/>
    <cellStyle name="60 % – Zvýraznění 2 2" xfId="270"/>
    <cellStyle name="60 % – Zvýraznění 3 2" xfId="271"/>
    <cellStyle name="60 % – Zvýraznění 4 2" xfId="272"/>
    <cellStyle name="60 % – Zvýraznění 5 2" xfId="273"/>
    <cellStyle name="60 % – Zvýraznění 6 2" xfId="274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árkyd" xfId="79"/>
    <cellStyle name="cary" xfId="80"/>
    <cellStyle name="Celkem" xfId="17" builtinId="25" customBuiltin="1"/>
    <cellStyle name="Celkem 2" xfId="183"/>
    <cellStyle name="Čárka 2" xfId="81"/>
    <cellStyle name="Čárka 2 2" xfId="333"/>
    <cellStyle name="Čárka 2 2 2" xfId="444"/>
    <cellStyle name="Čárka 2 3" xfId="392"/>
    <cellStyle name="Čárka 2 4" xfId="523"/>
    <cellStyle name="Čárka 3" xfId="82"/>
    <cellStyle name="Čárka 3 2" xfId="334"/>
    <cellStyle name="Čárka 3 2 2" xfId="445"/>
    <cellStyle name="Čárka 3 3" xfId="393"/>
    <cellStyle name="Čárka 4" xfId="354"/>
    <cellStyle name="Čárka 4 2" xfId="463"/>
    <cellStyle name="Čárka 5" xfId="412"/>
    <cellStyle name="Čárka 6" xfId="166"/>
    <cellStyle name="čárky [0]_ELEKTRO doplněné K PŘEDÁNÍ-  MŠ Přímětická" xfId="83"/>
    <cellStyle name="čárky 2" xfId="84"/>
    <cellStyle name="čárky 2 2" xfId="335"/>
    <cellStyle name="čárky 2 2 2" xfId="446"/>
    <cellStyle name="čárky 2 3" xfId="394"/>
    <cellStyle name="čiarky 2" xfId="2081"/>
    <cellStyle name="číslo" xfId="85"/>
    <cellStyle name="Dezimal [0]_Tabelle1" xfId="86"/>
    <cellStyle name="Dezimal 2" xfId="2238"/>
    <cellStyle name="Dezimal_Tabelle1" xfId="87"/>
    <cellStyle name="Dziesiętny [0]_laroux" xfId="88"/>
    <cellStyle name="Dziesiętny_laroux" xfId="89"/>
    <cellStyle name="Excel Built-in Normal" xfId="90"/>
    <cellStyle name="Excel Built-in Normal 2" xfId="474"/>
    <cellStyle name="Firma" xfId="91"/>
    <cellStyle name="Firma 2" xfId="1905"/>
    <cellStyle name="Firma 3" xfId="2218"/>
    <cellStyle name="fnRegressQ 2" xfId="475"/>
    <cellStyle name="Hlavní nadpis" xfId="92"/>
    <cellStyle name="Hypertextové prepojenie 2" xfId="2231"/>
    <cellStyle name="Hypertextový odkaz 2" xfId="53"/>
    <cellStyle name="Hypertextový odkaz 2 2" xfId="527"/>
    <cellStyle name="Hypertextový odkaz 3" xfId="361"/>
    <cellStyle name="Hypertextový odkaz 4" xfId="526"/>
    <cellStyle name="Chybně" xfId="8" builtinId="27" customBuiltin="1"/>
    <cellStyle name="Chybně 10" xfId="2213"/>
    <cellStyle name="Chybně 11" xfId="2230"/>
    <cellStyle name="Chybně 12" xfId="1904"/>
    <cellStyle name="Chybně 13" xfId="2246"/>
    <cellStyle name="Chybně 14" xfId="1914"/>
    <cellStyle name="Chybně 15" xfId="2008"/>
    <cellStyle name="Chybně 16" xfId="1984"/>
    <cellStyle name="Chybně 17" xfId="2239"/>
    <cellStyle name="Chybně 2" xfId="1965"/>
    <cellStyle name="Chybně 3" xfId="1906"/>
    <cellStyle name="Chybně 4" xfId="1909"/>
    <cellStyle name="Chybně 5" xfId="1929"/>
    <cellStyle name="Chybně 6" xfId="2236"/>
    <cellStyle name="Chybně 7" xfId="2241"/>
    <cellStyle name="Chybně 8" xfId="2033"/>
    <cellStyle name="Chybně 9" xfId="1912"/>
    <cellStyle name="Jednotka" xfId="93"/>
    <cellStyle name="Kontrolní buňka" xfId="14" builtinId="23" customBuiltin="1"/>
    <cellStyle name="Kontrolní buňka 2" xfId="184"/>
    <cellStyle name="Měna 2" xfId="279"/>
    <cellStyle name="Měna 2 2" xfId="376"/>
    <cellStyle name="Měna 2 2 2" xfId="465"/>
    <cellStyle name="Měna 2 3" xfId="419"/>
    <cellStyle name="meny 2" xfId="2041"/>
    <cellStyle name="měny 2" xfId="94"/>
    <cellStyle name="měny 2 2" xfId="336"/>
    <cellStyle name="měny 2 2 2" xfId="447"/>
    <cellStyle name="měny 2 3" xfId="395"/>
    <cellStyle name="MJPolozky" xfId="370"/>
    <cellStyle name="množství" xfId="95"/>
    <cellStyle name="Nadpis 1" xfId="3" builtinId="16" customBuiltin="1"/>
    <cellStyle name="Nadpis 1 2" xfId="96"/>
    <cellStyle name="Nadpis 1 3" xfId="185"/>
    <cellStyle name="Nadpis 2" xfId="4" builtinId="17" customBuiltin="1"/>
    <cellStyle name="Nadpis 2 2" xfId="186"/>
    <cellStyle name="Nadpis 3" xfId="5" builtinId="18" customBuiltin="1"/>
    <cellStyle name="Nadpis 3 2" xfId="187"/>
    <cellStyle name="Nadpis 4" xfId="6" builtinId="19" customBuiltin="1"/>
    <cellStyle name="Nadpis 4 2" xfId="188"/>
    <cellStyle name="Nadpis1 1" xfId="97"/>
    <cellStyle name="Nadpis1 1 2" xfId="98"/>
    <cellStyle name="Nadpis1 1 3" xfId="99"/>
    <cellStyle name="Nadpis1 1 4" xfId="100"/>
    <cellStyle name="Nadpis1 1_List12" xfId="101"/>
    <cellStyle name="Naklady" xfId="102"/>
    <cellStyle name="Název 2" xfId="189"/>
    <cellStyle name="Název 3" xfId="529"/>
    <cellStyle name="NazevOddilu" xfId="371"/>
    <cellStyle name="NazevPolozky" xfId="372"/>
    <cellStyle name="Neutrální" xfId="9" builtinId="28" customBuiltin="1"/>
    <cellStyle name="Neutrální 2" xfId="190"/>
    <cellStyle name="normal" xfId="1882"/>
    <cellStyle name="Normal 2" xfId="103"/>
    <cellStyle name="normal 2 2" xfId="1921"/>
    <cellStyle name="Normal 3" xfId="104"/>
    <cellStyle name="Normal_Summary" xfId="44"/>
    <cellStyle name="Normale_Accessories" xfId="476"/>
    <cellStyle name="Normálna 2" xfId="530"/>
    <cellStyle name="Normálna 2 2" xfId="683"/>
    <cellStyle name="Normálna 2 2 2" xfId="984"/>
    <cellStyle name="Normálna 2 2 3" xfId="1284"/>
    <cellStyle name="Normálna 2 2 4" xfId="1579"/>
    <cellStyle name="Normálna 2 2 5" xfId="1874"/>
    <cellStyle name="Normálna 2 2 6" xfId="2211"/>
    <cellStyle name="Normálna 2 3" xfId="837"/>
    <cellStyle name="Normálna 2 4" xfId="1137"/>
    <cellStyle name="Normálna 2 5" xfId="1432"/>
    <cellStyle name="Normálna 2 6" xfId="1727"/>
    <cellStyle name="Normálna 2 7" xfId="2063"/>
    <cellStyle name="Normálna 5" xfId="191"/>
    <cellStyle name="normálne 2" xfId="477"/>
    <cellStyle name="normálne 2 2" xfId="2248"/>
    <cellStyle name="normálne_vv špecifikácie kúpeľne" xfId="478"/>
    <cellStyle name="Normální" xfId="0" builtinId="0"/>
    <cellStyle name="Normální 10" xfId="105"/>
    <cellStyle name="Normální 10 10" xfId="1583"/>
    <cellStyle name="Normální 10 11" xfId="1885"/>
    <cellStyle name="Normální 10 2" xfId="106"/>
    <cellStyle name="Normální 10 2 2" xfId="338"/>
    <cellStyle name="Normální 10 2 2 2" xfId="449"/>
    <cellStyle name="Normální 10 2 2 2 2" xfId="637"/>
    <cellStyle name="Normální 10 2 2 2 2 2" xfId="939"/>
    <cellStyle name="Normální 10 2 2 2 2 3" xfId="1239"/>
    <cellStyle name="Normální 10 2 2 2 2 4" xfId="1534"/>
    <cellStyle name="Normální 10 2 2 2 2 5" xfId="1829"/>
    <cellStyle name="Normální 10 2 2 2 2 6" xfId="2166"/>
    <cellStyle name="Normální 10 2 2 2 3" xfId="791"/>
    <cellStyle name="Normální 10 2 2 2 4" xfId="1092"/>
    <cellStyle name="Normální 10 2 2 2 5" xfId="1387"/>
    <cellStyle name="Normální 10 2 2 2 6" xfId="1682"/>
    <cellStyle name="Normální 10 2 2 2 7" xfId="2012"/>
    <cellStyle name="Normální 10 2 2 3" xfId="577"/>
    <cellStyle name="Normální 10 2 2 3 2" xfId="880"/>
    <cellStyle name="Normální 10 2 2 3 3" xfId="1180"/>
    <cellStyle name="Normální 10 2 2 3 4" xfId="1475"/>
    <cellStyle name="Normální 10 2 2 3 5" xfId="1770"/>
    <cellStyle name="Normální 10 2 2 3 6" xfId="2107"/>
    <cellStyle name="Normální 10 2 2 4" xfId="731"/>
    <cellStyle name="Normální 10 2 2 5" xfId="1033"/>
    <cellStyle name="Normální 10 2 2 6" xfId="1328"/>
    <cellStyle name="Normální 10 2 2 7" xfId="1623"/>
    <cellStyle name="Normální 10 2 2 8" xfId="1943"/>
    <cellStyle name="Normální 10 2 3" xfId="397"/>
    <cellStyle name="Normální 10 2 3 2" xfId="597"/>
    <cellStyle name="Normální 10 2 3 2 2" xfId="900"/>
    <cellStyle name="Normální 10 2 3 2 3" xfId="1200"/>
    <cellStyle name="Normální 10 2 3 2 4" xfId="1495"/>
    <cellStyle name="Normální 10 2 3 2 5" xfId="1790"/>
    <cellStyle name="Normální 10 2 3 2 6" xfId="2127"/>
    <cellStyle name="Normální 10 2 3 3" xfId="751"/>
    <cellStyle name="Normální 10 2 3 4" xfId="1053"/>
    <cellStyle name="Normální 10 2 3 5" xfId="1348"/>
    <cellStyle name="Normální 10 2 3 6" xfId="1643"/>
    <cellStyle name="Normální 10 2 3 7" xfId="1970"/>
    <cellStyle name="Normální 10 2 4" xfId="535"/>
    <cellStyle name="Normální 10 2 4 2" xfId="841"/>
    <cellStyle name="Normální 10 2 4 3" xfId="1141"/>
    <cellStyle name="Normální 10 2 4 4" xfId="1436"/>
    <cellStyle name="Normální 10 2 4 5" xfId="1731"/>
    <cellStyle name="Normální 10 2 4 6" xfId="2067"/>
    <cellStyle name="Normální 10 2 5" xfId="692"/>
    <cellStyle name="Normální 10 2 6" xfId="994"/>
    <cellStyle name="Normální 10 2 7" xfId="1289"/>
    <cellStyle name="Normální 10 2 8" xfId="1584"/>
    <cellStyle name="Normální 10 2 9" xfId="1886"/>
    <cellStyle name="Normální 10 3" xfId="337"/>
    <cellStyle name="Normální 10 3 2" xfId="448"/>
    <cellStyle name="Normální 10 3 2 2" xfId="636"/>
    <cellStyle name="Normální 10 3 2 2 2" xfId="938"/>
    <cellStyle name="Normální 10 3 2 2 3" xfId="1238"/>
    <cellStyle name="Normální 10 3 2 2 4" xfId="1533"/>
    <cellStyle name="Normální 10 3 2 2 5" xfId="1828"/>
    <cellStyle name="Normální 10 3 2 2 6" xfId="2165"/>
    <cellStyle name="Normální 10 3 2 3" xfId="790"/>
    <cellStyle name="Normální 10 3 2 4" xfId="1091"/>
    <cellStyle name="Normální 10 3 2 5" xfId="1386"/>
    <cellStyle name="Normální 10 3 2 6" xfId="1681"/>
    <cellStyle name="Normální 10 3 2 7" xfId="2011"/>
    <cellStyle name="Normální 10 3 3" xfId="576"/>
    <cellStyle name="Normální 10 3 3 2" xfId="879"/>
    <cellStyle name="Normální 10 3 3 3" xfId="1179"/>
    <cellStyle name="Normální 10 3 3 4" xfId="1474"/>
    <cellStyle name="Normální 10 3 3 5" xfId="1769"/>
    <cellStyle name="Normální 10 3 3 6" xfId="2106"/>
    <cellStyle name="Normální 10 3 4" xfId="730"/>
    <cellStyle name="Normální 10 3 5" xfId="1032"/>
    <cellStyle name="Normální 10 3 6" xfId="1327"/>
    <cellStyle name="Normální 10 3 7" xfId="1622"/>
    <cellStyle name="Normální 10 3 8" xfId="1942"/>
    <cellStyle name="Normální 10 4" xfId="396"/>
    <cellStyle name="Normální 10 4 2" xfId="596"/>
    <cellStyle name="Normální 10 4 2 2" xfId="899"/>
    <cellStyle name="Normální 10 4 2 3" xfId="1199"/>
    <cellStyle name="Normální 10 4 2 4" xfId="1494"/>
    <cellStyle name="Normální 10 4 2 5" xfId="1789"/>
    <cellStyle name="Normální 10 4 2 6" xfId="2126"/>
    <cellStyle name="Normální 10 4 3" xfId="750"/>
    <cellStyle name="Normální 10 4 4" xfId="1052"/>
    <cellStyle name="Normální 10 4 5" xfId="1347"/>
    <cellStyle name="Normální 10 4 6" xfId="1642"/>
    <cellStyle name="Normální 10 4 7" xfId="1969"/>
    <cellStyle name="Normální 10 5" xfId="479"/>
    <cellStyle name="Normální 10 6" xfId="534"/>
    <cellStyle name="Normální 10 6 2" xfId="840"/>
    <cellStyle name="Normální 10 6 3" xfId="1140"/>
    <cellStyle name="Normální 10 6 4" xfId="1435"/>
    <cellStyle name="Normální 10 6 5" xfId="1730"/>
    <cellStyle name="Normální 10 6 6" xfId="2066"/>
    <cellStyle name="Normální 10 7" xfId="691"/>
    <cellStyle name="Normální 10 8" xfId="993"/>
    <cellStyle name="Normální 10 9" xfId="1288"/>
    <cellStyle name="Normální 10_List12" xfId="107"/>
    <cellStyle name="Normální 100" xfId="389"/>
    <cellStyle name="Normální 101" xfId="390"/>
    <cellStyle name="Normální 102" xfId="411"/>
    <cellStyle name="Normální 103" xfId="415"/>
    <cellStyle name="Normální 104" xfId="469"/>
    <cellStyle name="Normální 105" xfId="470"/>
    <cellStyle name="Normální 106" xfId="471"/>
    <cellStyle name="Normální 107" xfId="472"/>
    <cellStyle name="Normální 107 2" xfId="655"/>
    <cellStyle name="Normální 107 2 2" xfId="957"/>
    <cellStyle name="Normální 107 2 3" xfId="1257"/>
    <cellStyle name="Normální 107 2 4" xfId="1552"/>
    <cellStyle name="Normální 107 2 5" xfId="1847"/>
    <cellStyle name="Normální 107 2 6" xfId="2184"/>
    <cellStyle name="Normální 107 3" xfId="809"/>
    <cellStyle name="Normální 107 4" xfId="1110"/>
    <cellStyle name="Normální 107 5" xfId="1405"/>
    <cellStyle name="Normální 107 6" xfId="1700"/>
    <cellStyle name="Normální 107 7" xfId="2030"/>
    <cellStyle name="Normální 108" xfId="483"/>
    <cellStyle name="Normální 108 2" xfId="656"/>
    <cellStyle name="Normální 108 2 2" xfId="958"/>
    <cellStyle name="Normální 108 2 3" xfId="1258"/>
    <cellStyle name="Normální 108 2 4" xfId="1553"/>
    <cellStyle name="Normální 108 2 5" xfId="1848"/>
    <cellStyle name="Normální 108 2 6" xfId="2185"/>
    <cellStyle name="Normální 108 3" xfId="811"/>
    <cellStyle name="Normální 108 4" xfId="1111"/>
    <cellStyle name="Normální 108 5" xfId="1406"/>
    <cellStyle name="Normální 108 6" xfId="1701"/>
    <cellStyle name="Normální 108 7" xfId="2034"/>
    <cellStyle name="Normální 109" xfId="509"/>
    <cellStyle name="Normální 109 2" xfId="663"/>
    <cellStyle name="Normální 109 2 2" xfId="965"/>
    <cellStyle name="Normální 109 2 3" xfId="1265"/>
    <cellStyle name="Normální 109 2 4" xfId="1560"/>
    <cellStyle name="Normální 109 2 5" xfId="1855"/>
    <cellStyle name="Normální 109 2 6" xfId="2192"/>
    <cellStyle name="Normální 109 3" xfId="818"/>
    <cellStyle name="Normální 109 4" xfId="1118"/>
    <cellStyle name="Normální 109 5" xfId="1413"/>
    <cellStyle name="Normální 109 6" xfId="1708"/>
    <cellStyle name="Normální 109 7" xfId="2043"/>
    <cellStyle name="Normální 11" xfId="108"/>
    <cellStyle name="Normální 11 2" xfId="480"/>
    <cellStyle name="Normální 110" xfId="512"/>
    <cellStyle name="Normální 110 2" xfId="665"/>
    <cellStyle name="Normální 110 2 2" xfId="967"/>
    <cellStyle name="Normální 110 2 3" xfId="1267"/>
    <cellStyle name="Normální 110 2 4" xfId="1562"/>
    <cellStyle name="Normální 110 2 5" xfId="1857"/>
    <cellStyle name="Normální 110 2 6" xfId="2194"/>
    <cellStyle name="Normální 110 3" xfId="820"/>
    <cellStyle name="Normální 110 4" xfId="1120"/>
    <cellStyle name="Normální 110 5" xfId="1415"/>
    <cellStyle name="Normální 110 6" xfId="1710"/>
    <cellStyle name="Normální 110 7" xfId="2045"/>
    <cellStyle name="Normální 111" xfId="515"/>
    <cellStyle name="Normální 111 2" xfId="667"/>
    <cellStyle name="Normální 111 2 2" xfId="969"/>
    <cellStyle name="Normální 111 2 3" xfId="1269"/>
    <cellStyle name="Normální 111 2 4" xfId="1564"/>
    <cellStyle name="Normální 111 2 5" xfId="1859"/>
    <cellStyle name="Normální 111 2 6" xfId="2196"/>
    <cellStyle name="Normální 111 3" xfId="822"/>
    <cellStyle name="Normální 111 4" xfId="1122"/>
    <cellStyle name="Normální 111 5" xfId="1417"/>
    <cellStyle name="Normální 111 6" xfId="1712"/>
    <cellStyle name="Normální 111 7" xfId="2047"/>
    <cellStyle name="Normální 112" xfId="516"/>
    <cellStyle name="Normální 112 2" xfId="668"/>
    <cellStyle name="Normální 112 2 2" xfId="970"/>
    <cellStyle name="Normální 112 2 3" xfId="1270"/>
    <cellStyle name="Normální 112 2 4" xfId="1565"/>
    <cellStyle name="Normální 112 2 5" xfId="1860"/>
    <cellStyle name="Normální 112 2 6" xfId="2197"/>
    <cellStyle name="Normální 112 3" xfId="823"/>
    <cellStyle name="Normální 112 4" xfId="1123"/>
    <cellStyle name="Normální 112 5" xfId="1418"/>
    <cellStyle name="Normální 112 6" xfId="1713"/>
    <cellStyle name="Normální 112 7" xfId="2048"/>
    <cellStyle name="Normální 113" xfId="517"/>
    <cellStyle name="Normální 113 2" xfId="669"/>
    <cellStyle name="Normální 113 2 2" xfId="971"/>
    <cellStyle name="Normální 113 2 3" xfId="1271"/>
    <cellStyle name="Normální 113 2 4" xfId="1566"/>
    <cellStyle name="Normální 113 2 5" xfId="1861"/>
    <cellStyle name="Normální 113 2 6" xfId="2198"/>
    <cellStyle name="Normální 113 3" xfId="824"/>
    <cellStyle name="Normální 113 4" xfId="1124"/>
    <cellStyle name="Normální 113 5" xfId="1419"/>
    <cellStyle name="Normální 113 6" xfId="1714"/>
    <cellStyle name="Normální 113 7" xfId="2049"/>
    <cellStyle name="Normální 114" xfId="519"/>
    <cellStyle name="Normální 115" xfId="520"/>
    <cellStyle name="Normální 116" xfId="521"/>
    <cellStyle name="Normální 117" xfId="532"/>
    <cellStyle name="Normální 118" xfId="549"/>
    <cellStyle name="Normální 119" xfId="550"/>
    <cellStyle name="Normální 12" xfId="109"/>
    <cellStyle name="Normální 12 2" xfId="481"/>
    <cellStyle name="Normální 120" xfId="688"/>
    <cellStyle name="Normální 121" xfId="686"/>
    <cellStyle name="Normální 122" xfId="685"/>
    <cellStyle name="Normální 123" xfId="634"/>
    <cellStyle name="Normální 124" xfId="687"/>
    <cellStyle name="Normální 125" xfId="551"/>
    <cellStyle name="Normální 126" xfId="689"/>
    <cellStyle name="Normální 127" xfId="810"/>
    <cellStyle name="Normální 128" xfId="986"/>
    <cellStyle name="Normální 129" xfId="987"/>
    <cellStyle name="Normální 13" xfId="110"/>
    <cellStyle name="Normální 13 2" xfId="111"/>
    <cellStyle name="Normální 130" xfId="989"/>
    <cellStyle name="Normální 131" xfId="990"/>
    <cellStyle name="Normální 132" xfId="765"/>
    <cellStyle name="Normální 133" xfId="988"/>
    <cellStyle name="Normální 134" xfId="991"/>
    <cellStyle name="Normální 135" xfId="1286"/>
    <cellStyle name="Normální 136" xfId="1581"/>
    <cellStyle name="Normální 137" xfId="1876"/>
    <cellStyle name="Normální 138" xfId="1902"/>
    <cellStyle name="Normální 139" xfId="1911"/>
    <cellStyle name="Normální 14" xfId="112"/>
    <cellStyle name="Normální 14 2" xfId="339"/>
    <cellStyle name="Normální 14 2 2" xfId="450"/>
    <cellStyle name="Normální 14 2 2 2" xfId="638"/>
    <cellStyle name="Normální 14 2 2 2 2" xfId="940"/>
    <cellStyle name="Normální 14 2 2 2 3" xfId="1240"/>
    <cellStyle name="Normální 14 2 2 2 4" xfId="1535"/>
    <cellStyle name="Normální 14 2 2 2 5" xfId="1830"/>
    <cellStyle name="Normální 14 2 2 2 6" xfId="2167"/>
    <cellStyle name="Normální 14 2 2 3" xfId="792"/>
    <cellStyle name="Normální 14 2 2 4" xfId="1093"/>
    <cellStyle name="Normální 14 2 2 5" xfId="1388"/>
    <cellStyle name="Normální 14 2 2 6" xfId="1683"/>
    <cellStyle name="Normální 14 2 2 7" xfId="2013"/>
    <cellStyle name="Normální 14 2 3" xfId="578"/>
    <cellStyle name="Normální 14 2 3 2" xfId="881"/>
    <cellStyle name="Normální 14 2 3 3" xfId="1181"/>
    <cellStyle name="Normální 14 2 3 4" xfId="1476"/>
    <cellStyle name="Normální 14 2 3 5" xfId="1771"/>
    <cellStyle name="Normální 14 2 3 6" xfId="2108"/>
    <cellStyle name="Normální 14 2 4" xfId="732"/>
    <cellStyle name="Normální 14 2 5" xfId="1034"/>
    <cellStyle name="Normální 14 2 6" xfId="1329"/>
    <cellStyle name="Normální 14 2 7" xfId="1624"/>
    <cellStyle name="Normální 14 2 8" xfId="1944"/>
    <cellStyle name="Normální 14 3" xfId="398"/>
    <cellStyle name="Normální 14 3 2" xfId="598"/>
    <cellStyle name="Normální 14 3 2 2" xfId="901"/>
    <cellStyle name="Normální 14 3 2 3" xfId="1201"/>
    <cellStyle name="Normální 14 3 2 4" xfId="1496"/>
    <cellStyle name="Normální 14 3 2 5" xfId="1791"/>
    <cellStyle name="Normální 14 3 2 6" xfId="2128"/>
    <cellStyle name="Normální 14 3 3" xfId="752"/>
    <cellStyle name="Normální 14 3 4" xfId="1054"/>
    <cellStyle name="Normální 14 3 5" xfId="1349"/>
    <cellStyle name="Normální 14 3 6" xfId="1644"/>
    <cellStyle name="Normální 14 3 7" xfId="1971"/>
    <cellStyle name="Normální 14 4" xfId="536"/>
    <cellStyle name="Normální 14 4 2" xfId="842"/>
    <cellStyle name="Normální 14 4 3" xfId="1142"/>
    <cellStyle name="Normální 14 4 4" xfId="1437"/>
    <cellStyle name="Normální 14 4 5" xfId="1732"/>
    <cellStyle name="Normální 14 4 6" xfId="2068"/>
    <cellStyle name="Normální 14 5" xfId="693"/>
    <cellStyle name="Normální 14 6" xfId="995"/>
    <cellStyle name="Normální 14 7" xfId="1290"/>
    <cellStyle name="Normální 14 8" xfId="1585"/>
    <cellStyle name="Normální 14 9" xfId="1887"/>
    <cellStyle name="Normální 140" xfId="2225"/>
    <cellStyle name="Normální 141" xfId="1966"/>
    <cellStyle name="Normální 142" xfId="2223"/>
    <cellStyle name="Normální 143" xfId="1884"/>
    <cellStyle name="Normální 144" xfId="2222"/>
    <cellStyle name="Normální 145" xfId="2234"/>
    <cellStyle name="Normální 146" xfId="1883"/>
    <cellStyle name="Normální 147" xfId="2237"/>
    <cellStyle name="Normální 148" xfId="2224"/>
    <cellStyle name="Normální 149" xfId="2240"/>
    <cellStyle name="Normální 15" xfId="50"/>
    <cellStyle name="Normální 150" xfId="2221"/>
    <cellStyle name="Normální 151" xfId="2269"/>
    <cellStyle name="Normální 152" xfId="2270"/>
    <cellStyle name="Normální 153" xfId="2271"/>
    <cellStyle name="Normální 154" xfId="2272"/>
    <cellStyle name="Normální 155" xfId="43"/>
    <cellStyle name="Normální 16" xfId="113"/>
    <cellStyle name="Normální 16 2" xfId="340"/>
    <cellStyle name="Normální 16 2 2" xfId="451"/>
    <cellStyle name="Normální 16 2 2 2" xfId="639"/>
    <cellStyle name="Normální 16 2 2 2 2" xfId="941"/>
    <cellStyle name="Normální 16 2 2 2 3" xfId="1241"/>
    <cellStyle name="Normální 16 2 2 2 4" xfId="1536"/>
    <cellStyle name="Normální 16 2 2 2 5" xfId="1831"/>
    <cellStyle name="Normální 16 2 2 2 6" xfId="2168"/>
    <cellStyle name="Normální 16 2 2 3" xfId="793"/>
    <cellStyle name="Normální 16 2 2 4" xfId="1094"/>
    <cellStyle name="Normální 16 2 2 5" xfId="1389"/>
    <cellStyle name="Normální 16 2 2 6" xfId="1684"/>
    <cellStyle name="Normální 16 2 2 7" xfId="2014"/>
    <cellStyle name="Normální 16 2 3" xfId="579"/>
    <cellStyle name="Normální 16 2 3 2" xfId="882"/>
    <cellStyle name="Normální 16 2 3 3" xfId="1182"/>
    <cellStyle name="Normální 16 2 3 4" xfId="1477"/>
    <cellStyle name="Normální 16 2 3 5" xfId="1772"/>
    <cellStyle name="Normální 16 2 3 6" xfId="2109"/>
    <cellStyle name="Normální 16 2 4" xfId="733"/>
    <cellStyle name="Normální 16 2 5" xfId="1035"/>
    <cellStyle name="Normální 16 2 6" xfId="1330"/>
    <cellStyle name="Normální 16 2 7" xfId="1625"/>
    <cellStyle name="Normální 16 2 8" xfId="1945"/>
    <cellStyle name="Normální 16 3" xfId="399"/>
    <cellStyle name="Normální 16 3 2" xfId="599"/>
    <cellStyle name="Normální 16 3 2 2" xfId="902"/>
    <cellStyle name="Normální 16 3 2 3" xfId="1202"/>
    <cellStyle name="Normální 16 3 2 4" xfId="1497"/>
    <cellStyle name="Normální 16 3 2 5" xfId="1792"/>
    <cellStyle name="Normální 16 3 2 6" xfId="2129"/>
    <cellStyle name="Normální 16 3 3" xfId="753"/>
    <cellStyle name="Normální 16 3 4" xfId="1055"/>
    <cellStyle name="Normální 16 3 5" xfId="1350"/>
    <cellStyle name="Normální 16 3 6" xfId="1645"/>
    <cellStyle name="Normální 16 3 7" xfId="1972"/>
    <cellStyle name="Normální 16 4" xfId="537"/>
    <cellStyle name="Normální 16 4 2" xfId="843"/>
    <cellStyle name="Normální 16 4 3" xfId="1143"/>
    <cellStyle name="Normální 16 4 4" xfId="1438"/>
    <cellStyle name="Normální 16 4 5" xfId="1733"/>
    <cellStyle name="Normální 16 4 6" xfId="2069"/>
    <cellStyle name="Normální 16 5" xfId="694"/>
    <cellStyle name="Normální 16 6" xfId="996"/>
    <cellStyle name="Normální 16 7" xfId="1291"/>
    <cellStyle name="Normální 16 8" xfId="1586"/>
    <cellStyle name="Normální 16 9" xfId="1888"/>
    <cellStyle name="Normální 17" xfId="114"/>
    <cellStyle name="Normální 18" xfId="115"/>
    <cellStyle name="Normální 19" xfId="116"/>
    <cellStyle name="Normální 2" xfId="1"/>
    <cellStyle name="normální 2 10" xfId="226"/>
    <cellStyle name="Normální 2 11" xfId="280"/>
    <cellStyle name="Normální 2 12" xfId="284"/>
    <cellStyle name="Normální 2 13" xfId="285"/>
    <cellStyle name="Normální 2 14" xfId="289"/>
    <cellStyle name="Normální 2 15" xfId="290"/>
    <cellStyle name="Normální 2 16" xfId="288"/>
    <cellStyle name="Normální 2 17" xfId="291"/>
    <cellStyle name="Normální 2 18" xfId="293"/>
    <cellStyle name="Normální 2 19" xfId="295"/>
    <cellStyle name="normální 2 2" xfId="117"/>
    <cellStyle name="normální 2 2 10" xfId="245"/>
    <cellStyle name="Normální 2 2 11" xfId="2050"/>
    <cellStyle name="Normální 2 2 12" xfId="2254"/>
    <cellStyle name="Normální 2 2 13" xfId="2265"/>
    <cellStyle name="Normální 2 2 14" xfId="2252"/>
    <cellStyle name="Normální 2 2 15" xfId="2267"/>
    <cellStyle name="Normální 2 2 16" xfId="2250"/>
    <cellStyle name="Normální 2 2 2" xfId="57"/>
    <cellStyle name="normální 2 2 3" xfId="118"/>
    <cellStyle name="normální 2 2 4" xfId="193"/>
    <cellStyle name="normální 2 2 5" xfId="227"/>
    <cellStyle name="normální 2 2 6" xfId="236"/>
    <cellStyle name="normální 2 2 7" xfId="221"/>
    <cellStyle name="normální 2 2 8" xfId="241"/>
    <cellStyle name="normální 2 2 9" xfId="216"/>
    <cellStyle name="Normální 2 20" xfId="297"/>
    <cellStyle name="Normální 2 21" xfId="299"/>
    <cellStyle name="Normální 2 22" xfId="301"/>
    <cellStyle name="Normální 2 23" xfId="303"/>
    <cellStyle name="Normální 2 24" xfId="305"/>
    <cellStyle name="Normální 2 25" xfId="307"/>
    <cellStyle name="Normální 2 26" xfId="309"/>
    <cellStyle name="Normální 2 27" xfId="311"/>
    <cellStyle name="Normální 2 28" xfId="313"/>
    <cellStyle name="Normální 2 29" xfId="315"/>
    <cellStyle name="Normální 2 3" xfId="119"/>
    <cellStyle name="normální 2 3 2" xfId="2244"/>
    <cellStyle name="normální 2 3 3" xfId="2010"/>
    <cellStyle name="normální 2 3 4" xfId="2216"/>
    <cellStyle name="Normální 2 30" xfId="317"/>
    <cellStyle name="Normální 2 31" xfId="319"/>
    <cellStyle name="Normální 2 32" xfId="321"/>
    <cellStyle name="Normální 2 33" xfId="323"/>
    <cellStyle name="Normální 2 34" xfId="359"/>
    <cellStyle name="Normální 2 35" xfId="377"/>
    <cellStyle name="Normální 2 36" xfId="380"/>
    <cellStyle name="Normální 2 37" xfId="378"/>
    <cellStyle name="Normální 2 38" xfId="382"/>
    <cellStyle name="Normální 2 39" xfId="482"/>
    <cellStyle name="normální 2 4" xfId="120"/>
    <cellStyle name="normální 2 4 10" xfId="2229"/>
    <cellStyle name="normální 2 4 2" xfId="341"/>
    <cellStyle name="normální 2 4 2 2" xfId="452"/>
    <cellStyle name="normální 2 4 2 2 2" xfId="640"/>
    <cellStyle name="normální 2 4 2 2 2 2" xfId="942"/>
    <cellStyle name="normální 2 4 2 2 2 3" xfId="1242"/>
    <cellStyle name="normální 2 4 2 2 2 4" xfId="1537"/>
    <cellStyle name="normální 2 4 2 2 2 5" xfId="1832"/>
    <cellStyle name="normální 2 4 2 2 2 6" xfId="2169"/>
    <cellStyle name="normální 2 4 2 2 3" xfId="794"/>
    <cellStyle name="normální 2 4 2 2 4" xfId="1095"/>
    <cellStyle name="normální 2 4 2 2 5" xfId="1390"/>
    <cellStyle name="normální 2 4 2 2 6" xfId="1685"/>
    <cellStyle name="normální 2 4 2 2 7" xfId="2015"/>
    <cellStyle name="normální 2 4 2 3" xfId="580"/>
    <cellStyle name="normální 2 4 2 3 2" xfId="883"/>
    <cellStyle name="normální 2 4 2 3 3" xfId="1183"/>
    <cellStyle name="normální 2 4 2 3 4" xfId="1478"/>
    <cellStyle name="normální 2 4 2 3 5" xfId="1773"/>
    <cellStyle name="normální 2 4 2 3 6" xfId="2110"/>
    <cellStyle name="normální 2 4 2 4" xfId="734"/>
    <cellStyle name="normální 2 4 2 5" xfId="1036"/>
    <cellStyle name="normální 2 4 2 6" xfId="1331"/>
    <cellStyle name="normální 2 4 2 7" xfId="1626"/>
    <cellStyle name="normální 2 4 2 8" xfId="1946"/>
    <cellStyle name="normální 2 4 3" xfId="400"/>
    <cellStyle name="normální 2 4 3 2" xfId="600"/>
    <cellStyle name="normální 2 4 3 2 2" xfId="903"/>
    <cellStyle name="normální 2 4 3 2 3" xfId="1203"/>
    <cellStyle name="normální 2 4 3 2 4" xfId="1498"/>
    <cellStyle name="normální 2 4 3 2 5" xfId="1793"/>
    <cellStyle name="normální 2 4 3 2 6" xfId="2130"/>
    <cellStyle name="normální 2 4 3 3" xfId="754"/>
    <cellStyle name="normální 2 4 3 4" xfId="1056"/>
    <cellStyle name="normální 2 4 3 5" xfId="1351"/>
    <cellStyle name="normální 2 4 3 6" xfId="1646"/>
    <cellStyle name="normální 2 4 3 7" xfId="1973"/>
    <cellStyle name="normální 2 4 4" xfId="538"/>
    <cellStyle name="normální 2 4 4 2" xfId="844"/>
    <cellStyle name="normální 2 4 4 3" xfId="1144"/>
    <cellStyle name="normální 2 4 4 4" xfId="1439"/>
    <cellStyle name="normální 2 4 4 5" xfId="1734"/>
    <cellStyle name="normální 2 4 4 6" xfId="2070"/>
    <cellStyle name="normální 2 4 5" xfId="695"/>
    <cellStyle name="normální 2 4 6" xfId="997"/>
    <cellStyle name="normální 2 4 7" xfId="1292"/>
    <cellStyle name="normální 2 4 8" xfId="1587"/>
    <cellStyle name="normální 2 4 9" xfId="1889"/>
    <cellStyle name="Normální 2 40" xfId="499"/>
    <cellStyle name="Normální 2 41" xfId="498"/>
    <cellStyle name="Normální 2 42" xfId="500"/>
    <cellStyle name="Normální 2 43" xfId="497"/>
    <cellStyle name="Normální 2 44" xfId="502"/>
    <cellStyle name="Normální 2 45" xfId="518"/>
    <cellStyle name="Normální 2 45 2" xfId="670"/>
    <cellStyle name="normální 2 46" xfId="1958"/>
    <cellStyle name="normální 2 47" xfId="2253"/>
    <cellStyle name="normální 2 48" xfId="2266"/>
    <cellStyle name="normální 2 49" xfId="2251"/>
    <cellStyle name="Normální 2 5" xfId="121"/>
    <cellStyle name="normální 2 50" xfId="2268"/>
    <cellStyle name="normální 2 51" xfId="2249"/>
    <cellStyle name="Normální 2 52" xfId="51"/>
    <cellStyle name="Normální 2 6" xfId="122"/>
    <cellStyle name="Normální 2 7" xfId="123"/>
    <cellStyle name="Normální 2 8" xfId="124"/>
    <cellStyle name="normální 2 9" xfId="192"/>
    <cellStyle name="normální 2_902_VV_HO26__130503" xfId="2039"/>
    <cellStyle name="Normální 20" xfId="125"/>
    <cellStyle name="Normální 21" xfId="126"/>
    <cellStyle name="Normální 22" xfId="55"/>
    <cellStyle name="Normální 22 2" xfId="332"/>
    <cellStyle name="Normální 22 2 2" xfId="443"/>
    <cellStyle name="Normální 22 2 2 2" xfId="635"/>
    <cellStyle name="Normální 22 2 2 2 2" xfId="937"/>
    <cellStyle name="Normální 22 2 2 2 3" xfId="1237"/>
    <cellStyle name="Normální 22 2 2 2 4" xfId="1532"/>
    <cellStyle name="Normální 22 2 2 2 5" xfId="1827"/>
    <cellStyle name="Normální 22 2 2 2 6" xfId="2164"/>
    <cellStyle name="Normální 22 2 2 3" xfId="789"/>
    <cellStyle name="Normální 22 2 2 4" xfId="1090"/>
    <cellStyle name="Normální 22 2 2 5" xfId="1385"/>
    <cellStyle name="Normální 22 2 2 6" xfId="1680"/>
    <cellStyle name="Normální 22 2 2 7" xfId="2009"/>
    <cellStyle name="Normální 22 2 3" xfId="575"/>
    <cellStyle name="Normální 22 2 3 2" xfId="878"/>
    <cellStyle name="Normální 22 2 3 3" xfId="1178"/>
    <cellStyle name="Normální 22 2 3 4" xfId="1473"/>
    <cellStyle name="Normální 22 2 3 5" xfId="1768"/>
    <cellStyle name="Normální 22 2 3 6" xfId="2105"/>
    <cellStyle name="Normální 22 2 4" xfId="729"/>
    <cellStyle name="Normální 22 2 5" xfId="1031"/>
    <cellStyle name="Normální 22 2 6" xfId="1326"/>
    <cellStyle name="Normální 22 2 7" xfId="1621"/>
    <cellStyle name="Normální 22 2 8" xfId="1941"/>
    <cellStyle name="Normální 22 3" xfId="391"/>
    <cellStyle name="Normální 22 3 2" xfId="595"/>
    <cellStyle name="Normální 22 3 2 2" xfId="898"/>
    <cellStyle name="Normální 22 3 2 3" xfId="1198"/>
    <cellStyle name="Normální 22 3 2 4" xfId="1493"/>
    <cellStyle name="Normální 22 3 2 5" xfId="1788"/>
    <cellStyle name="Normální 22 3 2 6" xfId="2125"/>
    <cellStyle name="Normální 22 3 3" xfId="749"/>
    <cellStyle name="Normální 22 3 4" xfId="1051"/>
    <cellStyle name="Normální 22 3 5" xfId="1346"/>
    <cellStyle name="Normální 22 3 6" xfId="1641"/>
    <cellStyle name="Normální 22 3 7" xfId="1967"/>
    <cellStyle name="Normální 22 4" xfId="533"/>
    <cellStyle name="Normální 22 4 2" xfId="839"/>
    <cellStyle name="Normální 22 4 3" xfId="1139"/>
    <cellStyle name="Normální 22 4 4" xfId="1434"/>
    <cellStyle name="Normální 22 4 5" xfId="1729"/>
    <cellStyle name="Normální 22 4 6" xfId="2065"/>
    <cellStyle name="Normální 22 5" xfId="690"/>
    <cellStyle name="Normální 22 6" xfId="992"/>
    <cellStyle name="Normální 22 7" xfId="1287"/>
    <cellStyle name="Normální 22 8" xfId="1582"/>
    <cellStyle name="Normální 22 9" xfId="1878"/>
    <cellStyle name="Normální 23" xfId="167"/>
    <cellStyle name="Normální 23 2" xfId="413"/>
    <cellStyle name="Normální 24" xfId="168"/>
    <cellStyle name="Normální 24 2" xfId="414"/>
    <cellStyle name="Normální 25" xfId="169"/>
    <cellStyle name="Normální 256" xfId="127"/>
    <cellStyle name="Normální 26" xfId="170"/>
    <cellStyle name="Normální 27" xfId="171"/>
    <cellStyle name="Normální 28" xfId="172"/>
    <cellStyle name="Normální 29" xfId="173"/>
    <cellStyle name="Normální 3" xfId="42"/>
    <cellStyle name="Normální 3 10" xfId="217"/>
    <cellStyle name="Normální 3 11" xfId="281"/>
    <cellStyle name="Normální 3 12" xfId="330"/>
    <cellStyle name="Normální 3 13" xfId="522"/>
    <cellStyle name="Normální 3 14" xfId="2227"/>
    <cellStyle name="Normální 3 15" xfId="52"/>
    <cellStyle name="normální 3 2" xfId="49"/>
    <cellStyle name="normální 3 3" xfId="129"/>
    <cellStyle name="Normální 3 3 2" xfId="525"/>
    <cellStyle name="normální 3 3 2 2" xfId="1877"/>
    <cellStyle name="normální 3 3 3" xfId="2242"/>
    <cellStyle name="normální 3 3 4" xfId="2257"/>
    <cellStyle name="normální 3 3 5" xfId="2263"/>
    <cellStyle name="normální 3 3 6" xfId="2256"/>
    <cellStyle name="normální 3 3 7" xfId="2264"/>
    <cellStyle name="normální 3 3 8" xfId="2255"/>
    <cellStyle name="normální 3 4" xfId="128"/>
    <cellStyle name="Normální 3 5" xfId="194"/>
    <cellStyle name="Normální 3 6" xfId="228"/>
    <cellStyle name="Normální 3 7" xfId="235"/>
    <cellStyle name="Normální 3 8" xfId="222"/>
    <cellStyle name="Normální 3 9" xfId="240"/>
    <cellStyle name="normální 3_EPS_02_Výkaz výměr_03" xfId="1879"/>
    <cellStyle name="Normální 30" xfId="174"/>
    <cellStyle name="Normální 31" xfId="175"/>
    <cellStyle name="Normální 32" xfId="176"/>
    <cellStyle name="Normální 33" xfId="177"/>
    <cellStyle name="Normální 34" xfId="178"/>
    <cellStyle name="Normální 35" xfId="179"/>
    <cellStyle name="Normální 36" xfId="180"/>
    <cellStyle name="Normální 37" xfId="214"/>
    <cellStyle name="Normální 38" xfId="246"/>
    <cellStyle name="Normální 39" xfId="249"/>
    <cellStyle name="Normální 4" xfId="54"/>
    <cellStyle name="Normální 4 10" xfId="248"/>
    <cellStyle name="Normální 4 11" xfId="331"/>
    <cellStyle name="normální 4 12" xfId="358"/>
    <cellStyle name="normální 4 13" xfId="484"/>
    <cellStyle name="normální 4 14" xfId="501"/>
    <cellStyle name="normální 4 15" xfId="496"/>
    <cellStyle name="normální 4 16" xfId="503"/>
    <cellStyle name="normální 4 17" xfId="495"/>
    <cellStyle name="normální 4 18" xfId="506"/>
    <cellStyle name="Normální 4 19" xfId="524"/>
    <cellStyle name="normální 4 2" xfId="56"/>
    <cellStyle name="Normální 4 20" xfId="2214"/>
    <cellStyle name="Normální 4 21" xfId="2260"/>
    <cellStyle name="Normální 4 22" xfId="2261"/>
    <cellStyle name="Normální 4 23" xfId="2259"/>
    <cellStyle name="Normální 4 24" xfId="2262"/>
    <cellStyle name="Normální 4 25" xfId="2258"/>
    <cellStyle name="Normální 4 3" xfId="195"/>
    <cellStyle name="Normální 4 4" xfId="229"/>
    <cellStyle name="Normální 4 5" xfId="234"/>
    <cellStyle name="Normální 4 6" xfId="223"/>
    <cellStyle name="Normální 4 7" xfId="239"/>
    <cellStyle name="Normální 4 8" xfId="218"/>
    <cellStyle name="Normální 4 9" xfId="244"/>
    <cellStyle name="normální 4_EPS_02_Výkaz výměr_03" xfId="2215"/>
    <cellStyle name="Normální 40" xfId="250"/>
    <cellStyle name="Normální 41" xfId="251"/>
    <cellStyle name="Normální 42" xfId="252"/>
    <cellStyle name="Normální 43" xfId="253"/>
    <cellStyle name="Normální 44" xfId="254"/>
    <cellStyle name="Normální 45" xfId="255"/>
    <cellStyle name="Normální 46" xfId="256"/>
    <cellStyle name="Normální 46 2" xfId="416"/>
    <cellStyle name="Normální 47" xfId="278"/>
    <cellStyle name="Normální 47 2" xfId="418"/>
    <cellStyle name="Normální 47 2 2" xfId="611"/>
    <cellStyle name="Normální 47 2 2 2" xfId="914"/>
    <cellStyle name="Normální 47 2 2 3" xfId="1214"/>
    <cellStyle name="Normální 47 2 2 4" xfId="1509"/>
    <cellStyle name="Normální 47 2 2 5" xfId="1804"/>
    <cellStyle name="Normální 47 2 2 6" xfId="2141"/>
    <cellStyle name="Normální 47 2 3" xfId="766"/>
    <cellStyle name="Normální 47 2 4" xfId="1067"/>
    <cellStyle name="Normální 47 2 5" xfId="1362"/>
    <cellStyle name="Normální 47 2 6" xfId="1657"/>
    <cellStyle name="Normální 47 2 7" xfId="1985"/>
    <cellStyle name="Normální 47 3" xfId="552"/>
    <cellStyle name="Normální 47 3 2" xfId="855"/>
    <cellStyle name="Normální 47 3 3" xfId="1155"/>
    <cellStyle name="Normální 47 3 4" xfId="1450"/>
    <cellStyle name="Normální 47 3 5" xfId="1745"/>
    <cellStyle name="Normální 47 3 6" xfId="2082"/>
    <cellStyle name="Normální 47 4" xfId="706"/>
    <cellStyle name="Normální 47 5" xfId="1008"/>
    <cellStyle name="Normální 47 6" xfId="1303"/>
    <cellStyle name="Normální 47 7" xfId="1598"/>
    <cellStyle name="Normální 47 8" xfId="1915"/>
    <cellStyle name="Normální 48" xfId="283"/>
    <cellStyle name="Normální 48 2" xfId="420"/>
    <cellStyle name="Normální 48 2 2" xfId="612"/>
    <cellStyle name="Normální 48 2 2 2" xfId="915"/>
    <cellStyle name="Normální 48 2 2 3" xfId="1215"/>
    <cellStyle name="Normální 48 2 2 4" xfId="1510"/>
    <cellStyle name="Normální 48 2 2 5" xfId="1805"/>
    <cellStyle name="Normální 48 2 2 6" xfId="2142"/>
    <cellStyle name="Normální 48 2 3" xfId="767"/>
    <cellStyle name="Normální 48 2 4" xfId="1068"/>
    <cellStyle name="Normální 48 2 5" xfId="1363"/>
    <cellStyle name="Normální 48 2 6" xfId="1658"/>
    <cellStyle name="Normální 48 2 7" xfId="1986"/>
    <cellStyle name="Normální 48 3" xfId="553"/>
    <cellStyle name="Normální 48 3 2" xfId="856"/>
    <cellStyle name="Normální 48 3 3" xfId="1156"/>
    <cellStyle name="Normální 48 3 4" xfId="1451"/>
    <cellStyle name="Normální 48 3 5" xfId="1746"/>
    <cellStyle name="Normální 48 3 6" xfId="2083"/>
    <cellStyle name="Normální 48 4" xfId="707"/>
    <cellStyle name="Normální 48 5" xfId="1009"/>
    <cellStyle name="Normální 48 6" xfId="1304"/>
    <cellStyle name="Normální 48 7" xfId="1599"/>
    <cellStyle name="Normální 48 8" xfId="1916"/>
    <cellStyle name="Normální 49" xfId="286"/>
    <cellStyle name="Normální 49 2" xfId="421"/>
    <cellStyle name="Normální 49 2 2" xfId="613"/>
    <cellStyle name="Normální 49 2 2 2" xfId="916"/>
    <cellStyle name="Normální 49 2 2 3" xfId="1216"/>
    <cellStyle name="Normální 49 2 2 4" xfId="1511"/>
    <cellStyle name="Normální 49 2 2 5" xfId="1806"/>
    <cellStyle name="Normální 49 2 2 6" xfId="2143"/>
    <cellStyle name="Normální 49 2 3" xfId="768"/>
    <cellStyle name="Normální 49 2 4" xfId="1069"/>
    <cellStyle name="Normální 49 2 5" xfId="1364"/>
    <cellStyle name="Normální 49 2 6" xfId="1659"/>
    <cellStyle name="Normální 49 2 7" xfId="1987"/>
    <cellStyle name="Normální 49 3" xfId="554"/>
    <cellStyle name="Normální 49 3 2" xfId="857"/>
    <cellStyle name="Normální 49 3 3" xfId="1157"/>
    <cellStyle name="Normální 49 3 4" xfId="1452"/>
    <cellStyle name="Normální 49 3 5" xfId="1747"/>
    <cellStyle name="Normální 49 3 6" xfId="2084"/>
    <cellStyle name="Normální 49 4" xfId="708"/>
    <cellStyle name="Normální 49 5" xfId="1010"/>
    <cellStyle name="Normální 49 6" xfId="1305"/>
    <cellStyle name="Normální 49 7" xfId="1600"/>
    <cellStyle name="Normální 49 8" xfId="1917"/>
    <cellStyle name="normální 5" xfId="130"/>
    <cellStyle name="Normální 5 10" xfId="247"/>
    <cellStyle name="Normální 5 11" xfId="485"/>
    <cellStyle name="Normální 5 12" xfId="2247"/>
    <cellStyle name="Normální 5 2" xfId="131"/>
    <cellStyle name="Normální 5 2 10" xfId="1891"/>
    <cellStyle name="Normální 5 2 2" xfId="132"/>
    <cellStyle name="Normální 5 2 2 2" xfId="343"/>
    <cellStyle name="Normální 5 2 2 2 2" xfId="454"/>
    <cellStyle name="Normální 5 2 2 2 2 2" xfId="642"/>
    <cellStyle name="Normální 5 2 2 2 2 2 2" xfId="944"/>
    <cellStyle name="Normální 5 2 2 2 2 2 3" xfId="1244"/>
    <cellStyle name="Normální 5 2 2 2 2 2 4" xfId="1539"/>
    <cellStyle name="Normální 5 2 2 2 2 2 5" xfId="1834"/>
    <cellStyle name="Normální 5 2 2 2 2 2 6" xfId="2171"/>
    <cellStyle name="Normální 5 2 2 2 2 3" xfId="796"/>
    <cellStyle name="Normální 5 2 2 2 2 4" xfId="1097"/>
    <cellStyle name="Normální 5 2 2 2 2 5" xfId="1392"/>
    <cellStyle name="Normální 5 2 2 2 2 6" xfId="1687"/>
    <cellStyle name="Normální 5 2 2 2 2 7" xfId="2017"/>
    <cellStyle name="Normální 5 2 2 2 3" xfId="582"/>
    <cellStyle name="Normální 5 2 2 2 3 2" xfId="885"/>
    <cellStyle name="Normální 5 2 2 2 3 3" xfId="1185"/>
    <cellStyle name="Normální 5 2 2 2 3 4" xfId="1480"/>
    <cellStyle name="Normální 5 2 2 2 3 5" xfId="1775"/>
    <cellStyle name="Normální 5 2 2 2 3 6" xfId="2112"/>
    <cellStyle name="Normální 5 2 2 2 4" xfId="736"/>
    <cellStyle name="Normální 5 2 2 2 5" xfId="1038"/>
    <cellStyle name="Normální 5 2 2 2 6" xfId="1333"/>
    <cellStyle name="Normální 5 2 2 2 7" xfId="1628"/>
    <cellStyle name="Normální 5 2 2 2 8" xfId="1948"/>
    <cellStyle name="Normální 5 2 2 3" xfId="402"/>
    <cellStyle name="Normální 5 2 2 3 2" xfId="602"/>
    <cellStyle name="Normální 5 2 2 3 2 2" xfId="905"/>
    <cellStyle name="Normální 5 2 2 3 2 3" xfId="1205"/>
    <cellStyle name="Normální 5 2 2 3 2 4" xfId="1500"/>
    <cellStyle name="Normální 5 2 2 3 2 5" xfId="1795"/>
    <cellStyle name="Normální 5 2 2 3 2 6" xfId="2132"/>
    <cellStyle name="Normální 5 2 2 3 3" xfId="756"/>
    <cellStyle name="Normální 5 2 2 3 4" xfId="1058"/>
    <cellStyle name="Normální 5 2 2 3 5" xfId="1353"/>
    <cellStyle name="Normální 5 2 2 3 6" xfId="1648"/>
    <cellStyle name="Normální 5 2 2 3 7" xfId="1975"/>
    <cellStyle name="Normální 5 2 2 4" xfId="540"/>
    <cellStyle name="Normální 5 2 2 4 2" xfId="846"/>
    <cellStyle name="Normální 5 2 2 4 3" xfId="1146"/>
    <cellStyle name="Normální 5 2 2 4 4" xfId="1441"/>
    <cellStyle name="Normální 5 2 2 4 5" xfId="1736"/>
    <cellStyle name="Normální 5 2 2 4 6" xfId="2072"/>
    <cellStyle name="Normální 5 2 2 5" xfId="697"/>
    <cellStyle name="Normální 5 2 2 6" xfId="999"/>
    <cellStyle name="Normální 5 2 2 7" xfId="1294"/>
    <cellStyle name="Normální 5 2 2 8" xfId="1589"/>
    <cellStyle name="Normální 5 2 2 9" xfId="1892"/>
    <cellStyle name="Normální 5 2 3" xfId="342"/>
    <cellStyle name="Normální 5 2 3 2" xfId="453"/>
    <cellStyle name="Normální 5 2 3 2 2" xfId="641"/>
    <cellStyle name="Normální 5 2 3 2 2 2" xfId="943"/>
    <cellStyle name="Normální 5 2 3 2 2 3" xfId="1243"/>
    <cellStyle name="Normální 5 2 3 2 2 4" xfId="1538"/>
    <cellStyle name="Normální 5 2 3 2 2 5" xfId="1833"/>
    <cellStyle name="Normální 5 2 3 2 2 6" xfId="2170"/>
    <cellStyle name="Normální 5 2 3 2 3" xfId="795"/>
    <cellStyle name="Normální 5 2 3 2 4" xfId="1096"/>
    <cellStyle name="Normální 5 2 3 2 5" xfId="1391"/>
    <cellStyle name="Normální 5 2 3 2 6" xfId="1686"/>
    <cellStyle name="Normální 5 2 3 2 7" xfId="2016"/>
    <cellStyle name="Normální 5 2 3 3" xfId="581"/>
    <cellStyle name="Normální 5 2 3 3 2" xfId="884"/>
    <cellStyle name="Normální 5 2 3 3 3" xfId="1184"/>
    <cellStyle name="Normální 5 2 3 3 4" xfId="1479"/>
    <cellStyle name="Normální 5 2 3 3 5" xfId="1774"/>
    <cellStyle name="Normální 5 2 3 3 6" xfId="2111"/>
    <cellStyle name="Normální 5 2 3 4" xfId="735"/>
    <cellStyle name="Normální 5 2 3 5" xfId="1037"/>
    <cellStyle name="Normální 5 2 3 6" xfId="1332"/>
    <cellStyle name="Normální 5 2 3 7" xfId="1627"/>
    <cellStyle name="Normální 5 2 3 8" xfId="1947"/>
    <cellStyle name="Normální 5 2 4" xfId="401"/>
    <cellStyle name="Normální 5 2 4 2" xfId="601"/>
    <cellStyle name="Normální 5 2 4 2 2" xfId="904"/>
    <cellStyle name="Normální 5 2 4 2 3" xfId="1204"/>
    <cellStyle name="Normální 5 2 4 2 4" xfId="1499"/>
    <cellStyle name="Normální 5 2 4 2 5" xfId="1794"/>
    <cellStyle name="Normální 5 2 4 2 6" xfId="2131"/>
    <cellStyle name="Normální 5 2 4 3" xfId="755"/>
    <cellStyle name="Normální 5 2 4 4" xfId="1057"/>
    <cellStyle name="Normální 5 2 4 5" xfId="1352"/>
    <cellStyle name="Normální 5 2 4 6" xfId="1647"/>
    <cellStyle name="Normální 5 2 4 7" xfId="1974"/>
    <cellStyle name="Normální 5 2 5" xfId="539"/>
    <cellStyle name="Normální 5 2 5 2" xfId="845"/>
    <cellStyle name="Normální 5 2 5 3" xfId="1145"/>
    <cellStyle name="Normální 5 2 5 4" xfId="1440"/>
    <cellStyle name="Normální 5 2 5 5" xfId="1735"/>
    <cellStyle name="Normální 5 2 5 6" xfId="2071"/>
    <cellStyle name="Normální 5 2 6" xfId="696"/>
    <cellStyle name="Normální 5 2 7" xfId="998"/>
    <cellStyle name="Normální 5 2 8" xfId="1293"/>
    <cellStyle name="Normální 5 2 9" xfId="1588"/>
    <cellStyle name="Normální 5 2_List12" xfId="133"/>
    <cellStyle name="Normální 5 3" xfId="196"/>
    <cellStyle name="Normální 5 4" xfId="230"/>
    <cellStyle name="Normální 5 5" xfId="233"/>
    <cellStyle name="Normální 5 6" xfId="224"/>
    <cellStyle name="Normální 5 7" xfId="238"/>
    <cellStyle name="Normální 5 8" xfId="219"/>
    <cellStyle name="Normální 5 9" xfId="243"/>
    <cellStyle name="Normální 50" xfId="287"/>
    <cellStyle name="Normální 50 2" xfId="422"/>
    <cellStyle name="Normální 50 2 2" xfId="614"/>
    <cellStyle name="Normální 50 2 2 2" xfId="917"/>
    <cellStyle name="Normální 50 2 2 3" xfId="1217"/>
    <cellStyle name="Normální 50 2 2 4" xfId="1512"/>
    <cellStyle name="Normální 50 2 2 5" xfId="1807"/>
    <cellStyle name="Normální 50 2 2 6" xfId="2144"/>
    <cellStyle name="Normální 50 2 3" xfId="769"/>
    <cellStyle name="Normální 50 2 4" xfId="1070"/>
    <cellStyle name="Normální 50 2 5" xfId="1365"/>
    <cellStyle name="Normální 50 2 6" xfId="1660"/>
    <cellStyle name="Normální 50 2 7" xfId="1988"/>
    <cellStyle name="Normální 50 3" xfId="555"/>
    <cellStyle name="Normální 50 3 2" xfId="858"/>
    <cellStyle name="Normální 50 3 3" xfId="1158"/>
    <cellStyle name="Normální 50 3 4" xfId="1453"/>
    <cellStyle name="Normální 50 3 5" xfId="1748"/>
    <cellStyle name="Normální 50 3 6" xfId="2085"/>
    <cellStyle name="Normální 50 4" xfId="709"/>
    <cellStyle name="Normální 50 5" xfId="1011"/>
    <cellStyle name="Normální 50 6" xfId="1306"/>
    <cellStyle name="Normální 50 7" xfId="1601"/>
    <cellStyle name="Normální 50 8" xfId="1918"/>
    <cellStyle name="Normální 51" xfId="292"/>
    <cellStyle name="Normální 51 2" xfId="423"/>
    <cellStyle name="Normální 51 2 2" xfId="615"/>
    <cellStyle name="Normální 51 2 2 2" xfId="918"/>
    <cellStyle name="Normální 51 2 2 3" xfId="1218"/>
    <cellStyle name="Normální 51 2 2 4" xfId="1513"/>
    <cellStyle name="Normální 51 2 2 5" xfId="1808"/>
    <cellStyle name="Normální 51 2 2 6" xfId="2145"/>
    <cellStyle name="Normální 51 2 3" xfId="770"/>
    <cellStyle name="Normální 51 2 4" xfId="1071"/>
    <cellStyle name="Normální 51 2 5" xfId="1366"/>
    <cellStyle name="Normální 51 2 6" xfId="1661"/>
    <cellStyle name="Normální 51 2 7" xfId="1989"/>
    <cellStyle name="Normální 51 3" xfId="556"/>
    <cellStyle name="Normální 51 3 2" xfId="859"/>
    <cellStyle name="Normální 51 3 3" xfId="1159"/>
    <cellStyle name="Normální 51 3 4" xfId="1454"/>
    <cellStyle name="Normální 51 3 5" xfId="1749"/>
    <cellStyle name="Normální 51 3 6" xfId="2086"/>
    <cellStyle name="Normální 51 4" xfId="710"/>
    <cellStyle name="Normální 51 5" xfId="1012"/>
    <cellStyle name="Normální 51 6" xfId="1307"/>
    <cellStyle name="Normální 51 7" xfId="1602"/>
    <cellStyle name="Normální 51 8" xfId="1919"/>
    <cellStyle name="Normální 52" xfId="294"/>
    <cellStyle name="Normální 52 2" xfId="424"/>
    <cellStyle name="Normální 52 2 2" xfId="616"/>
    <cellStyle name="Normální 52 2 2 2" xfId="919"/>
    <cellStyle name="Normální 52 2 2 3" xfId="1219"/>
    <cellStyle name="Normální 52 2 2 4" xfId="1514"/>
    <cellStyle name="Normální 52 2 2 5" xfId="1809"/>
    <cellStyle name="Normální 52 2 2 6" xfId="2146"/>
    <cellStyle name="Normální 52 2 3" xfId="771"/>
    <cellStyle name="Normální 52 2 4" xfId="1072"/>
    <cellStyle name="Normální 52 2 5" xfId="1367"/>
    <cellStyle name="Normální 52 2 6" xfId="1662"/>
    <cellStyle name="Normální 52 2 7" xfId="1990"/>
    <cellStyle name="Normální 52 3" xfId="557"/>
    <cellStyle name="Normální 52 3 2" xfId="860"/>
    <cellStyle name="Normální 52 3 3" xfId="1160"/>
    <cellStyle name="Normální 52 3 4" xfId="1455"/>
    <cellStyle name="Normální 52 3 5" xfId="1750"/>
    <cellStyle name="Normální 52 3 6" xfId="2087"/>
    <cellStyle name="Normální 52 4" xfId="711"/>
    <cellStyle name="Normální 52 5" xfId="1013"/>
    <cellStyle name="Normální 52 6" xfId="1308"/>
    <cellStyle name="Normální 52 7" xfId="1603"/>
    <cellStyle name="Normální 52 8" xfId="1920"/>
    <cellStyle name="Normální 53" xfId="296"/>
    <cellStyle name="Normální 53 2" xfId="425"/>
    <cellStyle name="Normální 53 2 2" xfId="617"/>
    <cellStyle name="Normální 53 2 2 2" xfId="920"/>
    <cellStyle name="Normální 53 2 2 3" xfId="1220"/>
    <cellStyle name="Normální 53 2 2 4" xfId="1515"/>
    <cellStyle name="Normální 53 2 2 5" xfId="1810"/>
    <cellStyle name="Normální 53 2 2 6" xfId="2147"/>
    <cellStyle name="Normální 53 2 3" xfId="772"/>
    <cellStyle name="Normální 53 2 4" xfId="1073"/>
    <cellStyle name="Normální 53 2 5" xfId="1368"/>
    <cellStyle name="Normální 53 2 6" xfId="1663"/>
    <cellStyle name="Normální 53 2 7" xfId="1991"/>
    <cellStyle name="Normální 53 3" xfId="558"/>
    <cellStyle name="Normální 53 3 2" xfId="861"/>
    <cellStyle name="Normální 53 3 3" xfId="1161"/>
    <cellStyle name="Normální 53 3 4" xfId="1456"/>
    <cellStyle name="Normální 53 3 5" xfId="1751"/>
    <cellStyle name="Normální 53 3 6" xfId="2088"/>
    <cellStyle name="Normální 53 4" xfId="712"/>
    <cellStyle name="Normální 53 5" xfId="1014"/>
    <cellStyle name="Normální 53 6" xfId="1309"/>
    <cellStyle name="Normální 53 7" xfId="1604"/>
    <cellStyle name="Normální 53 8" xfId="1922"/>
    <cellStyle name="Normální 54" xfId="298"/>
    <cellStyle name="Normální 54 2" xfId="426"/>
    <cellStyle name="Normální 54 2 2" xfId="618"/>
    <cellStyle name="Normální 54 2 2 2" xfId="921"/>
    <cellStyle name="Normální 54 2 2 3" xfId="1221"/>
    <cellStyle name="Normální 54 2 2 4" xfId="1516"/>
    <cellStyle name="Normální 54 2 2 5" xfId="1811"/>
    <cellStyle name="Normální 54 2 2 6" xfId="2148"/>
    <cellStyle name="Normální 54 2 3" xfId="773"/>
    <cellStyle name="Normální 54 2 4" xfId="1074"/>
    <cellStyle name="Normální 54 2 5" xfId="1369"/>
    <cellStyle name="Normální 54 2 6" xfId="1664"/>
    <cellStyle name="Normální 54 2 7" xfId="1992"/>
    <cellStyle name="Normální 54 3" xfId="559"/>
    <cellStyle name="Normální 54 3 2" xfId="862"/>
    <cellStyle name="Normální 54 3 3" xfId="1162"/>
    <cellStyle name="Normální 54 3 4" xfId="1457"/>
    <cellStyle name="Normální 54 3 5" xfId="1752"/>
    <cellStyle name="Normální 54 3 6" xfId="2089"/>
    <cellStyle name="Normální 54 4" xfId="713"/>
    <cellStyle name="Normální 54 5" xfId="1015"/>
    <cellStyle name="Normální 54 6" xfId="1310"/>
    <cellStyle name="Normální 54 7" xfId="1605"/>
    <cellStyle name="Normální 54 8" xfId="1923"/>
    <cellStyle name="Normální 55" xfId="300"/>
    <cellStyle name="Normální 55 2" xfId="427"/>
    <cellStyle name="Normální 55 2 2" xfId="619"/>
    <cellStyle name="Normální 55 2 2 2" xfId="922"/>
    <cellStyle name="Normální 55 2 2 3" xfId="1222"/>
    <cellStyle name="Normální 55 2 2 4" xfId="1517"/>
    <cellStyle name="Normální 55 2 2 5" xfId="1812"/>
    <cellStyle name="Normální 55 2 2 6" xfId="2149"/>
    <cellStyle name="Normální 55 2 3" xfId="774"/>
    <cellStyle name="Normální 55 2 4" xfId="1075"/>
    <cellStyle name="Normální 55 2 5" xfId="1370"/>
    <cellStyle name="Normální 55 2 6" xfId="1665"/>
    <cellStyle name="Normální 55 2 7" xfId="1993"/>
    <cellStyle name="Normální 55 3" xfId="560"/>
    <cellStyle name="Normální 55 3 2" xfId="863"/>
    <cellStyle name="Normální 55 3 3" xfId="1163"/>
    <cellStyle name="Normální 55 3 4" xfId="1458"/>
    <cellStyle name="Normální 55 3 5" xfId="1753"/>
    <cellStyle name="Normální 55 3 6" xfId="2090"/>
    <cellStyle name="Normální 55 4" xfId="714"/>
    <cellStyle name="Normální 55 5" xfId="1016"/>
    <cellStyle name="Normální 55 6" xfId="1311"/>
    <cellStyle name="Normální 55 7" xfId="1606"/>
    <cellStyle name="Normální 55 8" xfId="1924"/>
    <cellStyle name="Normální 56" xfId="302"/>
    <cellStyle name="Normální 56 2" xfId="428"/>
    <cellStyle name="Normální 56 2 2" xfId="620"/>
    <cellStyle name="Normální 56 2 2 2" xfId="923"/>
    <cellStyle name="Normální 56 2 2 3" xfId="1223"/>
    <cellStyle name="Normální 56 2 2 4" xfId="1518"/>
    <cellStyle name="Normální 56 2 2 5" xfId="1813"/>
    <cellStyle name="Normální 56 2 2 6" xfId="2150"/>
    <cellStyle name="Normální 56 2 3" xfId="775"/>
    <cellStyle name="Normální 56 2 4" xfId="1076"/>
    <cellStyle name="Normální 56 2 5" xfId="1371"/>
    <cellStyle name="Normální 56 2 6" xfId="1666"/>
    <cellStyle name="Normální 56 2 7" xfId="1994"/>
    <cellStyle name="Normální 56 3" xfId="561"/>
    <cellStyle name="Normální 56 3 2" xfId="864"/>
    <cellStyle name="Normální 56 3 3" xfId="1164"/>
    <cellStyle name="Normální 56 3 4" xfId="1459"/>
    <cellStyle name="Normální 56 3 5" xfId="1754"/>
    <cellStyle name="Normální 56 3 6" xfId="2091"/>
    <cellStyle name="Normální 56 4" xfId="715"/>
    <cellStyle name="Normální 56 5" xfId="1017"/>
    <cellStyle name="Normální 56 6" xfId="1312"/>
    <cellStyle name="Normální 56 7" xfId="1607"/>
    <cellStyle name="Normální 56 8" xfId="1925"/>
    <cellStyle name="Normální 57" xfId="304"/>
    <cellStyle name="Normální 57 2" xfId="429"/>
    <cellStyle name="Normální 57 2 2" xfId="621"/>
    <cellStyle name="Normální 57 2 2 2" xfId="924"/>
    <cellStyle name="Normální 57 2 2 3" xfId="1224"/>
    <cellStyle name="Normální 57 2 2 4" xfId="1519"/>
    <cellStyle name="Normální 57 2 2 5" xfId="1814"/>
    <cellStyle name="Normální 57 2 2 6" xfId="2151"/>
    <cellStyle name="Normální 57 2 3" xfId="776"/>
    <cellStyle name="Normální 57 2 4" xfId="1077"/>
    <cellStyle name="Normální 57 2 5" xfId="1372"/>
    <cellStyle name="Normální 57 2 6" xfId="1667"/>
    <cellStyle name="Normální 57 2 7" xfId="1995"/>
    <cellStyle name="Normální 57 3" xfId="562"/>
    <cellStyle name="Normální 57 3 2" xfId="865"/>
    <cellStyle name="Normální 57 3 3" xfId="1165"/>
    <cellStyle name="Normální 57 3 4" xfId="1460"/>
    <cellStyle name="Normální 57 3 5" xfId="1755"/>
    <cellStyle name="Normální 57 3 6" xfId="2092"/>
    <cellStyle name="Normální 57 4" xfId="716"/>
    <cellStyle name="Normální 57 5" xfId="1018"/>
    <cellStyle name="Normální 57 6" xfId="1313"/>
    <cellStyle name="Normální 57 7" xfId="1608"/>
    <cellStyle name="Normální 57 8" xfId="1926"/>
    <cellStyle name="Normální 58" xfId="306"/>
    <cellStyle name="Normální 58 2" xfId="430"/>
    <cellStyle name="Normální 58 2 2" xfId="622"/>
    <cellStyle name="Normální 58 2 2 2" xfId="925"/>
    <cellStyle name="Normální 58 2 2 3" xfId="1225"/>
    <cellStyle name="Normální 58 2 2 4" xfId="1520"/>
    <cellStyle name="Normální 58 2 2 5" xfId="1815"/>
    <cellStyle name="Normální 58 2 2 6" xfId="2152"/>
    <cellStyle name="Normální 58 2 3" xfId="777"/>
    <cellStyle name="Normální 58 2 4" xfId="1078"/>
    <cellStyle name="Normální 58 2 5" xfId="1373"/>
    <cellStyle name="Normální 58 2 6" xfId="1668"/>
    <cellStyle name="Normální 58 2 7" xfId="1996"/>
    <cellStyle name="Normální 58 3" xfId="563"/>
    <cellStyle name="Normální 58 3 2" xfId="866"/>
    <cellStyle name="Normální 58 3 3" xfId="1166"/>
    <cellStyle name="Normální 58 3 4" xfId="1461"/>
    <cellStyle name="Normální 58 3 5" xfId="1756"/>
    <cellStyle name="Normální 58 3 6" xfId="2093"/>
    <cellStyle name="Normální 58 4" xfId="717"/>
    <cellStyle name="Normální 58 5" xfId="1019"/>
    <cellStyle name="Normální 58 6" xfId="1314"/>
    <cellStyle name="Normální 58 7" xfId="1609"/>
    <cellStyle name="Normální 58 8" xfId="1927"/>
    <cellStyle name="Normální 59" xfId="308"/>
    <cellStyle name="Normální 59 2" xfId="431"/>
    <cellStyle name="Normální 59 2 2" xfId="623"/>
    <cellStyle name="Normální 59 2 2 2" xfId="926"/>
    <cellStyle name="Normální 59 2 2 3" xfId="1226"/>
    <cellStyle name="Normální 59 2 2 4" xfId="1521"/>
    <cellStyle name="Normální 59 2 2 5" xfId="1816"/>
    <cellStyle name="Normální 59 2 2 6" xfId="2153"/>
    <cellStyle name="Normální 59 2 3" xfId="778"/>
    <cellStyle name="Normální 59 2 4" xfId="1079"/>
    <cellStyle name="Normální 59 2 5" xfId="1374"/>
    <cellStyle name="Normální 59 2 6" xfId="1669"/>
    <cellStyle name="Normální 59 2 7" xfId="1997"/>
    <cellStyle name="Normální 59 3" xfId="564"/>
    <cellStyle name="Normální 59 3 2" xfId="867"/>
    <cellStyle name="Normální 59 3 3" xfId="1167"/>
    <cellStyle name="Normální 59 3 4" xfId="1462"/>
    <cellStyle name="Normální 59 3 5" xfId="1757"/>
    <cellStyle name="Normální 59 3 6" xfId="2094"/>
    <cellStyle name="Normální 59 4" xfId="718"/>
    <cellStyle name="Normální 59 5" xfId="1020"/>
    <cellStyle name="Normální 59 6" xfId="1315"/>
    <cellStyle name="Normální 59 7" xfId="1610"/>
    <cellStyle name="Normální 59 8" xfId="1928"/>
    <cellStyle name="normální 6" xfId="134"/>
    <cellStyle name="Normální 6 10" xfId="215"/>
    <cellStyle name="Normální 6 11" xfId="486"/>
    <cellStyle name="Normální 6 11 2" xfId="657"/>
    <cellStyle name="Normální 6 11 2 2" xfId="959"/>
    <cellStyle name="Normální 6 11 2 3" xfId="1259"/>
    <cellStyle name="Normální 6 11 2 4" xfId="1554"/>
    <cellStyle name="Normální 6 11 2 5" xfId="1849"/>
    <cellStyle name="Normální 6 11 2 6" xfId="2186"/>
    <cellStyle name="Normální 6 11 3" xfId="812"/>
    <cellStyle name="Normální 6 11 4" xfId="1112"/>
    <cellStyle name="Normální 6 11 5" xfId="1407"/>
    <cellStyle name="Normální 6 11 6" xfId="1702"/>
    <cellStyle name="Normální 6 11 7" xfId="2035"/>
    <cellStyle name="Normální 6 2" xfId="135"/>
    <cellStyle name="Normální 6 2 10" xfId="1894"/>
    <cellStyle name="Normální 6 2 2" xfId="136"/>
    <cellStyle name="Normální 6 2 2 2" xfId="345"/>
    <cellStyle name="Normální 6 2 2 2 2" xfId="456"/>
    <cellStyle name="Normální 6 2 2 2 2 2" xfId="644"/>
    <cellStyle name="Normální 6 2 2 2 2 2 2" xfId="946"/>
    <cellStyle name="Normální 6 2 2 2 2 2 3" xfId="1246"/>
    <cellStyle name="Normální 6 2 2 2 2 2 4" xfId="1541"/>
    <cellStyle name="Normální 6 2 2 2 2 2 5" xfId="1836"/>
    <cellStyle name="Normální 6 2 2 2 2 2 6" xfId="2173"/>
    <cellStyle name="Normální 6 2 2 2 2 3" xfId="798"/>
    <cellStyle name="Normální 6 2 2 2 2 4" xfId="1099"/>
    <cellStyle name="Normální 6 2 2 2 2 5" xfId="1394"/>
    <cellStyle name="Normální 6 2 2 2 2 6" xfId="1689"/>
    <cellStyle name="Normální 6 2 2 2 2 7" xfId="2019"/>
    <cellStyle name="Normální 6 2 2 2 3" xfId="584"/>
    <cellStyle name="Normální 6 2 2 2 3 2" xfId="887"/>
    <cellStyle name="Normální 6 2 2 2 3 3" xfId="1187"/>
    <cellStyle name="Normální 6 2 2 2 3 4" xfId="1482"/>
    <cellStyle name="Normální 6 2 2 2 3 5" xfId="1777"/>
    <cellStyle name="Normální 6 2 2 2 3 6" xfId="2114"/>
    <cellStyle name="Normální 6 2 2 2 4" xfId="738"/>
    <cellStyle name="Normální 6 2 2 2 5" xfId="1040"/>
    <cellStyle name="Normální 6 2 2 2 6" xfId="1335"/>
    <cellStyle name="Normální 6 2 2 2 7" xfId="1630"/>
    <cellStyle name="Normální 6 2 2 2 8" xfId="1950"/>
    <cellStyle name="Normální 6 2 2 3" xfId="404"/>
    <cellStyle name="Normální 6 2 2 3 2" xfId="604"/>
    <cellStyle name="Normální 6 2 2 3 2 2" xfId="907"/>
    <cellStyle name="Normální 6 2 2 3 2 3" xfId="1207"/>
    <cellStyle name="Normální 6 2 2 3 2 4" xfId="1502"/>
    <cellStyle name="Normální 6 2 2 3 2 5" xfId="1797"/>
    <cellStyle name="Normální 6 2 2 3 2 6" xfId="2134"/>
    <cellStyle name="Normální 6 2 2 3 3" xfId="758"/>
    <cellStyle name="Normální 6 2 2 3 4" xfId="1060"/>
    <cellStyle name="Normální 6 2 2 3 5" xfId="1355"/>
    <cellStyle name="Normální 6 2 2 3 6" xfId="1650"/>
    <cellStyle name="Normální 6 2 2 3 7" xfId="1977"/>
    <cellStyle name="Normální 6 2 2 4" xfId="542"/>
    <cellStyle name="Normální 6 2 2 4 2" xfId="848"/>
    <cellStyle name="Normální 6 2 2 4 3" xfId="1148"/>
    <cellStyle name="Normální 6 2 2 4 4" xfId="1443"/>
    <cellStyle name="Normální 6 2 2 4 5" xfId="1738"/>
    <cellStyle name="Normální 6 2 2 4 6" xfId="2074"/>
    <cellStyle name="Normální 6 2 2 5" xfId="699"/>
    <cellStyle name="Normální 6 2 2 6" xfId="1001"/>
    <cellStyle name="Normální 6 2 2 7" xfId="1296"/>
    <cellStyle name="Normální 6 2 2 8" xfId="1591"/>
    <cellStyle name="Normální 6 2 2 9" xfId="1895"/>
    <cellStyle name="Normální 6 2 3" xfId="344"/>
    <cellStyle name="Normální 6 2 3 2" xfId="455"/>
    <cellStyle name="Normální 6 2 3 2 2" xfId="643"/>
    <cellStyle name="Normální 6 2 3 2 2 2" xfId="945"/>
    <cellStyle name="Normální 6 2 3 2 2 3" xfId="1245"/>
    <cellStyle name="Normální 6 2 3 2 2 4" xfId="1540"/>
    <cellStyle name="Normální 6 2 3 2 2 5" xfId="1835"/>
    <cellStyle name="Normální 6 2 3 2 2 6" xfId="2172"/>
    <cellStyle name="Normální 6 2 3 2 3" xfId="797"/>
    <cellStyle name="Normální 6 2 3 2 4" xfId="1098"/>
    <cellStyle name="Normální 6 2 3 2 5" xfId="1393"/>
    <cellStyle name="Normální 6 2 3 2 6" xfId="1688"/>
    <cellStyle name="Normální 6 2 3 2 7" xfId="2018"/>
    <cellStyle name="Normální 6 2 3 3" xfId="583"/>
    <cellStyle name="Normální 6 2 3 3 2" xfId="886"/>
    <cellStyle name="Normální 6 2 3 3 3" xfId="1186"/>
    <cellStyle name="Normální 6 2 3 3 4" xfId="1481"/>
    <cellStyle name="Normální 6 2 3 3 5" xfId="1776"/>
    <cellStyle name="Normální 6 2 3 3 6" xfId="2113"/>
    <cellStyle name="Normální 6 2 3 4" xfId="737"/>
    <cellStyle name="Normální 6 2 3 5" xfId="1039"/>
    <cellStyle name="Normální 6 2 3 6" xfId="1334"/>
    <cellStyle name="Normální 6 2 3 7" xfId="1629"/>
    <cellStyle name="Normální 6 2 3 8" xfId="1949"/>
    <cellStyle name="Normální 6 2 4" xfId="403"/>
    <cellStyle name="Normální 6 2 4 2" xfId="603"/>
    <cellStyle name="Normální 6 2 4 2 2" xfId="906"/>
    <cellStyle name="Normální 6 2 4 2 3" xfId="1206"/>
    <cellStyle name="Normální 6 2 4 2 4" xfId="1501"/>
    <cellStyle name="Normální 6 2 4 2 5" xfId="1796"/>
    <cellStyle name="Normální 6 2 4 2 6" xfId="2133"/>
    <cellStyle name="Normální 6 2 4 3" xfId="757"/>
    <cellStyle name="Normální 6 2 4 4" xfId="1059"/>
    <cellStyle name="Normální 6 2 4 5" xfId="1354"/>
    <cellStyle name="Normální 6 2 4 6" xfId="1649"/>
    <cellStyle name="Normální 6 2 4 7" xfId="1976"/>
    <cellStyle name="Normální 6 2 5" xfId="541"/>
    <cellStyle name="Normální 6 2 5 2" xfId="847"/>
    <cellStyle name="Normální 6 2 5 3" xfId="1147"/>
    <cellStyle name="Normální 6 2 5 4" xfId="1442"/>
    <cellStyle name="Normální 6 2 5 5" xfId="1737"/>
    <cellStyle name="Normální 6 2 5 6" xfId="2073"/>
    <cellStyle name="Normální 6 2 6" xfId="698"/>
    <cellStyle name="Normální 6 2 7" xfId="1000"/>
    <cellStyle name="Normální 6 2 8" xfId="1295"/>
    <cellStyle name="Normální 6 2 9" xfId="1590"/>
    <cellStyle name="Normální 6 2_List12" xfId="137"/>
    <cellStyle name="Normální 6 3" xfId="197"/>
    <cellStyle name="Normální 6 4" xfId="231"/>
    <cellStyle name="Normální 6 5" xfId="232"/>
    <cellStyle name="Normální 6 6" xfId="225"/>
    <cellStyle name="Normální 6 7" xfId="237"/>
    <cellStyle name="Normální 6 8" xfId="220"/>
    <cellStyle name="Normální 6 9" xfId="242"/>
    <cellStyle name="Normální 60" xfId="310"/>
    <cellStyle name="Normální 60 2" xfId="432"/>
    <cellStyle name="Normální 60 2 2" xfId="624"/>
    <cellStyle name="Normální 60 2 2 2" xfId="927"/>
    <cellStyle name="Normální 60 2 2 3" xfId="1227"/>
    <cellStyle name="Normální 60 2 2 4" xfId="1522"/>
    <cellStyle name="Normální 60 2 2 5" xfId="1817"/>
    <cellStyle name="Normální 60 2 2 6" xfId="2154"/>
    <cellStyle name="Normální 60 2 3" xfId="779"/>
    <cellStyle name="Normální 60 2 4" xfId="1080"/>
    <cellStyle name="Normální 60 2 5" xfId="1375"/>
    <cellStyle name="Normální 60 2 6" xfId="1670"/>
    <cellStyle name="Normální 60 2 7" xfId="1998"/>
    <cellStyle name="Normální 60 3" xfId="565"/>
    <cellStyle name="Normální 60 3 2" xfId="868"/>
    <cellStyle name="Normální 60 3 3" xfId="1168"/>
    <cellStyle name="Normální 60 3 4" xfId="1463"/>
    <cellStyle name="Normální 60 3 5" xfId="1758"/>
    <cellStyle name="Normální 60 3 6" xfId="2095"/>
    <cellStyle name="Normální 60 4" xfId="719"/>
    <cellStyle name="Normální 60 5" xfId="1021"/>
    <cellStyle name="Normální 60 6" xfId="1316"/>
    <cellStyle name="Normální 60 7" xfId="1611"/>
    <cellStyle name="Normální 60 8" xfId="1930"/>
    <cellStyle name="Normální 61" xfId="47"/>
    <cellStyle name="Normální 62" xfId="312"/>
    <cellStyle name="Normální 62 2" xfId="433"/>
    <cellStyle name="Normální 62 2 2" xfId="625"/>
    <cellStyle name="Normální 62 2 2 2" xfId="928"/>
    <cellStyle name="Normální 62 2 2 3" xfId="1228"/>
    <cellStyle name="Normální 62 2 2 4" xfId="1523"/>
    <cellStyle name="Normální 62 2 2 5" xfId="1818"/>
    <cellStyle name="Normální 62 2 2 6" xfId="2155"/>
    <cellStyle name="Normální 62 2 3" xfId="780"/>
    <cellStyle name="Normální 62 2 4" xfId="1081"/>
    <cellStyle name="Normální 62 2 5" xfId="1376"/>
    <cellStyle name="Normální 62 2 6" xfId="1671"/>
    <cellStyle name="Normální 62 2 7" xfId="1999"/>
    <cellStyle name="Normální 62 3" xfId="566"/>
    <cellStyle name="Normální 62 3 2" xfId="869"/>
    <cellStyle name="Normální 62 3 3" xfId="1169"/>
    <cellStyle name="Normální 62 3 4" xfId="1464"/>
    <cellStyle name="Normální 62 3 5" xfId="1759"/>
    <cellStyle name="Normální 62 3 6" xfId="2096"/>
    <cellStyle name="Normální 62 4" xfId="720"/>
    <cellStyle name="Normální 62 5" xfId="1022"/>
    <cellStyle name="Normální 62 6" xfId="1317"/>
    <cellStyle name="Normální 62 7" xfId="1612"/>
    <cellStyle name="Normální 62 8" xfId="1931"/>
    <cellStyle name="Normální 63" xfId="314"/>
    <cellStyle name="Normální 63 2" xfId="434"/>
    <cellStyle name="Normální 63 2 2" xfId="626"/>
    <cellStyle name="Normální 63 2 2 2" xfId="929"/>
    <cellStyle name="Normální 63 2 2 3" xfId="1229"/>
    <cellStyle name="Normální 63 2 2 4" xfId="1524"/>
    <cellStyle name="Normální 63 2 2 5" xfId="1819"/>
    <cellStyle name="Normální 63 2 2 6" xfId="2156"/>
    <cellStyle name="Normální 63 2 3" xfId="781"/>
    <cellStyle name="Normální 63 2 4" xfId="1082"/>
    <cellStyle name="Normální 63 2 5" xfId="1377"/>
    <cellStyle name="Normální 63 2 6" xfId="1672"/>
    <cellStyle name="Normální 63 2 7" xfId="2000"/>
    <cellStyle name="Normální 63 3" xfId="567"/>
    <cellStyle name="Normální 63 3 2" xfId="870"/>
    <cellStyle name="Normální 63 3 3" xfId="1170"/>
    <cellStyle name="Normální 63 3 4" xfId="1465"/>
    <cellStyle name="Normální 63 3 5" xfId="1760"/>
    <cellStyle name="Normální 63 3 6" xfId="2097"/>
    <cellStyle name="Normální 63 4" xfId="721"/>
    <cellStyle name="Normální 63 5" xfId="1023"/>
    <cellStyle name="Normální 63 6" xfId="1318"/>
    <cellStyle name="Normální 63 7" xfId="1613"/>
    <cellStyle name="Normální 63 8" xfId="1932"/>
    <cellStyle name="Normální 64" xfId="316"/>
    <cellStyle name="Normální 64 2" xfId="435"/>
    <cellStyle name="Normální 64 2 2" xfId="627"/>
    <cellStyle name="Normální 64 2 2 2" xfId="930"/>
    <cellStyle name="Normální 64 2 2 3" xfId="1230"/>
    <cellStyle name="Normální 64 2 2 4" xfId="1525"/>
    <cellStyle name="Normální 64 2 2 5" xfId="1820"/>
    <cellStyle name="Normální 64 2 2 6" xfId="2157"/>
    <cellStyle name="Normální 64 2 3" xfId="782"/>
    <cellStyle name="Normální 64 2 4" xfId="1083"/>
    <cellStyle name="Normální 64 2 5" xfId="1378"/>
    <cellStyle name="Normální 64 2 6" xfId="1673"/>
    <cellStyle name="Normální 64 2 7" xfId="2001"/>
    <cellStyle name="Normální 64 3" xfId="568"/>
    <cellStyle name="Normální 64 3 2" xfId="871"/>
    <cellStyle name="Normální 64 3 3" xfId="1171"/>
    <cellStyle name="Normální 64 3 4" xfId="1466"/>
    <cellStyle name="Normální 64 3 5" xfId="1761"/>
    <cellStyle name="Normální 64 3 6" xfId="2098"/>
    <cellStyle name="Normální 64 4" xfId="722"/>
    <cellStyle name="Normální 64 5" xfId="1024"/>
    <cellStyle name="Normální 64 6" xfId="1319"/>
    <cellStyle name="Normální 64 7" xfId="1614"/>
    <cellStyle name="Normální 64 8" xfId="1933"/>
    <cellStyle name="Normální 65" xfId="318"/>
    <cellStyle name="Normální 65 2" xfId="436"/>
    <cellStyle name="Normální 65 2 2" xfId="628"/>
    <cellStyle name="Normální 65 2 2 2" xfId="931"/>
    <cellStyle name="Normální 65 2 2 3" xfId="1231"/>
    <cellStyle name="Normální 65 2 2 4" xfId="1526"/>
    <cellStyle name="Normální 65 2 2 5" xfId="1821"/>
    <cellStyle name="Normální 65 2 2 6" xfId="2158"/>
    <cellStyle name="Normální 65 2 3" xfId="783"/>
    <cellStyle name="Normální 65 2 4" xfId="1084"/>
    <cellStyle name="Normální 65 2 5" xfId="1379"/>
    <cellStyle name="Normální 65 2 6" xfId="1674"/>
    <cellStyle name="Normální 65 2 7" xfId="2002"/>
    <cellStyle name="Normální 65 3" xfId="569"/>
    <cellStyle name="Normální 65 3 2" xfId="872"/>
    <cellStyle name="Normální 65 3 3" xfId="1172"/>
    <cellStyle name="Normální 65 3 4" xfId="1467"/>
    <cellStyle name="Normální 65 3 5" xfId="1762"/>
    <cellStyle name="Normální 65 3 6" xfId="2099"/>
    <cellStyle name="Normální 65 4" xfId="723"/>
    <cellStyle name="Normální 65 5" xfId="1025"/>
    <cellStyle name="Normální 65 6" xfId="1320"/>
    <cellStyle name="Normální 65 7" xfId="1615"/>
    <cellStyle name="Normální 65 8" xfId="1934"/>
    <cellStyle name="Normální 66" xfId="320"/>
    <cellStyle name="Normální 66 2" xfId="437"/>
    <cellStyle name="Normální 66 2 2" xfId="629"/>
    <cellStyle name="Normální 66 2 2 2" xfId="932"/>
    <cellStyle name="Normální 66 2 2 3" xfId="1232"/>
    <cellStyle name="Normální 66 2 2 4" xfId="1527"/>
    <cellStyle name="Normální 66 2 2 5" xfId="1822"/>
    <cellStyle name="Normální 66 2 2 6" xfId="2159"/>
    <cellStyle name="Normální 66 2 3" xfId="784"/>
    <cellStyle name="Normální 66 2 4" xfId="1085"/>
    <cellStyle name="Normální 66 2 5" xfId="1380"/>
    <cellStyle name="Normální 66 2 6" xfId="1675"/>
    <cellStyle name="Normální 66 2 7" xfId="2003"/>
    <cellStyle name="Normální 66 3" xfId="570"/>
    <cellStyle name="Normální 66 3 2" xfId="873"/>
    <cellStyle name="Normální 66 3 3" xfId="1173"/>
    <cellStyle name="Normální 66 3 4" xfId="1468"/>
    <cellStyle name="Normální 66 3 5" xfId="1763"/>
    <cellStyle name="Normální 66 3 6" xfId="2100"/>
    <cellStyle name="Normální 66 4" xfId="724"/>
    <cellStyle name="Normální 66 5" xfId="1026"/>
    <cellStyle name="Normální 66 6" xfId="1321"/>
    <cellStyle name="Normální 66 7" xfId="1616"/>
    <cellStyle name="Normální 66 8" xfId="1935"/>
    <cellStyle name="Normální 67" xfId="322"/>
    <cellStyle name="Normální 67 2" xfId="438"/>
    <cellStyle name="Normální 67 2 2" xfId="630"/>
    <cellStyle name="Normální 67 2 2 2" xfId="933"/>
    <cellStyle name="Normální 67 2 2 3" xfId="1233"/>
    <cellStyle name="Normální 67 2 2 4" xfId="1528"/>
    <cellStyle name="Normální 67 2 2 5" xfId="1823"/>
    <cellStyle name="Normální 67 2 2 6" xfId="2160"/>
    <cellStyle name="Normální 67 2 3" xfId="785"/>
    <cellStyle name="Normální 67 2 4" xfId="1086"/>
    <cellStyle name="Normální 67 2 5" xfId="1381"/>
    <cellStyle name="Normální 67 2 6" xfId="1676"/>
    <cellStyle name="Normální 67 2 7" xfId="2004"/>
    <cellStyle name="Normální 67 3" xfId="571"/>
    <cellStyle name="Normální 67 3 2" xfId="874"/>
    <cellStyle name="Normální 67 3 3" xfId="1174"/>
    <cellStyle name="Normální 67 3 4" xfId="1469"/>
    <cellStyle name="Normální 67 3 5" xfId="1764"/>
    <cellStyle name="Normální 67 3 6" xfId="2101"/>
    <cellStyle name="Normální 67 4" xfId="725"/>
    <cellStyle name="Normální 67 5" xfId="1027"/>
    <cellStyle name="Normální 67 6" xfId="1322"/>
    <cellStyle name="Normální 67 7" xfId="1617"/>
    <cellStyle name="Normální 67 8" xfId="1936"/>
    <cellStyle name="Normální 68" xfId="324"/>
    <cellStyle name="Normální 68 2" xfId="439"/>
    <cellStyle name="Normální 68 2 2" xfId="631"/>
    <cellStyle name="Normální 68 2 2 2" xfId="934"/>
    <cellStyle name="Normální 68 2 2 3" xfId="1234"/>
    <cellStyle name="Normální 68 2 2 4" xfId="1529"/>
    <cellStyle name="Normální 68 2 2 5" xfId="1824"/>
    <cellStyle name="Normální 68 2 2 6" xfId="2161"/>
    <cellStyle name="Normální 68 2 3" xfId="786"/>
    <cellStyle name="Normální 68 2 4" xfId="1087"/>
    <cellStyle name="Normální 68 2 5" xfId="1382"/>
    <cellStyle name="Normální 68 2 6" xfId="1677"/>
    <cellStyle name="Normální 68 2 7" xfId="2005"/>
    <cellStyle name="Normální 68 3" xfId="572"/>
    <cellStyle name="Normální 68 3 2" xfId="875"/>
    <cellStyle name="Normální 68 3 3" xfId="1175"/>
    <cellStyle name="Normální 68 3 4" xfId="1470"/>
    <cellStyle name="Normální 68 3 5" xfId="1765"/>
    <cellStyle name="Normální 68 3 6" xfId="2102"/>
    <cellStyle name="Normální 68 4" xfId="726"/>
    <cellStyle name="Normální 68 5" xfId="1028"/>
    <cellStyle name="Normální 68 6" xfId="1323"/>
    <cellStyle name="Normální 68 7" xfId="1618"/>
    <cellStyle name="Normální 68 8" xfId="1937"/>
    <cellStyle name="Normální 69" xfId="325"/>
    <cellStyle name="Normální 69 2" xfId="440"/>
    <cellStyle name="Normální 69 2 2" xfId="632"/>
    <cellStyle name="Normální 69 2 2 2" xfId="935"/>
    <cellStyle name="Normální 69 2 2 3" xfId="1235"/>
    <cellStyle name="Normální 69 2 2 4" xfId="1530"/>
    <cellStyle name="Normální 69 2 2 5" xfId="1825"/>
    <cellStyle name="Normální 69 2 2 6" xfId="2162"/>
    <cellStyle name="Normální 69 2 3" xfId="787"/>
    <cellStyle name="Normální 69 2 4" xfId="1088"/>
    <cellStyle name="Normální 69 2 5" xfId="1383"/>
    <cellStyle name="Normální 69 2 6" xfId="1678"/>
    <cellStyle name="Normální 69 2 7" xfId="2006"/>
    <cellStyle name="Normální 69 3" xfId="573"/>
    <cellStyle name="Normální 69 3 2" xfId="876"/>
    <cellStyle name="Normální 69 3 3" xfId="1176"/>
    <cellStyle name="Normální 69 3 4" xfId="1471"/>
    <cellStyle name="Normální 69 3 5" xfId="1766"/>
    <cellStyle name="Normální 69 3 6" xfId="2103"/>
    <cellStyle name="Normální 69 4" xfId="727"/>
    <cellStyle name="Normální 69 5" xfId="1029"/>
    <cellStyle name="Normální 69 6" xfId="1324"/>
    <cellStyle name="Normální 69 7" xfId="1619"/>
    <cellStyle name="Normální 69 8" xfId="1938"/>
    <cellStyle name="normální 7" xfId="138"/>
    <cellStyle name="Normální 7 2" xfId="139"/>
    <cellStyle name="Normální 7 2 10" xfId="1896"/>
    <cellStyle name="Normální 7 2 2" xfId="140"/>
    <cellStyle name="Normální 7 2 2 2" xfId="347"/>
    <cellStyle name="Normální 7 2 2 2 2" xfId="458"/>
    <cellStyle name="Normální 7 2 2 2 2 2" xfId="646"/>
    <cellStyle name="Normální 7 2 2 2 2 2 2" xfId="948"/>
    <cellStyle name="Normální 7 2 2 2 2 2 3" xfId="1248"/>
    <cellStyle name="Normální 7 2 2 2 2 2 4" xfId="1543"/>
    <cellStyle name="Normální 7 2 2 2 2 2 5" xfId="1838"/>
    <cellStyle name="Normální 7 2 2 2 2 2 6" xfId="2175"/>
    <cellStyle name="Normální 7 2 2 2 2 3" xfId="800"/>
    <cellStyle name="Normální 7 2 2 2 2 4" xfId="1101"/>
    <cellStyle name="Normální 7 2 2 2 2 5" xfId="1396"/>
    <cellStyle name="Normální 7 2 2 2 2 6" xfId="1691"/>
    <cellStyle name="Normální 7 2 2 2 2 7" xfId="2021"/>
    <cellStyle name="Normální 7 2 2 2 3" xfId="586"/>
    <cellStyle name="Normální 7 2 2 2 3 2" xfId="889"/>
    <cellStyle name="Normální 7 2 2 2 3 3" xfId="1189"/>
    <cellStyle name="Normální 7 2 2 2 3 4" xfId="1484"/>
    <cellStyle name="Normální 7 2 2 2 3 5" xfId="1779"/>
    <cellStyle name="Normální 7 2 2 2 3 6" xfId="2116"/>
    <cellStyle name="Normální 7 2 2 2 4" xfId="740"/>
    <cellStyle name="Normální 7 2 2 2 5" xfId="1042"/>
    <cellStyle name="Normální 7 2 2 2 6" xfId="1337"/>
    <cellStyle name="Normální 7 2 2 2 7" xfId="1632"/>
    <cellStyle name="Normální 7 2 2 2 8" xfId="1952"/>
    <cellStyle name="Normální 7 2 2 3" xfId="406"/>
    <cellStyle name="Normální 7 2 2 3 2" xfId="606"/>
    <cellStyle name="Normální 7 2 2 3 2 2" xfId="909"/>
    <cellStyle name="Normální 7 2 2 3 2 3" xfId="1209"/>
    <cellStyle name="Normální 7 2 2 3 2 4" xfId="1504"/>
    <cellStyle name="Normální 7 2 2 3 2 5" xfId="1799"/>
    <cellStyle name="Normální 7 2 2 3 2 6" xfId="2136"/>
    <cellStyle name="Normální 7 2 2 3 3" xfId="760"/>
    <cellStyle name="Normální 7 2 2 3 4" xfId="1062"/>
    <cellStyle name="Normální 7 2 2 3 5" xfId="1357"/>
    <cellStyle name="Normální 7 2 2 3 6" xfId="1652"/>
    <cellStyle name="Normální 7 2 2 3 7" xfId="1979"/>
    <cellStyle name="Normální 7 2 2 4" xfId="544"/>
    <cellStyle name="Normální 7 2 2 4 2" xfId="850"/>
    <cellStyle name="Normální 7 2 2 4 3" xfId="1150"/>
    <cellStyle name="Normální 7 2 2 4 4" xfId="1445"/>
    <cellStyle name="Normální 7 2 2 4 5" xfId="1740"/>
    <cellStyle name="Normální 7 2 2 4 6" xfId="2076"/>
    <cellStyle name="Normální 7 2 2 5" xfId="701"/>
    <cellStyle name="Normální 7 2 2 6" xfId="1003"/>
    <cellStyle name="Normální 7 2 2 7" xfId="1298"/>
    <cellStyle name="Normální 7 2 2 8" xfId="1593"/>
    <cellStyle name="Normální 7 2 2 9" xfId="1897"/>
    <cellStyle name="Normální 7 2 3" xfId="346"/>
    <cellStyle name="Normální 7 2 3 2" xfId="457"/>
    <cellStyle name="Normální 7 2 3 2 2" xfId="645"/>
    <cellStyle name="Normální 7 2 3 2 2 2" xfId="947"/>
    <cellStyle name="Normální 7 2 3 2 2 3" xfId="1247"/>
    <cellStyle name="Normální 7 2 3 2 2 4" xfId="1542"/>
    <cellStyle name="Normální 7 2 3 2 2 5" xfId="1837"/>
    <cellStyle name="Normální 7 2 3 2 2 6" xfId="2174"/>
    <cellStyle name="Normální 7 2 3 2 3" xfId="799"/>
    <cellStyle name="Normální 7 2 3 2 4" xfId="1100"/>
    <cellStyle name="Normální 7 2 3 2 5" xfId="1395"/>
    <cellStyle name="Normální 7 2 3 2 6" xfId="1690"/>
    <cellStyle name="Normální 7 2 3 2 7" xfId="2020"/>
    <cellStyle name="Normální 7 2 3 3" xfId="585"/>
    <cellStyle name="Normální 7 2 3 3 2" xfId="888"/>
    <cellStyle name="Normální 7 2 3 3 3" xfId="1188"/>
    <cellStyle name="Normální 7 2 3 3 4" xfId="1483"/>
    <cellStyle name="Normální 7 2 3 3 5" xfId="1778"/>
    <cellStyle name="Normální 7 2 3 3 6" xfId="2115"/>
    <cellStyle name="Normální 7 2 3 4" xfId="739"/>
    <cellStyle name="Normální 7 2 3 5" xfId="1041"/>
    <cellStyle name="Normální 7 2 3 6" xfId="1336"/>
    <cellStyle name="Normální 7 2 3 7" xfId="1631"/>
    <cellStyle name="Normální 7 2 3 8" xfId="1951"/>
    <cellStyle name="Normální 7 2 4" xfId="405"/>
    <cellStyle name="Normální 7 2 4 2" xfId="605"/>
    <cellStyle name="Normální 7 2 4 2 2" xfId="908"/>
    <cellStyle name="Normální 7 2 4 2 3" xfId="1208"/>
    <cellStyle name="Normální 7 2 4 2 4" xfId="1503"/>
    <cellStyle name="Normální 7 2 4 2 5" xfId="1798"/>
    <cellStyle name="Normální 7 2 4 2 6" xfId="2135"/>
    <cellStyle name="Normální 7 2 4 3" xfId="759"/>
    <cellStyle name="Normální 7 2 4 4" xfId="1061"/>
    <cellStyle name="Normální 7 2 4 5" xfId="1356"/>
    <cellStyle name="Normální 7 2 4 6" xfId="1651"/>
    <cellStyle name="Normální 7 2 4 7" xfId="1978"/>
    <cellStyle name="Normální 7 2 5" xfId="543"/>
    <cellStyle name="Normální 7 2 5 2" xfId="849"/>
    <cellStyle name="Normální 7 2 5 3" xfId="1149"/>
    <cellStyle name="Normální 7 2 5 4" xfId="1444"/>
    <cellStyle name="Normální 7 2 5 5" xfId="1739"/>
    <cellStyle name="Normální 7 2 5 6" xfId="2075"/>
    <cellStyle name="Normální 7 2 6" xfId="700"/>
    <cellStyle name="Normální 7 2 7" xfId="1002"/>
    <cellStyle name="Normální 7 2 8" xfId="1297"/>
    <cellStyle name="Normální 7 2 9" xfId="1592"/>
    <cellStyle name="Normální 7 2_List12" xfId="141"/>
    <cellStyle name="normální 7 3" xfId="487"/>
    <cellStyle name="normální 7 4" xfId="504"/>
    <cellStyle name="normální 7 5" xfId="494"/>
    <cellStyle name="normální 7 6" xfId="507"/>
    <cellStyle name="normální 7 7" xfId="510"/>
    <cellStyle name="normální 7 8" xfId="513"/>
    <cellStyle name="Normální 70" xfId="326"/>
    <cellStyle name="Normální 70 2" xfId="441"/>
    <cellStyle name="Normální 70 2 2" xfId="633"/>
    <cellStyle name="Normální 70 2 2 2" xfId="936"/>
    <cellStyle name="Normální 70 2 2 3" xfId="1236"/>
    <cellStyle name="Normální 70 2 2 4" xfId="1531"/>
    <cellStyle name="Normální 70 2 2 5" xfId="1826"/>
    <cellStyle name="Normální 70 2 2 6" xfId="2163"/>
    <cellStyle name="Normální 70 2 3" xfId="788"/>
    <cellStyle name="Normální 70 2 4" xfId="1089"/>
    <cellStyle name="Normální 70 2 5" xfId="1384"/>
    <cellStyle name="Normální 70 2 6" xfId="1679"/>
    <cellStyle name="Normální 70 2 7" xfId="2007"/>
    <cellStyle name="Normální 70 3" xfId="574"/>
    <cellStyle name="Normální 70 3 2" xfId="877"/>
    <cellStyle name="Normální 70 3 3" xfId="1177"/>
    <cellStyle name="Normální 70 3 4" xfId="1472"/>
    <cellStyle name="Normální 70 3 5" xfId="1767"/>
    <cellStyle name="Normální 70 3 6" xfId="2104"/>
    <cellStyle name="Normální 70 4" xfId="728"/>
    <cellStyle name="Normální 70 5" xfId="1030"/>
    <cellStyle name="Normální 70 6" xfId="1325"/>
    <cellStyle name="Normální 70 7" xfId="1620"/>
    <cellStyle name="Normální 70 8" xfId="1939"/>
    <cellStyle name="Normální 71" xfId="327"/>
    <cellStyle name="Normální 72" xfId="328"/>
    <cellStyle name="Normální 72 2" xfId="442"/>
    <cellStyle name="Normální 73" xfId="329"/>
    <cellStyle name="Normální 74" xfId="353"/>
    <cellStyle name="Normální 75" xfId="355"/>
    <cellStyle name="Normální 76" xfId="48"/>
    <cellStyle name="Normální 77" xfId="352"/>
    <cellStyle name="Normální 78" xfId="363"/>
    <cellStyle name="Normální 79" xfId="356"/>
    <cellStyle name="Normální 8" xfId="142"/>
    <cellStyle name="Normální 8 2" xfId="143"/>
    <cellStyle name="Normální 8 2 10" xfId="1898"/>
    <cellStyle name="Normální 8 2 2" xfId="144"/>
    <cellStyle name="Normální 8 2 2 2" xfId="349"/>
    <cellStyle name="Normální 8 2 2 2 2" xfId="460"/>
    <cellStyle name="Normální 8 2 2 2 2 2" xfId="648"/>
    <cellStyle name="Normální 8 2 2 2 2 2 2" xfId="950"/>
    <cellStyle name="Normální 8 2 2 2 2 2 3" xfId="1250"/>
    <cellStyle name="Normální 8 2 2 2 2 2 4" xfId="1545"/>
    <cellStyle name="Normální 8 2 2 2 2 2 5" xfId="1840"/>
    <cellStyle name="Normální 8 2 2 2 2 2 6" xfId="2177"/>
    <cellStyle name="Normální 8 2 2 2 2 3" xfId="802"/>
    <cellStyle name="Normální 8 2 2 2 2 4" xfId="1103"/>
    <cellStyle name="Normální 8 2 2 2 2 5" xfId="1398"/>
    <cellStyle name="Normální 8 2 2 2 2 6" xfId="1693"/>
    <cellStyle name="Normální 8 2 2 2 2 7" xfId="2023"/>
    <cellStyle name="Normální 8 2 2 2 3" xfId="588"/>
    <cellStyle name="Normální 8 2 2 2 3 2" xfId="891"/>
    <cellStyle name="Normální 8 2 2 2 3 3" xfId="1191"/>
    <cellStyle name="Normální 8 2 2 2 3 4" xfId="1486"/>
    <cellStyle name="Normální 8 2 2 2 3 5" xfId="1781"/>
    <cellStyle name="Normální 8 2 2 2 3 6" xfId="2118"/>
    <cellStyle name="Normální 8 2 2 2 4" xfId="742"/>
    <cellStyle name="Normální 8 2 2 2 5" xfId="1044"/>
    <cellStyle name="Normální 8 2 2 2 6" xfId="1339"/>
    <cellStyle name="Normální 8 2 2 2 7" xfId="1634"/>
    <cellStyle name="Normální 8 2 2 2 8" xfId="1954"/>
    <cellStyle name="Normální 8 2 2 3" xfId="408"/>
    <cellStyle name="Normální 8 2 2 3 2" xfId="608"/>
    <cellStyle name="Normální 8 2 2 3 2 2" xfId="911"/>
    <cellStyle name="Normální 8 2 2 3 2 3" xfId="1211"/>
    <cellStyle name="Normální 8 2 2 3 2 4" xfId="1506"/>
    <cellStyle name="Normální 8 2 2 3 2 5" xfId="1801"/>
    <cellStyle name="Normální 8 2 2 3 2 6" xfId="2138"/>
    <cellStyle name="Normální 8 2 2 3 3" xfId="762"/>
    <cellStyle name="Normální 8 2 2 3 4" xfId="1064"/>
    <cellStyle name="Normální 8 2 2 3 5" xfId="1359"/>
    <cellStyle name="Normální 8 2 2 3 6" xfId="1654"/>
    <cellStyle name="Normální 8 2 2 3 7" xfId="1981"/>
    <cellStyle name="Normální 8 2 2 4" xfId="546"/>
    <cellStyle name="Normální 8 2 2 4 2" xfId="852"/>
    <cellStyle name="Normální 8 2 2 4 3" xfId="1152"/>
    <cellStyle name="Normální 8 2 2 4 4" xfId="1447"/>
    <cellStyle name="Normální 8 2 2 4 5" xfId="1742"/>
    <cellStyle name="Normální 8 2 2 4 6" xfId="2078"/>
    <cellStyle name="Normální 8 2 2 5" xfId="703"/>
    <cellStyle name="Normální 8 2 2 6" xfId="1005"/>
    <cellStyle name="Normální 8 2 2 7" xfId="1300"/>
    <cellStyle name="Normální 8 2 2 8" xfId="1595"/>
    <cellStyle name="Normální 8 2 2 9" xfId="1899"/>
    <cellStyle name="Normální 8 2 3" xfId="348"/>
    <cellStyle name="Normální 8 2 3 2" xfId="459"/>
    <cellStyle name="Normální 8 2 3 2 2" xfId="647"/>
    <cellStyle name="Normální 8 2 3 2 2 2" xfId="949"/>
    <cellStyle name="Normální 8 2 3 2 2 3" xfId="1249"/>
    <cellStyle name="Normální 8 2 3 2 2 4" xfId="1544"/>
    <cellStyle name="Normální 8 2 3 2 2 5" xfId="1839"/>
    <cellStyle name="Normální 8 2 3 2 2 6" xfId="2176"/>
    <cellStyle name="Normální 8 2 3 2 3" xfId="801"/>
    <cellStyle name="Normální 8 2 3 2 4" xfId="1102"/>
    <cellStyle name="Normální 8 2 3 2 5" xfId="1397"/>
    <cellStyle name="Normální 8 2 3 2 6" xfId="1692"/>
    <cellStyle name="Normální 8 2 3 2 7" xfId="2022"/>
    <cellStyle name="Normální 8 2 3 3" xfId="587"/>
    <cellStyle name="Normální 8 2 3 3 2" xfId="890"/>
    <cellStyle name="Normální 8 2 3 3 3" xfId="1190"/>
    <cellStyle name="Normální 8 2 3 3 4" xfId="1485"/>
    <cellStyle name="Normální 8 2 3 3 5" xfId="1780"/>
    <cellStyle name="Normální 8 2 3 3 6" xfId="2117"/>
    <cellStyle name="Normální 8 2 3 4" xfId="741"/>
    <cellStyle name="Normální 8 2 3 5" xfId="1043"/>
    <cellStyle name="Normální 8 2 3 6" xfId="1338"/>
    <cellStyle name="Normální 8 2 3 7" xfId="1633"/>
    <cellStyle name="Normální 8 2 3 8" xfId="1953"/>
    <cellStyle name="Normální 8 2 4" xfId="407"/>
    <cellStyle name="Normální 8 2 4 2" xfId="607"/>
    <cellStyle name="Normální 8 2 4 2 2" xfId="910"/>
    <cellStyle name="Normální 8 2 4 2 3" xfId="1210"/>
    <cellStyle name="Normální 8 2 4 2 4" xfId="1505"/>
    <cellStyle name="Normální 8 2 4 2 5" xfId="1800"/>
    <cellStyle name="Normální 8 2 4 2 6" xfId="2137"/>
    <cellStyle name="Normální 8 2 4 3" xfId="761"/>
    <cellStyle name="Normální 8 2 4 4" xfId="1063"/>
    <cellStyle name="Normální 8 2 4 5" xfId="1358"/>
    <cellStyle name="Normální 8 2 4 6" xfId="1653"/>
    <cellStyle name="Normální 8 2 4 7" xfId="1980"/>
    <cellStyle name="Normální 8 2 5" xfId="545"/>
    <cellStyle name="Normální 8 2 5 2" xfId="851"/>
    <cellStyle name="Normální 8 2 5 3" xfId="1151"/>
    <cellStyle name="Normální 8 2 5 4" xfId="1446"/>
    <cellStyle name="Normální 8 2 5 5" xfId="1741"/>
    <cellStyle name="Normální 8 2 5 6" xfId="2077"/>
    <cellStyle name="Normální 8 2 6" xfId="702"/>
    <cellStyle name="Normální 8 2 7" xfId="1004"/>
    <cellStyle name="Normální 8 2 8" xfId="1299"/>
    <cellStyle name="Normální 8 2 9" xfId="1594"/>
    <cellStyle name="Normální 8 2_List12" xfId="145"/>
    <cellStyle name="Normální 8 3" xfId="488"/>
    <cellStyle name="Normální 8 3 2" xfId="658"/>
    <cellStyle name="Normální 8 3 2 2" xfId="960"/>
    <cellStyle name="Normální 8 3 2 3" xfId="1260"/>
    <cellStyle name="Normální 8 3 2 4" xfId="1555"/>
    <cellStyle name="Normální 8 3 2 5" xfId="1850"/>
    <cellStyle name="Normální 8 3 2 6" xfId="2187"/>
    <cellStyle name="Normální 8 3 3" xfId="813"/>
    <cellStyle name="Normální 8 3 4" xfId="1113"/>
    <cellStyle name="Normální 8 3 5" xfId="1408"/>
    <cellStyle name="Normální 8 3 6" xfId="1703"/>
    <cellStyle name="Normální 8 3 7" xfId="2036"/>
    <cellStyle name="Normální 8 4" xfId="505"/>
    <cellStyle name="Normální 8 4 2" xfId="661"/>
    <cellStyle name="Normální 8 4 2 2" xfId="963"/>
    <cellStyle name="Normální 8 4 2 3" xfId="1263"/>
    <cellStyle name="Normální 8 4 2 4" xfId="1558"/>
    <cellStyle name="Normální 8 4 2 5" xfId="1853"/>
    <cellStyle name="Normální 8 4 2 6" xfId="2190"/>
    <cellStyle name="Normální 8 4 3" xfId="816"/>
    <cellStyle name="Normální 8 4 4" xfId="1116"/>
    <cellStyle name="Normální 8 4 5" xfId="1411"/>
    <cellStyle name="Normální 8 4 6" xfId="1706"/>
    <cellStyle name="Normální 8 4 7" xfId="2040"/>
    <cellStyle name="Normální 8 5" xfId="493"/>
    <cellStyle name="Normální 8 5 2" xfId="660"/>
    <cellStyle name="Normální 8 5 2 2" xfId="962"/>
    <cellStyle name="Normální 8 5 2 3" xfId="1262"/>
    <cellStyle name="Normální 8 5 2 4" xfId="1557"/>
    <cellStyle name="Normální 8 5 2 5" xfId="1852"/>
    <cellStyle name="Normální 8 5 2 6" xfId="2189"/>
    <cellStyle name="Normální 8 5 3" xfId="815"/>
    <cellStyle name="Normální 8 5 4" xfId="1115"/>
    <cellStyle name="Normální 8 5 5" xfId="1410"/>
    <cellStyle name="Normální 8 5 6" xfId="1705"/>
    <cellStyle name="Normální 8 5 7" xfId="2038"/>
    <cellStyle name="Normální 8 6" xfId="508"/>
    <cellStyle name="Normální 8 6 2" xfId="662"/>
    <cellStyle name="Normální 8 6 2 2" xfId="964"/>
    <cellStyle name="Normální 8 6 2 3" xfId="1264"/>
    <cellStyle name="Normální 8 6 2 4" xfId="1559"/>
    <cellStyle name="Normální 8 6 2 5" xfId="1854"/>
    <cellStyle name="Normální 8 6 2 6" xfId="2191"/>
    <cellStyle name="Normální 8 6 3" xfId="817"/>
    <cellStyle name="Normální 8 6 4" xfId="1117"/>
    <cellStyle name="Normální 8 6 5" xfId="1412"/>
    <cellStyle name="Normální 8 6 6" xfId="1707"/>
    <cellStyle name="Normální 8 6 7" xfId="2042"/>
    <cellStyle name="Normální 8 7" xfId="511"/>
    <cellStyle name="Normální 8 7 2" xfId="664"/>
    <cellStyle name="Normální 8 7 2 2" xfId="966"/>
    <cellStyle name="Normální 8 7 2 3" xfId="1266"/>
    <cellStyle name="Normální 8 7 2 4" xfId="1561"/>
    <cellStyle name="Normální 8 7 2 5" xfId="1856"/>
    <cellStyle name="Normální 8 7 2 6" xfId="2193"/>
    <cellStyle name="Normální 8 7 3" xfId="819"/>
    <cellStyle name="Normální 8 7 4" xfId="1119"/>
    <cellStyle name="Normální 8 7 5" xfId="1414"/>
    <cellStyle name="Normální 8 7 6" xfId="1709"/>
    <cellStyle name="Normální 8 7 7" xfId="2044"/>
    <cellStyle name="Normální 8 8" xfId="514"/>
    <cellStyle name="Normální 8 8 2" xfId="666"/>
    <cellStyle name="Normální 8 8 2 2" xfId="968"/>
    <cellStyle name="Normální 8 8 2 3" xfId="1268"/>
    <cellStyle name="Normální 8 8 2 4" xfId="1563"/>
    <cellStyle name="Normální 8 8 2 5" xfId="1858"/>
    <cellStyle name="Normální 8 8 2 6" xfId="2195"/>
    <cellStyle name="Normální 8 8 3" xfId="821"/>
    <cellStyle name="Normální 8 8 4" xfId="1121"/>
    <cellStyle name="Normální 8 8 5" xfId="1416"/>
    <cellStyle name="Normální 8 8 6" xfId="1711"/>
    <cellStyle name="Normální 8 8 7" xfId="2046"/>
    <cellStyle name="Normální 80" xfId="362"/>
    <cellStyle name="Normální 81" xfId="360"/>
    <cellStyle name="Normální 82" xfId="364"/>
    <cellStyle name="Normální 83" xfId="365"/>
    <cellStyle name="Normální 84" xfId="45"/>
    <cellStyle name="Normální 85" xfId="46"/>
    <cellStyle name="Normální 86" xfId="366"/>
    <cellStyle name="Normální 87" xfId="367"/>
    <cellStyle name="Normální 88" xfId="368"/>
    <cellStyle name="Normální 89" xfId="369"/>
    <cellStyle name="Normální 9" xfId="146"/>
    <cellStyle name="Normální 9 10" xfId="1596"/>
    <cellStyle name="Normální 9 11" xfId="1900"/>
    <cellStyle name="Normální 9 2" xfId="147"/>
    <cellStyle name="Normální 9 2 2" xfId="351"/>
    <cellStyle name="Normální 9 2 2 2" xfId="462"/>
    <cellStyle name="Normální 9 2 2 2 2" xfId="650"/>
    <cellStyle name="Normální 9 2 2 2 2 2" xfId="952"/>
    <cellStyle name="Normální 9 2 2 2 2 3" xfId="1252"/>
    <cellStyle name="Normální 9 2 2 2 2 4" xfId="1547"/>
    <cellStyle name="Normální 9 2 2 2 2 5" xfId="1842"/>
    <cellStyle name="Normální 9 2 2 2 2 6" xfId="2179"/>
    <cellStyle name="Normální 9 2 2 2 3" xfId="804"/>
    <cellStyle name="Normální 9 2 2 2 4" xfId="1105"/>
    <cellStyle name="Normální 9 2 2 2 5" xfId="1400"/>
    <cellStyle name="Normální 9 2 2 2 6" xfId="1695"/>
    <cellStyle name="Normální 9 2 2 2 7" xfId="2025"/>
    <cellStyle name="Normální 9 2 2 3" xfId="590"/>
    <cellStyle name="Normální 9 2 2 3 2" xfId="893"/>
    <cellStyle name="Normální 9 2 2 3 3" xfId="1193"/>
    <cellStyle name="Normální 9 2 2 3 4" xfId="1488"/>
    <cellStyle name="Normální 9 2 2 3 5" xfId="1783"/>
    <cellStyle name="Normální 9 2 2 3 6" xfId="2120"/>
    <cellStyle name="Normální 9 2 2 4" xfId="744"/>
    <cellStyle name="Normální 9 2 2 5" xfId="1046"/>
    <cellStyle name="Normální 9 2 2 6" xfId="1341"/>
    <cellStyle name="Normální 9 2 2 7" xfId="1636"/>
    <cellStyle name="Normální 9 2 2 8" xfId="1956"/>
    <cellStyle name="Normální 9 2 3" xfId="410"/>
    <cellStyle name="Normální 9 2 3 2" xfId="610"/>
    <cellStyle name="Normální 9 2 3 2 2" xfId="913"/>
    <cellStyle name="Normální 9 2 3 2 3" xfId="1213"/>
    <cellStyle name="Normální 9 2 3 2 4" xfId="1508"/>
    <cellStyle name="Normální 9 2 3 2 5" xfId="1803"/>
    <cellStyle name="Normální 9 2 3 2 6" xfId="2140"/>
    <cellStyle name="Normální 9 2 3 3" xfId="764"/>
    <cellStyle name="Normální 9 2 3 4" xfId="1066"/>
    <cellStyle name="Normální 9 2 3 5" xfId="1361"/>
    <cellStyle name="Normální 9 2 3 6" xfId="1656"/>
    <cellStyle name="Normální 9 2 3 7" xfId="1983"/>
    <cellStyle name="Normální 9 2 4" xfId="548"/>
    <cellStyle name="Normální 9 2 4 2" xfId="854"/>
    <cellStyle name="Normální 9 2 4 3" xfId="1154"/>
    <cellStyle name="Normální 9 2 4 4" xfId="1449"/>
    <cellStyle name="Normální 9 2 4 5" xfId="1744"/>
    <cellStyle name="Normální 9 2 4 6" xfId="2080"/>
    <cellStyle name="Normální 9 2 5" xfId="705"/>
    <cellStyle name="Normální 9 2 6" xfId="1007"/>
    <cellStyle name="Normální 9 2 7" xfId="1302"/>
    <cellStyle name="Normální 9 2 8" xfId="1597"/>
    <cellStyle name="Normální 9 2 9" xfId="1901"/>
    <cellStyle name="Normální 9 3" xfId="350"/>
    <cellStyle name="Normální 9 3 2" xfId="461"/>
    <cellStyle name="Normální 9 3 2 2" xfId="649"/>
    <cellStyle name="Normální 9 3 2 2 2" xfId="951"/>
    <cellStyle name="Normální 9 3 2 2 3" xfId="1251"/>
    <cellStyle name="Normální 9 3 2 2 4" xfId="1546"/>
    <cellStyle name="Normální 9 3 2 2 5" xfId="1841"/>
    <cellStyle name="Normální 9 3 2 2 6" xfId="2178"/>
    <cellStyle name="Normální 9 3 2 3" xfId="803"/>
    <cellStyle name="Normální 9 3 2 4" xfId="1104"/>
    <cellStyle name="Normální 9 3 2 5" xfId="1399"/>
    <cellStyle name="Normální 9 3 2 6" xfId="1694"/>
    <cellStyle name="Normální 9 3 2 7" xfId="2024"/>
    <cellStyle name="Normální 9 3 3" xfId="589"/>
    <cellStyle name="Normální 9 3 3 2" xfId="892"/>
    <cellStyle name="Normální 9 3 3 3" xfId="1192"/>
    <cellStyle name="Normální 9 3 3 4" xfId="1487"/>
    <cellStyle name="Normální 9 3 3 5" xfId="1782"/>
    <cellStyle name="Normální 9 3 3 6" xfId="2119"/>
    <cellStyle name="Normální 9 3 4" xfId="743"/>
    <cellStyle name="Normální 9 3 5" xfId="1045"/>
    <cellStyle name="Normální 9 3 6" xfId="1340"/>
    <cellStyle name="Normální 9 3 7" xfId="1635"/>
    <cellStyle name="Normální 9 3 8" xfId="1955"/>
    <cellStyle name="Normální 9 4" xfId="409"/>
    <cellStyle name="Normální 9 4 2" xfId="609"/>
    <cellStyle name="Normální 9 4 2 2" xfId="912"/>
    <cellStyle name="Normální 9 4 2 3" xfId="1212"/>
    <cellStyle name="Normální 9 4 2 4" xfId="1507"/>
    <cellStyle name="Normální 9 4 2 5" xfId="1802"/>
    <cellStyle name="Normální 9 4 2 6" xfId="2139"/>
    <cellStyle name="Normální 9 4 3" xfId="763"/>
    <cellStyle name="Normální 9 4 4" xfId="1065"/>
    <cellStyle name="Normální 9 4 5" xfId="1360"/>
    <cellStyle name="Normální 9 4 6" xfId="1655"/>
    <cellStyle name="Normální 9 4 7" xfId="1982"/>
    <cellStyle name="Normální 9 5" xfId="489"/>
    <cellStyle name="Normální 9 5 2" xfId="659"/>
    <cellStyle name="Normální 9 5 2 2" xfId="961"/>
    <cellStyle name="Normální 9 5 2 3" xfId="1261"/>
    <cellStyle name="Normální 9 5 2 4" xfId="1556"/>
    <cellStyle name="Normální 9 5 2 5" xfId="1851"/>
    <cellStyle name="Normální 9 5 2 6" xfId="2188"/>
    <cellStyle name="Normální 9 5 3" xfId="814"/>
    <cellStyle name="Normální 9 5 4" xfId="1114"/>
    <cellStyle name="Normální 9 5 5" xfId="1409"/>
    <cellStyle name="Normální 9 5 6" xfId="1704"/>
    <cellStyle name="Normální 9 5 7" xfId="2037"/>
    <cellStyle name="Normální 9 6" xfId="547"/>
    <cellStyle name="Normální 9 6 2" xfId="853"/>
    <cellStyle name="Normální 9 6 3" xfId="1153"/>
    <cellStyle name="Normální 9 6 4" xfId="1448"/>
    <cellStyle name="Normální 9 6 5" xfId="1743"/>
    <cellStyle name="Normální 9 6 6" xfId="2079"/>
    <cellStyle name="Normální 9 7" xfId="704"/>
    <cellStyle name="Normální 9 8" xfId="1006"/>
    <cellStyle name="Normální 9 9" xfId="1301"/>
    <cellStyle name="Normální 9_List12" xfId="148"/>
    <cellStyle name="Normální 90" xfId="374"/>
    <cellStyle name="Normální 91" xfId="375"/>
    <cellStyle name="Normální 91 2" xfId="464"/>
    <cellStyle name="Normální 91 2 2" xfId="651"/>
    <cellStyle name="Normální 91 2 2 2" xfId="953"/>
    <cellStyle name="Normální 91 2 2 3" xfId="1253"/>
    <cellStyle name="Normální 91 2 2 4" xfId="1548"/>
    <cellStyle name="Normální 91 2 2 5" xfId="1843"/>
    <cellStyle name="Normální 91 2 2 6" xfId="2180"/>
    <cellStyle name="Normální 91 2 3" xfId="805"/>
    <cellStyle name="Normální 91 2 4" xfId="1106"/>
    <cellStyle name="Normální 91 2 5" xfId="1401"/>
    <cellStyle name="Normální 91 2 6" xfId="1696"/>
    <cellStyle name="Normální 91 2 7" xfId="2026"/>
    <cellStyle name="Normální 91 3" xfId="591"/>
    <cellStyle name="Normální 91 3 2" xfId="894"/>
    <cellStyle name="Normální 91 3 3" xfId="1194"/>
    <cellStyle name="Normální 91 3 4" xfId="1489"/>
    <cellStyle name="Normální 91 3 5" xfId="1784"/>
    <cellStyle name="Normální 91 3 6" xfId="2121"/>
    <cellStyle name="Normální 91 4" xfId="745"/>
    <cellStyle name="Normální 91 5" xfId="1047"/>
    <cellStyle name="Normální 91 6" xfId="1342"/>
    <cellStyle name="Normální 91 7" xfId="1637"/>
    <cellStyle name="Normální 91 8" xfId="1960"/>
    <cellStyle name="Normální 92" xfId="379"/>
    <cellStyle name="Normální 92 2" xfId="466"/>
    <cellStyle name="Normální 92 2 2" xfId="652"/>
    <cellStyle name="Normální 92 2 2 2" xfId="954"/>
    <cellStyle name="Normální 92 2 2 3" xfId="1254"/>
    <cellStyle name="Normální 92 2 2 4" xfId="1549"/>
    <cellStyle name="Normální 92 2 2 5" xfId="1844"/>
    <cellStyle name="Normální 92 2 2 6" xfId="2181"/>
    <cellStyle name="Normální 92 2 3" xfId="806"/>
    <cellStyle name="Normální 92 2 4" xfId="1107"/>
    <cellStyle name="Normální 92 2 5" xfId="1402"/>
    <cellStyle name="Normální 92 2 6" xfId="1697"/>
    <cellStyle name="Normální 92 2 7" xfId="2027"/>
    <cellStyle name="Normální 92 3" xfId="592"/>
    <cellStyle name="Normální 92 3 2" xfId="895"/>
    <cellStyle name="Normální 92 3 3" xfId="1195"/>
    <cellStyle name="Normální 92 3 4" xfId="1490"/>
    <cellStyle name="Normální 92 3 5" xfId="1785"/>
    <cellStyle name="Normální 92 3 6" xfId="2122"/>
    <cellStyle name="Normální 92 4" xfId="746"/>
    <cellStyle name="Normální 92 5" xfId="1048"/>
    <cellStyle name="Normální 92 6" xfId="1343"/>
    <cellStyle name="Normální 92 7" xfId="1638"/>
    <cellStyle name="Normální 92 8" xfId="1961"/>
    <cellStyle name="Normální 93" xfId="381"/>
    <cellStyle name="Normální 93 2" xfId="467"/>
    <cellStyle name="Normální 93 2 2" xfId="653"/>
    <cellStyle name="Normální 93 2 2 2" xfId="955"/>
    <cellStyle name="Normální 93 2 2 3" xfId="1255"/>
    <cellStyle name="Normální 93 2 2 4" xfId="1550"/>
    <cellStyle name="Normální 93 2 2 5" xfId="1845"/>
    <cellStyle name="Normální 93 2 2 6" xfId="2182"/>
    <cellStyle name="Normální 93 2 3" xfId="807"/>
    <cellStyle name="Normální 93 2 4" xfId="1108"/>
    <cellStyle name="Normální 93 2 5" xfId="1403"/>
    <cellStyle name="Normální 93 2 6" xfId="1698"/>
    <cellStyle name="Normální 93 2 7" xfId="2028"/>
    <cellStyle name="Normální 93 3" xfId="593"/>
    <cellStyle name="Normální 93 3 2" xfId="896"/>
    <cellStyle name="Normální 93 3 3" xfId="1196"/>
    <cellStyle name="Normální 93 3 4" xfId="1491"/>
    <cellStyle name="Normální 93 3 5" xfId="1786"/>
    <cellStyle name="Normální 93 3 6" xfId="2123"/>
    <cellStyle name="Normální 93 4" xfId="747"/>
    <cellStyle name="Normální 93 5" xfId="1049"/>
    <cellStyle name="Normální 93 6" xfId="1344"/>
    <cellStyle name="Normální 93 7" xfId="1639"/>
    <cellStyle name="Normální 93 8" xfId="1963"/>
    <cellStyle name="Normální 94" xfId="383"/>
    <cellStyle name="Normální 94 2" xfId="468"/>
    <cellStyle name="Normální 94 2 2" xfId="654"/>
    <cellStyle name="Normální 94 2 2 2" xfId="956"/>
    <cellStyle name="Normální 94 2 2 3" xfId="1256"/>
    <cellStyle name="Normální 94 2 2 4" xfId="1551"/>
    <cellStyle name="Normální 94 2 2 5" xfId="1846"/>
    <cellStyle name="Normální 94 2 2 6" xfId="2183"/>
    <cellStyle name="Normální 94 2 3" xfId="808"/>
    <cellStyle name="Normální 94 2 4" xfId="1109"/>
    <cellStyle name="Normální 94 2 5" xfId="1404"/>
    <cellStyle name="Normální 94 2 6" xfId="1699"/>
    <cellStyle name="Normální 94 2 7" xfId="2029"/>
    <cellStyle name="Normální 94 3" xfId="594"/>
    <cellStyle name="Normální 94 3 2" xfId="897"/>
    <cellStyle name="Normální 94 3 3" xfId="1197"/>
    <cellStyle name="Normální 94 3 4" xfId="1492"/>
    <cellStyle name="Normální 94 3 5" xfId="1787"/>
    <cellStyle name="Normální 94 3 6" xfId="2124"/>
    <cellStyle name="Normální 94 4" xfId="748"/>
    <cellStyle name="Normální 94 5" xfId="1050"/>
    <cellStyle name="Normální 94 6" xfId="1345"/>
    <cellStyle name="Normální 94 7" xfId="1640"/>
    <cellStyle name="Normální 94 8" xfId="1964"/>
    <cellStyle name="Normální 95" xfId="384"/>
    <cellStyle name="Normální 96" xfId="385"/>
    <cellStyle name="Normální 97" xfId="386"/>
    <cellStyle name="Normální 98" xfId="387"/>
    <cellStyle name="Normální 99" xfId="388"/>
    <cellStyle name="normální_ZAP_400_TT,CHL,VZT 2" xfId="2273"/>
    <cellStyle name="Normalny_laroux" xfId="149"/>
    <cellStyle name="Podhlavička" xfId="282"/>
    <cellStyle name="Podnadpis" xfId="150"/>
    <cellStyle name="Položka" xfId="151"/>
    <cellStyle name="Poznámka 2" xfId="199"/>
    <cellStyle name="Poznámka 3" xfId="198"/>
    <cellStyle name="Poznámka 4" xfId="276"/>
    <cellStyle name="Poznámka 5" xfId="531"/>
    <cellStyle name="Poznámka 5 2" xfId="684"/>
    <cellStyle name="Poznámka 5 2 2" xfId="985"/>
    <cellStyle name="Poznámka 5 2 3" xfId="1285"/>
    <cellStyle name="Poznámka 5 2 4" xfId="1580"/>
    <cellStyle name="Poznámka 5 2 5" xfId="1875"/>
    <cellStyle name="Poznámka 5 2 6" xfId="2212"/>
    <cellStyle name="Poznámka 5 3" xfId="838"/>
    <cellStyle name="Poznámka 5 4" xfId="1138"/>
    <cellStyle name="Poznámka 5 5" xfId="1433"/>
    <cellStyle name="Poznámka 5 6" xfId="1728"/>
    <cellStyle name="Poznámka 5 7" xfId="2064"/>
    <cellStyle name="Poznámka 6" xfId="1913"/>
    <cellStyle name="Procenta 2" xfId="357"/>
    <cellStyle name="Procenta 2 2" xfId="490"/>
    <cellStyle name="Propojená buňka" xfId="13" builtinId="24" customBuiltin="1"/>
    <cellStyle name="Propojená buňka 2" xfId="200"/>
    <cellStyle name="Prozent 2" xfId="1908"/>
    <cellStyle name="Specifikace" xfId="2"/>
    <cellStyle name="Specifikace 2" xfId="153"/>
    <cellStyle name="Specifikace 3" xfId="277"/>
    <cellStyle name="Specifikace 3 2" xfId="417"/>
    <cellStyle name="Specifikace 4" xfId="152"/>
    <cellStyle name="Správně" xfId="7" builtinId="26" customBuiltin="1"/>
    <cellStyle name="Správně 2" xfId="201"/>
    <cellStyle name="Standard 2" xfId="1959"/>
    <cellStyle name="Standard_aktuell" xfId="154"/>
    <cellStyle name="Stín+tučně" xfId="155"/>
    <cellStyle name="Stín+tučně 2" xfId="1940"/>
    <cellStyle name="Stín+tučně 3" xfId="1893"/>
    <cellStyle name="Stín+tučně+velké písmo" xfId="156"/>
    <cellStyle name="Stín+tučně+velké písmo 2" xfId="2233"/>
    <cellStyle name="Stín+tučně+velké písmo 3" xfId="2226"/>
    <cellStyle name="Styl 1" xfId="157"/>
    <cellStyle name="Styl 1 2" xfId="202"/>
    <cellStyle name="Styl 1 2 2" xfId="2217"/>
    <cellStyle name="Styl 1_902_VV_HO26__130503" xfId="1890"/>
    <cellStyle name="Suma" xfId="158"/>
    <cellStyle name="Špatně 2" xfId="275"/>
    <cellStyle name="TableStyleLight1" xfId="491"/>
    <cellStyle name="tbval" xfId="492"/>
    <cellStyle name="Text upozornění" xfId="15" builtinId="11" customBuiltin="1"/>
    <cellStyle name="Text upozornění 2" xfId="203"/>
    <cellStyle name="textový" xfId="1957"/>
    <cellStyle name="textový 2" xfId="2245"/>
    <cellStyle name="textový 3" xfId="1962"/>
    <cellStyle name="textový 3 2" xfId="2031"/>
    <cellStyle name="Tučně" xfId="159"/>
    <cellStyle name="Tučně 2" xfId="2219"/>
    <cellStyle name="Tučně 3" xfId="2220"/>
    <cellStyle name="TYP ŘÁDKU_2" xfId="1907"/>
    <cellStyle name="Vstup" xfId="10" builtinId="20" customBuiltin="1"/>
    <cellStyle name="Vstup 2" xfId="204"/>
    <cellStyle name="VykazVzorec" xfId="373"/>
    <cellStyle name="Výpočet" xfId="12" builtinId="22" customBuiltin="1"/>
    <cellStyle name="Výpočet 2" xfId="205"/>
    <cellStyle name="Výstup" xfId="11" builtinId="21" customBuiltin="1"/>
    <cellStyle name="Výstup 2" xfId="206"/>
    <cellStyle name="Vysvětlující text" xfId="16" builtinId="53" customBuiltin="1"/>
    <cellStyle name="Vysvětlující text 2" xfId="207"/>
    <cellStyle name="Währung [0]_Tabelle1" xfId="160"/>
    <cellStyle name="Währung_Tabelle1" xfId="161"/>
    <cellStyle name="Walutowy [0]_laroux" xfId="162"/>
    <cellStyle name="Walutowy_laroux" xfId="163"/>
    <cellStyle name="základní" xfId="164"/>
    <cellStyle name="základní 2" xfId="2228"/>
    <cellStyle name="základní 3" xfId="1881"/>
    <cellStyle name="Zvýraznění 1" xfId="18" builtinId="29" customBuiltin="1"/>
    <cellStyle name="Zvýraznění 1 2" xfId="208"/>
    <cellStyle name="Zvýraznění 2" xfId="22" builtinId="33" customBuiltin="1"/>
    <cellStyle name="Zvýraznění 2 2" xfId="209"/>
    <cellStyle name="Zvýraznění 3" xfId="26" builtinId="37" customBuiltin="1"/>
    <cellStyle name="Zvýraznění 3 2" xfId="210"/>
    <cellStyle name="Zvýraznění 4" xfId="30" builtinId="41" customBuiltin="1"/>
    <cellStyle name="Zvýraznění 4 2" xfId="211"/>
    <cellStyle name="Zvýraznění 5" xfId="34" builtinId="45" customBuiltin="1"/>
    <cellStyle name="Zvýraznění 5 2" xfId="212"/>
    <cellStyle name="Zvýraznění 6" xfId="38" builtinId="49" customBuiltin="1"/>
    <cellStyle name="Zvýraznění 6 2" xfId="213"/>
    <cellStyle name="Zvýrazni" xfId="1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0"/>
  <sheetViews>
    <sheetView tabSelected="1" view="pageBreakPreview" zoomScaleNormal="100" zoomScaleSheetLayoutView="100" workbookViewId="0">
      <pane ySplit="4" topLeftCell="A5" activePane="bottomLeft" state="frozen"/>
      <selection pane="bottomLeft" activeCell="G8" sqref="G8"/>
    </sheetView>
  </sheetViews>
  <sheetFormatPr defaultRowHeight="15"/>
  <cols>
    <col min="1" max="1" width="7.7109375" style="101" customWidth="1"/>
    <col min="2" max="2" width="11.85546875" style="153" customWidth="1"/>
    <col min="3" max="3" width="71.42578125" style="101" customWidth="1"/>
    <col min="4" max="4" width="7.28515625" style="101" customWidth="1"/>
    <col min="5" max="5" width="11.42578125" style="101" bestFit="1" customWidth="1"/>
    <col min="6" max="7" width="16.5703125" style="101" customWidth="1"/>
    <col min="8" max="8" width="17.28515625" style="101" customWidth="1"/>
    <col min="9" max="9" width="15" style="101" bestFit="1" customWidth="1"/>
    <col min="10" max="10" width="107.140625" style="101" customWidth="1"/>
    <col min="11" max="16384" width="9.140625" style="101"/>
  </cols>
  <sheetData>
    <row r="1" spans="1:10" s="1" customFormat="1" ht="26.25" customHeight="1">
      <c r="A1" s="168" t="s">
        <v>747</v>
      </c>
      <c r="B1" s="169"/>
      <c r="C1" s="169"/>
      <c r="D1" s="169"/>
      <c r="E1" s="169"/>
      <c r="F1" s="169"/>
      <c r="G1" s="169"/>
      <c r="H1" s="170"/>
      <c r="J1" s="2"/>
    </row>
    <row r="2" spans="1:10" s="1" customFormat="1" ht="24.75" customHeight="1">
      <c r="A2" s="168" t="s">
        <v>749</v>
      </c>
      <c r="B2" s="169"/>
      <c r="C2" s="169"/>
      <c r="D2" s="169"/>
      <c r="E2" s="169"/>
      <c r="F2" s="169"/>
      <c r="G2" s="169"/>
      <c r="H2" s="170"/>
    </row>
    <row r="3" spans="1:10" s="7" customFormat="1" ht="33" customHeight="1">
      <c r="A3" s="3" t="s">
        <v>0</v>
      </c>
      <c r="B3" s="4"/>
      <c r="C3" s="5" t="s">
        <v>34</v>
      </c>
      <c r="D3" s="5" t="s">
        <v>1</v>
      </c>
      <c r="E3" s="5" t="s">
        <v>2</v>
      </c>
      <c r="F3" s="5" t="s">
        <v>745</v>
      </c>
      <c r="G3" s="5" t="s">
        <v>746</v>
      </c>
      <c r="H3" s="6" t="s">
        <v>3</v>
      </c>
    </row>
    <row r="4" spans="1:10" s="7" customFormat="1" ht="159.75" customHeight="1" thickBot="1">
      <c r="A4" s="171" t="s">
        <v>750</v>
      </c>
      <c r="B4" s="172"/>
      <c r="C4" s="172"/>
      <c r="D4" s="172"/>
      <c r="E4" s="172"/>
      <c r="F4" s="172"/>
      <c r="G4" s="172"/>
      <c r="H4" s="173"/>
    </row>
    <row r="5" spans="1:10" s="7" customFormat="1" ht="18.75" customHeight="1" thickBot="1">
      <c r="A5" s="8"/>
      <c r="B5" s="9"/>
      <c r="C5" s="10" t="s">
        <v>748</v>
      </c>
      <c r="D5" s="11"/>
      <c r="E5" s="12"/>
      <c r="F5" s="13"/>
      <c r="G5" s="13"/>
      <c r="H5" s="14">
        <f>H7+H55+H110+H164+H218+H250+H264+H281+H353+H358+H360+H362+H375+H387+H396+H406+H413+H418+H420+H424+H428+H438+H452+H462</f>
        <v>0</v>
      </c>
      <c r="I5" s="15"/>
    </row>
    <row r="6" spans="1:10" s="7" customFormat="1" ht="15" customHeight="1" thickBot="1">
      <c r="A6" s="16"/>
      <c r="B6" s="17"/>
      <c r="C6" s="18"/>
      <c r="D6" s="19"/>
      <c r="E6" s="20"/>
      <c r="F6" s="21"/>
      <c r="G6" s="21"/>
      <c r="H6" s="22"/>
    </row>
    <row r="7" spans="1:10" s="30" customFormat="1" ht="15.75" thickBot="1">
      <c r="A7" s="23" t="s">
        <v>5</v>
      </c>
      <c r="B7" s="24"/>
      <c r="C7" s="25" t="s">
        <v>6</v>
      </c>
      <c r="D7" s="26"/>
      <c r="E7" s="27"/>
      <c r="F7" s="28"/>
      <c r="G7" s="28"/>
      <c r="H7" s="29">
        <f>SUM(H8:H54)</f>
        <v>0</v>
      </c>
    </row>
    <row r="8" spans="1:10" s="7" customFormat="1" ht="168">
      <c r="A8" s="31">
        <v>1</v>
      </c>
      <c r="B8" s="32" t="s">
        <v>87</v>
      </c>
      <c r="C8" s="33" t="s">
        <v>617</v>
      </c>
      <c r="D8" s="34" t="s">
        <v>43</v>
      </c>
      <c r="E8" s="35">
        <v>1</v>
      </c>
      <c r="F8" s="154"/>
      <c r="G8" s="155"/>
      <c r="H8" s="36">
        <f>(F8+G8)*E8</f>
        <v>0</v>
      </c>
    </row>
    <row r="9" spans="1:10" s="7" customFormat="1" ht="35.1" customHeight="1">
      <c r="A9" s="37">
        <f>A8+1</f>
        <v>2</v>
      </c>
      <c r="B9" s="38" t="s">
        <v>88</v>
      </c>
      <c r="C9" s="39" t="s">
        <v>317</v>
      </c>
      <c r="D9" s="34" t="s">
        <v>43</v>
      </c>
      <c r="E9" s="35">
        <v>1</v>
      </c>
      <c r="F9" s="154"/>
      <c r="G9" s="155"/>
      <c r="H9" s="36">
        <f t="shared" ref="H9:H10" si="0">(F9+G9)*E9</f>
        <v>0</v>
      </c>
    </row>
    <row r="10" spans="1:10" s="7" customFormat="1" ht="35.1" customHeight="1">
      <c r="A10" s="37">
        <f t="shared" ref="A10:A54" si="1">A9+1</f>
        <v>3</v>
      </c>
      <c r="B10" s="38" t="s">
        <v>89</v>
      </c>
      <c r="C10" s="40" t="s">
        <v>338</v>
      </c>
      <c r="D10" s="34" t="s">
        <v>43</v>
      </c>
      <c r="E10" s="35">
        <v>1</v>
      </c>
      <c r="F10" s="154"/>
      <c r="G10" s="155"/>
      <c r="H10" s="36">
        <f t="shared" si="0"/>
        <v>0</v>
      </c>
    </row>
    <row r="11" spans="1:10" s="7" customFormat="1" ht="35.1" customHeight="1">
      <c r="A11" s="37">
        <f t="shared" si="1"/>
        <v>4</v>
      </c>
      <c r="B11" s="38" t="s">
        <v>90</v>
      </c>
      <c r="C11" s="40" t="s">
        <v>337</v>
      </c>
      <c r="D11" s="34" t="s">
        <v>43</v>
      </c>
      <c r="E11" s="35">
        <v>6</v>
      </c>
      <c r="F11" s="154"/>
      <c r="G11" s="155"/>
      <c r="H11" s="36">
        <f>(F11+G11)*E11</f>
        <v>0</v>
      </c>
    </row>
    <row r="12" spans="1:10" s="7" customFormat="1" ht="35.1" customHeight="1">
      <c r="A12" s="41">
        <f t="shared" si="1"/>
        <v>5</v>
      </c>
      <c r="B12" s="38" t="s">
        <v>91</v>
      </c>
      <c r="C12" s="40" t="s">
        <v>336</v>
      </c>
      <c r="D12" s="34" t="s">
        <v>43</v>
      </c>
      <c r="E12" s="35">
        <v>1</v>
      </c>
      <c r="F12" s="154"/>
      <c r="G12" s="155"/>
      <c r="H12" s="36">
        <f t="shared" ref="H12:H54" si="2">(F12+G12)*E12</f>
        <v>0</v>
      </c>
    </row>
    <row r="13" spans="1:10" s="7" customFormat="1" ht="35.1" customHeight="1">
      <c r="A13" s="42">
        <f t="shared" si="1"/>
        <v>6</v>
      </c>
      <c r="B13" s="38" t="s">
        <v>92</v>
      </c>
      <c r="C13" s="40" t="s">
        <v>656</v>
      </c>
      <c r="D13" s="34" t="s">
        <v>43</v>
      </c>
      <c r="E13" s="35">
        <v>1</v>
      </c>
      <c r="F13" s="154"/>
      <c r="G13" s="155"/>
      <c r="H13" s="36">
        <f t="shared" si="2"/>
        <v>0</v>
      </c>
    </row>
    <row r="14" spans="1:10" s="7" customFormat="1" ht="36">
      <c r="A14" s="37">
        <f t="shared" si="1"/>
        <v>7</v>
      </c>
      <c r="B14" s="38" t="s">
        <v>93</v>
      </c>
      <c r="C14" s="43" t="s">
        <v>592</v>
      </c>
      <c r="D14" s="34" t="s">
        <v>43</v>
      </c>
      <c r="E14" s="35">
        <v>4</v>
      </c>
      <c r="F14" s="154"/>
      <c r="G14" s="155"/>
      <c r="H14" s="36">
        <f t="shared" si="2"/>
        <v>0</v>
      </c>
    </row>
    <row r="15" spans="1:10" s="7" customFormat="1" ht="36" customHeight="1">
      <c r="A15" s="44">
        <f t="shared" si="1"/>
        <v>8</v>
      </c>
      <c r="B15" s="38" t="s">
        <v>94</v>
      </c>
      <c r="C15" s="43" t="s">
        <v>594</v>
      </c>
      <c r="D15" s="34" t="s">
        <v>43</v>
      </c>
      <c r="E15" s="35">
        <v>3</v>
      </c>
      <c r="F15" s="154"/>
      <c r="G15" s="155"/>
      <c r="H15" s="36">
        <f>(F15+G15)*E15</f>
        <v>0</v>
      </c>
    </row>
    <row r="16" spans="1:10" s="7" customFormat="1" ht="36" customHeight="1">
      <c r="A16" s="41">
        <f t="shared" si="1"/>
        <v>9</v>
      </c>
      <c r="B16" s="38" t="s">
        <v>95</v>
      </c>
      <c r="C16" s="43" t="s">
        <v>595</v>
      </c>
      <c r="D16" s="34" t="s">
        <v>43</v>
      </c>
      <c r="E16" s="35">
        <v>1</v>
      </c>
      <c r="F16" s="154"/>
      <c r="G16" s="155"/>
      <c r="H16" s="36">
        <f t="shared" si="2"/>
        <v>0</v>
      </c>
    </row>
    <row r="17" spans="1:10" s="7" customFormat="1" ht="36" customHeight="1">
      <c r="A17" s="37">
        <f t="shared" si="1"/>
        <v>10</v>
      </c>
      <c r="B17" s="38" t="s">
        <v>96</v>
      </c>
      <c r="C17" s="43" t="s">
        <v>596</v>
      </c>
      <c r="D17" s="34" t="s">
        <v>43</v>
      </c>
      <c r="E17" s="35">
        <v>1</v>
      </c>
      <c r="F17" s="154"/>
      <c r="G17" s="155"/>
      <c r="H17" s="36">
        <f t="shared" si="2"/>
        <v>0</v>
      </c>
    </row>
    <row r="18" spans="1:10" s="7" customFormat="1" ht="36" customHeight="1">
      <c r="A18" s="37">
        <f t="shared" si="1"/>
        <v>11</v>
      </c>
      <c r="B18" s="45" t="s">
        <v>97</v>
      </c>
      <c r="C18" s="43" t="s">
        <v>597</v>
      </c>
      <c r="D18" s="46" t="s">
        <v>43</v>
      </c>
      <c r="E18" s="47">
        <v>3</v>
      </c>
      <c r="F18" s="156"/>
      <c r="G18" s="155"/>
      <c r="H18" s="36">
        <f t="shared" si="2"/>
        <v>0</v>
      </c>
    </row>
    <row r="19" spans="1:10" s="7" customFormat="1" ht="36" customHeight="1">
      <c r="A19" s="41">
        <f t="shared" si="1"/>
        <v>12</v>
      </c>
      <c r="B19" s="38" t="s">
        <v>98</v>
      </c>
      <c r="C19" s="43" t="s">
        <v>593</v>
      </c>
      <c r="D19" s="34" t="s">
        <v>43</v>
      </c>
      <c r="E19" s="35">
        <v>3</v>
      </c>
      <c r="F19" s="154"/>
      <c r="G19" s="155"/>
      <c r="H19" s="36">
        <f t="shared" si="2"/>
        <v>0</v>
      </c>
    </row>
    <row r="20" spans="1:10" s="7" customFormat="1" ht="36" customHeight="1">
      <c r="A20" s="37">
        <f t="shared" si="1"/>
        <v>13</v>
      </c>
      <c r="B20" s="38" t="s">
        <v>100</v>
      </c>
      <c r="C20" s="43" t="s">
        <v>598</v>
      </c>
      <c r="D20" s="34" t="s">
        <v>43</v>
      </c>
      <c r="E20" s="35">
        <v>3</v>
      </c>
      <c r="F20" s="154"/>
      <c r="G20" s="155"/>
      <c r="H20" s="36">
        <f t="shared" si="2"/>
        <v>0</v>
      </c>
    </row>
    <row r="21" spans="1:10" s="7" customFormat="1" ht="15" customHeight="1">
      <c r="A21" s="41">
        <f t="shared" si="1"/>
        <v>14</v>
      </c>
      <c r="B21" s="38" t="s">
        <v>99</v>
      </c>
      <c r="C21" s="43" t="s">
        <v>101</v>
      </c>
      <c r="D21" s="34" t="s">
        <v>43</v>
      </c>
      <c r="E21" s="35">
        <v>3</v>
      </c>
      <c r="F21" s="154"/>
      <c r="G21" s="155"/>
      <c r="H21" s="36">
        <f t="shared" si="2"/>
        <v>0</v>
      </c>
    </row>
    <row r="22" spans="1:10" s="7" customFormat="1" ht="15" customHeight="1">
      <c r="A22" s="37">
        <f t="shared" si="1"/>
        <v>15</v>
      </c>
      <c r="B22" s="38" t="s">
        <v>104</v>
      </c>
      <c r="C22" s="43" t="s">
        <v>103</v>
      </c>
      <c r="D22" s="34" t="s">
        <v>43</v>
      </c>
      <c r="E22" s="35">
        <v>1</v>
      </c>
      <c r="F22" s="154"/>
      <c r="G22" s="155"/>
      <c r="H22" s="36">
        <f t="shared" si="2"/>
        <v>0</v>
      </c>
    </row>
    <row r="23" spans="1:10" s="7" customFormat="1" ht="15" customHeight="1">
      <c r="A23" s="41">
        <f t="shared" si="1"/>
        <v>16</v>
      </c>
      <c r="B23" s="38" t="s">
        <v>105</v>
      </c>
      <c r="C23" s="43" t="s">
        <v>102</v>
      </c>
      <c r="D23" s="34" t="s">
        <v>43</v>
      </c>
      <c r="E23" s="35">
        <v>3</v>
      </c>
      <c r="F23" s="154"/>
      <c r="G23" s="155"/>
      <c r="H23" s="36">
        <f t="shared" si="2"/>
        <v>0</v>
      </c>
    </row>
    <row r="24" spans="1:10" s="7" customFormat="1" ht="15" customHeight="1">
      <c r="A24" s="37">
        <f t="shared" si="1"/>
        <v>17</v>
      </c>
      <c r="B24" s="38" t="s">
        <v>396</v>
      </c>
      <c r="C24" s="43" t="s">
        <v>59</v>
      </c>
      <c r="D24" s="34" t="s">
        <v>43</v>
      </c>
      <c r="E24" s="35">
        <v>1</v>
      </c>
      <c r="F24" s="154"/>
      <c r="G24" s="155"/>
      <c r="H24" s="36">
        <f t="shared" si="2"/>
        <v>0</v>
      </c>
    </row>
    <row r="25" spans="1:10" s="7" customFormat="1" ht="24">
      <c r="A25" s="41">
        <f t="shared" si="1"/>
        <v>18</v>
      </c>
      <c r="B25" s="38" t="s">
        <v>397</v>
      </c>
      <c r="C25" s="43" t="s">
        <v>532</v>
      </c>
      <c r="D25" s="34" t="s">
        <v>43</v>
      </c>
      <c r="E25" s="35">
        <v>3</v>
      </c>
      <c r="F25" s="154"/>
      <c r="G25" s="155"/>
      <c r="H25" s="36">
        <f t="shared" si="2"/>
        <v>0</v>
      </c>
    </row>
    <row r="26" spans="1:10" s="7" customFormat="1" ht="24" customHeight="1">
      <c r="A26" s="37">
        <f t="shared" si="1"/>
        <v>19</v>
      </c>
      <c r="B26" s="38" t="s">
        <v>499</v>
      </c>
      <c r="C26" s="43" t="s">
        <v>539</v>
      </c>
      <c r="D26" s="34" t="s">
        <v>43</v>
      </c>
      <c r="E26" s="35">
        <v>1</v>
      </c>
      <c r="F26" s="154"/>
      <c r="G26" s="155"/>
      <c r="H26" s="36">
        <f t="shared" si="2"/>
        <v>0</v>
      </c>
    </row>
    <row r="27" spans="1:10" s="7" customFormat="1" ht="24" customHeight="1">
      <c r="A27" s="41">
        <f t="shared" si="1"/>
        <v>20</v>
      </c>
      <c r="B27" s="38" t="s">
        <v>498</v>
      </c>
      <c r="C27" s="43" t="s">
        <v>540</v>
      </c>
      <c r="D27" s="34" t="s">
        <v>43</v>
      </c>
      <c r="E27" s="35">
        <v>3</v>
      </c>
      <c r="F27" s="154"/>
      <c r="G27" s="155"/>
      <c r="H27" s="36">
        <f t="shared" si="2"/>
        <v>0</v>
      </c>
    </row>
    <row r="28" spans="1:10" s="7" customFormat="1" ht="24" customHeight="1">
      <c r="A28" s="37">
        <f t="shared" si="1"/>
        <v>21</v>
      </c>
      <c r="B28" s="38" t="s">
        <v>497</v>
      </c>
      <c r="C28" s="43" t="s">
        <v>542</v>
      </c>
      <c r="D28" s="34" t="s">
        <v>43</v>
      </c>
      <c r="E28" s="35">
        <v>3</v>
      </c>
      <c r="F28" s="154"/>
      <c r="G28" s="155"/>
      <c r="H28" s="36">
        <f t="shared" si="2"/>
        <v>0</v>
      </c>
    </row>
    <row r="29" spans="1:10" s="7" customFormat="1" ht="24" customHeight="1">
      <c r="A29" s="41">
        <f t="shared" si="1"/>
        <v>22</v>
      </c>
      <c r="B29" s="38" t="s">
        <v>496</v>
      </c>
      <c r="C29" s="43" t="s">
        <v>541</v>
      </c>
      <c r="D29" s="34" t="s">
        <v>43</v>
      </c>
      <c r="E29" s="35">
        <v>2</v>
      </c>
      <c r="F29" s="154"/>
      <c r="G29" s="155"/>
      <c r="H29" s="36">
        <f t="shared" si="2"/>
        <v>0</v>
      </c>
    </row>
    <row r="30" spans="1:10" s="7" customFormat="1" ht="15" customHeight="1">
      <c r="A30" s="37">
        <f t="shared" si="1"/>
        <v>23</v>
      </c>
      <c r="B30" s="38" t="s">
        <v>495</v>
      </c>
      <c r="C30" s="43" t="s">
        <v>519</v>
      </c>
      <c r="D30" s="34" t="s">
        <v>43</v>
      </c>
      <c r="E30" s="35">
        <v>20</v>
      </c>
      <c r="F30" s="154"/>
      <c r="G30" s="155"/>
      <c r="H30" s="36">
        <f t="shared" si="2"/>
        <v>0</v>
      </c>
      <c r="J30" s="48"/>
    </row>
    <row r="31" spans="1:10" s="7" customFormat="1" ht="15" customHeight="1">
      <c r="A31" s="37">
        <f t="shared" si="1"/>
        <v>24</v>
      </c>
      <c r="B31" s="38" t="s">
        <v>494</v>
      </c>
      <c r="C31" s="43" t="s">
        <v>521</v>
      </c>
      <c r="D31" s="34" t="s">
        <v>43</v>
      </c>
      <c r="E31" s="35">
        <v>2</v>
      </c>
      <c r="F31" s="154"/>
      <c r="G31" s="155"/>
      <c r="H31" s="36">
        <f t="shared" si="2"/>
        <v>0</v>
      </c>
      <c r="J31" s="48"/>
    </row>
    <row r="32" spans="1:10" s="7" customFormat="1" ht="15" customHeight="1">
      <c r="A32" s="41">
        <f t="shared" si="1"/>
        <v>25</v>
      </c>
      <c r="B32" s="38" t="s">
        <v>493</v>
      </c>
      <c r="C32" s="43" t="s">
        <v>520</v>
      </c>
      <c r="D32" s="34" t="s">
        <v>43</v>
      </c>
      <c r="E32" s="35">
        <v>9</v>
      </c>
      <c r="F32" s="154"/>
      <c r="G32" s="155"/>
      <c r="H32" s="36">
        <f t="shared" si="2"/>
        <v>0</v>
      </c>
      <c r="J32" s="48"/>
    </row>
    <row r="33" spans="1:10" s="7" customFormat="1" ht="15" customHeight="1">
      <c r="A33" s="37">
        <f t="shared" si="1"/>
        <v>26</v>
      </c>
      <c r="B33" s="38" t="s">
        <v>492</v>
      </c>
      <c r="C33" s="43" t="s">
        <v>106</v>
      </c>
      <c r="D33" s="34" t="s">
        <v>43</v>
      </c>
      <c r="E33" s="35">
        <v>15</v>
      </c>
      <c r="F33" s="154"/>
      <c r="G33" s="155"/>
      <c r="H33" s="36">
        <f t="shared" si="2"/>
        <v>0</v>
      </c>
      <c r="J33" s="48"/>
    </row>
    <row r="34" spans="1:10" s="7" customFormat="1" ht="50.1" customHeight="1">
      <c r="A34" s="41">
        <f t="shared" si="1"/>
        <v>27</v>
      </c>
      <c r="B34" s="49" t="s">
        <v>108</v>
      </c>
      <c r="C34" s="50" t="s">
        <v>107</v>
      </c>
      <c r="D34" s="34" t="s">
        <v>43</v>
      </c>
      <c r="E34" s="35">
        <v>1</v>
      </c>
      <c r="F34" s="154"/>
      <c r="G34" s="155"/>
      <c r="H34" s="36">
        <f t="shared" si="2"/>
        <v>0</v>
      </c>
    </row>
    <row r="35" spans="1:10" s="7" customFormat="1" ht="50.1" customHeight="1">
      <c r="A35" s="37">
        <f t="shared" si="1"/>
        <v>28</v>
      </c>
      <c r="B35" s="49" t="s">
        <v>111</v>
      </c>
      <c r="C35" s="50" t="s">
        <v>109</v>
      </c>
      <c r="D35" s="46" t="s">
        <v>43</v>
      </c>
      <c r="E35" s="47">
        <v>1</v>
      </c>
      <c r="F35" s="156"/>
      <c r="G35" s="155"/>
      <c r="H35" s="36">
        <f t="shared" si="2"/>
        <v>0</v>
      </c>
    </row>
    <row r="36" spans="1:10" s="7" customFormat="1" ht="50.1" customHeight="1">
      <c r="A36" s="41">
        <f t="shared" si="1"/>
        <v>29</v>
      </c>
      <c r="B36" s="49" t="s">
        <v>112</v>
      </c>
      <c r="C36" s="50" t="s">
        <v>110</v>
      </c>
      <c r="D36" s="46" t="s">
        <v>43</v>
      </c>
      <c r="E36" s="47">
        <v>1</v>
      </c>
      <c r="F36" s="156"/>
      <c r="G36" s="155"/>
      <c r="H36" s="36">
        <f t="shared" si="2"/>
        <v>0</v>
      </c>
    </row>
    <row r="37" spans="1:10" s="52" customFormat="1" ht="15" customHeight="1">
      <c r="A37" s="37">
        <f t="shared" si="1"/>
        <v>30</v>
      </c>
      <c r="B37" s="49" t="s">
        <v>113</v>
      </c>
      <c r="C37" s="51" t="s">
        <v>625</v>
      </c>
      <c r="D37" s="46" t="s">
        <v>43</v>
      </c>
      <c r="E37" s="47">
        <v>34</v>
      </c>
      <c r="F37" s="157"/>
      <c r="G37" s="155"/>
      <c r="H37" s="36">
        <f t="shared" si="2"/>
        <v>0</v>
      </c>
    </row>
    <row r="38" spans="1:10" s="7" customFormat="1" ht="15" customHeight="1">
      <c r="A38" s="41">
        <f t="shared" si="1"/>
        <v>31</v>
      </c>
      <c r="B38" s="49" t="s">
        <v>114</v>
      </c>
      <c r="C38" s="53" t="s">
        <v>577</v>
      </c>
      <c r="D38" s="46" t="s">
        <v>68</v>
      </c>
      <c r="E38" s="47">
        <v>1</v>
      </c>
      <c r="F38" s="157"/>
      <c r="G38" s="155"/>
      <c r="H38" s="36">
        <f t="shared" si="2"/>
        <v>0</v>
      </c>
    </row>
    <row r="39" spans="1:10" s="7" customFormat="1" ht="15" customHeight="1">
      <c r="A39" s="37">
        <f t="shared" si="1"/>
        <v>32</v>
      </c>
      <c r="B39" s="54" t="s">
        <v>115</v>
      </c>
      <c r="C39" s="55" t="s">
        <v>578</v>
      </c>
      <c r="D39" s="56" t="s">
        <v>68</v>
      </c>
      <c r="E39" s="47">
        <v>1.5</v>
      </c>
      <c r="F39" s="157"/>
      <c r="G39" s="155"/>
      <c r="H39" s="36">
        <f t="shared" si="2"/>
        <v>0</v>
      </c>
    </row>
    <row r="40" spans="1:10" s="7" customFormat="1" ht="15" customHeight="1">
      <c r="A40" s="37">
        <f t="shared" si="1"/>
        <v>33</v>
      </c>
      <c r="B40" s="49" t="s">
        <v>116</v>
      </c>
      <c r="C40" s="43" t="s">
        <v>579</v>
      </c>
      <c r="D40" s="46" t="s">
        <v>68</v>
      </c>
      <c r="E40" s="47">
        <v>1.5</v>
      </c>
      <c r="F40" s="157"/>
      <c r="G40" s="155"/>
      <c r="H40" s="36">
        <f t="shared" si="2"/>
        <v>0</v>
      </c>
    </row>
    <row r="41" spans="1:10" s="7" customFormat="1" ht="15" customHeight="1">
      <c r="A41" s="41">
        <f t="shared" si="1"/>
        <v>34</v>
      </c>
      <c r="B41" s="49" t="s">
        <v>117</v>
      </c>
      <c r="C41" s="43" t="s">
        <v>71</v>
      </c>
      <c r="D41" s="46" t="s">
        <v>68</v>
      </c>
      <c r="E41" s="47">
        <v>5.5</v>
      </c>
      <c r="F41" s="157"/>
      <c r="G41" s="155"/>
      <c r="H41" s="36">
        <f t="shared" si="2"/>
        <v>0</v>
      </c>
    </row>
    <row r="42" spans="1:10" s="7" customFormat="1" ht="15" customHeight="1">
      <c r="A42" s="37">
        <f t="shared" si="1"/>
        <v>35</v>
      </c>
      <c r="B42" s="49" t="s">
        <v>118</v>
      </c>
      <c r="C42" s="43" t="s">
        <v>72</v>
      </c>
      <c r="D42" s="46" t="s">
        <v>68</v>
      </c>
      <c r="E42" s="47">
        <v>88.5</v>
      </c>
      <c r="F42" s="157"/>
      <c r="G42" s="155"/>
      <c r="H42" s="36">
        <f t="shared" si="2"/>
        <v>0</v>
      </c>
    </row>
    <row r="43" spans="1:10" s="7" customFormat="1" ht="15" customHeight="1">
      <c r="A43" s="41">
        <f t="shared" si="1"/>
        <v>36</v>
      </c>
      <c r="B43" s="49" t="s">
        <v>119</v>
      </c>
      <c r="C43" s="43" t="s">
        <v>75</v>
      </c>
      <c r="D43" s="46" t="s">
        <v>68</v>
      </c>
      <c r="E43" s="47">
        <v>60.5</v>
      </c>
      <c r="F43" s="157"/>
      <c r="G43" s="155"/>
      <c r="H43" s="36">
        <f t="shared" si="2"/>
        <v>0</v>
      </c>
    </row>
    <row r="44" spans="1:10" s="7" customFormat="1" ht="15" customHeight="1">
      <c r="A44" s="37">
        <f t="shared" si="1"/>
        <v>37</v>
      </c>
      <c r="B44" s="49" t="s">
        <v>120</v>
      </c>
      <c r="C44" s="43" t="s">
        <v>76</v>
      </c>
      <c r="D44" s="46" t="s">
        <v>68</v>
      </c>
      <c r="E44" s="47">
        <v>2</v>
      </c>
      <c r="F44" s="157"/>
      <c r="G44" s="155"/>
      <c r="H44" s="36">
        <f t="shared" si="2"/>
        <v>0</v>
      </c>
    </row>
    <row r="45" spans="1:10" s="7" customFormat="1" ht="15" customHeight="1">
      <c r="A45" s="41">
        <f t="shared" si="1"/>
        <v>38</v>
      </c>
      <c r="B45" s="49" t="s">
        <v>121</v>
      </c>
      <c r="C45" s="43" t="s">
        <v>77</v>
      </c>
      <c r="D45" s="46" t="s">
        <v>68</v>
      </c>
      <c r="E45" s="47">
        <v>29.5</v>
      </c>
      <c r="F45" s="157"/>
      <c r="G45" s="155"/>
      <c r="H45" s="36">
        <f t="shared" si="2"/>
        <v>0</v>
      </c>
    </row>
    <row r="46" spans="1:10" s="7" customFormat="1" ht="15" customHeight="1">
      <c r="A46" s="37">
        <f t="shared" si="1"/>
        <v>39</v>
      </c>
      <c r="B46" s="49" t="s">
        <v>122</v>
      </c>
      <c r="C46" s="43" t="s">
        <v>79</v>
      </c>
      <c r="D46" s="46" t="s">
        <v>68</v>
      </c>
      <c r="E46" s="47">
        <v>3</v>
      </c>
      <c r="F46" s="157"/>
      <c r="G46" s="155"/>
      <c r="H46" s="36">
        <f t="shared" si="2"/>
        <v>0</v>
      </c>
    </row>
    <row r="47" spans="1:10" s="7" customFormat="1" ht="15" customHeight="1">
      <c r="A47" s="41">
        <f t="shared" si="1"/>
        <v>40</v>
      </c>
      <c r="B47" s="49" t="s">
        <v>123</v>
      </c>
      <c r="C47" s="43" t="s">
        <v>85</v>
      </c>
      <c r="D47" s="46" t="s">
        <v>68</v>
      </c>
      <c r="E47" s="47">
        <v>4.5</v>
      </c>
      <c r="F47" s="157"/>
      <c r="G47" s="155"/>
      <c r="H47" s="36">
        <f t="shared" si="2"/>
        <v>0</v>
      </c>
    </row>
    <row r="48" spans="1:10" s="7" customFormat="1" ht="15" customHeight="1">
      <c r="A48" s="37">
        <f t="shared" si="1"/>
        <v>41</v>
      </c>
      <c r="B48" s="49" t="s">
        <v>124</v>
      </c>
      <c r="C48" s="43" t="s">
        <v>86</v>
      </c>
      <c r="D48" s="46" t="s">
        <v>68</v>
      </c>
      <c r="E48" s="47">
        <v>2.5</v>
      </c>
      <c r="F48" s="157"/>
      <c r="G48" s="155"/>
      <c r="H48" s="36">
        <f t="shared" si="2"/>
        <v>0</v>
      </c>
    </row>
    <row r="49" spans="1:10" s="7" customFormat="1" ht="24.95" customHeight="1">
      <c r="A49" s="41">
        <f t="shared" si="1"/>
        <v>42</v>
      </c>
      <c r="B49" s="49" t="s">
        <v>125</v>
      </c>
      <c r="C49" s="57" t="s">
        <v>82</v>
      </c>
      <c r="D49" s="46" t="s">
        <v>4</v>
      </c>
      <c r="E49" s="47">
        <v>315</v>
      </c>
      <c r="F49" s="157"/>
      <c r="G49" s="155"/>
      <c r="H49" s="36">
        <f t="shared" si="2"/>
        <v>0</v>
      </c>
    </row>
    <row r="50" spans="1:10" s="7" customFormat="1" ht="24">
      <c r="A50" s="37">
        <f t="shared" si="1"/>
        <v>43</v>
      </c>
      <c r="B50" s="49" t="s">
        <v>126</v>
      </c>
      <c r="C50" s="43" t="s">
        <v>522</v>
      </c>
      <c r="D50" s="46" t="s">
        <v>4</v>
      </c>
      <c r="E50" s="47">
        <v>135.19999999999999</v>
      </c>
      <c r="F50" s="157"/>
      <c r="G50" s="155"/>
      <c r="H50" s="36">
        <f t="shared" si="2"/>
        <v>0</v>
      </c>
    </row>
    <row r="51" spans="1:10" s="7" customFormat="1" ht="24">
      <c r="A51" s="41">
        <f t="shared" si="1"/>
        <v>44</v>
      </c>
      <c r="B51" s="49" t="s">
        <v>128</v>
      </c>
      <c r="C51" s="43" t="s">
        <v>515</v>
      </c>
      <c r="D51" s="46" t="s">
        <v>4</v>
      </c>
      <c r="E51" s="35">
        <v>14.7</v>
      </c>
      <c r="F51" s="158"/>
      <c r="G51" s="155"/>
      <c r="H51" s="36">
        <f t="shared" si="2"/>
        <v>0</v>
      </c>
    </row>
    <row r="52" spans="1:10" s="7" customFormat="1" ht="24">
      <c r="A52" s="37">
        <f t="shared" si="1"/>
        <v>45</v>
      </c>
      <c r="B52" s="49" t="s">
        <v>129</v>
      </c>
      <c r="C52" s="43" t="s">
        <v>626</v>
      </c>
      <c r="D52" s="46" t="s">
        <v>4</v>
      </c>
      <c r="E52" s="35">
        <v>60.4</v>
      </c>
      <c r="F52" s="158"/>
      <c r="G52" s="155"/>
      <c r="H52" s="36">
        <f t="shared" si="2"/>
        <v>0</v>
      </c>
    </row>
    <row r="53" spans="1:10" s="7" customFormat="1" ht="36">
      <c r="A53" s="37">
        <f t="shared" si="1"/>
        <v>46</v>
      </c>
      <c r="B53" s="58" t="s">
        <v>127</v>
      </c>
      <c r="C53" s="40" t="s">
        <v>627</v>
      </c>
      <c r="D53" s="46" t="s">
        <v>4</v>
      </c>
      <c r="E53" s="35">
        <v>135.5</v>
      </c>
      <c r="F53" s="158"/>
      <c r="G53" s="155"/>
      <c r="H53" s="36">
        <f t="shared" si="2"/>
        <v>0</v>
      </c>
    </row>
    <row r="54" spans="1:10" s="7" customFormat="1" ht="24.75" thickBot="1">
      <c r="A54" s="41">
        <f t="shared" si="1"/>
        <v>47</v>
      </c>
      <c r="B54" s="59" t="s">
        <v>516</v>
      </c>
      <c r="C54" s="60" t="s">
        <v>518</v>
      </c>
      <c r="D54" s="61" t="s">
        <v>4</v>
      </c>
      <c r="E54" s="62">
        <v>1.5</v>
      </c>
      <c r="F54" s="159"/>
      <c r="G54" s="155"/>
      <c r="H54" s="36">
        <f t="shared" si="2"/>
        <v>0</v>
      </c>
    </row>
    <row r="55" spans="1:10" s="30" customFormat="1" ht="15.75" thickBot="1">
      <c r="A55" s="23" t="s">
        <v>7</v>
      </c>
      <c r="B55" s="24"/>
      <c r="C55" s="25" t="s">
        <v>8</v>
      </c>
      <c r="D55" s="26"/>
      <c r="E55" s="27"/>
      <c r="F55" s="28"/>
      <c r="G55" s="28"/>
      <c r="H55" s="29">
        <f>SUM(H56:H109)</f>
        <v>0</v>
      </c>
    </row>
    <row r="56" spans="1:10" s="7" customFormat="1" ht="168">
      <c r="A56" s="37">
        <f>A54+1</f>
        <v>48</v>
      </c>
      <c r="B56" s="32" t="s">
        <v>133</v>
      </c>
      <c r="C56" s="33" t="s">
        <v>618</v>
      </c>
      <c r="D56" s="34" t="s">
        <v>43</v>
      </c>
      <c r="E56" s="35">
        <v>1</v>
      </c>
      <c r="F56" s="154"/>
      <c r="G56" s="155"/>
      <c r="H56" s="36">
        <f t="shared" ref="H56" si="3">(F56+G56)*E56</f>
        <v>0</v>
      </c>
      <c r="J56" s="63"/>
    </row>
    <row r="57" spans="1:10" s="52" customFormat="1" ht="35.1" customHeight="1">
      <c r="A57" s="41">
        <f>A56+1</f>
        <v>49</v>
      </c>
      <c r="B57" s="38" t="s">
        <v>134</v>
      </c>
      <c r="C57" s="40" t="s">
        <v>680</v>
      </c>
      <c r="D57" s="34" t="s">
        <v>43</v>
      </c>
      <c r="E57" s="35">
        <v>2</v>
      </c>
      <c r="F57" s="154"/>
      <c r="G57" s="155"/>
      <c r="H57" s="36">
        <f t="shared" ref="H57:H69" si="4">(F57+G57)*E57</f>
        <v>0</v>
      </c>
    </row>
    <row r="58" spans="1:10" s="52" customFormat="1" ht="35.1" customHeight="1">
      <c r="A58" s="37">
        <f t="shared" ref="A58:A109" si="5">A57+1</f>
        <v>50</v>
      </c>
      <c r="B58" s="38" t="s">
        <v>135</v>
      </c>
      <c r="C58" s="40" t="s">
        <v>681</v>
      </c>
      <c r="D58" s="46" t="s">
        <v>43</v>
      </c>
      <c r="E58" s="47">
        <v>2</v>
      </c>
      <c r="F58" s="156"/>
      <c r="G58" s="155"/>
      <c r="H58" s="36">
        <f t="shared" si="4"/>
        <v>0</v>
      </c>
    </row>
    <row r="59" spans="1:10" s="7" customFormat="1" ht="35.1" customHeight="1">
      <c r="A59" s="37">
        <f t="shared" si="5"/>
        <v>51</v>
      </c>
      <c r="B59" s="45" t="s">
        <v>136</v>
      </c>
      <c r="C59" s="40" t="s">
        <v>334</v>
      </c>
      <c r="D59" s="34" t="s">
        <v>43</v>
      </c>
      <c r="E59" s="35">
        <v>2</v>
      </c>
      <c r="F59" s="154"/>
      <c r="G59" s="155"/>
      <c r="H59" s="36">
        <f t="shared" si="4"/>
        <v>0</v>
      </c>
    </row>
    <row r="60" spans="1:10" s="7" customFormat="1" ht="35.1" customHeight="1">
      <c r="A60" s="37">
        <f t="shared" si="5"/>
        <v>52</v>
      </c>
      <c r="B60" s="38" t="s">
        <v>137</v>
      </c>
      <c r="C60" s="40" t="s">
        <v>333</v>
      </c>
      <c r="D60" s="34" t="s">
        <v>43</v>
      </c>
      <c r="E60" s="35">
        <v>2</v>
      </c>
      <c r="F60" s="154"/>
      <c r="G60" s="155"/>
      <c r="H60" s="36">
        <f t="shared" si="4"/>
        <v>0</v>
      </c>
    </row>
    <row r="61" spans="1:10" s="7" customFormat="1" ht="24" customHeight="1">
      <c r="A61" s="41">
        <f t="shared" si="5"/>
        <v>53</v>
      </c>
      <c r="B61" s="38" t="s">
        <v>138</v>
      </c>
      <c r="C61" s="43" t="s">
        <v>534</v>
      </c>
      <c r="D61" s="34" t="s">
        <v>43</v>
      </c>
      <c r="E61" s="35">
        <v>1</v>
      </c>
      <c r="F61" s="154"/>
      <c r="G61" s="155"/>
      <c r="H61" s="36">
        <f t="shared" si="4"/>
        <v>0</v>
      </c>
    </row>
    <row r="62" spans="1:10" s="7" customFormat="1" ht="36" customHeight="1">
      <c r="A62" s="37">
        <f t="shared" si="5"/>
        <v>54</v>
      </c>
      <c r="B62" s="38" t="s">
        <v>139</v>
      </c>
      <c r="C62" s="43" t="s">
        <v>600</v>
      </c>
      <c r="D62" s="34" t="s">
        <v>43</v>
      </c>
      <c r="E62" s="35">
        <v>1</v>
      </c>
      <c r="F62" s="154"/>
      <c r="G62" s="155"/>
      <c r="H62" s="36">
        <f t="shared" si="4"/>
        <v>0</v>
      </c>
    </row>
    <row r="63" spans="1:10" s="7" customFormat="1" ht="36" customHeight="1">
      <c r="A63" s="41">
        <f t="shared" si="5"/>
        <v>55</v>
      </c>
      <c r="B63" s="38" t="s">
        <v>599</v>
      </c>
      <c r="C63" s="43" t="s">
        <v>595</v>
      </c>
      <c r="D63" s="34" t="s">
        <v>43</v>
      </c>
      <c r="E63" s="35">
        <v>6</v>
      </c>
      <c r="F63" s="154"/>
      <c r="G63" s="155"/>
      <c r="H63" s="36">
        <f t="shared" si="4"/>
        <v>0</v>
      </c>
    </row>
    <row r="64" spans="1:10" s="7" customFormat="1" ht="15" customHeight="1">
      <c r="A64" s="37">
        <f t="shared" si="5"/>
        <v>56</v>
      </c>
      <c r="B64" s="38" t="s">
        <v>140</v>
      </c>
      <c r="C64" s="43" t="s">
        <v>149</v>
      </c>
      <c r="D64" s="34" t="s">
        <v>43</v>
      </c>
      <c r="E64" s="35">
        <v>2</v>
      </c>
      <c r="F64" s="154"/>
      <c r="G64" s="155"/>
      <c r="H64" s="36">
        <f t="shared" si="4"/>
        <v>0</v>
      </c>
    </row>
    <row r="65" spans="1:10" s="7" customFormat="1" ht="15" customHeight="1">
      <c r="A65" s="41">
        <f t="shared" si="5"/>
        <v>57</v>
      </c>
      <c r="B65" s="38" t="s">
        <v>141</v>
      </c>
      <c r="C65" s="43" t="s">
        <v>150</v>
      </c>
      <c r="D65" s="34" t="s">
        <v>43</v>
      </c>
      <c r="E65" s="35">
        <v>1</v>
      </c>
      <c r="F65" s="154"/>
      <c r="G65" s="155"/>
      <c r="H65" s="36">
        <f t="shared" si="4"/>
        <v>0</v>
      </c>
    </row>
    <row r="66" spans="1:10" s="7" customFormat="1" ht="15" customHeight="1">
      <c r="A66" s="37">
        <f t="shared" si="5"/>
        <v>58</v>
      </c>
      <c r="B66" s="38" t="s">
        <v>142</v>
      </c>
      <c r="C66" s="43" t="s">
        <v>102</v>
      </c>
      <c r="D66" s="34" t="s">
        <v>43</v>
      </c>
      <c r="E66" s="35">
        <v>2</v>
      </c>
      <c r="F66" s="154"/>
      <c r="G66" s="155"/>
      <c r="H66" s="36">
        <f t="shared" si="4"/>
        <v>0</v>
      </c>
    </row>
    <row r="67" spans="1:10" s="7" customFormat="1" ht="15" customHeight="1">
      <c r="A67" s="41">
        <f t="shared" si="5"/>
        <v>59</v>
      </c>
      <c r="B67" s="38" t="s">
        <v>151</v>
      </c>
      <c r="C67" s="43" t="s">
        <v>148</v>
      </c>
      <c r="D67" s="34" t="s">
        <v>43</v>
      </c>
      <c r="E67" s="35">
        <v>7</v>
      </c>
      <c r="F67" s="154"/>
      <c r="G67" s="155"/>
      <c r="H67" s="36">
        <f t="shared" si="4"/>
        <v>0</v>
      </c>
    </row>
    <row r="68" spans="1:10" s="7" customFormat="1" ht="24" customHeight="1">
      <c r="A68" s="41">
        <f t="shared" si="5"/>
        <v>60</v>
      </c>
      <c r="B68" s="38" t="s">
        <v>491</v>
      </c>
      <c r="C68" s="43" t="s">
        <v>543</v>
      </c>
      <c r="D68" s="34" t="s">
        <v>43</v>
      </c>
      <c r="E68" s="35">
        <v>6</v>
      </c>
      <c r="F68" s="154"/>
      <c r="G68" s="155"/>
      <c r="H68" s="36">
        <f t="shared" si="4"/>
        <v>0</v>
      </c>
    </row>
    <row r="69" spans="1:10" s="7" customFormat="1" ht="24" customHeight="1">
      <c r="A69" s="37">
        <f t="shared" si="5"/>
        <v>61</v>
      </c>
      <c r="B69" s="38" t="s">
        <v>490</v>
      </c>
      <c r="C69" s="43" t="s">
        <v>544</v>
      </c>
      <c r="D69" s="34" t="s">
        <v>43</v>
      </c>
      <c r="E69" s="35">
        <v>2</v>
      </c>
      <c r="F69" s="154"/>
      <c r="G69" s="155"/>
      <c r="H69" s="36">
        <f t="shared" si="4"/>
        <v>0</v>
      </c>
    </row>
    <row r="70" spans="1:10" s="7" customFormat="1" ht="24" customHeight="1">
      <c r="A70" s="41">
        <f t="shared" si="5"/>
        <v>62</v>
      </c>
      <c r="B70" s="38" t="s">
        <v>489</v>
      </c>
      <c r="C70" s="43" t="s">
        <v>545</v>
      </c>
      <c r="D70" s="34" t="s">
        <v>43</v>
      </c>
      <c r="E70" s="35">
        <v>5</v>
      </c>
      <c r="F70" s="154"/>
      <c r="G70" s="155"/>
      <c r="H70" s="36">
        <f t="shared" ref="H70:H108" si="6">(F70+G70)*E70</f>
        <v>0</v>
      </c>
    </row>
    <row r="71" spans="1:10" s="7" customFormat="1" ht="24" customHeight="1">
      <c r="A71" s="41">
        <f t="shared" si="5"/>
        <v>63</v>
      </c>
      <c r="B71" s="38" t="s">
        <v>488</v>
      </c>
      <c r="C71" s="43" t="s">
        <v>546</v>
      </c>
      <c r="D71" s="34" t="s">
        <v>43</v>
      </c>
      <c r="E71" s="35">
        <v>2</v>
      </c>
      <c r="F71" s="154"/>
      <c r="G71" s="155"/>
      <c r="H71" s="36">
        <f t="shared" si="6"/>
        <v>0</v>
      </c>
    </row>
    <row r="72" spans="1:10" s="7" customFormat="1" ht="24" customHeight="1">
      <c r="A72" s="37">
        <f t="shared" si="5"/>
        <v>64</v>
      </c>
      <c r="B72" s="38" t="s">
        <v>487</v>
      </c>
      <c r="C72" s="43" t="s">
        <v>547</v>
      </c>
      <c r="D72" s="34" t="s">
        <v>43</v>
      </c>
      <c r="E72" s="35">
        <v>2</v>
      </c>
      <c r="F72" s="154"/>
      <c r="G72" s="155"/>
      <c r="H72" s="36">
        <f t="shared" si="6"/>
        <v>0</v>
      </c>
    </row>
    <row r="73" spans="1:10" s="7" customFormat="1" ht="24" customHeight="1">
      <c r="A73" s="41">
        <f t="shared" si="5"/>
        <v>65</v>
      </c>
      <c r="B73" s="38" t="s">
        <v>486</v>
      </c>
      <c r="C73" s="43" t="s">
        <v>563</v>
      </c>
      <c r="D73" s="34" t="s">
        <v>43</v>
      </c>
      <c r="E73" s="35">
        <v>2</v>
      </c>
      <c r="F73" s="154"/>
      <c r="G73" s="155"/>
      <c r="H73" s="36">
        <f t="shared" si="6"/>
        <v>0</v>
      </c>
    </row>
    <row r="74" spans="1:10" s="7" customFormat="1" ht="24" customHeight="1">
      <c r="A74" s="41">
        <f t="shared" si="5"/>
        <v>66</v>
      </c>
      <c r="B74" s="38" t="s">
        <v>485</v>
      </c>
      <c r="C74" s="43" t="s">
        <v>564</v>
      </c>
      <c r="D74" s="34" t="s">
        <v>43</v>
      </c>
      <c r="E74" s="35">
        <v>4</v>
      </c>
      <c r="F74" s="154"/>
      <c r="G74" s="155"/>
      <c r="H74" s="36">
        <f t="shared" si="6"/>
        <v>0</v>
      </c>
    </row>
    <row r="75" spans="1:10" s="52" customFormat="1" ht="24" customHeight="1">
      <c r="A75" s="37">
        <f t="shared" si="5"/>
        <v>67</v>
      </c>
      <c r="B75" s="38" t="s">
        <v>484</v>
      </c>
      <c r="C75" s="43" t="s">
        <v>542</v>
      </c>
      <c r="D75" s="34" t="s">
        <v>43</v>
      </c>
      <c r="E75" s="35">
        <v>4</v>
      </c>
      <c r="F75" s="154"/>
      <c r="G75" s="155"/>
      <c r="H75" s="36">
        <f t="shared" si="6"/>
        <v>0</v>
      </c>
    </row>
    <row r="76" spans="1:10" s="7" customFormat="1" ht="24" customHeight="1">
      <c r="A76" s="41">
        <f t="shared" si="5"/>
        <v>68</v>
      </c>
      <c r="B76" s="38" t="s">
        <v>483</v>
      </c>
      <c r="C76" s="43" t="s">
        <v>565</v>
      </c>
      <c r="D76" s="34" t="s">
        <v>43</v>
      </c>
      <c r="E76" s="35">
        <v>3</v>
      </c>
      <c r="F76" s="154"/>
      <c r="G76" s="155"/>
      <c r="H76" s="36">
        <f t="shared" si="6"/>
        <v>0</v>
      </c>
    </row>
    <row r="77" spans="1:10" s="7" customFormat="1" ht="24" customHeight="1">
      <c r="A77" s="41">
        <f t="shared" si="5"/>
        <v>69</v>
      </c>
      <c r="B77" s="38" t="s">
        <v>482</v>
      </c>
      <c r="C77" s="43" t="s">
        <v>566</v>
      </c>
      <c r="D77" s="34" t="s">
        <v>43</v>
      </c>
      <c r="E77" s="35">
        <v>1</v>
      </c>
      <c r="F77" s="154"/>
      <c r="G77" s="155"/>
      <c r="H77" s="36">
        <f t="shared" si="6"/>
        <v>0</v>
      </c>
    </row>
    <row r="78" spans="1:10" s="7" customFormat="1" ht="24" customHeight="1">
      <c r="A78" s="37">
        <f t="shared" si="5"/>
        <v>70</v>
      </c>
      <c r="B78" s="38" t="s">
        <v>481</v>
      </c>
      <c r="C78" s="43" t="s">
        <v>567</v>
      </c>
      <c r="D78" s="34" t="s">
        <v>43</v>
      </c>
      <c r="E78" s="35">
        <v>1</v>
      </c>
      <c r="F78" s="154"/>
      <c r="G78" s="155"/>
      <c r="H78" s="36">
        <f>(F78+G78)*E78</f>
        <v>0</v>
      </c>
    </row>
    <row r="79" spans="1:10" s="7" customFormat="1" ht="15" customHeight="1">
      <c r="A79" s="41">
        <f t="shared" si="5"/>
        <v>71</v>
      </c>
      <c r="B79" s="38" t="s">
        <v>480</v>
      </c>
      <c r="C79" s="43" t="s">
        <v>576</v>
      </c>
      <c r="D79" s="34" t="s">
        <v>43</v>
      </c>
      <c r="E79" s="35">
        <v>1</v>
      </c>
      <c r="F79" s="154"/>
      <c r="G79" s="155"/>
      <c r="H79" s="36">
        <f t="shared" si="6"/>
        <v>0</v>
      </c>
    </row>
    <row r="80" spans="1:10" s="7" customFormat="1" ht="15" customHeight="1">
      <c r="A80" s="41">
        <f t="shared" si="5"/>
        <v>72</v>
      </c>
      <c r="B80" s="38" t="s">
        <v>479</v>
      </c>
      <c r="C80" s="43" t="s">
        <v>519</v>
      </c>
      <c r="D80" s="34" t="s">
        <v>43</v>
      </c>
      <c r="E80" s="35">
        <v>7</v>
      </c>
      <c r="F80" s="154"/>
      <c r="G80" s="155"/>
      <c r="H80" s="36">
        <f t="shared" si="6"/>
        <v>0</v>
      </c>
      <c r="J80" s="48"/>
    </row>
    <row r="81" spans="1:10" s="7" customFormat="1" ht="15" customHeight="1">
      <c r="A81" s="37">
        <f t="shared" si="5"/>
        <v>73</v>
      </c>
      <c r="B81" s="38" t="s">
        <v>478</v>
      </c>
      <c r="C81" s="43" t="s">
        <v>521</v>
      </c>
      <c r="D81" s="34" t="s">
        <v>43</v>
      </c>
      <c r="E81" s="35">
        <v>1</v>
      </c>
      <c r="F81" s="154"/>
      <c r="G81" s="155"/>
      <c r="H81" s="36">
        <f t="shared" si="6"/>
        <v>0</v>
      </c>
      <c r="J81" s="48"/>
    </row>
    <row r="82" spans="1:10" s="7" customFormat="1" ht="15" customHeight="1">
      <c r="A82" s="37">
        <f t="shared" si="5"/>
        <v>74</v>
      </c>
      <c r="B82" s="38" t="s">
        <v>477</v>
      </c>
      <c r="C82" s="43" t="s">
        <v>520</v>
      </c>
      <c r="D82" s="34" t="s">
        <v>43</v>
      </c>
      <c r="E82" s="35">
        <v>7</v>
      </c>
      <c r="F82" s="154"/>
      <c r="G82" s="155"/>
      <c r="H82" s="36">
        <f t="shared" si="6"/>
        <v>0</v>
      </c>
      <c r="J82" s="48"/>
    </row>
    <row r="83" spans="1:10" s="7" customFormat="1" ht="24">
      <c r="A83" s="37">
        <f t="shared" si="5"/>
        <v>75</v>
      </c>
      <c r="B83" s="38" t="s">
        <v>476</v>
      </c>
      <c r="C83" s="43" t="s">
        <v>584</v>
      </c>
      <c r="D83" s="34" t="s">
        <v>43</v>
      </c>
      <c r="E83" s="35">
        <v>1</v>
      </c>
      <c r="F83" s="154"/>
      <c r="G83" s="155"/>
      <c r="H83" s="36">
        <f t="shared" si="6"/>
        <v>0</v>
      </c>
      <c r="J83" s="48"/>
    </row>
    <row r="84" spans="1:10" s="7" customFormat="1" ht="24" customHeight="1">
      <c r="A84" s="37">
        <f t="shared" si="5"/>
        <v>76</v>
      </c>
      <c r="B84" s="38" t="s">
        <v>475</v>
      </c>
      <c r="C84" s="43" t="s">
        <v>586</v>
      </c>
      <c r="D84" s="34" t="s">
        <v>43</v>
      </c>
      <c r="E84" s="35">
        <v>1</v>
      </c>
      <c r="F84" s="154"/>
      <c r="G84" s="155"/>
      <c r="H84" s="36">
        <f t="shared" si="6"/>
        <v>0</v>
      </c>
      <c r="J84" s="48"/>
    </row>
    <row r="85" spans="1:10" s="7" customFormat="1" ht="24" customHeight="1">
      <c r="A85" s="41">
        <f t="shared" si="5"/>
        <v>77</v>
      </c>
      <c r="B85" s="38" t="s">
        <v>474</v>
      </c>
      <c r="C85" s="43" t="s">
        <v>585</v>
      </c>
      <c r="D85" s="34" t="s">
        <v>43</v>
      </c>
      <c r="E85" s="35">
        <v>1</v>
      </c>
      <c r="F85" s="154"/>
      <c r="G85" s="155"/>
      <c r="H85" s="36">
        <f t="shared" si="6"/>
        <v>0</v>
      </c>
      <c r="J85" s="48"/>
    </row>
    <row r="86" spans="1:10" s="7" customFormat="1" ht="24" customHeight="1">
      <c r="A86" s="37">
        <f t="shared" si="5"/>
        <v>78</v>
      </c>
      <c r="B86" s="38" t="s">
        <v>473</v>
      </c>
      <c r="C86" s="43" t="s">
        <v>587</v>
      </c>
      <c r="D86" s="34" t="s">
        <v>43</v>
      </c>
      <c r="E86" s="35">
        <v>1</v>
      </c>
      <c r="F86" s="154"/>
      <c r="G86" s="155"/>
      <c r="H86" s="36">
        <f t="shared" si="6"/>
        <v>0</v>
      </c>
      <c r="J86" s="48"/>
    </row>
    <row r="87" spans="1:10" s="7" customFormat="1" ht="50.1" customHeight="1">
      <c r="A87" s="41">
        <f t="shared" si="5"/>
        <v>79</v>
      </c>
      <c r="B87" s="49" t="s">
        <v>143</v>
      </c>
      <c r="C87" s="50" t="s">
        <v>132</v>
      </c>
      <c r="D87" s="34" t="s">
        <v>43</v>
      </c>
      <c r="E87" s="35">
        <v>1</v>
      </c>
      <c r="F87" s="154"/>
      <c r="G87" s="155"/>
      <c r="H87" s="36">
        <f t="shared" si="6"/>
        <v>0</v>
      </c>
    </row>
    <row r="88" spans="1:10" s="7" customFormat="1" ht="50.1" customHeight="1">
      <c r="A88" s="37">
        <f t="shared" si="5"/>
        <v>80</v>
      </c>
      <c r="B88" s="49" t="s">
        <v>144</v>
      </c>
      <c r="C88" s="50" t="s">
        <v>131</v>
      </c>
      <c r="D88" s="46" t="s">
        <v>43</v>
      </c>
      <c r="E88" s="47">
        <v>1</v>
      </c>
      <c r="F88" s="156"/>
      <c r="G88" s="155"/>
      <c r="H88" s="36">
        <f t="shared" si="6"/>
        <v>0</v>
      </c>
    </row>
    <row r="89" spans="1:10" s="7" customFormat="1" ht="50.1" customHeight="1">
      <c r="A89" s="37">
        <f t="shared" si="5"/>
        <v>81</v>
      </c>
      <c r="B89" s="49" t="s">
        <v>145</v>
      </c>
      <c r="C89" s="50" t="s">
        <v>130</v>
      </c>
      <c r="D89" s="46" t="s">
        <v>43</v>
      </c>
      <c r="E89" s="47">
        <v>1</v>
      </c>
      <c r="F89" s="156"/>
      <c r="G89" s="155"/>
      <c r="H89" s="36">
        <f t="shared" si="6"/>
        <v>0</v>
      </c>
    </row>
    <row r="90" spans="1:10" s="52" customFormat="1" ht="15" customHeight="1">
      <c r="A90" s="37">
        <f t="shared" si="5"/>
        <v>82</v>
      </c>
      <c r="B90" s="49" t="s">
        <v>146</v>
      </c>
      <c r="C90" s="51" t="s">
        <v>625</v>
      </c>
      <c r="D90" s="46" t="s">
        <v>43</v>
      </c>
      <c r="E90" s="47">
        <v>7</v>
      </c>
      <c r="F90" s="157"/>
      <c r="G90" s="155"/>
      <c r="H90" s="36">
        <f t="shared" si="6"/>
        <v>0</v>
      </c>
    </row>
    <row r="91" spans="1:10" s="7" customFormat="1" ht="15" customHeight="1">
      <c r="A91" s="41">
        <f t="shared" si="5"/>
        <v>83</v>
      </c>
      <c r="B91" s="49" t="s">
        <v>147</v>
      </c>
      <c r="C91" s="53" t="s">
        <v>580</v>
      </c>
      <c r="D91" s="46" t="s">
        <v>68</v>
      </c>
      <c r="E91" s="47">
        <v>6</v>
      </c>
      <c r="F91" s="157"/>
      <c r="G91" s="155"/>
      <c r="H91" s="36">
        <f t="shared" si="6"/>
        <v>0</v>
      </c>
    </row>
    <row r="92" spans="1:10" s="7" customFormat="1" ht="15" customHeight="1">
      <c r="A92" s="37">
        <f t="shared" si="5"/>
        <v>84</v>
      </c>
      <c r="B92" s="49" t="s">
        <v>152</v>
      </c>
      <c r="C92" s="53" t="s">
        <v>578</v>
      </c>
      <c r="D92" s="46" t="s">
        <v>68</v>
      </c>
      <c r="E92" s="47">
        <v>8.5</v>
      </c>
      <c r="F92" s="157"/>
      <c r="G92" s="155"/>
      <c r="H92" s="36">
        <f t="shared" si="6"/>
        <v>0</v>
      </c>
    </row>
    <row r="93" spans="1:10" s="7" customFormat="1" ht="15" customHeight="1">
      <c r="A93" s="41">
        <f t="shared" si="5"/>
        <v>85</v>
      </c>
      <c r="B93" s="49" t="s">
        <v>153</v>
      </c>
      <c r="C93" s="53" t="s">
        <v>579</v>
      </c>
      <c r="D93" s="46" t="s">
        <v>68</v>
      </c>
      <c r="E93" s="47">
        <v>2.5</v>
      </c>
      <c r="F93" s="157"/>
      <c r="G93" s="155"/>
      <c r="H93" s="36">
        <f t="shared" si="6"/>
        <v>0</v>
      </c>
    </row>
    <row r="94" spans="1:10" s="7" customFormat="1" ht="15" customHeight="1">
      <c r="A94" s="37">
        <f t="shared" si="5"/>
        <v>86</v>
      </c>
      <c r="B94" s="49" t="s">
        <v>154</v>
      </c>
      <c r="C94" s="53" t="s">
        <v>581</v>
      </c>
      <c r="D94" s="46" t="s">
        <v>68</v>
      </c>
      <c r="E94" s="47">
        <v>2.5</v>
      </c>
      <c r="F94" s="157"/>
      <c r="G94" s="155"/>
      <c r="H94" s="36">
        <f t="shared" si="6"/>
        <v>0</v>
      </c>
    </row>
    <row r="95" spans="1:10" s="7" customFormat="1" ht="15" customHeight="1">
      <c r="A95" s="37">
        <f t="shared" si="5"/>
        <v>87</v>
      </c>
      <c r="B95" s="49" t="s">
        <v>458</v>
      </c>
      <c r="C95" s="43" t="s">
        <v>71</v>
      </c>
      <c r="D95" s="46" t="s">
        <v>68</v>
      </c>
      <c r="E95" s="47">
        <v>0.5</v>
      </c>
      <c r="F95" s="157"/>
      <c r="G95" s="155"/>
      <c r="H95" s="36">
        <f t="shared" si="6"/>
        <v>0</v>
      </c>
    </row>
    <row r="96" spans="1:10" s="7" customFormat="1" ht="15" customHeight="1">
      <c r="A96" s="41">
        <f t="shared" si="5"/>
        <v>88</v>
      </c>
      <c r="B96" s="49" t="s">
        <v>459</v>
      </c>
      <c r="C96" s="43" t="s">
        <v>72</v>
      </c>
      <c r="D96" s="46" t="s">
        <v>68</v>
      </c>
      <c r="E96" s="47">
        <v>5.5</v>
      </c>
      <c r="F96" s="157"/>
      <c r="G96" s="155"/>
      <c r="H96" s="36">
        <f t="shared" si="6"/>
        <v>0</v>
      </c>
    </row>
    <row r="97" spans="1:10" s="7" customFormat="1" ht="15" customHeight="1">
      <c r="A97" s="37">
        <f t="shared" si="5"/>
        <v>89</v>
      </c>
      <c r="B97" s="49" t="s">
        <v>460</v>
      </c>
      <c r="C97" s="43" t="s">
        <v>75</v>
      </c>
      <c r="D97" s="46" t="s">
        <v>68</v>
      </c>
      <c r="E97" s="47">
        <v>7</v>
      </c>
      <c r="F97" s="157"/>
      <c r="G97" s="155"/>
      <c r="H97" s="36">
        <f t="shared" si="6"/>
        <v>0</v>
      </c>
    </row>
    <row r="98" spans="1:10" s="7" customFormat="1" ht="15" customHeight="1">
      <c r="A98" s="37">
        <f t="shared" si="5"/>
        <v>90</v>
      </c>
      <c r="B98" s="49" t="s">
        <v>461</v>
      </c>
      <c r="C98" s="43" t="s">
        <v>76</v>
      </c>
      <c r="D98" s="46" t="s">
        <v>68</v>
      </c>
      <c r="E98" s="47">
        <v>6</v>
      </c>
      <c r="F98" s="157"/>
      <c r="G98" s="155"/>
      <c r="H98" s="36">
        <f t="shared" si="6"/>
        <v>0</v>
      </c>
    </row>
    <row r="99" spans="1:10" s="7" customFormat="1" ht="15" customHeight="1">
      <c r="A99" s="37">
        <f t="shared" si="5"/>
        <v>91</v>
      </c>
      <c r="B99" s="49" t="s">
        <v>462</v>
      </c>
      <c r="C99" s="43" t="s">
        <v>77</v>
      </c>
      <c r="D99" s="46" t="s">
        <v>68</v>
      </c>
      <c r="E99" s="47">
        <v>3</v>
      </c>
      <c r="F99" s="157"/>
      <c r="G99" s="155"/>
      <c r="H99" s="36">
        <f t="shared" si="6"/>
        <v>0</v>
      </c>
    </row>
    <row r="100" spans="1:10" s="7" customFormat="1" ht="15" customHeight="1">
      <c r="A100" s="41">
        <f t="shared" si="5"/>
        <v>92</v>
      </c>
      <c r="B100" s="49" t="s">
        <v>463</v>
      </c>
      <c r="C100" s="43" t="s">
        <v>78</v>
      </c>
      <c r="D100" s="46" t="s">
        <v>68</v>
      </c>
      <c r="E100" s="47">
        <v>3</v>
      </c>
      <c r="F100" s="157"/>
      <c r="G100" s="155"/>
      <c r="H100" s="36">
        <f t="shared" si="6"/>
        <v>0</v>
      </c>
    </row>
    <row r="101" spans="1:10" s="7" customFormat="1" ht="15" customHeight="1">
      <c r="A101" s="37">
        <f t="shared" si="5"/>
        <v>93</v>
      </c>
      <c r="B101" s="49" t="s">
        <v>464</v>
      </c>
      <c r="C101" s="43" t="s">
        <v>79</v>
      </c>
      <c r="D101" s="46" t="s">
        <v>68</v>
      </c>
      <c r="E101" s="47">
        <v>6</v>
      </c>
      <c r="F101" s="157"/>
      <c r="G101" s="155"/>
      <c r="H101" s="36">
        <f t="shared" si="6"/>
        <v>0</v>
      </c>
    </row>
    <row r="102" spans="1:10" s="7" customFormat="1" ht="15" customHeight="1">
      <c r="A102" s="37">
        <f t="shared" si="5"/>
        <v>94</v>
      </c>
      <c r="B102" s="49" t="s">
        <v>465</v>
      </c>
      <c r="C102" s="43" t="s">
        <v>80</v>
      </c>
      <c r="D102" s="46" t="s">
        <v>68</v>
      </c>
      <c r="E102" s="47">
        <v>15</v>
      </c>
      <c r="F102" s="157"/>
      <c r="G102" s="155"/>
      <c r="H102" s="36">
        <f t="shared" si="6"/>
        <v>0</v>
      </c>
    </row>
    <row r="103" spans="1:10" s="7" customFormat="1" ht="15" customHeight="1">
      <c r="A103" s="41">
        <f t="shared" si="5"/>
        <v>95</v>
      </c>
      <c r="B103" s="49" t="s">
        <v>466</v>
      </c>
      <c r="C103" s="43" t="s">
        <v>85</v>
      </c>
      <c r="D103" s="46" t="s">
        <v>68</v>
      </c>
      <c r="E103" s="47">
        <v>4</v>
      </c>
      <c r="F103" s="157"/>
      <c r="G103" s="155"/>
      <c r="H103" s="36">
        <f t="shared" si="6"/>
        <v>0</v>
      </c>
    </row>
    <row r="104" spans="1:10" s="7" customFormat="1" ht="15" customHeight="1">
      <c r="A104" s="37">
        <f t="shared" si="5"/>
        <v>96</v>
      </c>
      <c r="B104" s="49" t="s">
        <v>467</v>
      </c>
      <c r="C104" s="43" t="s">
        <v>86</v>
      </c>
      <c r="D104" s="46" t="s">
        <v>68</v>
      </c>
      <c r="E104" s="47">
        <v>11</v>
      </c>
      <c r="F104" s="157"/>
      <c r="G104" s="155"/>
      <c r="H104" s="36">
        <f t="shared" si="6"/>
        <v>0</v>
      </c>
    </row>
    <row r="105" spans="1:10" s="7" customFormat="1" ht="24.95" customHeight="1">
      <c r="A105" s="41">
        <f t="shared" si="5"/>
        <v>97</v>
      </c>
      <c r="B105" s="49" t="s">
        <v>468</v>
      </c>
      <c r="C105" s="57" t="s">
        <v>82</v>
      </c>
      <c r="D105" s="46" t="s">
        <v>4</v>
      </c>
      <c r="E105" s="47">
        <v>294.7</v>
      </c>
      <c r="F105" s="157"/>
      <c r="G105" s="155"/>
      <c r="H105" s="36">
        <f t="shared" si="6"/>
        <v>0</v>
      </c>
    </row>
    <row r="106" spans="1:10" s="7" customFormat="1" ht="24" customHeight="1">
      <c r="A106" s="37">
        <f t="shared" si="5"/>
        <v>98</v>
      </c>
      <c r="B106" s="49" t="s">
        <v>469</v>
      </c>
      <c r="C106" s="43" t="s">
        <v>522</v>
      </c>
      <c r="D106" s="46" t="s">
        <v>4</v>
      </c>
      <c r="E106" s="47">
        <v>81.5</v>
      </c>
      <c r="F106" s="157"/>
      <c r="G106" s="155"/>
      <c r="H106" s="36">
        <f t="shared" si="6"/>
        <v>0</v>
      </c>
    </row>
    <row r="107" spans="1:10" s="7" customFormat="1" ht="24" customHeight="1">
      <c r="A107" s="37">
        <f t="shared" si="5"/>
        <v>99</v>
      </c>
      <c r="B107" s="49" t="s">
        <v>470</v>
      </c>
      <c r="C107" s="43" t="s">
        <v>515</v>
      </c>
      <c r="D107" s="46" t="s">
        <v>4</v>
      </c>
      <c r="E107" s="47">
        <v>16.5</v>
      </c>
      <c r="F107" s="157"/>
      <c r="G107" s="155"/>
      <c r="H107" s="36">
        <f t="shared" si="6"/>
        <v>0</v>
      </c>
    </row>
    <row r="108" spans="1:10" s="7" customFormat="1" ht="24" customHeight="1">
      <c r="A108" s="37">
        <f t="shared" si="5"/>
        <v>100</v>
      </c>
      <c r="B108" s="45" t="s">
        <v>471</v>
      </c>
      <c r="C108" s="43" t="s">
        <v>626</v>
      </c>
      <c r="D108" s="46" t="s">
        <v>4</v>
      </c>
      <c r="E108" s="35">
        <v>98.6</v>
      </c>
      <c r="F108" s="158"/>
      <c r="G108" s="155"/>
      <c r="H108" s="36">
        <f t="shared" si="6"/>
        <v>0</v>
      </c>
    </row>
    <row r="109" spans="1:10" s="7" customFormat="1" ht="36.75" thickBot="1">
      <c r="A109" s="41">
        <f t="shared" si="5"/>
        <v>101</v>
      </c>
      <c r="B109" s="59" t="s">
        <v>472</v>
      </c>
      <c r="C109" s="39" t="s">
        <v>627</v>
      </c>
      <c r="D109" s="61" t="s">
        <v>4</v>
      </c>
      <c r="E109" s="62">
        <v>51</v>
      </c>
      <c r="F109" s="159"/>
      <c r="G109" s="155"/>
      <c r="H109" s="36">
        <f t="shared" ref="H109" si="7">(F109+G109)*E109</f>
        <v>0</v>
      </c>
    </row>
    <row r="110" spans="1:10" s="30" customFormat="1" ht="15.75" thickBot="1">
      <c r="A110" s="23" t="s">
        <v>9</v>
      </c>
      <c r="B110" s="24"/>
      <c r="C110" s="25" t="s">
        <v>10</v>
      </c>
      <c r="D110" s="26"/>
      <c r="E110" s="27"/>
      <c r="F110" s="28"/>
      <c r="G110" s="28"/>
      <c r="H110" s="29">
        <f>SUM(H111:H163)</f>
        <v>0</v>
      </c>
    </row>
    <row r="111" spans="1:10" s="7" customFormat="1" ht="156">
      <c r="A111" s="64">
        <f>A109+1</f>
        <v>102</v>
      </c>
      <c r="B111" s="32" t="s">
        <v>164</v>
      </c>
      <c r="C111" s="33" t="s">
        <v>619</v>
      </c>
      <c r="D111" s="34" t="s">
        <v>43</v>
      </c>
      <c r="E111" s="35">
        <v>1</v>
      </c>
      <c r="F111" s="154"/>
      <c r="G111" s="155"/>
      <c r="H111" s="36">
        <f t="shared" ref="H111" si="8">(F111+G111)*E111</f>
        <v>0</v>
      </c>
      <c r="J111" s="63"/>
    </row>
    <row r="112" spans="1:10" s="7" customFormat="1" ht="35.1" customHeight="1">
      <c r="A112" s="37">
        <f>A111+1</f>
        <v>103</v>
      </c>
      <c r="B112" s="38" t="s">
        <v>171</v>
      </c>
      <c r="C112" s="40" t="s">
        <v>317</v>
      </c>
      <c r="D112" s="34" t="s">
        <v>43</v>
      </c>
      <c r="E112" s="35">
        <v>2</v>
      </c>
      <c r="F112" s="154"/>
      <c r="G112" s="155"/>
      <c r="H112" s="36">
        <f t="shared" ref="H112:H119" si="9">(F112+G112)*E112</f>
        <v>0</v>
      </c>
    </row>
    <row r="113" spans="1:8" s="7" customFormat="1" ht="35.1" customHeight="1">
      <c r="A113" s="37">
        <f t="shared" ref="A113:A163" si="10">A112+1</f>
        <v>104</v>
      </c>
      <c r="B113" s="38" t="s">
        <v>172</v>
      </c>
      <c r="C113" s="40" t="s">
        <v>332</v>
      </c>
      <c r="D113" s="34" t="s">
        <v>43</v>
      </c>
      <c r="E113" s="35">
        <v>5</v>
      </c>
      <c r="F113" s="154"/>
      <c r="G113" s="155"/>
      <c r="H113" s="36">
        <f t="shared" si="9"/>
        <v>0</v>
      </c>
    </row>
    <row r="114" spans="1:8" s="7" customFormat="1" ht="35.1" customHeight="1">
      <c r="A114" s="37">
        <f t="shared" si="10"/>
        <v>105</v>
      </c>
      <c r="B114" s="38" t="s">
        <v>173</v>
      </c>
      <c r="C114" s="40" t="s">
        <v>318</v>
      </c>
      <c r="D114" s="34" t="s">
        <v>43</v>
      </c>
      <c r="E114" s="35">
        <v>1</v>
      </c>
      <c r="F114" s="154"/>
      <c r="G114" s="155"/>
      <c r="H114" s="36">
        <f t="shared" si="9"/>
        <v>0</v>
      </c>
    </row>
    <row r="115" spans="1:8" s="7" customFormat="1" ht="35.1" customHeight="1">
      <c r="A115" s="37">
        <f t="shared" si="10"/>
        <v>106</v>
      </c>
      <c r="B115" s="38" t="s">
        <v>174</v>
      </c>
      <c r="C115" s="40" t="s">
        <v>331</v>
      </c>
      <c r="D115" s="34" t="s">
        <v>43</v>
      </c>
      <c r="E115" s="35">
        <v>1</v>
      </c>
      <c r="F115" s="154"/>
      <c r="G115" s="155"/>
      <c r="H115" s="36">
        <f t="shared" si="9"/>
        <v>0</v>
      </c>
    </row>
    <row r="116" spans="1:8" s="7" customFormat="1" ht="35.1" customHeight="1">
      <c r="A116" s="37">
        <f t="shared" si="10"/>
        <v>107</v>
      </c>
      <c r="B116" s="38" t="s">
        <v>175</v>
      </c>
      <c r="C116" s="40" t="s">
        <v>330</v>
      </c>
      <c r="D116" s="34" t="s">
        <v>43</v>
      </c>
      <c r="E116" s="35">
        <v>1</v>
      </c>
      <c r="F116" s="154"/>
      <c r="G116" s="155"/>
      <c r="H116" s="36">
        <f t="shared" si="9"/>
        <v>0</v>
      </c>
    </row>
    <row r="117" spans="1:8" s="7" customFormat="1" ht="35.1" customHeight="1">
      <c r="A117" s="37">
        <f t="shared" si="10"/>
        <v>108</v>
      </c>
      <c r="B117" s="38" t="s">
        <v>176</v>
      </c>
      <c r="C117" s="40" t="s">
        <v>329</v>
      </c>
      <c r="D117" s="34" t="s">
        <v>43</v>
      </c>
      <c r="E117" s="35">
        <v>1</v>
      </c>
      <c r="F117" s="154"/>
      <c r="G117" s="155"/>
      <c r="H117" s="36">
        <f t="shared" si="9"/>
        <v>0</v>
      </c>
    </row>
    <row r="118" spans="1:8" s="7" customFormat="1" ht="35.1" customHeight="1">
      <c r="A118" s="37">
        <f t="shared" si="10"/>
        <v>109</v>
      </c>
      <c r="B118" s="38" t="s">
        <v>177</v>
      </c>
      <c r="C118" s="40" t="s">
        <v>328</v>
      </c>
      <c r="D118" s="34" t="s">
        <v>43</v>
      </c>
      <c r="E118" s="35">
        <v>1</v>
      </c>
      <c r="F118" s="154"/>
      <c r="G118" s="155"/>
      <c r="H118" s="36">
        <f t="shared" si="9"/>
        <v>0</v>
      </c>
    </row>
    <row r="119" spans="1:8" s="7" customFormat="1" ht="35.1" customHeight="1">
      <c r="A119" s="37">
        <f t="shared" si="10"/>
        <v>110</v>
      </c>
      <c r="B119" s="38" t="s">
        <v>178</v>
      </c>
      <c r="C119" s="40" t="s">
        <v>327</v>
      </c>
      <c r="D119" s="34" t="s">
        <v>43</v>
      </c>
      <c r="E119" s="35">
        <v>2</v>
      </c>
      <c r="F119" s="154"/>
      <c r="G119" s="155"/>
      <c r="H119" s="36">
        <f t="shared" si="9"/>
        <v>0</v>
      </c>
    </row>
    <row r="120" spans="1:8" s="7" customFormat="1" ht="35.1" customHeight="1">
      <c r="A120" s="37">
        <f t="shared" si="10"/>
        <v>111</v>
      </c>
      <c r="B120" s="38" t="s">
        <v>179</v>
      </c>
      <c r="C120" s="40" t="s">
        <v>326</v>
      </c>
      <c r="D120" s="46" t="s">
        <v>43</v>
      </c>
      <c r="E120" s="47">
        <v>1</v>
      </c>
      <c r="F120" s="154"/>
      <c r="G120" s="155"/>
      <c r="H120" s="36">
        <f t="shared" ref="H120:H145" si="11">(F120+G120)*E120</f>
        <v>0</v>
      </c>
    </row>
    <row r="121" spans="1:8" s="7" customFormat="1" ht="35.1" customHeight="1">
      <c r="A121" s="37">
        <f t="shared" si="10"/>
        <v>112</v>
      </c>
      <c r="B121" s="45" t="s">
        <v>180</v>
      </c>
      <c r="C121" s="40" t="s">
        <v>325</v>
      </c>
      <c r="D121" s="34" t="s">
        <v>43</v>
      </c>
      <c r="E121" s="35">
        <v>1</v>
      </c>
      <c r="F121" s="154"/>
      <c r="G121" s="155"/>
      <c r="H121" s="36">
        <f t="shared" si="11"/>
        <v>0</v>
      </c>
    </row>
    <row r="122" spans="1:8" s="7" customFormat="1" ht="24" customHeight="1">
      <c r="A122" s="37">
        <f t="shared" si="10"/>
        <v>113</v>
      </c>
      <c r="B122" s="38" t="s">
        <v>181</v>
      </c>
      <c r="C122" s="43" t="s">
        <v>535</v>
      </c>
      <c r="D122" s="34" t="s">
        <v>43</v>
      </c>
      <c r="E122" s="35">
        <v>1</v>
      </c>
      <c r="F122" s="154"/>
      <c r="G122" s="155"/>
      <c r="H122" s="36">
        <f t="shared" si="11"/>
        <v>0</v>
      </c>
    </row>
    <row r="123" spans="1:8" s="7" customFormat="1" ht="24" customHeight="1">
      <c r="A123" s="37">
        <f t="shared" si="10"/>
        <v>114</v>
      </c>
      <c r="B123" s="38" t="s">
        <v>182</v>
      </c>
      <c r="C123" s="43" t="s">
        <v>523</v>
      </c>
      <c r="D123" s="34" t="s">
        <v>43</v>
      </c>
      <c r="E123" s="35">
        <v>9</v>
      </c>
      <c r="F123" s="154"/>
      <c r="G123" s="155"/>
      <c r="H123" s="36">
        <f t="shared" si="11"/>
        <v>0</v>
      </c>
    </row>
    <row r="124" spans="1:8" s="7" customFormat="1" ht="24" customHeight="1">
      <c r="A124" s="37">
        <f t="shared" si="10"/>
        <v>115</v>
      </c>
      <c r="B124" s="38" t="s">
        <v>183</v>
      </c>
      <c r="C124" s="43" t="s">
        <v>534</v>
      </c>
      <c r="D124" s="34" t="s">
        <v>43</v>
      </c>
      <c r="E124" s="35">
        <v>2</v>
      </c>
      <c r="F124" s="154"/>
      <c r="G124" s="155"/>
      <c r="H124" s="36">
        <f t="shared" si="11"/>
        <v>0</v>
      </c>
    </row>
    <row r="125" spans="1:8" s="7" customFormat="1" ht="24" customHeight="1">
      <c r="A125" s="37">
        <f t="shared" si="10"/>
        <v>116</v>
      </c>
      <c r="B125" s="38" t="s">
        <v>184</v>
      </c>
      <c r="C125" s="43" t="s">
        <v>536</v>
      </c>
      <c r="D125" s="34" t="s">
        <v>43</v>
      </c>
      <c r="E125" s="35">
        <v>2</v>
      </c>
      <c r="F125" s="154"/>
      <c r="G125" s="155"/>
      <c r="H125" s="36">
        <f t="shared" si="11"/>
        <v>0</v>
      </c>
    </row>
    <row r="126" spans="1:8" s="7" customFormat="1" ht="36" customHeight="1">
      <c r="A126" s="37">
        <f t="shared" si="10"/>
        <v>117</v>
      </c>
      <c r="B126" s="38" t="s">
        <v>185</v>
      </c>
      <c r="C126" s="43" t="s">
        <v>601</v>
      </c>
      <c r="D126" s="34" t="s">
        <v>43</v>
      </c>
      <c r="E126" s="35">
        <v>1</v>
      </c>
      <c r="F126" s="154"/>
      <c r="G126" s="155"/>
      <c r="H126" s="36">
        <f t="shared" si="11"/>
        <v>0</v>
      </c>
    </row>
    <row r="127" spans="1:8" s="7" customFormat="1" ht="36" customHeight="1">
      <c r="A127" s="37">
        <f t="shared" si="10"/>
        <v>118</v>
      </c>
      <c r="B127" s="38" t="s">
        <v>186</v>
      </c>
      <c r="C127" s="43" t="s">
        <v>602</v>
      </c>
      <c r="D127" s="34" t="s">
        <v>43</v>
      </c>
      <c r="E127" s="35">
        <v>1</v>
      </c>
      <c r="F127" s="154"/>
      <c r="G127" s="155"/>
      <c r="H127" s="36">
        <f t="shared" si="11"/>
        <v>0</v>
      </c>
    </row>
    <row r="128" spans="1:8" s="7" customFormat="1" ht="15" customHeight="1">
      <c r="A128" s="37">
        <f t="shared" si="10"/>
        <v>119</v>
      </c>
      <c r="B128" s="49" t="s">
        <v>457</v>
      </c>
      <c r="C128" s="43" t="s">
        <v>60</v>
      </c>
      <c r="D128" s="34" t="s">
        <v>43</v>
      </c>
      <c r="E128" s="35">
        <v>4</v>
      </c>
      <c r="F128" s="154"/>
      <c r="G128" s="155"/>
      <c r="H128" s="36">
        <f t="shared" si="11"/>
        <v>0</v>
      </c>
    </row>
    <row r="129" spans="1:10" s="7" customFormat="1" ht="15" customHeight="1">
      <c r="A129" s="37">
        <f t="shared" si="10"/>
        <v>120</v>
      </c>
      <c r="B129" s="49" t="s">
        <v>456</v>
      </c>
      <c r="C129" s="43" t="s">
        <v>187</v>
      </c>
      <c r="D129" s="34" t="s">
        <v>43</v>
      </c>
      <c r="E129" s="35">
        <v>1</v>
      </c>
      <c r="F129" s="154"/>
      <c r="G129" s="155"/>
      <c r="H129" s="36">
        <f t="shared" si="11"/>
        <v>0</v>
      </c>
    </row>
    <row r="130" spans="1:10" s="7" customFormat="1" ht="15" customHeight="1">
      <c r="A130" s="37">
        <f t="shared" si="10"/>
        <v>121</v>
      </c>
      <c r="B130" s="49" t="s">
        <v>455</v>
      </c>
      <c r="C130" s="43" t="s">
        <v>61</v>
      </c>
      <c r="D130" s="34" t="s">
        <v>43</v>
      </c>
      <c r="E130" s="35">
        <v>11</v>
      </c>
      <c r="F130" s="154"/>
      <c r="G130" s="155"/>
      <c r="H130" s="36">
        <f t="shared" si="11"/>
        <v>0</v>
      </c>
    </row>
    <row r="131" spans="1:10" s="7" customFormat="1" ht="15" customHeight="1">
      <c r="A131" s="37">
        <f t="shared" si="10"/>
        <v>122</v>
      </c>
      <c r="B131" s="49" t="s">
        <v>502</v>
      </c>
      <c r="C131" s="43" t="s">
        <v>247</v>
      </c>
      <c r="D131" s="34" t="s">
        <v>43</v>
      </c>
      <c r="E131" s="35">
        <v>5</v>
      </c>
      <c r="F131" s="154"/>
      <c r="G131" s="155"/>
      <c r="H131" s="36">
        <f t="shared" si="11"/>
        <v>0</v>
      </c>
    </row>
    <row r="132" spans="1:10" s="7" customFormat="1" ht="15" customHeight="1">
      <c r="A132" s="37">
        <f t="shared" si="10"/>
        <v>123</v>
      </c>
      <c r="B132" s="49" t="s">
        <v>503</v>
      </c>
      <c r="C132" s="43" t="s">
        <v>243</v>
      </c>
      <c r="D132" s="34" t="s">
        <v>43</v>
      </c>
      <c r="E132" s="35">
        <v>24</v>
      </c>
      <c r="F132" s="154"/>
      <c r="G132" s="155"/>
      <c r="H132" s="36">
        <f t="shared" si="11"/>
        <v>0</v>
      </c>
    </row>
    <row r="133" spans="1:10" s="7" customFormat="1" ht="15" customHeight="1">
      <c r="A133" s="37">
        <f t="shared" si="10"/>
        <v>124</v>
      </c>
      <c r="B133" s="49" t="s">
        <v>504</v>
      </c>
      <c r="C133" s="43" t="s">
        <v>244</v>
      </c>
      <c r="D133" s="34" t="s">
        <v>43</v>
      </c>
      <c r="E133" s="35">
        <v>1</v>
      </c>
      <c r="F133" s="154"/>
      <c r="G133" s="155"/>
      <c r="H133" s="36">
        <f t="shared" si="11"/>
        <v>0</v>
      </c>
    </row>
    <row r="134" spans="1:10" s="7" customFormat="1" ht="15" customHeight="1">
      <c r="A134" s="37">
        <f t="shared" si="10"/>
        <v>125</v>
      </c>
      <c r="B134" s="49" t="s">
        <v>505</v>
      </c>
      <c r="C134" s="43" t="s">
        <v>245</v>
      </c>
      <c r="D134" s="34" t="s">
        <v>43</v>
      </c>
      <c r="E134" s="35">
        <v>1</v>
      </c>
      <c r="F134" s="154"/>
      <c r="G134" s="155"/>
      <c r="H134" s="36">
        <f t="shared" si="11"/>
        <v>0</v>
      </c>
    </row>
    <row r="135" spans="1:10" s="7" customFormat="1" ht="15" customHeight="1">
      <c r="A135" s="37">
        <f t="shared" si="10"/>
        <v>126</v>
      </c>
      <c r="B135" s="49" t="s">
        <v>506</v>
      </c>
      <c r="C135" s="43" t="s">
        <v>246</v>
      </c>
      <c r="D135" s="34" t="s">
        <v>43</v>
      </c>
      <c r="E135" s="35">
        <v>2</v>
      </c>
      <c r="F135" s="154"/>
      <c r="G135" s="155"/>
      <c r="H135" s="36">
        <f t="shared" si="11"/>
        <v>0</v>
      </c>
    </row>
    <row r="136" spans="1:10" s="7" customFormat="1" ht="24" customHeight="1">
      <c r="A136" s="37">
        <f t="shared" si="10"/>
        <v>127</v>
      </c>
      <c r="B136" s="49" t="s">
        <v>507</v>
      </c>
      <c r="C136" s="43" t="s">
        <v>548</v>
      </c>
      <c r="D136" s="34" t="s">
        <v>43</v>
      </c>
      <c r="E136" s="35">
        <v>2</v>
      </c>
      <c r="F136" s="154"/>
      <c r="G136" s="155"/>
      <c r="H136" s="36">
        <f>(F136+G136)*E136</f>
        <v>0</v>
      </c>
    </row>
    <row r="137" spans="1:10" s="7" customFormat="1" ht="24" customHeight="1">
      <c r="A137" s="37">
        <f t="shared" si="10"/>
        <v>128</v>
      </c>
      <c r="B137" s="49" t="s">
        <v>508</v>
      </c>
      <c r="C137" s="43" t="s">
        <v>549</v>
      </c>
      <c r="D137" s="34" t="s">
        <v>43</v>
      </c>
      <c r="E137" s="35">
        <v>1</v>
      </c>
      <c r="F137" s="154"/>
      <c r="G137" s="155"/>
      <c r="H137" s="36">
        <f t="shared" si="11"/>
        <v>0</v>
      </c>
    </row>
    <row r="138" spans="1:10" s="7" customFormat="1" ht="24" customHeight="1">
      <c r="A138" s="37">
        <f t="shared" si="10"/>
        <v>129</v>
      </c>
      <c r="B138" s="49" t="s">
        <v>509</v>
      </c>
      <c r="C138" s="43" t="s">
        <v>241</v>
      </c>
      <c r="D138" s="34" t="s">
        <v>43</v>
      </c>
      <c r="E138" s="35">
        <v>1</v>
      </c>
      <c r="F138" s="154"/>
      <c r="G138" s="155"/>
      <c r="H138" s="36">
        <f t="shared" si="11"/>
        <v>0</v>
      </c>
    </row>
    <row r="139" spans="1:10" s="7" customFormat="1" ht="24" customHeight="1">
      <c r="A139" s="37">
        <f t="shared" si="10"/>
        <v>130</v>
      </c>
      <c r="B139" s="49" t="s">
        <v>510</v>
      </c>
      <c r="C139" s="43" t="s">
        <v>568</v>
      </c>
      <c r="D139" s="34" t="s">
        <v>43</v>
      </c>
      <c r="E139" s="35">
        <v>2</v>
      </c>
      <c r="F139" s="154"/>
      <c r="G139" s="155"/>
      <c r="H139" s="36">
        <f t="shared" si="11"/>
        <v>0</v>
      </c>
    </row>
    <row r="140" spans="1:10" s="7" customFormat="1" ht="24" customHeight="1">
      <c r="A140" s="37">
        <f t="shared" si="10"/>
        <v>131</v>
      </c>
      <c r="B140" s="49" t="s">
        <v>511</v>
      </c>
      <c r="C140" s="43" t="s">
        <v>564</v>
      </c>
      <c r="D140" s="34" t="s">
        <v>43</v>
      </c>
      <c r="E140" s="35">
        <v>1</v>
      </c>
      <c r="F140" s="154"/>
      <c r="G140" s="155"/>
      <c r="H140" s="36">
        <f t="shared" si="11"/>
        <v>0</v>
      </c>
    </row>
    <row r="141" spans="1:10" s="7" customFormat="1" ht="24" customHeight="1">
      <c r="A141" s="37">
        <f t="shared" si="10"/>
        <v>132</v>
      </c>
      <c r="B141" s="49" t="s">
        <v>454</v>
      </c>
      <c r="C141" s="43" t="s">
        <v>569</v>
      </c>
      <c r="D141" s="34" t="s">
        <v>43</v>
      </c>
      <c r="E141" s="35">
        <v>1</v>
      </c>
      <c r="F141" s="154"/>
      <c r="G141" s="155"/>
      <c r="H141" s="36">
        <f t="shared" si="11"/>
        <v>0</v>
      </c>
    </row>
    <row r="142" spans="1:10" s="7" customFormat="1" ht="24" customHeight="1">
      <c r="A142" s="37">
        <f t="shared" si="10"/>
        <v>133</v>
      </c>
      <c r="B142" s="49" t="s">
        <v>512</v>
      </c>
      <c r="C142" s="43" t="s">
        <v>570</v>
      </c>
      <c r="D142" s="34" t="s">
        <v>43</v>
      </c>
      <c r="E142" s="35">
        <v>2</v>
      </c>
      <c r="F142" s="154"/>
      <c r="G142" s="155"/>
      <c r="H142" s="36">
        <f t="shared" si="11"/>
        <v>0</v>
      </c>
    </row>
    <row r="143" spans="1:10" s="7" customFormat="1" ht="24" customHeight="1">
      <c r="A143" s="37">
        <f t="shared" si="10"/>
        <v>134</v>
      </c>
      <c r="B143" s="45" t="s">
        <v>513</v>
      </c>
      <c r="C143" s="43" t="s">
        <v>588</v>
      </c>
      <c r="D143" s="46" t="s">
        <v>43</v>
      </c>
      <c r="E143" s="47">
        <v>1</v>
      </c>
      <c r="F143" s="154"/>
      <c r="G143" s="155"/>
      <c r="H143" s="36">
        <f t="shared" si="11"/>
        <v>0</v>
      </c>
      <c r="J143" s="48"/>
    </row>
    <row r="144" spans="1:10" s="7" customFormat="1" ht="50.1" customHeight="1">
      <c r="A144" s="37">
        <f t="shared" si="10"/>
        <v>135</v>
      </c>
      <c r="B144" s="49" t="s">
        <v>166</v>
      </c>
      <c r="C144" s="50" t="s">
        <v>165</v>
      </c>
      <c r="D144" s="34" t="s">
        <v>43</v>
      </c>
      <c r="E144" s="35">
        <v>1</v>
      </c>
      <c r="F144" s="156"/>
      <c r="G144" s="155"/>
      <c r="H144" s="36">
        <f t="shared" si="11"/>
        <v>0</v>
      </c>
    </row>
    <row r="145" spans="1:8" s="7" customFormat="1" ht="50.1" customHeight="1">
      <c r="A145" s="37">
        <f t="shared" si="10"/>
        <v>136</v>
      </c>
      <c r="B145" s="49" t="s">
        <v>167</v>
      </c>
      <c r="C145" s="50" t="s">
        <v>168</v>
      </c>
      <c r="D145" s="46" t="s">
        <v>43</v>
      </c>
      <c r="E145" s="47">
        <v>1</v>
      </c>
      <c r="F145" s="156"/>
      <c r="G145" s="155"/>
      <c r="H145" s="36">
        <f t="shared" si="11"/>
        <v>0</v>
      </c>
    </row>
    <row r="146" spans="1:8" s="7" customFormat="1" ht="50.1" customHeight="1">
      <c r="A146" s="37">
        <f t="shared" si="10"/>
        <v>137</v>
      </c>
      <c r="B146" s="49" t="s">
        <v>169</v>
      </c>
      <c r="C146" s="50" t="s">
        <v>170</v>
      </c>
      <c r="D146" s="46" t="s">
        <v>43</v>
      </c>
      <c r="E146" s="47">
        <v>1</v>
      </c>
      <c r="F146" s="156"/>
      <c r="G146" s="155"/>
      <c r="H146" s="36">
        <f t="shared" ref="H146:H163" si="12">(F146+G146)*E146</f>
        <v>0</v>
      </c>
    </row>
    <row r="147" spans="1:8" s="7" customFormat="1" ht="15" customHeight="1">
      <c r="A147" s="37">
        <f t="shared" si="10"/>
        <v>138</v>
      </c>
      <c r="B147" s="49" t="s">
        <v>191</v>
      </c>
      <c r="C147" s="53" t="s">
        <v>577</v>
      </c>
      <c r="D147" s="46" t="s">
        <v>68</v>
      </c>
      <c r="E147" s="47">
        <v>25.8</v>
      </c>
      <c r="F147" s="157"/>
      <c r="G147" s="155"/>
      <c r="H147" s="36">
        <f t="shared" si="12"/>
        <v>0</v>
      </c>
    </row>
    <row r="148" spans="1:8" s="7" customFormat="1" ht="15" customHeight="1">
      <c r="A148" s="37">
        <f t="shared" si="10"/>
        <v>139</v>
      </c>
      <c r="B148" s="49" t="s">
        <v>192</v>
      </c>
      <c r="C148" s="53" t="s">
        <v>582</v>
      </c>
      <c r="D148" s="46" t="s">
        <v>68</v>
      </c>
      <c r="E148" s="47">
        <v>15</v>
      </c>
      <c r="F148" s="157"/>
      <c r="G148" s="155"/>
      <c r="H148" s="36">
        <f t="shared" si="12"/>
        <v>0</v>
      </c>
    </row>
    <row r="149" spans="1:8" s="7" customFormat="1" ht="15" customHeight="1">
      <c r="A149" s="37">
        <f t="shared" si="10"/>
        <v>140</v>
      </c>
      <c r="B149" s="49" t="s">
        <v>193</v>
      </c>
      <c r="C149" s="53" t="s">
        <v>580</v>
      </c>
      <c r="D149" s="46" t="s">
        <v>68</v>
      </c>
      <c r="E149" s="47">
        <v>1.5</v>
      </c>
      <c r="F149" s="157"/>
      <c r="G149" s="155"/>
      <c r="H149" s="36">
        <f t="shared" si="12"/>
        <v>0</v>
      </c>
    </row>
    <row r="150" spans="1:8" s="7" customFormat="1" ht="15" customHeight="1">
      <c r="A150" s="37">
        <f t="shared" si="10"/>
        <v>141</v>
      </c>
      <c r="B150" s="49" t="s">
        <v>194</v>
      </c>
      <c r="C150" s="43" t="s">
        <v>70</v>
      </c>
      <c r="D150" s="46" t="s">
        <v>68</v>
      </c>
      <c r="E150" s="47">
        <v>42.5</v>
      </c>
      <c r="F150" s="157"/>
      <c r="G150" s="155"/>
      <c r="H150" s="36">
        <f t="shared" si="12"/>
        <v>0</v>
      </c>
    </row>
    <row r="151" spans="1:8" s="7" customFormat="1" ht="15" customHeight="1">
      <c r="A151" s="37">
        <f t="shared" si="10"/>
        <v>142</v>
      </c>
      <c r="B151" s="49" t="s">
        <v>195</v>
      </c>
      <c r="C151" s="43" t="s">
        <v>71</v>
      </c>
      <c r="D151" s="46" t="s">
        <v>68</v>
      </c>
      <c r="E151" s="47">
        <v>36.5</v>
      </c>
      <c r="F151" s="157"/>
      <c r="G151" s="155"/>
      <c r="H151" s="36">
        <f t="shared" si="12"/>
        <v>0</v>
      </c>
    </row>
    <row r="152" spans="1:8" s="7" customFormat="1" ht="15" customHeight="1">
      <c r="A152" s="37">
        <f t="shared" si="10"/>
        <v>143</v>
      </c>
      <c r="B152" s="49" t="s">
        <v>196</v>
      </c>
      <c r="C152" s="43" t="s">
        <v>72</v>
      </c>
      <c r="D152" s="46" t="s">
        <v>68</v>
      </c>
      <c r="E152" s="47">
        <v>34</v>
      </c>
      <c r="F152" s="157"/>
      <c r="G152" s="155"/>
      <c r="H152" s="36">
        <f t="shared" si="12"/>
        <v>0</v>
      </c>
    </row>
    <row r="153" spans="1:8" s="7" customFormat="1" ht="15" customHeight="1">
      <c r="A153" s="37">
        <f t="shared" si="10"/>
        <v>144</v>
      </c>
      <c r="B153" s="49" t="s">
        <v>197</v>
      </c>
      <c r="C153" s="43" t="s">
        <v>73</v>
      </c>
      <c r="D153" s="46" t="s">
        <v>68</v>
      </c>
      <c r="E153" s="47">
        <v>1.5</v>
      </c>
      <c r="F153" s="157"/>
      <c r="G153" s="155"/>
      <c r="H153" s="36">
        <f t="shared" si="12"/>
        <v>0</v>
      </c>
    </row>
    <row r="154" spans="1:8" s="7" customFormat="1" ht="15" customHeight="1">
      <c r="A154" s="37">
        <f t="shared" si="10"/>
        <v>145</v>
      </c>
      <c r="B154" s="49" t="s">
        <v>198</v>
      </c>
      <c r="C154" s="43" t="s">
        <v>74</v>
      </c>
      <c r="D154" s="46" t="s">
        <v>68</v>
      </c>
      <c r="E154" s="47">
        <v>2</v>
      </c>
      <c r="F154" s="157"/>
      <c r="G154" s="155"/>
      <c r="H154" s="36">
        <f t="shared" si="12"/>
        <v>0</v>
      </c>
    </row>
    <row r="155" spans="1:8" s="7" customFormat="1" ht="15" customHeight="1">
      <c r="A155" s="37">
        <f t="shared" si="10"/>
        <v>146</v>
      </c>
      <c r="B155" s="49" t="s">
        <v>199</v>
      </c>
      <c r="C155" s="43" t="s">
        <v>75</v>
      </c>
      <c r="D155" s="46" t="s">
        <v>68</v>
      </c>
      <c r="E155" s="47">
        <v>35</v>
      </c>
      <c r="F155" s="157"/>
      <c r="G155" s="155"/>
      <c r="H155" s="36">
        <f t="shared" si="12"/>
        <v>0</v>
      </c>
    </row>
    <row r="156" spans="1:8" s="7" customFormat="1" ht="15" customHeight="1">
      <c r="A156" s="37">
        <f t="shared" si="10"/>
        <v>147</v>
      </c>
      <c r="B156" s="49" t="s">
        <v>200</v>
      </c>
      <c r="C156" s="43" t="s">
        <v>76</v>
      </c>
      <c r="D156" s="46" t="s">
        <v>68</v>
      </c>
      <c r="E156" s="47">
        <v>0.5</v>
      </c>
      <c r="F156" s="157"/>
      <c r="G156" s="155"/>
      <c r="H156" s="36">
        <f t="shared" si="12"/>
        <v>0</v>
      </c>
    </row>
    <row r="157" spans="1:8" s="7" customFormat="1" ht="15" customHeight="1">
      <c r="A157" s="37">
        <f t="shared" si="10"/>
        <v>148</v>
      </c>
      <c r="B157" s="49" t="s">
        <v>201</v>
      </c>
      <c r="C157" s="43" t="s">
        <v>77</v>
      </c>
      <c r="D157" s="46" t="s">
        <v>68</v>
      </c>
      <c r="E157" s="47">
        <v>24</v>
      </c>
      <c r="F157" s="157"/>
      <c r="G157" s="155"/>
      <c r="H157" s="36">
        <f t="shared" si="12"/>
        <v>0</v>
      </c>
    </row>
    <row r="158" spans="1:8" s="7" customFormat="1" ht="15" customHeight="1">
      <c r="A158" s="37">
        <f t="shared" si="10"/>
        <v>149</v>
      </c>
      <c r="B158" s="49" t="s">
        <v>202</v>
      </c>
      <c r="C158" s="43" t="s">
        <v>79</v>
      </c>
      <c r="D158" s="46" t="s">
        <v>68</v>
      </c>
      <c r="E158" s="47">
        <v>2.5</v>
      </c>
      <c r="F158" s="157"/>
      <c r="G158" s="155"/>
      <c r="H158" s="36">
        <f t="shared" si="12"/>
        <v>0</v>
      </c>
    </row>
    <row r="159" spans="1:8" s="7" customFormat="1" ht="24.95" customHeight="1">
      <c r="A159" s="37">
        <f t="shared" si="10"/>
        <v>150</v>
      </c>
      <c r="B159" s="49" t="s">
        <v>203</v>
      </c>
      <c r="C159" s="57" t="s">
        <v>82</v>
      </c>
      <c r="D159" s="46" t="s">
        <v>4</v>
      </c>
      <c r="E159" s="47">
        <v>177.75</v>
      </c>
      <c r="F159" s="157"/>
      <c r="G159" s="155"/>
      <c r="H159" s="36">
        <f t="shared" si="12"/>
        <v>0</v>
      </c>
    </row>
    <row r="160" spans="1:8" s="7" customFormat="1" ht="24" customHeight="1">
      <c r="A160" s="37">
        <f t="shared" si="10"/>
        <v>151</v>
      </c>
      <c r="B160" s="49" t="s">
        <v>188</v>
      </c>
      <c r="C160" s="43" t="s">
        <v>515</v>
      </c>
      <c r="D160" s="46" t="s">
        <v>4</v>
      </c>
      <c r="E160" s="35">
        <v>33.5</v>
      </c>
      <c r="F160" s="158"/>
      <c r="G160" s="155"/>
      <c r="H160" s="36">
        <f t="shared" si="12"/>
        <v>0</v>
      </c>
    </row>
    <row r="161" spans="1:10" s="7" customFormat="1" ht="24" customHeight="1">
      <c r="A161" s="37">
        <f t="shared" si="10"/>
        <v>152</v>
      </c>
      <c r="B161" s="49" t="s">
        <v>189</v>
      </c>
      <c r="C161" s="43" t="s">
        <v>626</v>
      </c>
      <c r="D161" s="46" t="s">
        <v>4</v>
      </c>
      <c r="E161" s="35">
        <v>61.4</v>
      </c>
      <c r="F161" s="158"/>
      <c r="G161" s="155"/>
      <c r="H161" s="36">
        <f>(F161+G161)*E161</f>
        <v>0</v>
      </c>
    </row>
    <row r="162" spans="1:10" s="7" customFormat="1" ht="36">
      <c r="A162" s="37">
        <f t="shared" si="10"/>
        <v>153</v>
      </c>
      <c r="B162" s="45" t="s">
        <v>190</v>
      </c>
      <c r="C162" s="65" t="s">
        <v>627</v>
      </c>
      <c r="D162" s="46" t="s">
        <v>4</v>
      </c>
      <c r="E162" s="35">
        <v>87.5</v>
      </c>
      <c r="F162" s="158"/>
      <c r="G162" s="155"/>
      <c r="H162" s="36">
        <f t="shared" si="12"/>
        <v>0</v>
      </c>
    </row>
    <row r="163" spans="1:10" s="7" customFormat="1" ht="24" customHeight="1">
      <c r="A163" s="37">
        <f t="shared" si="10"/>
        <v>154</v>
      </c>
      <c r="B163" s="45" t="s">
        <v>591</v>
      </c>
      <c r="C163" s="40" t="s">
        <v>518</v>
      </c>
      <c r="D163" s="46" t="s">
        <v>4</v>
      </c>
      <c r="E163" s="47">
        <v>3.5</v>
      </c>
      <c r="F163" s="157"/>
      <c r="G163" s="155"/>
      <c r="H163" s="36">
        <f t="shared" si="12"/>
        <v>0</v>
      </c>
    </row>
    <row r="164" spans="1:10" s="30" customFormat="1" ht="15.75" thickBot="1">
      <c r="A164" s="66" t="s">
        <v>11</v>
      </c>
      <c r="B164" s="67"/>
      <c r="C164" s="68" t="s">
        <v>12</v>
      </c>
      <c r="D164" s="69"/>
      <c r="E164" s="70"/>
      <c r="F164" s="71"/>
      <c r="G164" s="71"/>
      <c r="H164" s="72">
        <f>SUM(H165:H217)</f>
        <v>0</v>
      </c>
    </row>
    <row r="165" spans="1:10" s="7" customFormat="1" ht="156">
      <c r="A165" s="64">
        <f>A163+1</f>
        <v>155</v>
      </c>
      <c r="B165" s="32" t="s">
        <v>204</v>
      </c>
      <c r="C165" s="33" t="s">
        <v>620</v>
      </c>
      <c r="D165" s="34" t="s">
        <v>43</v>
      </c>
      <c r="E165" s="35">
        <v>1</v>
      </c>
      <c r="F165" s="154"/>
      <c r="G165" s="155"/>
      <c r="H165" s="36">
        <f t="shared" ref="H165" si="13">(F165+G165)*E165</f>
        <v>0</v>
      </c>
      <c r="J165" s="63"/>
    </row>
    <row r="166" spans="1:10" s="7" customFormat="1" ht="35.1" customHeight="1">
      <c r="A166" s="37">
        <f>A165+1</f>
        <v>156</v>
      </c>
      <c r="B166" s="38" t="s">
        <v>205</v>
      </c>
      <c r="C166" s="40" t="s">
        <v>317</v>
      </c>
      <c r="D166" s="34" t="s">
        <v>43</v>
      </c>
      <c r="E166" s="35">
        <v>4</v>
      </c>
      <c r="F166" s="154"/>
      <c r="G166" s="155"/>
      <c r="H166" s="36">
        <f t="shared" ref="H166:H175" si="14">(F166+G166)*E166</f>
        <v>0</v>
      </c>
    </row>
    <row r="167" spans="1:10" s="7" customFormat="1" ht="35.1" customHeight="1">
      <c r="A167" s="37">
        <f t="shared" ref="A167:A217" si="15">A166+1</f>
        <v>157</v>
      </c>
      <c r="B167" s="38" t="s">
        <v>206</v>
      </c>
      <c r="C167" s="40" t="s">
        <v>316</v>
      </c>
      <c r="D167" s="34" t="s">
        <v>43</v>
      </c>
      <c r="E167" s="35">
        <v>4</v>
      </c>
      <c r="F167" s="154"/>
      <c r="G167" s="155"/>
      <c r="H167" s="36">
        <f t="shared" si="14"/>
        <v>0</v>
      </c>
    </row>
    <row r="168" spans="1:10" s="7" customFormat="1" ht="35.1" customHeight="1">
      <c r="A168" s="37">
        <f t="shared" si="15"/>
        <v>158</v>
      </c>
      <c r="B168" s="38" t="s">
        <v>207</v>
      </c>
      <c r="C168" s="40" t="s">
        <v>318</v>
      </c>
      <c r="D168" s="34" t="s">
        <v>43</v>
      </c>
      <c r="E168" s="35">
        <v>1</v>
      </c>
      <c r="F168" s="154"/>
      <c r="G168" s="155"/>
      <c r="H168" s="36">
        <f t="shared" si="14"/>
        <v>0</v>
      </c>
    </row>
    <row r="169" spans="1:10" s="7" customFormat="1" ht="35.1" customHeight="1">
      <c r="A169" s="37">
        <f t="shared" si="15"/>
        <v>159</v>
      </c>
      <c r="B169" s="38" t="s">
        <v>208</v>
      </c>
      <c r="C169" s="40" t="s">
        <v>319</v>
      </c>
      <c r="D169" s="34" t="s">
        <v>43</v>
      </c>
      <c r="E169" s="35">
        <v>1</v>
      </c>
      <c r="F169" s="154"/>
      <c r="G169" s="155"/>
      <c r="H169" s="36">
        <f t="shared" si="14"/>
        <v>0</v>
      </c>
    </row>
    <row r="170" spans="1:10" s="7" customFormat="1" ht="35.1" customHeight="1">
      <c r="A170" s="37">
        <f t="shared" si="15"/>
        <v>160</v>
      </c>
      <c r="B170" s="38" t="s">
        <v>209</v>
      </c>
      <c r="C170" s="40" t="s">
        <v>320</v>
      </c>
      <c r="D170" s="34" t="s">
        <v>43</v>
      </c>
      <c r="E170" s="35">
        <v>1</v>
      </c>
      <c r="F170" s="154"/>
      <c r="G170" s="155"/>
      <c r="H170" s="36">
        <f>(F170+G170)*E170</f>
        <v>0</v>
      </c>
    </row>
    <row r="171" spans="1:10" s="7" customFormat="1" ht="35.1" customHeight="1">
      <c r="A171" s="37">
        <f t="shared" si="15"/>
        <v>161</v>
      </c>
      <c r="B171" s="38" t="s">
        <v>210</v>
      </c>
      <c r="C171" s="40" t="s">
        <v>321</v>
      </c>
      <c r="D171" s="34" t="s">
        <v>43</v>
      </c>
      <c r="E171" s="35">
        <v>1</v>
      </c>
      <c r="F171" s="154"/>
      <c r="G171" s="155"/>
      <c r="H171" s="36">
        <f t="shared" si="14"/>
        <v>0</v>
      </c>
    </row>
    <row r="172" spans="1:10" s="7" customFormat="1" ht="35.1" customHeight="1">
      <c r="A172" s="37">
        <f t="shared" si="15"/>
        <v>162</v>
      </c>
      <c r="B172" s="38" t="s">
        <v>211</v>
      </c>
      <c r="C172" s="40" t="s">
        <v>322</v>
      </c>
      <c r="D172" s="34" t="s">
        <v>43</v>
      </c>
      <c r="E172" s="35">
        <v>1</v>
      </c>
      <c r="F172" s="154"/>
      <c r="G172" s="155"/>
      <c r="H172" s="36">
        <f t="shared" si="14"/>
        <v>0</v>
      </c>
    </row>
    <row r="173" spans="1:10" s="7" customFormat="1" ht="35.1" customHeight="1">
      <c r="A173" s="37">
        <f t="shared" si="15"/>
        <v>163</v>
      </c>
      <c r="B173" s="38" t="s">
        <v>212</v>
      </c>
      <c r="C173" s="40" t="s">
        <v>323</v>
      </c>
      <c r="D173" s="34" t="s">
        <v>43</v>
      </c>
      <c r="E173" s="35">
        <v>2</v>
      </c>
      <c r="F173" s="154"/>
      <c r="G173" s="155"/>
      <c r="H173" s="36">
        <f t="shared" si="14"/>
        <v>0</v>
      </c>
    </row>
    <row r="174" spans="1:10" s="7" customFormat="1" ht="35.1" customHeight="1">
      <c r="A174" s="37">
        <f t="shared" si="15"/>
        <v>164</v>
      </c>
      <c r="B174" s="38" t="s">
        <v>213</v>
      </c>
      <c r="C174" s="40" t="s">
        <v>324</v>
      </c>
      <c r="D174" s="34" t="s">
        <v>43</v>
      </c>
      <c r="E174" s="35">
        <v>3</v>
      </c>
      <c r="F174" s="154"/>
      <c r="G174" s="155"/>
      <c r="H174" s="36">
        <f t="shared" si="14"/>
        <v>0</v>
      </c>
    </row>
    <row r="175" spans="1:10" s="7" customFormat="1" ht="24" customHeight="1">
      <c r="A175" s="37">
        <f t="shared" si="15"/>
        <v>165</v>
      </c>
      <c r="B175" s="38" t="s">
        <v>214</v>
      </c>
      <c r="C175" s="43" t="s">
        <v>535</v>
      </c>
      <c r="D175" s="34" t="s">
        <v>43</v>
      </c>
      <c r="E175" s="35">
        <v>2</v>
      </c>
      <c r="F175" s="154"/>
      <c r="G175" s="155"/>
      <c r="H175" s="36">
        <f t="shared" si="14"/>
        <v>0</v>
      </c>
    </row>
    <row r="176" spans="1:10" s="7" customFormat="1" ht="36" customHeight="1">
      <c r="A176" s="37">
        <f t="shared" si="15"/>
        <v>166</v>
      </c>
      <c r="B176" s="38" t="s">
        <v>215</v>
      </c>
      <c r="C176" s="43" t="s">
        <v>604</v>
      </c>
      <c r="D176" s="34" t="s">
        <v>43</v>
      </c>
      <c r="E176" s="47">
        <v>2</v>
      </c>
      <c r="F176" s="156"/>
      <c r="G176" s="155"/>
      <c r="H176" s="36">
        <f t="shared" ref="H176:H208" si="16">(F176+G176)*E176</f>
        <v>0</v>
      </c>
    </row>
    <row r="177" spans="1:8" s="7" customFormat="1" ht="36" customHeight="1">
      <c r="A177" s="37">
        <f t="shared" si="15"/>
        <v>167</v>
      </c>
      <c r="B177" s="45" t="s">
        <v>216</v>
      </c>
      <c r="C177" s="43" t="s">
        <v>605</v>
      </c>
      <c r="D177" s="46" t="s">
        <v>43</v>
      </c>
      <c r="E177" s="35">
        <v>2</v>
      </c>
      <c r="F177" s="154"/>
      <c r="G177" s="155"/>
      <c r="H177" s="36">
        <f t="shared" si="16"/>
        <v>0</v>
      </c>
    </row>
    <row r="178" spans="1:8" s="7" customFormat="1" ht="24" customHeight="1">
      <c r="A178" s="37">
        <f t="shared" si="15"/>
        <v>168</v>
      </c>
      <c r="B178" s="38" t="s">
        <v>235</v>
      </c>
      <c r="C178" s="43" t="s">
        <v>533</v>
      </c>
      <c r="D178" s="34" t="s">
        <v>43</v>
      </c>
      <c r="E178" s="35">
        <v>2</v>
      </c>
      <c r="F178" s="154"/>
      <c r="G178" s="155"/>
      <c r="H178" s="36">
        <f t="shared" si="16"/>
        <v>0</v>
      </c>
    </row>
    <row r="179" spans="1:8" s="7" customFormat="1" ht="15" customHeight="1">
      <c r="A179" s="37">
        <f t="shared" si="15"/>
        <v>169</v>
      </c>
      <c r="B179" s="38" t="s">
        <v>236</v>
      </c>
      <c r="C179" s="43" t="s">
        <v>237</v>
      </c>
      <c r="D179" s="34" t="s">
        <v>43</v>
      </c>
      <c r="E179" s="35">
        <v>2</v>
      </c>
      <c r="F179" s="154"/>
      <c r="G179" s="155"/>
      <c r="H179" s="36">
        <f t="shared" si="16"/>
        <v>0</v>
      </c>
    </row>
    <row r="180" spans="1:8" s="7" customFormat="1" ht="15" customHeight="1">
      <c r="A180" s="37">
        <f t="shared" si="15"/>
        <v>170</v>
      </c>
      <c r="B180" s="38" t="s">
        <v>603</v>
      </c>
      <c r="C180" s="43" t="s">
        <v>149</v>
      </c>
      <c r="D180" s="34" t="s">
        <v>43</v>
      </c>
      <c r="E180" s="35">
        <v>2</v>
      </c>
      <c r="F180" s="154"/>
      <c r="G180" s="155"/>
      <c r="H180" s="36">
        <f t="shared" si="16"/>
        <v>0</v>
      </c>
    </row>
    <row r="181" spans="1:8" s="52" customFormat="1" ht="15" customHeight="1">
      <c r="A181" s="37">
        <f t="shared" si="15"/>
        <v>171</v>
      </c>
      <c r="B181" s="38" t="s">
        <v>682</v>
      </c>
      <c r="C181" s="43" t="s">
        <v>684</v>
      </c>
      <c r="D181" s="34" t="s">
        <v>43</v>
      </c>
      <c r="E181" s="35">
        <v>1</v>
      </c>
      <c r="F181" s="154"/>
      <c r="G181" s="155"/>
      <c r="H181" s="36">
        <f t="shared" si="16"/>
        <v>0</v>
      </c>
    </row>
    <row r="182" spans="1:8" s="52" customFormat="1" ht="15" customHeight="1">
      <c r="A182" s="37">
        <f t="shared" si="15"/>
        <v>172</v>
      </c>
      <c r="B182" s="38" t="s">
        <v>685</v>
      </c>
      <c r="C182" s="43" t="s">
        <v>683</v>
      </c>
      <c r="D182" s="34" t="s">
        <v>43</v>
      </c>
      <c r="E182" s="35">
        <v>6</v>
      </c>
      <c r="F182" s="154"/>
      <c r="G182" s="155"/>
      <c r="H182" s="36">
        <f t="shared" si="16"/>
        <v>0</v>
      </c>
    </row>
    <row r="183" spans="1:8" s="7" customFormat="1" ht="15" customHeight="1">
      <c r="A183" s="37">
        <f t="shared" si="15"/>
        <v>173</v>
      </c>
      <c r="B183" s="49" t="s">
        <v>686</v>
      </c>
      <c r="C183" s="43" t="s">
        <v>59</v>
      </c>
      <c r="D183" s="34" t="s">
        <v>43</v>
      </c>
      <c r="E183" s="35">
        <v>4</v>
      </c>
      <c r="F183" s="154"/>
      <c r="G183" s="155"/>
      <c r="H183" s="36">
        <f t="shared" si="16"/>
        <v>0</v>
      </c>
    </row>
    <row r="184" spans="1:8" s="7" customFormat="1" ht="15" customHeight="1">
      <c r="A184" s="37">
        <f t="shared" si="15"/>
        <v>174</v>
      </c>
      <c r="B184" s="49" t="s">
        <v>453</v>
      </c>
      <c r="C184" s="43" t="s">
        <v>187</v>
      </c>
      <c r="D184" s="34" t="s">
        <v>43</v>
      </c>
      <c r="E184" s="35">
        <v>1</v>
      </c>
      <c r="F184" s="154"/>
      <c r="G184" s="155"/>
      <c r="H184" s="36">
        <f t="shared" si="16"/>
        <v>0</v>
      </c>
    </row>
    <row r="185" spans="1:8" s="7" customFormat="1" ht="15" customHeight="1">
      <c r="A185" s="37">
        <f t="shared" si="15"/>
        <v>175</v>
      </c>
      <c r="B185" s="49" t="s">
        <v>687</v>
      </c>
      <c r="C185" s="43" t="s">
        <v>61</v>
      </c>
      <c r="D185" s="34" t="s">
        <v>43</v>
      </c>
      <c r="E185" s="35">
        <v>1</v>
      </c>
      <c r="F185" s="154"/>
      <c r="G185" s="155"/>
      <c r="H185" s="36">
        <f t="shared" si="16"/>
        <v>0</v>
      </c>
    </row>
    <row r="186" spans="1:8" s="7" customFormat="1" ht="15" customHeight="1">
      <c r="A186" s="37">
        <f t="shared" si="15"/>
        <v>176</v>
      </c>
      <c r="B186" s="49" t="s">
        <v>688</v>
      </c>
      <c r="C186" s="43" t="s">
        <v>242</v>
      </c>
      <c r="D186" s="34" t="s">
        <v>43</v>
      </c>
      <c r="E186" s="35">
        <v>3</v>
      </c>
      <c r="F186" s="154"/>
      <c r="G186" s="155"/>
      <c r="H186" s="36">
        <f t="shared" si="16"/>
        <v>0</v>
      </c>
    </row>
    <row r="187" spans="1:8" s="7" customFormat="1" ht="15" customHeight="1">
      <c r="A187" s="37">
        <f t="shared" si="15"/>
        <v>177</v>
      </c>
      <c r="B187" s="49" t="s">
        <v>689</v>
      </c>
      <c r="C187" s="43" t="s">
        <v>243</v>
      </c>
      <c r="D187" s="34" t="s">
        <v>43</v>
      </c>
      <c r="E187" s="35">
        <v>12</v>
      </c>
      <c r="F187" s="154"/>
      <c r="G187" s="155"/>
      <c r="H187" s="36">
        <f t="shared" si="16"/>
        <v>0</v>
      </c>
    </row>
    <row r="188" spans="1:8" s="7" customFormat="1" ht="15" customHeight="1">
      <c r="A188" s="37">
        <f t="shared" si="15"/>
        <v>178</v>
      </c>
      <c r="B188" s="49" t="s">
        <v>690</v>
      </c>
      <c r="C188" s="43" t="s">
        <v>244</v>
      </c>
      <c r="D188" s="34" t="s">
        <v>43</v>
      </c>
      <c r="E188" s="35">
        <v>1</v>
      </c>
      <c r="F188" s="154"/>
      <c r="G188" s="155"/>
      <c r="H188" s="36">
        <f t="shared" si="16"/>
        <v>0</v>
      </c>
    </row>
    <row r="189" spans="1:8" s="7" customFormat="1" ht="15" customHeight="1">
      <c r="A189" s="37">
        <f t="shared" si="15"/>
        <v>179</v>
      </c>
      <c r="B189" s="49" t="s">
        <v>691</v>
      </c>
      <c r="C189" s="43" t="s">
        <v>245</v>
      </c>
      <c r="D189" s="34" t="s">
        <v>43</v>
      </c>
      <c r="E189" s="35">
        <v>1</v>
      </c>
      <c r="F189" s="154"/>
      <c r="G189" s="155"/>
      <c r="H189" s="36">
        <f t="shared" si="16"/>
        <v>0</v>
      </c>
    </row>
    <row r="190" spans="1:8" s="7" customFormat="1" ht="15" customHeight="1">
      <c r="A190" s="37">
        <f t="shared" si="15"/>
        <v>180</v>
      </c>
      <c r="B190" s="49" t="s">
        <v>692</v>
      </c>
      <c r="C190" s="43" t="s">
        <v>246</v>
      </c>
      <c r="D190" s="34" t="s">
        <v>43</v>
      </c>
      <c r="E190" s="35">
        <v>1</v>
      </c>
      <c r="F190" s="154"/>
      <c r="G190" s="155"/>
      <c r="H190" s="36">
        <f t="shared" si="16"/>
        <v>0</v>
      </c>
    </row>
    <row r="191" spans="1:8" s="7" customFormat="1" ht="24" customHeight="1">
      <c r="A191" s="37">
        <f t="shared" si="15"/>
        <v>181</v>
      </c>
      <c r="B191" s="49" t="s">
        <v>693</v>
      </c>
      <c r="C191" s="43" t="s">
        <v>543</v>
      </c>
      <c r="D191" s="34" t="s">
        <v>43</v>
      </c>
      <c r="E191" s="35">
        <v>3</v>
      </c>
      <c r="F191" s="154"/>
      <c r="G191" s="155"/>
      <c r="H191" s="36">
        <f t="shared" si="16"/>
        <v>0</v>
      </c>
    </row>
    <row r="192" spans="1:8" s="7" customFormat="1" ht="24" customHeight="1">
      <c r="A192" s="37">
        <f t="shared" si="15"/>
        <v>182</v>
      </c>
      <c r="B192" s="49" t="s">
        <v>694</v>
      </c>
      <c r="C192" s="43" t="s">
        <v>550</v>
      </c>
      <c r="D192" s="34" t="s">
        <v>43</v>
      </c>
      <c r="E192" s="35">
        <v>2</v>
      </c>
      <c r="F192" s="154"/>
      <c r="G192" s="155"/>
      <c r="H192" s="36">
        <f t="shared" si="16"/>
        <v>0</v>
      </c>
    </row>
    <row r="193" spans="1:8" s="7" customFormat="1" ht="24" customHeight="1">
      <c r="A193" s="37">
        <f t="shared" si="15"/>
        <v>183</v>
      </c>
      <c r="B193" s="49" t="s">
        <v>695</v>
      </c>
      <c r="C193" s="43" t="s">
        <v>544</v>
      </c>
      <c r="D193" s="34" t="s">
        <v>43</v>
      </c>
      <c r="E193" s="35">
        <v>2</v>
      </c>
      <c r="F193" s="154"/>
      <c r="G193" s="155"/>
      <c r="H193" s="36">
        <f t="shared" si="16"/>
        <v>0</v>
      </c>
    </row>
    <row r="194" spans="1:8" s="7" customFormat="1" ht="24" customHeight="1">
      <c r="A194" s="37">
        <f t="shared" si="15"/>
        <v>184</v>
      </c>
      <c r="B194" s="49" t="s">
        <v>696</v>
      </c>
      <c r="C194" s="43" t="s">
        <v>539</v>
      </c>
      <c r="D194" s="34" t="s">
        <v>43</v>
      </c>
      <c r="E194" s="35">
        <v>1</v>
      </c>
      <c r="F194" s="154"/>
      <c r="G194" s="155"/>
      <c r="H194" s="36">
        <f t="shared" si="16"/>
        <v>0</v>
      </c>
    </row>
    <row r="195" spans="1:8" s="7" customFormat="1" ht="24" customHeight="1">
      <c r="A195" s="37">
        <f t="shared" si="15"/>
        <v>185</v>
      </c>
      <c r="B195" s="49" t="s">
        <v>697</v>
      </c>
      <c r="C195" s="43" t="s">
        <v>551</v>
      </c>
      <c r="D195" s="34" t="s">
        <v>43</v>
      </c>
      <c r="E195" s="35">
        <v>2</v>
      </c>
      <c r="F195" s="154"/>
      <c r="G195" s="155"/>
      <c r="H195" s="36">
        <f t="shared" si="16"/>
        <v>0</v>
      </c>
    </row>
    <row r="196" spans="1:8" s="7" customFormat="1" ht="24" customHeight="1">
      <c r="A196" s="37">
        <f t="shared" si="15"/>
        <v>186</v>
      </c>
      <c r="B196" s="49" t="s">
        <v>698</v>
      </c>
      <c r="C196" s="43" t="s">
        <v>542</v>
      </c>
      <c r="D196" s="34" t="s">
        <v>43</v>
      </c>
      <c r="E196" s="35">
        <v>5</v>
      </c>
      <c r="F196" s="154"/>
      <c r="G196" s="155"/>
      <c r="H196" s="36">
        <f t="shared" si="16"/>
        <v>0</v>
      </c>
    </row>
    <row r="197" spans="1:8" s="7" customFormat="1" ht="24" customHeight="1">
      <c r="A197" s="37">
        <f t="shared" si="15"/>
        <v>187</v>
      </c>
      <c r="B197" s="49" t="s">
        <v>699</v>
      </c>
      <c r="C197" s="43" t="s">
        <v>571</v>
      </c>
      <c r="D197" s="34" t="s">
        <v>43</v>
      </c>
      <c r="E197" s="35">
        <v>1</v>
      </c>
      <c r="F197" s="154"/>
      <c r="G197" s="155"/>
      <c r="H197" s="36">
        <f t="shared" si="16"/>
        <v>0</v>
      </c>
    </row>
    <row r="198" spans="1:8" s="7" customFormat="1" ht="24" customHeight="1">
      <c r="A198" s="37">
        <f t="shared" si="15"/>
        <v>188</v>
      </c>
      <c r="B198" s="49" t="s">
        <v>700</v>
      </c>
      <c r="C198" s="43" t="s">
        <v>572</v>
      </c>
      <c r="D198" s="34" t="s">
        <v>43</v>
      </c>
      <c r="E198" s="35">
        <v>1</v>
      </c>
      <c r="F198" s="154"/>
      <c r="G198" s="155"/>
      <c r="H198" s="36">
        <f t="shared" si="16"/>
        <v>0</v>
      </c>
    </row>
    <row r="199" spans="1:8" s="7" customFormat="1" ht="24" customHeight="1">
      <c r="A199" s="37">
        <f t="shared" si="15"/>
        <v>189</v>
      </c>
      <c r="B199" s="49" t="s">
        <v>701</v>
      </c>
      <c r="C199" s="43" t="s">
        <v>564</v>
      </c>
      <c r="D199" s="34" t="s">
        <v>43</v>
      </c>
      <c r="E199" s="35">
        <v>1</v>
      </c>
      <c r="F199" s="154"/>
      <c r="G199" s="155"/>
      <c r="H199" s="36">
        <f t="shared" si="16"/>
        <v>0</v>
      </c>
    </row>
    <row r="200" spans="1:8" s="7" customFormat="1" ht="50.1" customHeight="1">
      <c r="A200" s="37">
        <f t="shared" si="15"/>
        <v>190</v>
      </c>
      <c r="B200" s="45" t="s">
        <v>702</v>
      </c>
      <c r="C200" s="50" t="s">
        <v>234</v>
      </c>
      <c r="D200" s="46" t="s">
        <v>43</v>
      </c>
      <c r="E200" s="47">
        <v>1</v>
      </c>
      <c r="F200" s="156"/>
      <c r="G200" s="155"/>
      <c r="H200" s="36">
        <f t="shared" si="16"/>
        <v>0</v>
      </c>
    </row>
    <row r="201" spans="1:8" s="7" customFormat="1" ht="50.1" customHeight="1">
      <c r="A201" s="37">
        <f t="shared" si="15"/>
        <v>191</v>
      </c>
      <c r="B201" s="49" t="s">
        <v>703</v>
      </c>
      <c r="C201" s="50" t="s">
        <v>233</v>
      </c>
      <c r="D201" s="46" t="s">
        <v>43</v>
      </c>
      <c r="E201" s="47">
        <v>1</v>
      </c>
      <c r="F201" s="156"/>
      <c r="G201" s="155"/>
      <c r="H201" s="36">
        <f t="shared" si="16"/>
        <v>0</v>
      </c>
    </row>
    <row r="202" spans="1:8" s="7" customFormat="1" ht="15" customHeight="1">
      <c r="A202" s="37">
        <f t="shared" si="15"/>
        <v>192</v>
      </c>
      <c r="B202" s="49" t="s">
        <v>217</v>
      </c>
      <c r="C202" s="53" t="s">
        <v>577</v>
      </c>
      <c r="D202" s="46" t="s">
        <v>68</v>
      </c>
      <c r="E202" s="47">
        <v>2</v>
      </c>
      <c r="F202" s="157"/>
      <c r="G202" s="155"/>
      <c r="H202" s="36">
        <f t="shared" si="16"/>
        <v>0</v>
      </c>
    </row>
    <row r="203" spans="1:8" s="7" customFormat="1" ht="15" customHeight="1">
      <c r="A203" s="37">
        <f t="shared" si="15"/>
        <v>193</v>
      </c>
      <c r="B203" s="49" t="s">
        <v>218</v>
      </c>
      <c r="C203" s="53" t="s">
        <v>582</v>
      </c>
      <c r="D203" s="46" t="s">
        <v>68</v>
      </c>
      <c r="E203" s="47">
        <v>2</v>
      </c>
      <c r="F203" s="157"/>
      <c r="G203" s="155"/>
      <c r="H203" s="36">
        <f t="shared" si="16"/>
        <v>0</v>
      </c>
    </row>
    <row r="204" spans="1:8" s="7" customFormat="1" ht="15" customHeight="1">
      <c r="A204" s="37">
        <f t="shared" si="15"/>
        <v>194</v>
      </c>
      <c r="B204" s="49" t="s">
        <v>219</v>
      </c>
      <c r="C204" s="53" t="s">
        <v>580</v>
      </c>
      <c r="D204" s="46" t="s">
        <v>68</v>
      </c>
      <c r="E204" s="47">
        <v>2</v>
      </c>
      <c r="F204" s="157"/>
      <c r="G204" s="155"/>
      <c r="H204" s="36">
        <f t="shared" si="16"/>
        <v>0</v>
      </c>
    </row>
    <row r="205" spans="1:8" s="7" customFormat="1" ht="15" customHeight="1">
      <c r="A205" s="37">
        <f t="shared" si="15"/>
        <v>195</v>
      </c>
      <c r="B205" s="49" t="s">
        <v>220</v>
      </c>
      <c r="C205" s="43" t="s">
        <v>70</v>
      </c>
      <c r="D205" s="46" t="s">
        <v>68</v>
      </c>
      <c r="E205" s="47">
        <v>14</v>
      </c>
      <c r="F205" s="157"/>
      <c r="G205" s="155"/>
      <c r="H205" s="36">
        <f t="shared" si="16"/>
        <v>0</v>
      </c>
    </row>
    <row r="206" spans="1:8" s="7" customFormat="1" ht="15" customHeight="1">
      <c r="A206" s="37">
        <f t="shared" si="15"/>
        <v>196</v>
      </c>
      <c r="B206" s="49" t="s">
        <v>221</v>
      </c>
      <c r="C206" s="43" t="s">
        <v>71</v>
      </c>
      <c r="D206" s="46" t="s">
        <v>68</v>
      </c>
      <c r="E206" s="47">
        <v>28</v>
      </c>
      <c r="F206" s="157"/>
      <c r="G206" s="155"/>
      <c r="H206" s="36">
        <f t="shared" si="16"/>
        <v>0</v>
      </c>
    </row>
    <row r="207" spans="1:8" s="7" customFormat="1" ht="15" customHeight="1">
      <c r="A207" s="37">
        <f t="shared" si="15"/>
        <v>197</v>
      </c>
      <c r="B207" s="49" t="s">
        <v>222</v>
      </c>
      <c r="C207" s="43" t="s">
        <v>72</v>
      </c>
      <c r="D207" s="46" t="s">
        <v>68</v>
      </c>
      <c r="E207" s="47">
        <v>30</v>
      </c>
      <c r="F207" s="157"/>
      <c r="G207" s="155"/>
      <c r="H207" s="36">
        <f t="shared" si="16"/>
        <v>0</v>
      </c>
    </row>
    <row r="208" spans="1:8" s="7" customFormat="1" ht="15" customHeight="1">
      <c r="A208" s="37">
        <f t="shared" si="15"/>
        <v>198</v>
      </c>
      <c r="B208" s="49" t="s">
        <v>223</v>
      </c>
      <c r="C208" s="43" t="s">
        <v>74</v>
      </c>
      <c r="D208" s="46" t="s">
        <v>68</v>
      </c>
      <c r="E208" s="47">
        <v>10.5</v>
      </c>
      <c r="F208" s="157"/>
      <c r="G208" s="155"/>
      <c r="H208" s="36">
        <f t="shared" si="16"/>
        <v>0</v>
      </c>
    </row>
    <row r="209" spans="1:10" s="7" customFormat="1" ht="15" customHeight="1">
      <c r="A209" s="37">
        <f t="shared" si="15"/>
        <v>199</v>
      </c>
      <c r="B209" s="49" t="s">
        <v>224</v>
      </c>
      <c r="C209" s="43" t="s">
        <v>75</v>
      </c>
      <c r="D209" s="46" t="s">
        <v>68</v>
      </c>
      <c r="E209" s="47">
        <v>15</v>
      </c>
      <c r="F209" s="157"/>
      <c r="G209" s="155"/>
      <c r="H209" s="36">
        <f t="shared" ref="H209:H217" si="17">(F209+G209)*E209</f>
        <v>0</v>
      </c>
    </row>
    <row r="210" spans="1:10" s="7" customFormat="1" ht="15" customHeight="1">
      <c r="A210" s="37">
        <f t="shared" si="15"/>
        <v>200</v>
      </c>
      <c r="B210" s="49" t="s">
        <v>225</v>
      </c>
      <c r="C210" s="43" t="s">
        <v>76</v>
      </c>
      <c r="D210" s="46" t="s">
        <v>68</v>
      </c>
      <c r="E210" s="47">
        <v>5.5</v>
      </c>
      <c r="F210" s="157"/>
      <c r="G210" s="155"/>
      <c r="H210" s="36">
        <f t="shared" si="17"/>
        <v>0</v>
      </c>
    </row>
    <row r="211" spans="1:10" s="7" customFormat="1" ht="15" customHeight="1">
      <c r="A211" s="37">
        <f t="shared" si="15"/>
        <v>201</v>
      </c>
      <c r="B211" s="49" t="s">
        <v>226</v>
      </c>
      <c r="C211" s="43" t="s">
        <v>77</v>
      </c>
      <c r="D211" s="46" t="s">
        <v>68</v>
      </c>
      <c r="E211" s="47">
        <v>29.5</v>
      </c>
      <c r="F211" s="157"/>
      <c r="G211" s="155"/>
      <c r="H211" s="36">
        <f t="shared" si="17"/>
        <v>0</v>
      </c>
    </row>
    <row r="212" spans="1:10" s="7" customFormat="1" ht="15" customHeight="1">
      <c r="A212" s="37">
        <f t="shared" si="15"/>
        <v>202</v>
      </c>
      <c r="B212" s="49" t="s">
        <v>227</v>
      </c>
      <c r="C212" s="43" t="s">
        <v>79</v>
      </c>
      <c r="D212" s="46" t="s">
        <v>68</v>
      </c>
      <c r="E212" s="47">
        <v>5.5</v>
      </c>
      <c r="F212" s="157"/>
      <c r="G212" s="155"/>
      <c r="H212" s="36">
        <f t="shared" si="17"/>
        <v>0</v>
      </c>
    </row>
    <row r="213" spans="1:10" s="7" customFormat="1" ht="24.95" customHeight="1">
      <c r="A213" s="37">
        <f t="shared" si="15"/>
        <v>203</v>
      </c>
      <c r="B213" s="49" t="s">
        <v>228</v>
      </c>
      <c r="C213" s="57" t="s">
        <v>82</v>
      </c>
      <c r="D213" s="46" t="s">
        <v>4</v>
      </c>
      <c r="E213" s="47">
        <v>200.6</v>
      </c>
      <c r="F213" s="157"/>
      <c r="G213" s="155"/>
      <c r="H213" s="36">
        <f t="shared" si="17"/>
        <v>0</v>
      </c>
    </row>
    <row r="214" spans="1:10" s="7" customFormat="1" ht="24" customHeight="1">
      <c r="A214" s="37">
        <f t="shared" si="15"/>
        <v>204</v>
      </c>
      <c r="B214" s="49" t="s">
        <v>229</v>
      </c>
      <c r="C214" s="43" t="s">
        <v>522</v>
      </c>
      <c r="D214" s="46" t="s">
        <v>4</v>
      </c>
      <c r="E214" s="47">
        <v>74.3</v>
      </c>
      <c r="F214" s="157"/>
      <c r="G214" s="155"/>
      <c r="H214" s="36">
        <f t="shared" si="17"/>
        <v>0</v>
      </c>
    </row>
    <row r="215" spans="1:10" s="7" customFormat="1" ht="24" customHeight="1">
      <c r="A215" s="37">
        <f t="shared" si="15"/>
        <v>205</v>
      </c>
      <c r="B215" s="49" t="s">
        <v>230</v>
      </c>
      <c r="C215" s="43" t="s">
        <v>515</v>
      </c>
      <c r="D215" s="46" t="s">
        <v>4</v>
      </c>
      <c r="E215" s="35">
        <v>9</v>
      </c>
      <c r="F215" s="158"/>
      <c r="G215" s="155"/>
      <c r="H215" s="36">
        <f t="shared" si="17"/>
        <v>0</v>
      </c>
    </row>
    <row r="216" spans="1:10" s="7" customFormat="1" ht="24" customHeight="1">
      <c r="A216" s="37">
        <f t="shared" si="15"/>
        <v>206</v>
      </c>
      <c r="B216" s="49" t="s">
        <v>231</v>
      </c>
      <c r="C216" s="43" t="s">
        <v>626</v>
      </c>
      <c r="D216" s="46" t="s">
        <v>4</v>
      </c>
      <c r="E216" s="35">
        <v>34.700000000000003</v>
      </c>
      <c r="F216" s="158"/>
      <c r="G216" s="155"/>
      <c r="H216" s="36">
        <f t="shared" si="17"/>
        <v>0</v>
      </c>
    </row>
    <row r="217" spans="1:10" s="7" customFormat="1" ht="36.75" thickBot="1">
      <c r="A217" s="41">
        <f t="shared" si="15"/>
        <v>207</v>
      </c>
      <c r="B217" s="59" t="s">
        <v>232</v>
      </c>
      <c r="C217" s="60" t="s">
        <v>627</v>
      </c>
      <c r="D217" s="61" t="s">
        <v>4</v>
      </c>
      <c r="E217" s="62">
        <v>37.6</v>
      </c>
      <c r="F217" s="159"/>
      <c r="G217" s="155"/>
      <c r="H217" s="36">
        <f t="shared" si="17"/>
        <v>0</v>
      </c>
    </row>
    <row r="218" spans="1:10" s="30" customFormat="1" ht="15.75" thickBot="1">
      <c r="A218" s="23">
        <v>3</v>
      </c>
      <c r="B218" s="24"/>
      <c r="C218" s="25" t="s">
        <v>13</v>
      </c>
      <c r="D218" s="26"/>
      <c r="E218" s="27"/>
      <c r="F218" s="28"/>
      <c r="G218" s="28"/>
      <c r="H218" s="29">
        <f>SUM(H219:H249)</f>
        <v>0</v>
      </c>
    </row>
    <row r="219" spans="1:10" s="7" customFormat="1" ht="168">
      <c r="A219" s="73">
        <f>A217+1</f>
        <v>208</v>
      </c>
      <c r="B219" s="32" t="s">
        <v>238</v>
      </c>
      <c r="C219" s="74" t="s">
        <v>621</v>
      </c>
      <c r="D219" s="75" t="s">
        <v>43</v>
      </c>
      <c r="E219" s="76">
        <v>1</v>
      </c>
      <c r="F219" s="154"/>
      <c r="G219" s="155"/>
      <c r="H219" s="36">
        <f t="shared" ref="H219" si="18">(F219+G219)*E219</f>
        <v>0</v>
      </c>
      <c r="J219" s="63"/>
    </row>
    <row r="220" spans="1:10" s="7" customFormat="1" ht="35.1" customHeight="1">
      <c r="A220" s="77">
        <f>A219+1</f>
        <v>209</v>
      </c>
      <c r="B220" s="45" t="s">
        <v>239</v>
      </c>
      <c r="C220" s="40" t="s">
        <v>339</v>
      </c>
      <c r="D220" s="34" t="s">
        <v>43</v>
      </c>
      <c r="E220" s="35">
        <v>2</v>
      </c>
      <c r="F220" s="156"/>
      <c r="G220" s="155"/>
      <c r="H220" s="36">
        <f t="shared" ref="H220:H230" si="19">(F220+G220)*E220</f>
        <v>0</v>
      </c>
    </row>
    <row r="221" spans="1:10" s="7" customFormat="1" ht="35.1" customHeight="1">
      <c r="A221" s="77">
        <f t="shared" ref="A221:A249" si="20">A220+1</f>
        <v>210</v>
      </c>
      <c r="B221" s="38" t="s">
        <v>240</v>
      </c>
      <c r="C221" s="40" t="s">
        <v>340</v>
      </c>
      <c r="D221" s="34" t="s">
        <v>43</v>
      </c>
      <c r="E221" s="35">
        <v>4</v>
      </c>
      <c r="F221" s="154"/>
      <c r="G221" s="155"/>
      <c r="H221" s="36">
        <f t="shared" si="19"/>
        <v>0</v>
      </c>
    </row>
    <row r="222" spans="1:10" s="7" customFormat="1" ht="15" customHeight="1">
      <c r="A222" s="77">
        <f t="shared" si="20"/>
        <v>211</v>
      </c>
      <c r="B222" s="38" t="s">
        <v>248</v>
      </c>
      <c r="C222" s="43" t="s">
        <v>249</v>
      </c>
      <c r="D222" s="34" t="s">
        <v>43</v>
      </c>
      <c r="E222" s="35">
        <v>1</v>
      </c>
      <c r="F222" s="154"/>
      <c r="G222" s="155"/>
      <c r="H222" s="36">
        <f t="shared" si="19"/>
        <v>0</v>
      </c>
    </row>
    <row r="223" spans="1:10" s="7" customFormat="1" ht="15" customHeight="1">
      <c r="A223" s="77">
        <f t="shared" si="20"/>
        <v>212</v>
      </c>
      <c r="B223" s="49" t="s">
        <v>704</v>
      </c>
      <c r="C223" s="43" t="s">
        <v>630</v>
      </c>
      <c r="D223" s="34" t="s">
        <v>43</v>
      </c>
      <c r="E223" s="35">
        <v>1</v>
      </c>
      <c r="F223" s="154"/>
      <c r="G223" s="155"/>
      <c r="H223" s="36">
        <f t="shared" si="19"/>
        <v>0</v>
      </c>
    </row>
    <row r="224" spans="1:10" s="7" customFormat="1" ht="15" customHeight="1">
      <c r="A224" s="77">
        <f t="shared" si="20"/>
        <v>213</v>
      </c>
      <c r="B224" s="49" t="s">
        <v>705</v>
      </c>
      <c r="C224" s="43" t="s">
        <v>242</v>
      </c>
      <c r="D224" s="34" t="s">
        <v>43</v>
      </c>
      <c r="E224" s="35">
        <v>2</v>
      </c>
      <c r="F224" s="154"/>
      <c r="G224" s="155"/>
      <c r="H224" s="36">
        <f t="shared" si="19"/>
        <v>0</v>
      </c>
    </row>
    <row r="225" spans="1:8" s="7" customFormat="1" ht="15" customHeight="1">
      <c r="A225" s="77">
        <f t="shared" si="20"/>
        <v>214</v>
      </c>
      <c r="B225" s="49" t="s">
        <v>706</v>
      </c>
      <c r="C225" s="43" t="s">
        <v>243</v>
      </c>
      <c r="D225" s="34" t="s">
        <v>43</v>
      </c>
      <c r="E225" s="35">
        <v>4</v>
      </c>
      <c r="F225" s="154"/>
      <c r="G225" s="155"/>
      <c r="H225" s="36">
        <f t="shared" si="19"/>
        <v>0</v>
      </c>
    </row>
    <row r="226" spans="1:8" s="7" customFormat="1" ht="15" customHeight="1">
      <c r="A226" s="77">
        <f t="shared" si="20"/>
        <v>215</v>
      </c>
      <c r="B226" s="49" t="s">
        <v>707</v>
      </c>
      <c r="C226" s="43" t="s">
        <v>244</v>
      </c>
      <c r="D226" s="34" t="s">
        <v>43</v>
      </c>
      <c r="E226" s="35">
        <v>2</v>
      </c>
      <c r="F226" s="154"/>
      <c r="G226" s="155"/>
      <c r="H226" s="36">
        <f t="shared" si="19"/>
        <v>0</v>
      </c>
    </row>
    <row r="227" spans="1:8" s="7" customFormat="1" ht="15" customHeight="1">
      <c r="A227" s="77">
        <f t="shared" si="20"/>
        <v>216</v>
      </c>
      <c r="B227" s="49" t="s">
        <v>708</v>
      </c>
      <c r="C227" s="43" t="s">
        <v>245</v>
      </c>
      <c r="D227" s="34" t="s">
        <v>43</v>
      </c>
      <c r="E227" s="35">
        <v>1</v>
      </c>
      <c r="F227" s="154"/>
      <c r="G227" s="155"/>
      <c r="H227" s="36">
        <f>(F227+G227)*E227</f>
        <v>0</v>
      </c>
    </row>
    <row r="228" spans="1:8" s="7" customFormat="1" ht="15" customHeight="1">
      <c r="A228" s="77">
        <f t="shared" si="20"/>
        <v>217</v>
      </c>
      <c r="B228" s="49" t="s">
        <v>709</v>
      </c>
      <c r="C228" s="43" t="s">
        <v>246</v>
      </c>
      <c r="D228" s="34" t="s">
        <v>43</v>
      </c>
      <c r="E228" s="35">
        <v>1</v>
      </c>
      <c r="F228" s="154"/>
      <c r="G228" s="155"/>
      <c r="H228" s="36">
        <f t="shared" si="19"/>
        <v>0</v>
      </c>
    </row>
    <row r="229" spans="1:8" s="7" customFormat="1" ht="24" customHeight="1">
      <c r="A229" s="77">
        <f t="shared" si="20"/>
        <v>218</v>
      </c>
      <c r="B229" s="49" t="s">
        <v>710</v>
      </c>
      <c r="C229" s="43" t="s">
        <v>552</v>
      </c>
      <c r="D229" s="34" t="s">
        <v>43</v>
      </c>
      <c r="E229" s="35">
        <v>1</v>
      </c>
      <c r="F229" s="154"/>
      <c r="G229" s="155"/>
      <c r="H229" s="36">
        <f t="shared" si="19"/>
        <v>0</v>
      </c>
    </row>
    <row r="230" spans="1:8" s="7" customFormat="1" ht="24" customHeight="1">
      <c r="A230" s="77">
        <f t="shared" si="20"/>
        <v>219</v>
      </c>
      <c r="B230" s="49" t="s">
        <v>711</v>
      </c>
      <c r="C230" s="43" t="s">
        <v>553</v>
      </c>
      <c r="D230" s="34" t="s">
        <v>43</v>
      </c>
      <c r="E230" s="35">
        <v>2</v>
      </c>
      <c r="F230" s="154"/>
      <c r="G230" s="155"/>
      <c r="H230" s="36">
        <f t="shared" si="19"/>
        <v>0</v>
      </c>
    </row>
    <row r="231" spans="1:8" s="7" customFormat="1" ht="50.1" customHeight="1">
      <c r="A231" s="77">
        <f t="shared" si="20"/>
        <v>220</v>
      </c>
      <c r="B231" s="49" t="s">
        <v>251</v>
      </c>
      <c r="C231" s="50" t="s">
        <v>250</v>
      </c>
      <c r="D231" s="46" t="s">
        <v>43</v>
      </c>
      <c r="E231" s="47">
        <v>1</v>
      </c>
      <c r="F231" s="156"/>
      <c r="G231" s="155"/>
      <c r="H231" s="36">
        <f t="shared" ref="H231:H249" si="21">(F231+G231)*E231</f>
        <v>0</v>
      </c>
    </row>
    <row r="232" spans="1:8" s="7" customFormat="1" ht="50.1" customHeight="1">
      <c r="A232" s="77">
        <f t="shared" si="20"/>
        <v>221</v>
      </c>
      <c r="B232" s="49" t="s">
        <v>253</v>
      </c>
      <c r="C232" s="50" t="s">
        <v>252</v>
      </c>
      <c r="D232" s="46" t="s">
        <v>43</v>
      </c>
      <c r="E232" s="47">
        <v>1</v>
      </c>
      <c r="F232" s="156"/>
      <c r="G232" s="155"/>
      <c r="H232" s="36">
        <f t="shared" si="21"/>
        <v>0</v>
      </c>
    </row>
    <row r="233" spans="1:8" s="7" customFormat="1" ht="50.1" customHeight="1">
      <c r="A233" s="77">
        <f t="shared" si="20"/>
        <v>222</v>
      </c>
      <c r="B233" s="49" t="s">
        <v>254</v>
      </c>
      <c r="C233" s="50" t="s">
        <v>255</v>
      </c>
      <c r="D233" s="46" t="s">
        <v>43</v>
      </c>
      <c r="E233" s="47">
        <v>1</v>
      </c>
      <c r="F233" s="156"/>
      <c r="G233" s="155"/>
      <c r="H233" s="36">
        <f t="shared" si="21"/>
        <v>0</v>
      </c>
    </row>
    <row r="234" spans="1:8" s="7" customFormat="1" ht="50.1" customHeight="1">
      <c r="A234" s="77">
        <f t="shared" si="20"/>
        <v>223</v>
      </c>
      <c r="B234" s="49" t="s">
        <v>737</v>
      </c>
      <c r="C234" s="50" t="s">
        <v>275</v>
      </c>
      <c r="D234" s="46" t="s">
        <v>43</v>
      </c>
      <c r="E234" s="47">
        <v>1</v>
      </c>
      <c r="F234" s="156"/>
      <c r="G234" s="155"/>
      <c r="H234" s="36">
        <f t="shared" si="21"/>
        <v>0</v>
      </c>
    </row>
    <row r="235" spans="1:8" s="7" customFormat="1" ht="15" customHeight="1">
      <c r="A235" s="77">
        <f t="shared" si="20"/>
        <v>224</v>
      </c>
      <c r="B235" s="49" t="s">
        <v>260</v>
      </c>
      <c r="C235" s="53" t="s">
        <v>577</v>
      </c>
      <c r="D235" s="46" t="s">
        <v>68</v>
      </c>
      <c r="E235" s="47">
        <v>5</v>
      </c>
      <c r="F235" s="157"/>
      <c r="G235" s="155"/>
      <c r="H235" s="36">
        <f t="shared" si="21"/>
        <v>0</v>
      </c>
    </row>
    <row r="236" spans="1:8" s="7" customFormat="1" ht="15" customHeight="1">
      <c r="A236" s="77">
        <f t="shared" si="20"/>
        <v>225</v>
      </c>
      <c r="B236" s="49" t="s">
        <v>261</v>
      </c>
      <c r="C236" s="53" t="s">
        <v>582</v>
      </c>
      <c r="D236" s="46" t="s">
        <v>68</v>
      </c>
      <c r="E236" s="47">
        <v>2</v>
      </c>
      <c r="F236" s="157"/>
      <c r="G236" s="155"/>
      <c r="H236" s="36">
        <f t="shared" si="21"/>
        <v>0</v>
      </c>
    </row>
    <row r="237" spans="1:8" s="7" customFormat="1" ht="15" customHeight="1">
      <c r="A237" s="77">
        <f t="shared" si="20"/>
        <v>226</v>
      </c>
      <c r="B237" s="49" t="s">
        <v>262</v>
      </c>
      <c r="C237" s="43" t="s">
        <v>70</v>
      </c>
      <c r="D237" s="46" t="s">
        <v>68</v>
      </c>
      <c r="E237" s="47">
        <v>2.5</v>
      </c>
      <c r="F237" s="157"/>
      <c r="G237" s="155"/>
      <c r="H237" s="36">
        <f t="shared" si="21"/>
        <v>0</v>
      </c>
    </row>
    <row r="238" spans="1:8" s="7" customFormat="1" ht="15" customHeight="1">
      <c r="A238" s="77">
        <f t="shared" si="20"/>
        <v>227</v>
      </c>
      <c r="B238" s="49" t="s">
        <v>260</v>
      </c>
      <c r="C238" s="43" t="s">
        <v>71</v>
      </c>
      <c r="D238" s="46" t="s">
        <v>68</v>
      </c>
      <c r="E238" s="47">
        <v>3</v>
      </c>
      <c r="F238" s="157"/>
      <c r="G238" s="155"/>
      <c r="H238" s="36">
        <f t="shared" si="21"/>
        <v>0</v>
      </c>
    </row>
    <row r="239" spans="1:8" s="7" customFormat="1" ht="15" customHeight="1">
      <c r="A239" s="77">
        <f t="shared" si="20"/>
        <v>228</v>
      </c>
      <c r="B239" s="49" t="s">
        <v>260</v>
      </c>
      <c r="C239" s="43" t="s">
        <v>72</v>
      </c>
      <c r="D239" s="46" t="s">
        <v>68</v>
      </c>
      <c r="E239" s="47">
        <v>2</v>
      </c>
      <c r="F239" s="157"/>
      <c r="G239" s="155"/>
      <c r="H239" s="36">
        <f t="shared" si="21"/>
        <v>0</v>
      </c>
    </row>
    <row r="240" spans="1:8" s="7" customFormat="1" ht="15" customHeight="1">
      <c r="A240" s="77">
        <f t="shared" si="20"/>
        <v>229</v>
      </c>
      <c r="B240" s="49" t="s">
        <v>260</v>
      </c>
      <c r="C240" s="43" t="s">
        <v>73</v>
      </c>
      <c r="D240" s="46" t="s">
        <v>68</v>
      </c>
      <c r="E240" s="47">
        <v>12</v>
      </c>
      <c r="F240" s="157"/>
      <c r="G240" s="155"/>
      <c r="H240" s="36">
        <f t="shared" si="21"/>
        <v>0</v>
      </c>
    </row>
    <row r="241" spans="1:10" s="7" customFormat="1" ht="15" customHeight="1">
      <c r="A241" s="77">
        <f t="shared" si="20"/>
        <v>230</v>
      </c>
      <c r="B241" s="49" t="s">
        <v>260</v>
      </c>
      <c r="C241" s="43" t="s">
        <v>74</v>
      </c>
      <c r="D241" s="46" t="s">
        <v>68</v>
      </c>
      <c r="E241" s="47">
        <v>3.5</v>
      </c>
      <c r="F241" s="157"/>
      <c r="G241" s="155"/>
      <c r="H241" s="36">
        <f t="shared" si="21"/>
        <v>0</v>
      </c>
    </row>
    <row r="242" spans="1:10" s="7" customFormat="1" ht="15" customHeight="1">
      <c r="A242" s="77">
        <f t="shared" si="20"/>
        <v>231</v>
      </c>
      <c r="B242" s="49" t="s">
        <v>260</v>
      </c>
      <c r="C242" s="43" t="s">
        <v>75</v>
      </c>
      <c r="D242" s="46" t="s">
        <v>68</v>
      </c>
      <c r="E242" s="47">
        <v>1</v>
      </c>
      <c r="F242" s="157"/>
      <c r="G242" s="155"/>
      <c r="H242" s="36">
        <f t="shared" si="21"/>
        <v>0</v>
      </c>
    </row>
    <row r="243" spans="1:10" s="7" customFormat="1" ht="15" customHeight="1">
      <c r="A243" s="77">
        <f t="shared" si="20"/>
        <v>232</v>
      </c>
      <c r="B243" s="45" t="s">
        <v>260</v>
      </c>
      <c r="C243" s="43" t="s">
        <v>76</v>
      </c>
      <c r="D243" s="46" t="s">
        <v>68</v>
      </c>
      <c r="E243" s="47">
        <v>49</v>
      </c>
      <c r="F243" s="157"/>
      <c r="G243" s="155"/>
      <c r="H243" s="36">
        <f t="shared" si="21"/>
        <v>0</v>
      </c>
    </row>
    <row r="244" spans="1:10" s="7" customFormat="1" ht="15" customHeight="1">
      <c r="A244" s="77">
        <f t="shared" si="20"/>
        <v>233</v>
      </c>
      <c r="B244" s="49" t="s">
        <v>260</v>
      </c>
      <c r="C244" s="43" t="s">
        <v>78</v>
      </c>
      <c r="D244" s="46" t="s">
        <v>68</v>
      </c>
      <c r="E244" s="47">
        <v>1</v>
      </c>
      <c r="F244" s="157"/>
      <c r="G244" s="155"/>
      <c r="H244" s="36">
        <f t="shared" si="21"/>
        <v>0</v>
      </c>
    </row>
    <row r="245" spans="1:10" s="7" customFormat="1" ht="15" customHeight="1">
      <c r="A245" s="77">
        <f t="shared" si="20"/>
        <v>234</v>
      </c>
      <c r="B245" s="49" t="s">
        <v>260</v>
      </c>
      <c r="C245" s="43" t="s">
        <v>79</v>
      </c>
      <c r="D245" s="46" t="s">
        <v>68</v>
      </c>
      <c r="E245" s="47">
        <v>1</v>
      </c>
      <c r="F245" s="157"/>
      <c r="G245" s="155"/>
      <c r="H245" s="36">
        <f t="shared" si="21"/>
        <v>0</v>
      </c>
    </row>
    <row r="246" spans="1:10" s="7" customFormat="1" ht="24.95" customHeight="1">
      <c r="A246" s="77">
        <f t="shared" si="20"/>
        <v>235</v>
      </c>
      <c r="B246" s="49" t="s">
        <v>81</v>
      </c>
      <c r="C246" s="57" t="s">
        <v>82</v>
      </c>
      <c r="D246" s="46" t="s">
        <v>4</v>
      </c>
      <c r="E246" s="47">
        <f>176.5+25.2</f>
        <v>201.7</v>
      </c>
      <c r="F246" s="157"/>
      <c r="G246" s="155"/>
      <c r="H246" s="36">
        <f>(F246+G246)*E246</f>
        <v>0</v>
      </c>
    </row>
    <row r="247" spans="1:10" s="7" customFormat="1" ht="24" customHeight="1">
      <c r="A247" s="77">
        <f t="shared" si="20"/>
        <v>236</v>
      </c>
      <c r="B247" s="49" t="s">
        <v>257</v>
      </c>
      <c r="C247" s="43" t="s">
        <v>522</v>
      </c>
      <c r="D247" s="46" t="s">
        <v>4</v>
      </c>
      <c r="E247" s="47">
        <f>56+26.7</f>
        <v>82.7</v>
      </c>
      <c r="F247" s="157"/>
      <c r="G247" s="155"/>
      <c r="H247" s="36">
        <f t="shared" si="21"/>
        <v>0</v>
      </c>
    </row>
    <row r="248" spans="1:10" s="7" customFormat="1" ht="24" customHeight="1">
      <c r="A248" s="77">
        <f t="shared" si="20"/>
        <v>237</v>
      </c>
      <c r="B248" s="49" t="s">
        <v>258</v>
      </c>
      <c r="C248" s="43" t="s">
        <v>515</v>
      </c>
      <c r="D248" s="46" t="s">
        <v>4</v>
      </c>
      <c r="E248" s="35">
        <v>74</v>
      </c>
      <c r="F248" s="158"/>
      <c r="G248" s="155"/>
      <c r="H248" s="36">
        <f t="shared" si="21"/>
        <v>0</v>
      </c>
    </row>
    <row r="249" spans="1:10" s="7" customFormat="1" ht="24" customHeight="1" thickBot="1">
      <c r="A249" s="41">
        <f t="shared" si="20"/>
        <v>238</v>
      </c>
      <c r="B249" s="78" t="s">
        <v>259</v>
      </c>
      <c r="C249" s="79" t="s">
        <v>626</v>
      </c>
      <c r="D249" s="61" t="s">
        <v>4</v>
      </c>
      <c r="E249" s="62">
        <v>37.5</v>
      </c>
      <c r="F249" s="159"/>
      <c r="G249" s="155"/>
      <c r="H249" s="36">
        <f t="shared" si="21"/>
        <v>0</v>
      </c>
    </row>
    <row r="250" spans="1:10" s="30" customFormat="1" ht="15.75" thickBot="1">
      <c r="A250" s="23" t="s">
        <v>14</v>
      </c>
      <c r="B250" s="24"/>
      <c r="C250" s="25" t="s">
        <v>15</v>
      </c>
      <c r="D250" s="26"/>
      <c r="E250" s="27"/>
      <c r="F250" s="28"/>
      <c r="G250" s="28"/>
      <c r="H250" s="29">
        <f>SUM(H251:H263)</f>
        <v>0</v>
      </c>
    </row>
    <row r="251" spans="1:10" s="7" customFormat="1" ht="168">
      <c r="A251" s="73">
        <f>A249+1</f>
        <v>239</v>
      </c>
      <c r="B251" s="32" t="s">
        <v>712</v>
      </c>
      <c r="C251" s="33" t="s">
        <v>622</v>
      </c>
      <c r="D251" s="34" t="s">
        <v>43</v>
      </c>
      <c r="E251" s="35">
        <v>1</v>
      </c>
      <c r="F251" s="154"/>
      <c r="G251" s="155"/>
      <c r="H251" s="36">
        <f t="shared" ref="H251" si="22">(F251+G251)*E251</f>
        <v>0</v>
      </c>
      <c r="J251" s="63"/>
    </row>
    <row r="252" spans="1:10" s="7" customFormat="1" ht="35.1" customHeight="1">
      <c r="A252" s="77">
        <f>A251+1</f>
        <v>240</v>
      </c>
      <c r="B252" s="38" t="s">
        <v>713</v>
      </c>
      <c r="C252" s="39" t="s">
        <v>341</v>
      </c>
      <c r="D252" s="34" t="s">
        <v>43</v>
      </c>
      <c r="E252" s="35">
        <v>1</v>
      </c>
      <c r="F252" s="154"/>
      <c r="G252" s="155"/>
      <c r="H252" s="36">
        <f t="shared" ref="H252:H258" si="23">(F252+G252)*E252</f>
        <v>0</v>
      </c>
    </row>
    <row r="253" spans="1:10" s="7" customFormat="1" ht="35.1" customHeight="1">
      <c r="A253" s="77">
        <f t="shared" ref="A253:A263" si="24">A252+1</f>
        <v>241</v>
      </c>
      <c r="B253" s="38" t="s">
        <v>714</v>
      </c>
      <c r="C253" s="40" t="s">
        <v>342</v>
      </c>
      <c r="D253" s="34" t="s">
        <v>43</v>
      </c>
      <c r="E253" s="35">
        <v>1</v>
      </c>
      <c r="F253" s="154"/>
      <c r="G253" s="155"/>
      <c r="H253" s="36">
        <f t="shared" si="23"/>
        <v>0</v>
      </c>
    </row>
    <row r="254" spans="1:10" s="7" customFormat="1" ht="24" customHeight="1">
      <c r="A254" s="77">
        <f t="shared" si="24"/>
        <v>242</v>
      </c>
      <c r="B254" s="49" t="s">
        <v>715</v>
      </c>
      <c r="C254" s="43" t="s">
        <v>554</v>
      </c>
      <c r="D254" s="34" t="s">
        <v>43</v>
      </c>
      <c r="E254" s="35">
        <v>2</v>
      </c>
      <c r="F254" s="154"/>
      <c r="G254" s="155"/>
      <c r="H254" s="36">
        <f t="shared" si="23"/>
        <v>0</v>
      </c>
    </row>
    <row r="255" spans="1:10" s="7" customFormat="1" ht="24">
      <c r="A255" s="77">
        <f t="shared" si="24"/>
        <v>243</v>
      </c>
      <c r="B255" s="49" t="s">
        <v>716</v>
      </c>
      <c r="C255" s="43" t="s">
        <v>631</v>
      </c>
      <c r="D255" s="34" t="s">
        <v>43</v>
      </c>
      <c r="E255" s="35">
        <v>1</v>
      </c>
      <c r="F255" s="154"/>
      <c r="G255" s="155"/>
      <c r="H255" s="36">
        <f t="shared" si="23"/>
        <v>0</v>
      </c>
    </row>
    <row r="256" spans="1:10" s="7" customFormat="1" ht="50.1" customHeight="1">
      <c r="A256" s="77">
        <f t="shared" si="24"/>
        <v>244</v>
      </c>
      <c r="B256" s="49" t="s">
        <v>717</v>
      </c>
      <c r="C256" s="50" t="s">
        <v>263</v>
      </c>
      <c r="D256" s="46" t="s">
        <v>43</v>
      </c>
      <c r="E256" s="47">
        <v>2</v>
      </c>
      <c r="F256" s="156"/>
      <c r="G256" s="155"/>
      <c r="H256" s="36">
        <f t="shared" si="23"/>
        <v>0</v>
      </c>
    </row>
    <row r="257" spans="1:10" s="7" customFormat="1" ht="50.1" customHeight="1">
      <c r="A257" s="77">
        <f t="shared" si="24"/>
        <v>245</v>
      </c>
      <c r="B257" s="49" t="s">
        <v>718</v>
      </c>
      <c r="C257" s="50" t="s">
        <v>264</v>
      </c>
      <c r="D257" s="46" t="s">
        <v>43</v>
      </c>
      <c r="E257" s="47">
        <v>1</v>
      </c>
      <c r="F257" s="156"/>
      <c r="G257" s="155"/>
      <c r="H257" s="36">
        <f t="shared" si="23"/>
        <v>0</v>
      </c>
    </row>
    <row r="258" spans="1:10" s="7" customFormat="1" ht="50.1" customHeight="1">
      <c r="A258" s="77">
        <f t="shared" si="24"/>
        <v>246</v>
      </c>
      <c r="B258" s="45" t="s">
        <v>719</v>
      </c>
      <c r="C258" s="50" t="s">
        <v>265</v>
      </c>
      <c r="D258" s="46" t="s">
        <v>43</v>
      </c>
      <c r="E258" s="47">
        <v>1</v>
      </c>
      <c r="F258" s="156"/>
      <c r="G258" s="155"/>
      <c r="H258" s="36">
        <f t="shared" si="23"/>
        <v>0</v>
      </c>
    </row>
    <row r="259" spans="1:10" s="7" customFormat="1" ht="50.1" customHeight="1">
      <c r="A259" s="77">
        <f t="shared" si="24"/>
        <v>247</v>
      </c>
      <c r="B259" s="49" t="s">
        <v>720</v>
      </c>
      <c r="C259" s="50" t="s">
        <v>266</v>
      </c>
      <c r="D259" s="46" t="s">
        <v>43</v>
      </c>
      <c r="E259" s="47">
        <v>2</v>
      </c>
      <c r="F259" s="156"/>
      <c r="G259" s="155"/>
      <c r="H259" s="36">
        <f t="shared" ref="H259:H263" si="25">(F259+G259)*E259</f>
        <v>0</v>
      </c>
    </row>
    <row r="260" spans="1:10" s="7" customFormat="1" ht="22.5" customHeight="1">
      <c r="A260" s="77">
        <f t="shared" si="24"/>
        <v>248</v>
      </c>
      <c r="B260" s="38" t="s">
        <v>736</v>
      </c>
      <c r="C260" s="57" t="s">
        <v>82</v>
      </c>
      <c r="D260" s="46" t="s">
        <v>4</v>
      </c>
      <c r="E260" s="47">
        <v>193.7</v>
      </c>
      <c r="F260" s="157"/>
      <c r="G260" s="155"/>
      <c r="H260" s="36">
        <f t="shared" si="25"/>
        <v>0</v>
      </c>
    </row>
    <row r="261" spans="1:10" s="7" customFormat="1" ht="24" customHeight="1">
      <c r="A261" s="77">
        <f t="shared" si="24"/>
        <v>249</v>
      </c>
      <c r="B261" s="49" t="s">
        <v>267</v>
      </c>
      <c r="C261" s="43" t="s">
        <v>515</v>
      </c>
      <c r="D261" s="46" t="s">
        <v>4</v>
      </c>
      <c r="E261" s="35">
        <v>158.5</v>
      </c>
      <c r="F261" s="158"/>
      <c r="G261" s="155"/>
      <c r="H261" s="36">
        <f t="shared" si="25"/>
        <v>0</v>
      </c>
    </row>
    <row r="262" spans="1:10" s="7" customFormat="1" ht="24" customHeight="1">
      <c r="A262" s="77">
        <f t="shared" si="24"/>
        <v>250</v>
      </c>
      <c r="B262" s="49" t="s">
        <v>268</v>
      </c>
      <c r="C262" s="43" t="s">
        <v>626</v>
      </c>
      <c r="D262" s="46" t="s">
        <v>4</v>
      </c>
      <c r="E262" s="35">
        <v>17.5</v>
      </c>
      <c r="F262" s="158"/>
      <c r="G262" s="155"/>
      <c r="H262" s="36">
        <f t="shared" si="25"/>
        <v>0</v>
      </c>
    </row>
    <row r="263" spans="1:10" s="7" customFormat="1" ht="24" customHeight="1" thickBot="1">
      <c r="A263" s="41">
        <f t="shared" si="24"/>
        <v>251</v>
      </c>
      <c r="B263" s="78" t="s">
        <v>269</v>
      </c>
      <c r="C263" s="39" t="s">
        <v>517</v>
      </c>
      <c r="D263" s="61" t="s">
        <v>4</v>
      </c>
      <c r="E263" s="62">
        <v>27.5</v>
      </c>
      <c r="F263" s="159"/>
      <c r="G263" s="155"/>
      <c r="H263" s="36">
        <f t="shared" si="25"/>
        <v>0</v>
      </c>
    </row>
    <row r="264" spans="1:10" s="30" customFormat="1" ht="15.75" thickBot="1">
      <c r="A264" s="23" t="s">
        <v>16</v>
      </c>
      <c r="B264" s="24"/>
      <c r="C264" s="25" t="s">
        <v>17</v>
      </c>
      <c r="D264" s="26"/>
      <c r="E264" s="27"/>
      <c r="F264" s="28"/>
      <c r="G264" s="28"/>
      <c r="H264" s="29">
        <f>SUM(H265:H280)</f>
        <v>0</v>
      </c>
    </row>
    <row r="265" spans="1:10" s="7" customFormat="1" ht="168">
      <c r="A265" s="73">
        <f>A263+1</f>
        <v>252</v>
      </c>
      <c r="B265" s="32" t="s">
        <v>721</v>
      </c>
      <c r="C265" s="33" t="s">
        <v>623</v>
      </c>
      <c r="D265" s="34" t="s">
        <v>43</v>
      </c>
      <c r="E265" s="35">
        <v>1</v>
      </c>
      <c r="F265" s="154"/>
      <c r="G265" s="155"/>
      <c r="H265" s="36">
        <f t="shared" ref="H265" si="26">(F265+G265)*E265</f>
        <v>0</v>
      </c>
      <c r="J265" s="63"/>
    </row>
    <row r="266" spans="1:10" s="7" customFormat="1" ht="35.1" customHeight="1">
      <c r="A266" s="77">
        <f>A265+1</f>
        <v>253</v>
      </c>
      <c r="B266" s="38" t="s">
        <v>722</v>
      </c>
      <c r="C266" s="39" t="s">
        <v>343</v>
      </c>
      <c r="D266" s="34" t="s">
        <v>43</v>
      </c>
      <c r="E266" s="35">
        <v>2</v>
      </c>
      <c r="F266" s="154"/>
      <c r="G266" s="155"/>
      <c r="H266" s="36">
        <f t="shared" ref="H266:H273" si="27">(F266+G266)*E266</f>
        <v>0</v>
      </c>
    </row>
    <row r="267" spans="1:10" s="7" customFormat="1" ht="35.1" customHeight="1">
      <c r="A267" s="77">
        <f t="shared" ref="A267:A279" si="28">A266+1</f>
        <v>254</v>
      </c>
      <c r="B267" s="38" t="s">
        <v>723</v>
      </c>
      <c r="C267" s="40" t="s">
        <v>344</v>
      </c>
      <c r="D267" s="34" t="s">
        <v>43</v>
      </c>
      <c r="E267" s="35">
        <v>1</v>
      </c>
      <c r="F267" s="154"/>
      <c r="G267" s="155"/>
      <c r="H267" s="36">
        <f t="shared" si="27"/>
        <v>0</v>
      </c>
    </row>
    <row r="268" spans="1:10" s="7" customFormat="1" ht="24" customHeight="1">
      <c r="A268" s="77">
        <f t="shared" si="28"/>
        <v>255</v>
      </c>
      <c r="B268" s="49" t="s">
        <v>724</v>
      </c>
      <c r="C268" s="43" t="s">
        <v>555</v>
      </c>
      <c r="D268" s="34" t="s">
        <v>43</v>
      </c>
      <c r="E268" s="35">
        <v>1</v>
      </c>
      <c r="F268" s="154"/>
      <c r="G268" s="155"/>
      <c r="H268" s="36">
        <f t="shared" si="27"/>
        <v>0</v>
      </c>
    </row>
    <row r="269" spans="1:10" s="7" customFormat="1" ht="24" customHeight="1">
      <c r="A269" s="77">
        <f t="shared" si="28"/>
        <v>256</v>
      </c>
      <c r="B269" s="49" t="s">
        <v>733</v>
      </c>
      <c r="C269" s="43" t="s">
        <v>632</v>
      </c>
      <c r="D269" s="34" t="s">
        <v>43</v>
      </c>
      <c r="E269" s="35">
        <v>1</v>
      </c>
      <c r="F269" s="154"/>
      <c r="G269" s="155"/>
      <c r="H269" s="36">
        <f t="shared" si="27"/>
        <v>0</v>
      </c>
    </row>
    <row r="270" spans="1:10" s="7" customFormat="1" ht="15" customHeight="1">
      <c r="A270" s="77">
        <f t="shared" si="28"/>
        <v>257</v>
      </c>
      <c r="B270" s="49" t="s">
        <v>734</v>
      </c>
      <c r="C270" s="43" t="s">
        <v>525</v>
      </c>
      <c r="D270" s="34" t="s">
        <v>43</v>
      </c>
      <c r="E270" s="35">
        <v>2</v>
      </c>
      <c r="F270" s="154"/>
      <c r="G270" s="155"/>
      <c r="H270" s="36">
        <f t="shared" si="27"/>
        <v>0</v>
      </c>
    </row>
    <row r="271" spans="1:10" s="7" customFormat="1" ht="15" customHeight="1">
      <c r="A271" s="77">
        <f t="shared" si="28"/>
        <v>258</v>
      </c>
      <c r="B271" s="45" t="s">
        <v>735</v>
      </c>
      <c r="C271" s="43" t="s">
        <v>524</v>
      </c>
      <c r="D271" s="34" t="s">
        <v>43</v>
      </c>
      <c r="E271" s="47">
        <v>2</v>
      </c>
      <c r="F271" s="156"/>
      <c r="G271" s="155"/>
      <c r="H271" s="36">
        <f t="shared" si="27"/>
        <v>0</v>
      </c>
    </row>
    <row r="272" spans="1:10" s="7" customFormat="1" ht="50.1" customHeight="1">
      <c r="A272" s="77">
        <f t="shared" si="28"/>
        <v>259</v>
      </c>
      <c r="B272" s="49" t="s">
        <v>725</v>
      </c>
      <c r="C272" s="50" t="s">
        <v>270</v>
      </c>
      <c r="D272" s="46" t="s">
        <v>43</v>
      </c>
      <c r="E272" s="47">
        <v>2</v>
      </c>
      <c r="F272" s="156"/>
      <c r="G272" s="155"/>
      <c r="H272" s="36">
        <f t="shared" si="27"/>
        <v>0</v>
      </c>
    </row>
    <row r="273" spans="1:10" s="7" customFormat="1" ht="50.1" customHeight="1">
      <c r="A273" s="77">
        <f t="shared" si="28"/>
        <v>260</v>
      </c>
      <c r="B273" s="49" t="s">
        <v>726</v>
      </c>
      <c r="C273" s="50" t="s">
        <v>271</v>
      </c>
      <c r="D273" s="46" t="s">
        <v>43</v>
      </c>
      <c r="E273" s="47">
        <v>2</v>
      </c>
      <c r="F273" s="156"/>
      <c r="G273" s="155"/>
      <c r="H273" s="36">
        <f t="shared" si="27"/>
        <v>0</v>
      </c>
    </row>
    <row r="274" spans="1:10" s="7" customFormat="1" ht="50.1" customHeight="1">
      <c r="A274" s="77">
        <f t="shared" si="28"/>
        <v>261</v>
      </c>
      <c r="B274" s="49" t="s">
        <v>727</v>
      </c>
      <c r="C274" s="50" t="s">
        <v>272</v>
      </c>
      <c r="D274" s="46" t="s">
        <v>43</v>
      </c>
      <c r="E274" s="47">
        <v>1</v>
      </c>
      <c r="F274" s="156"/>
      <c r="G274" s="155"/>
      <c r="H274" s="36">
        <f t="shared" ref="H274:H280" si="29">(F274+G274)*E274</f>
        <v>0</v>
      </c>
    </row>
    <row r="275" spans="1:10" s="7" customFormat="1" ht="50.1" customHeight="1">
      <c r="A275" s="77">
        <f t="shared" si="28"/>
        <v>262</v>
      </c>
      <c r="B275" s="49" t="s">
        <v>728</v>
      </c>
      <c r="C275" s="50" t="s">
        <v>274</v>
      </c>
      <c r="D275" s="46" t="s">
        <v>43</v>
      </c>
      <c r="E275" s="47">
        <v>1</v>
      </c>
      <c r="F275" s="156"/>
      <c r="G275" s="155"/>
      <c r="H275" s="36">
        <f t="shared" si="29"/>
        <v>0</v>
      </c>
    </row>
    <row r="276" spans="1:10" s="7" customFormat="1" ht="50.1" customHeight="1">
      <c r="A276" s="77">
        <f t="shared" si="28"/>
        <v>263</v>
      </c>
      <c r="B276" s="49" t="s">
        <v>729</v>
      </c>
      <c r="C276" s="50" t="s">
        <v>276</v>
      </c>
      <c r="D276" s="46" t="s">
        <v>43</v>
      </c>
      <c r="E276" s="47">
        <v>1</v>
      </c>
      <c r="F276" s="156"/>
      <c r="G276" s="155"/>
      <c r="H276" s="36">
        <f t="shared" si="29"/>
        <v>0</v>
      </c>
    </row>
    <row r="277" spans="1:10" s="7" customFormat="1" ht="24.95" customHeight="1">
      <c r="A277" s="77">
        <f t="shared" si="28"/>
        <v>264</v>
      </c>
      <c r="B277" s="49" t="s">
        <v>730</v>
      </c>
      <c r="C277" s="57" t="s">
        <v>82</v>
      </c>
      <c r="D277" s="46" t="s">
        <v>4</v>
      </c>
      <c r="E277" s="47">
        <f>90.7+38.4</f>
        <v>129.1</v>
      </c>
      <c r="F277" s="157"/>
      <c r="G277" s="155"/>
      <c r="H277" s="36">
        <f t="shared" si="29"/>
        <v>0</v>
      </c>
    </row>
    <row r="278" spans="1:10" s="7" customFormat="1" ht="24" customHeight="1">
      <c r="A278" s="77">
        <f t="shared" si="28"/>
        <v>265</v>
      </c>
      <c r="B278" s="49" t="s">
        <v>731</v>
      </c>
      <c r="C278" s="43" t="s">
        <v>515</v>
      </c>
      <c r="D278" s="46" t="s">
        <v>4</v>
      </c>
      <c r="E278" s="35">
        <v>11.5</v>
      </c>
      <c r="F278" s="158"/>
      <c r="G278" s="155"/>
      <c r="H278" s="36">
        <f t="shared" si="29"/>
        <v>0</v>
      </c>
    </row>
    <row r="279" spans="1:10" s="7" customFormat="1" ht="24" customHeight="1">
      <c r="A279" s="77">
        <f t="shared" si="28"/>
        <v>266</v>
      </c>
      <c r="B279" s="49" t="s">
        <v>732</v>
      </c>
      <c r="C279" s="43" t="s">
        <v>626</v>
      </c>
      <c r="D279" s="46" t="s">
        <v>4</v>
      </c>
      <c r="E279" s="35">
        <v>50.1</v>
      </c>
      <c r="F279" s="158"/>
      <c r="G279" s="155"/>
      <c r="H279" s="36">
        <f t="shared" si="29"/>
        <v>0</v>
      </c>
    </row>
    <row r="280" spans="1:10" s="7" customFormat="1" ht="36.75" thickBot="1">
      <c r="A280" s="41">
        <f>A279+1</f>
        <v>267</v>
      </c>
      <c r="B280" s="59" t="s">
        <v>273</v>
      </c>
      <c r="C280" s="60" t="s">
        <v>627</v>
      </c>
      <c r="D280" s="61" t="s">
        <v>4</v>
      </c>
      <c r="E280" s="62">
        <f>9.2+44.2</f>
        <v>53.400000000000006</v>
      </c>
      <c r="F280" s="159"/>
      <c r="G280" s="155"/>
      <c r="H280" s="36">
        <f t="shared" si="29"/>
        <v>0</v>
      </c>
    </row>
    <row r="281" spans="1:10" s="30" customFormat="1" ht="15.75" thickBot="1">
      <c r="A281" s="23">
        <v>5</v>
      </c>
      <c r="B281" s="24"/>
      <c r="C281" s="25" t="s">
        <v>18</v>
      </c>
      <c r="D281" s="26"/>
      <c r="E281" s="27"/>
      <c r="F281" s="28"/>
      <c r="G281" s="28"/>
      <c r="H281" s="29">
        <f>SUM(H282:H352)</f>
        <v>0</v>
      </c>
    </row>
    <row r="282" spans="1:10" s="7" customFormat="1" ht="168">
      <c r="A282" s="73">
        <f>A280+1</f>
        <v>268</v>
      </c>
      <c r="B282" s="32" t="s">
        <v>35</v>
      </c>
      <c r="C282" s="80" t="s">
        <v>624</v>
      </c>
      <c r="D282" s="81" t="s">
        <v>43</v>
      </c>
      <c r="E282" s="35">
        <v>1</v>
      </c>
      <c r="F282" s="154"/>
      <c r="G282" s="155"/>
      <c r="H282" s="36">
        <f t="shared" ref="H282" si="30">(F282+G282)*E282</f>
        <v>0</v>
      </c>
      <c r="J282" s="63"/>
    </row>
    <row r="283" spans="1:10" s="7" customFormat="1" ht="35.1" customHeight="1">
      <c r="A283" s="77">
        <f>A282+1</f>
        <v>269</v>
      </c>
      <c r="B283" s="45" t="s">
        <v>36</v>
      </c>
      <c r="C283" s="39" t="s">
        <v>317</v>
      </c>
      <c r="D283" s="34" t="s">
        <v>43</v>
      </c>
      <c r="E283" s="47">
        <v>1</v>
      </c>
      <c r="F283" s="156"/>
      <c r="G283" s="155"/>
      <c r="H283" s="36">
        <f t="shared" ref="H283:H292" si="31">(F283+G283)*E283</f>
        <v>0</v>
      </c>
    </row>
    <row r="284" spans="1:10" s="7" customFormat="1" ht="35.1" customHeight="1">
      <c r="A284" s="77">
        <f t="shared" ref="A284:A345" si="32">A283+1</f>
        <v>270</v>
      </c>
      <c r="B284" s="32" t="s">
        <v>37</v>
      </c>
      <c r="C284" s="40" t="s">
        <v>316</v>
      </c>
      <c r="D284" s="34" t="s">
        <v>43</v>
      </c>
      <c r="E284" s="35">
        <v>1</v>
      </c>
      <c r="F284" s="154"/>
      <c r="G284" s="155"/>
      <c r="H284" s="36">
        <f t="shared" si="31"/>
        <v>0</v>
      </c>
    </row>
    <row r="285" spans="1:10" s="7" customFormat="1" ht="35.1" customHeight="1">
      <c r="A285" s="77">
        <f t="shared" si="32"/>
        <v>271</v>
      </c>
      <c r="B285" s="32" t="s">
        <v>277</v>
      </c>
      <c r="C285" s="40" t="s">
        <v>345</v>
      </c>
      <c r="D285" s="34" t="s">
        <v>43</v>
      </c>
      <c r="E285" s="35">
        <v>1</v>
      </c>
      <c r="F285" s="154"/>
      <c r="G285" s="155"/>
      <c r="H285" s="36">
        <f t="shared" si="31"/>
        <v>0</v>
      </c>
    </row>
    <row r="286" spans="1:10" s="7" customFormat="1" ht="35.1" customHeight="1">
      <c r="A286" s="77">
        <f t="shared" si="32"/>
        <v>272</v>
      </c>
      <c r="B286" s="32" t="s">
        <v>38</v>
      </c>
      <c r="C286" s="40" t="s">
        <v>318</v>
      </c>
      <c r="D286" s="34" t="s">
        <v>43</v>
      </c>
      <c r="E286" s="35">
        <v>1</v>
      </c>
      <c r="F286" s="154"/>
      <c r="G286" s="155"/>
      <c r="H286" s="36">
        <f t="shared" si="31"/>
        <v>0</v>
      </c>
    </row>
    <row r="287" spans="1:10" s="7" customFormat="1" ht="35.1" customHeight="1">
      <c r="A287" s="77">
        <f t="shared" si="32"/>
        <v>273</v>
      </c>
      <c r="B287" s="32" t="s">
        <v>39</v>
      </c>
      <c r="C287" s="40" t="s">
        <v>346</v>
      </c>
      <c r="D287" s="34" t="s">
        <v>43</v>
      </c>
      <c r="E287" s="35">
        <v>3</v>
      </c>
      <c r="F287" s="154"/>
      <c r="G287" s="155"/>
      <c r="H287" s="36">
        <f t="shared" si="31"/>
        <v>0</v>
      </c>
    </row>
    <row r="288" spans="1:10" s="7" customFormat="1" ht="35.1" customHeight="1">
      <c r="A288" s="77">
        <f t="shared" si="32"/>
        <v>274</v>
      </c>
      <c r="B288" s="32" t="s">
        <v>278</v>
      </c>
      <c r="C288" s="40" t="s">
        <v>320</v>
      </c>
      <c r="D288" s="34" t="s">
        <v>43</v>
      </c>
      <c r="E288" s="35">
        <v>1</v>
      </c>
      <c r="F288" s="154"/>
      <c r="G288" s="155"/>
      <c r="H288" s="36">
        <f t="shared" si="31"/>
        <v>0</v>
      </c>
    </row>
    <row r="289" spans="1:12" s="7" customFormat="1" ht="35.1" customHeight="1">
      <c r="A289" s="77">
        <f t="shared" si="32"/>
        <v>275</v>
      </c>
      <c r="B289" s="32" t="s">
        <v>279</v>
      </c>
      <c r="C289" s="40" t="s">
        <v>347</v>
      </c>
      <c r="D289" s="34" t="s">
        <v>43</v>
      </c>
      <c r="E289" s="35">
        <v>2</v>
      </c>
      <c r="F289" s="154"/>
      <c r="G289" s="155"/>
      <c r="H289" s="36">
        <f t="shared" si="31"/>
        <v>0</v>
      </c>
    </row>
    <row r="290" spans="1:12" s="7" customFormat="1" ht="35.1" customHeight="1">
      <c r="A290" s="77">
        <f t="shared" si="32"/>
        <v>276</v>
      </c>
      <c r="B290" s="32" t="s">
        <v>40</v>
      </c>
      <c r="C290" s="40" t="s">
        <v>348</v>
      </c>
      <c r="D290" s="34" t="s">
        <v>43</v>
      </c>
      <c r="E290" s="35">
        <v>2</v>
      </c>
      <c r="F290" s="154"/>
      <c r="G290" s="155"/>
      <c r="H290" s="36">
        <f t="shared" si="31"/>
        <v>0</v>
      </c>
    </row>
    <row r="291" spans="1:12" s="7" customFormat="1" ht="35.1" customHeight="1">
      <c r="A291" s="77">
        <f t="shared" si="32"/>
        <v>277</v>
      </c>
      <c r="B291" s="32" t="s">
        <v>41</v>
      </c>
      <c r="C291" s="40" t="s">
        <v>335</v>
      </c>
      <c r="D291" s="34" t="s">
        <v>43</v>
      </c>
      <c r="E291" s="35">
        <v>4</v>
      </c>
      <c r="F291" s="154"/>
      <c r="G291" s="155"/>
      <c r="H291" s="36">
        <f t="shared" si="31"/>
        <v>0</v>
      </c>
    </row>
    <row r="292" spans="1:12" s="7" customFormat="1" ht="35.1" customHeight="1">
      <c r="A292" s="77">
        <f t="shared" si="32"/>
        <v>278</v>
      </c>
      <c r="B292" s="32" t="s">
        <v>280</v>
      </c>
      <c r="C292" s="40" t="s">
        <v>349</v>
      </c>
      <c r="D292" s="34" t="s">
        <v>43</v>
      </c>
      <c r="E292" s="35">
        <v>2</v>
      </c>
      <c r="F292" s="154"/>
      <c r="G292" s="155"/>
      <c r="H292" s="36">
        <f t="shared" si="31"/>
        <v>0</v>
      </c>
      <c r="L292" s="48"/>
    </row>
    <row r="293" spans="1:12" s="7" customFormat="1" ht="35.1" customHeight="1">
      <c r="A293" s="77">
        <f t="shared" si="32"/>
        <v>279</v>
      </c>
      <c r="B293" s="32" t="s">
        <v>281</v>
      </c>
      <c r="C293" s="40" t="s">
        <v>334</v>
      </c>
      <c r="D293" s="34" t="s">
        <v>43</v>
      </c>
      <c r="E293" s="35">
        <v>1</v>
      </c>
      <c r="F293" s="154"/>
      <c r="G293" s="155"/>
      <c r="H293" s="36">
        <f t="shared" ref="H293:H313" si="33">(F293+G293)*E293</f>
        <v>0</v>
      </c>
    </row>
    <row r="294" spans="1:12" s="7" customFormat="1" ht="35.1" customHeight="1">
      <c r="A294" s="77">
        <f t="shared" si="32"/>
        <v>280</v>
      </c>
      <c r="B294" s="32" t="s">
        <v>282</v>
      </c>
      <c r="C294" s="40" t="s">
        <v>350</v>
      </c>
      <c r="D294" s="34" t="s">
        <v>43</v>
      </c>
      <c r="E294" s="35">
        <v>2</v>
      </c>
      <c r="F294" s="154"/>
      <c r="G294" s="155"/>
      <c r="H294" s="36">
        <f t="shared" si="33"/>
        <v>0</v>
      </c>
    </row>
    <row r="295" spans="1:12" s="7" customFormat="1" ht="35.1" customHeight="1">
      <c r="A295" s="77">
        <f t="shared" si="32"/>
        <v>281</v>
      </c>
      <c r="B295" s="32" t="s">
        <v>42</v>
      </c>
      <c r="C295" s="40" t="s">
        <v>351</v>
      </c>
      <c r="D295" s="34" t="s">
        <v>43</v>
      </c>
      <c r="E295" s="35">
        <v>1</v>
      </c>
      <c r="F295" s="154"/>
      <c r="G295" s="155"/>
      <c r="H295" s="36">
        <f t="shared" si="33"/>
        <v>0</v>
      </c>
    </row>
    <row r="296" spans="1:12" s="7" customFormat="1" ht="35.1" customHeight="1">
      <c r="A296" s="77">
        <f t="shared" si="32"/>
        <v>282</v>
      </c>
      <c r="B296" s="32" t="s">
        <v>283</v>
      </c>
      <c r="C296" s="40" t="s">
        <v>352</v>
      </c>
      <c r="D296" s="34" t="s">
        <v>43</v>
      </c>
      <c r="E296" s="35">
        <v>3</v>
      </c>
      <c r="F296" s="154"/>
      <c r="G296" s="155"/>
      <c r="H296" s="36">
        <f t="shared" si="33"/>
        <v>0</v>
      </c>
    </row>
    <row r="297" spans="1:12" s="7" customFormat="1" ht="36" customHeight="1">
      <c r="A297" s="77">
        <f t="shared" si="32"/>
        <v>283</v>
      </c>
      <c r="B297" s="32" t="s">
        <v>45</v>
      </c>
      <c r="C297" s="43" t="s">
        <v>606</v>
      </c>
      <c r="D297" s="46" t="s">
        <v>43</v>
      </c>
      <c r="E297" s="35">
        <v>4</v>
      </c>
      <c r="F297" s="154"/>
      <c r="G297" s="155"/>
      <c r="H297" s="36">
        <f t="shared" si="33"/>
        <v>0</v>
      </c>
    </row>
    <row r="298" spans="1:12" s="7" customFormat="1" ht="36" customHeight="1">
      <c r="A298" s="77">
        <f t="shared" si="32"/>
        <v>284</v>
      </c>
      <c r="B298" s="45" t="s">
        <v>46</v>
      </c>
      <c r="C298" s="43" t="s">
        <v>607</v>
      </c>
      <c r="D298" s="34" t="s">
        <v>43</v>
      </c>
      <c r="E298" s="35">
        <v>1</v>
      </c>
      <c r="F298" s="156"/>
      <c r="G298" s="155"/>
      <c r="H298" s="36">
        <f t="shared" si="33"/>
        <v>0</v>
      </c>
    </row>
    <row r="299" spans="1:12" s="7" customFormat="1" ht="36" customHeight="1">
      <c r="A299" s="77">
        <f t="shared" si="32"/>
        <v>285</v>
      </c>
      <c r="B299" s="32" t="s">
        <v>47</v>
      </c>
      <c r="C299" s="43" t="s">
        <v>609</v>
      </c>
      <c r="D299" s="34" t="s">
        <v>43</v>
      </c>
      <c r="E299" s="35">
        <v>2</v>
      </c>
      <c r="F299" s="154"/>
      <c r="G299" s="155"/>
      <c r="H299" s="36">
        <f t="shared" si="33"/>
        <v>0</v>
      </c>
    </row>
    <row r="300" spans="1:12" s="7" customFormat="1" ht="36" customHeight="1">
      <c r="A300" s="77">
        <f t="shared" si="32"/>
        <v>286</v>
      </c>
      <c r="B300" s="32" t="s">
        <v>48</v>
      </c>
      <c r="C300" s="43" t="s">
        <v>608</v>
      </c>
      <c r="D300" s="34" t="s">
        <v>43</v>
      </c>
      <c r="E300" s="35">
        <v>3</v>
      </c>
      <c r="F300" s="154"/>
      <c r="G300" s="155"/>
      <c r="H300" s="36">
        <f t="shared" si="33"/>
        <v>0</v>
      </c>
    </row>
    <row r="301" spans="1:12" s="7" customFormat="1" ht="36" customHeight="1">
      <c r="A301" s="77">
        <f t="shared" si="32"/>
        <v>287</v>
      </c>
      <c r="B301" s="32" t="s">
        <v>49</v>
      </c>
      <c r="C301" s="43" t="s">
        <v>610</v>
      </c>
      <c r="D301" s="34" t="s">
        <v>43</v>
      </c>
      <c r="E301" s="35">
        <v>3</v>
      </c>
      <c r="F301" s="154"/>
      <c r="G301" s="155"/>
      <c r="H301" s="36">
        <f t="shared" si="33"/>
        <v>0</v>
      </c>
    </row>
    <row r="302" spans="1:12" s="7" customFormat="1" ht="36" customHeight="1">
      <c r="A302" s="77">
        <f t="shared" si="32"/>
        <v>288</v>
      </c>
      <c r="B302" s="32" t="s">
        <v>50</v>
      </c>
      <c r="C302" s="43" t="s">
        <v>612</v>
      </c>
      <c r="D302" s="34" t="s">
        <v>43</v>
      </c>
      <c r="E302" s="35">
        <v>2</v>
      </c>
      <c r="F302" s="154"/>
      <c r="G302" s="155"/>
      <c r="H302" s="36">
        <f t="shared" si="33"/>
        <v>0</v>
      </c>
    </row>
    <row r="303" spans="1:12" s="7" customFormat="1" ht="36" customHeight="1">
      <c r="A303" s="77">
        <f t="shared" si="32"/>
        <v>289</v>
      </c>
      <c r="B303" s="32" t="s">
        <v>51</v>
      </c>
      <c r="C303" s="43" t="s">
        <v>613</v>
      </c>
      <c r="D303" s="34" t="s">
        <v>43</v>
      </c>
      <c r="E303" s="35">
        <v>4</v>
      </c>
      <c r="F303" s="154"/>
      <c r="G303" s="155"/>
      <c r="H303" s="36">
        <f t="shared" si="33"/>
        <v>0</v>
      </c>
    </row>
    <row r="304" spans="1:12" s="7" customFormat="1" ht="36" customHeight="1">
      <c r="A304" s="77">
        <f t="shared" si="32"/>
        <v>290</v>
      </c>
      <c r="B304" s="32" t="s">
        <v>614</v>
      </c>
      <c r="C304" s="43" t="s">
        <v>611</v>
      </c>
      <c r="D304" s="34" t="s">
        <v>43</v>
      </c>
      <c r="E304" s="35">
        <v>1</v>
      </c>
      <c r="F304" s="154"/>
      <c r="G304" s="155"/>
      <c r="H304" s="36">
        <f t="shared" si="33"/>
        <v>0</v>
      </c>
    </row>
    <row r="305" spans="1:8" s="52" customFormat="1" ht="25.5" customHeight="1">
      <c r="A305" s="77">
        <f t="shared" si="32"/>
        <v>291</v>
      </c>
      <c r="B305" s="32" t="s">
        <v>738</v>
      </c>
      <c r="C305" s="43" t="s">
        <v>535</v>
      </c>
      <c r="D305" s="34" t="s">
        <v>43</v>
      </c>
      <c r="E305" s="35">
        <v>1</v>
      </c>
      <c r="F305" s="154"/>
      <c r="G305" s="155"/>
      <c r="H305" s="36">
        <f t="shared" si="33"/>
        <v>0</v>
      </c>
    </row>
    <row r="306" spans="1:8" s="7" customFormat="1" ht="15" customHeight="1">
      <c r="A306" s="77">
        <f t="shared" si="32"/>
        <v>292</v>
      </c>
      <c r="B306" s="32" t="s">
        <v>52</v>
      </c>
      <c r="C306" s="43" t="s">
        <v>55</v>
      </c>
      <c r="D306" s="34" t="s">
        <v>43</v>
      </c>
      <c r="E306" s="35">
        <v>1</v>
      </c>
      <c r="F306" s="154"/>
      <c r="G306" s="155"/>
      <c r="H306" s="36">
        <f t="shared" si="33"/>
        <v>0</v>
      </c>
    </row>
    <row r="307" spans="1:8" s="7" customFormat="1" ht="15" customHeight="1">
      <c r="A307" s="77">
        <f t="shared" si="32"/>
        <v>293</v>
      </c>
      <c r="B307" s="32" t="s">
        <v>56</v>
      </c>
      <c r="C307" s="43" t="s">
        <v>53</v>
      </c>
      <c r="D307" s="34" t="s">
        <v>43</v>
      </c>
      <c r="E307" s="35">
        <v>2</v>
      </c>
      <c r="F307" s="154"/>
      <c r="G307" s="155"/>
      <c r="H307" s="36">
        <f t="shared" si="33"/>
        <v>0</v>
      </c>
    </row>
    <row r="308" spans="1:8" s="7" customFormat="1" ht="15" customHeight="1">
      <c r="A308" s="77">
        <f t="shared" si="32"/>
        <v>294</v>
      </c>
      <c r="B308" s="32" t="s">
        <v>57</v>
      </c>
      <c r="C308" s="43" t="s">
        <v>54</v>
      </c>
      <c r="D308" s="34" t="s">
        <v>43</v>
      </c>
      <c r="E308" s="35">
        <v>1</v>
      </c>
      <c r="F308" s="154"/>
      <c r="G308" s="155"/>
      <c r="H308" s="36">
        <f t="shared" si="33"/>
        <v>0</v>
      </c>
    </row>
    <row r="309" spans="1:8" s="7" customFormat="1" ht="15" customHeight="1">
      <c r="A309" s="77">
        <f t="shared" si="32"/>
        <v>295</v>
      </c>
      <c r="B309" s="32" t="s">
        <v>58</v>
      </c>
      <c r="C309" s="43" t="s">
        <v>531</v>
      </c>
      <c r="D309" s="34" t="s">
        <v>43</v>
      </c>
      <c r="E309" s="35">
        <v>1</v>
      </c>
      <c r="F309" s="154"/>
      <c r="G309" s="155"/>
      <c r="H309" s="36">
        <f t="shared" si="33"/>
        <v>0</v>
      </c>
    </row>
    <row r="310" spans="1:8" s="7" customFormat="1" ht="15" customHeight="1">
      <c r="A310" s="77">
        <f t="shared" si="32"/>
        <v>296</v>
      </c>
      <c r="B310" s="32" t="s">
        <v>434</v>
      </c>
      <c r="C310" s="43" t="s">
        <v>60</v>
      </c>
      <c r="D310" s="34" t="s">
        <v>43</v>
      </c>
      <c r="E310" s="35">
        <v>8</v>
      </c>
      <c r="F310" s="154"/>
      <c r="G310" s="155"/>
      <c r="H310" s="36">
        <f t="shared" si="33"/>
        <v>0</v>
      </c>
    </row>
    <row r="311" spans="1:8" s="7" customFormat="1" ht="15" customHeight="1">
      <c r="A311" s="77">
        <f t="shared" si="32"/>
        <v>297</v>
      </c>
      <c r="B311" s="32" t="s">
        <v>435</v>
      </c>
      <c r="C311" s="43" t="s">
        <v>59</v>
      </c>
      <c r="D311" s="34" t="s">
        <v>43</v>
      </c>
      <c r="E311" s="35">
        <v>1</v>
      </c>
      <c r="F311" s="154"/>
      <c r="G311" s="155"/>
      <c r="H311" s="36">
        <f t="shared" si="33"/>
        <v>0</v>
      </c>
    </row>
    <row r="312" spans="1:8" s="7" customFormat="1" ht="15" customHeight="1">
      <c r="A312" s="77">
        <f t="shared" si="32"/>
        <v>298</v>
      </c>
      <c r="B312" s="32" t="s">
        <v>436</v>
      </c>
      <c r="C312" s="43" t="s">
        <v>61</v>
      </c>
      <c r="D312" s="34" t="s">
        <v>43</v>
      </c>
      <c r="E312" s="35">
        <v>6</v>
      </c>
      <c r="F312" s="154"/>
      <c r="G312" s="155"/>
      <c r="H312" s="36">
        <f t="shared" si="33"/>
        <v>0</v>
      </c>
    </row>
    <row r="313" spans="1:8" s="7" customFormat="1" ht="15" customHeight="1">
      <c r="A313" s="77">
        <f t="shared" si="32"/>
        <v>299</v>
      </c>
      <c r="B313" s="32" t="s">
        <v>437</v>
      </c>
      <c r="C313" s="43" t="s">
        <v>247</v>
      </c>
      <c r="D313" s="34" t="s">
        <v>43</v>
      </c>
      <c r="E313" s="35">
        <v>8</v>
      </c>
      <c r="F313" s="154"/>
      <c r="G313" s="155"/>
      <c r="H313" s="36">
        <f t="shared" si="33"/>
        <v>0</v>
      </c>
    </row>
    <row r="314" spans="1:8" s="7" customFormat="1" ht="15" customHeight="1">
      <c r="A314" s="77">
        <f t="shared" si="32"/>
        <v>300</v>
      </c>
      <c r="B314" s="32" t="s">
        <v>438</v>
      </c>
      <c r="C314" s="43" t="s">
        <v>243</v>
      </c>
      <c r="D314" s="34" t="s">
        <v>43</v>
      </c>
      <c r="E314" s="35">
        <v>1</v>
      </c>
      <c r="F314" s="154"/>
      <c r="G314" s="155"/>
      <c r="H314" s="36">
        <f t="shared" ref="H314:H352" si="34">(F314+G314)*E314</f>
        <v>0</v>
      </c>
    </row>
    <row r="315" spans="1:8" s="7" customFormat="1" ht="15" customHeight="1">
      <c r="A315" s="77">
        <f t="shared" si="32"/>
        <v>301</v>
      </c>
      <c r="B315" s="32" t="s">
        <v>439</v>
      </c>
      <c r="C315" s="43" t="s">
        <v>245</v>
      </c>
      <c r="D315" s="34" t="s">
        <v>43</v>
      </c>
      <c r="E315" s="35">
        <v>7</v>
      </c>
      <c r="F315" s="154"/>
      <c r="G315" s="155"/>
      <c r="H315" s="36">
        <f t="shared" si="34"/>
        <v>0</v>
      </c>
    </row>
    <row r="316" spans="1:8" s="7" customFormat="1" ht="24" customHeight="1">
      <c r="A316" s="77">
        <f t="shared" si="32"/>
        <v>302</v>
      </c>
      <c r="B316" s="32" t="s">
        <v>440</v>
      </c>
      <c r="C316" s="43" t="s">
        <v>583</v>
      </c>
      <c r="D316" s="34" t="s">
        <v>43</v>
      </c>
      <c r="E316" s="35">
        <v>1</v>
      </c>
      <c r="F316" s="154"/>
      <c r="G316" s="155"/>
      <c r="H316" s="36">
        <f t="shared" si="34"/>
        <v>0</v>
      </c>
    </row>
    <row r="317" spans="1:8" s="7" customFormat="1" ht="24" customHeight="1">
      <c r="A317" s="77">
        <f t="shared" si="32"/>
        <v>303</v>
      </c>
      <c r="B317" s="32" t="s">
        <v>441</v>
      </c>
      <c r="C317" s="43" t="s">
        <v>545</v>
      </c>
      <c r="D317" s="34" t="s">
        <v>43</v>
      </c>
      <c r="E317" s="35">
        <v>7</v>
      </c>
      <c r="F317" s="154"/>
      <c r="G317" s="155"/>
      <c r="H317" s="36">
        <f t="shared" si="34"/>
        <v>0</v>
      </c>
    </row>
    <row r="318" spans="1:8" s="7" customFormat="1" ht="24" customHeight="1">
      <c r="A318" s="77">
        <f t="shared" si="32"/>
        <v>304</v>
      </c>
      <c r="B318" s="32" t="s">
        <v>442</v>
      </c>
      <c r="C318" s="43" t="s">
        <v>556</v>
      </c>
      <c r="D318" s="34" t="s">
        <v>43</v>
      </c>
      <c r="E318" s="35">
        <v>2</v>
      </c>
      <c r="F318" s="154"/>
      <c r="G318" s="155"/>
      <c r="H318" s="36">
        <f t="shared" si="34"/>
        <v>0</v>
      </c>
    </row>
    <row r="319" spans="1:8" s="7" customFormat="1" ht="24" customHeight="1">
      <c r="A319" s="77">
        <f t="shared" si="32"/>
        <v>305</v>
      </c>
      <c r="B319" s="32" t="s">
        <v>443</v>
      </c>
      <c r="C319" s="43" t="s">
        <v>544</v>
      </c>
      <c r="D319" s="34" t="s">
        <v>43</v>
      </c>
      <c r="E319" s="35">
        <v>1</v>
      </c>
      <c r="F319" s="154"/>
      <c r="G319" s="155"/>
      <c r="H319" s="36">
        <f t="shared" si="34"/>
        <v>0</v>
      </c>
    </row>
    <row r="320" spans="1:8" s="7" customFormat="1" ht="24" customHeight="1">
      <c r="A320" s="77">
        <f t="shared" si="32"/>
        <v>306</v>
      </c>
      <c r="B320" s="45" t="s">
        <v>444</v>
      </c>
      <c r="C320" s="43" t="s">
        <v>547</v>
      </c>
      <c r="D320" s="46" t="s">
        <v>43</v>
      </c>
      <c r="E320" s="47">
        <v>4</v>
      </c>
      <c r="F320" s="156"/>
      <c r="G320" s="155"/>
      <c r="H320" s="36">
        <f t="shared" si="34"/>
        <v>0</v>
      </c>
    </row>
    <row r="321" spans="1:10" s="7" customFormat="1" ht="24" customHeight="1">
      <c r="A321" s="77">
        <f t="shared" si="32"/>
        <v>307</v>
      </c>
      <c r="B321" s="32" t="s">
        <v>445</v>
      </c>
      <c r="C321" s="43" t="s">
        <v>557</v>
      </c>
      <c r="D321" s="34" t="s">
        <v>43</v>
      </c>
      <c r="E321" s="35">
        <v>1</v>
      </c>
      <c r="F321" s="154"/>
      <c r="G321" s="155"/>
      <c r="H321" s="36">
        <f t="shared" si="34"/>
        <v>0</v>
      </c>
    </row>
    <row r="322" spans="1:10" s="7" customFormat="1" ht="24" customHeight="1">
      <c r="A322" s="77">
        <f t="shared" si="32"/>
        <v>308</v>
      </c>
      <c r="B322" s="32" t="s">
        <v>446</v>
      </c>
      <c r="C322" s="43" t="s">
        <v>558</v>
      </c>
      <c r="D322" s="34" t="s">
        <v>43</v>
      </c>
      <c r="E322" s="35">
        <v>1</v>
      </c>
      <c r="F322" s="154"/>
      <c r="G322" s="155"/>
      <c r="H322" s="36">
        <f t="shared" si="34"/>
        <v>0</v>
      </c>
    </row>
    <row r="323" spans="1:10" s="7" customFormat="1" ht="24" customHeight="1">
      <c r="A323" s="77">
        <f>A322+1</f>
        <v>309</v>
      </c>
      <c r="B323" s="32" t="s">
        <v>447</v>
      </c>
      <c r="C323" s="43" t="s">
        <v>565</v>
      </c>
      <c r="D323" s="34" t="s">
        <v>43</v>
      </c>
      <c r="E323" s="35">
        <v>4</v>
      </c>
      <c r="F323" s="154"/>
      <c r="G323" s="155"/>
      <c r="H323" s="36">
        <f t="shared" si="34"/>
        <v>0</v>
      </c>
    </row>
    <row r="324" spans="1:10" s="7" customFormat="1" ht="24" customHeight="1">
      <c r="A324" s="77">
        <f t="shared" si="32"/>
        <v>310</v>
      </c>
      <c r="B324" s="32" t="s">
        <v>448</v>
      </c>
      <c r="C324" s="43" t="s">
        <v>542</v>
      </c>
      <c r="D324" s="34" t="s">
        <v>43</v>
      </c>
      <c r="E324" s="35">
        <v>1</v>
      </c>
      <c r="F324" s="154"/>
      <c r="G324" s="155"/>
      <c r="H324" s="36">
        <f t="shared" si="34"/>
        <v>0</v>
      </c>
    </row>
    <row r="325" spans="1:10" s="7" customFormat="1" ht="24" customHeight="1">
      <c r="A325" s="77">
        <f t="shared" si="32"/>
        <v>311</v>
      </c>
      <c r="B325" s="32" t="s">
        <v>449</v>
      </c>
      <c r="C325" s="43" t="s">
        <v>739</v>
      </c>
      <c r="D325" s="34" t="s">
        <v>43</v>
      </c>
      <c r="E325" s="35">
        <v>1</v>
      </c>
      <c r="F325" s="154"/>
      <c r="G325" s="155"/>
      <c r="H325" s="36">
        <f t="shared" si="34"/>
        <v>0</v>
      </c>
    </row>
    <row r="326" spans="1:10" s="7" customFormat="1" ht="24" customHeight="1">
      <c r="A326" s="77">
        <f t="shared" si="32"/>
        <v>312</v>
      </c>
      <c r="B326" s="32" t="s">
        <v>450</v>
      </c>
      <c r="C326" s="43" t="s">
        <v>566</v>
      </c>
      <c r="D326" s="34" t="s">
        <v>43</v>
      </c>
      <c r="E326" s="35">
        <v>2</v>
      </c>
      <c r="F326" s="154"/>
      <c r="G326" s="155"/>
      <c r="H326" s="36">
        <f t="shared" si="34"/>
        <v>0</v>
      </c>
    </row>
    <row r="327" spans="1:10" s="7" customFormat="1" ht="24" customHeight="1">
      <c r="A327" s="77">
        <f t="shared" si="32"/>
        <v>313</v>
      </c>
      <c r="B327" s="32" t="s">
        <v>451</v>
      </c>
      <c r="C327" s="43" t="s">
        <v>573</v>
      </c>
      <c r="D327" s="34" t="s">
        <v>43</v>
      </c>
      <c r="E327" s="35">
        <v>2</v>
      </c>
      <c r="F327" s="154"/>
      <c r="G327" s="155"/>
      <c r="H327" s="36">
        <f t="shared" si="34"/>
        <v>0</v>
      </c>
    </row>
    <row r="328" spans="1:10" s="7" customFormat="1" ht="24" customHeight="1">
      <c r="A328" s="77">
        <f t="shared" si="32"/>
        <v>314</v>
      </c>
      <c r="B328" s="32" t="s">
        <v>452</v>
      </c>
      <c r="C328" s="43" t="s">
        <v>574</v>
      </c>
      <c r="D328" s="34" t="s">
        <v>43</v>
      </c>
      <c r="E328" s="35">
        <v>1</v>
      </c>
      <c r="F328" s="154"/>
      <c r="G328" s="155"/>
      <c r="H328" s="36">
        <f t="shared" si="34"/>
        <v>0</v>
      </c>
    </row>
    <row r="329" spans="1:10" s="7" customFormat="1" ht="24" customHeight="1">
      <c r="A329" s="77">
        <f t="shared" si="32"/>
        <v>315</v>
      </c>
      <c r="B329" s="32" t="s">
        <v>500</v>
      </c>
      <c r="C329" s="43" t="s">
        <v>575</v>
      </c>
      <c r="D329" s="34" t="s">
        <v>43</v>
      </c>
      <c r="E329" s="35">
        <v>1</v>
      </c>
      <c r="F329" s="154"/>
      <c r="G329" s="155"/>
      <c r="H329" s="36">
        <f t="shared" si="34"/>
        <v>0</v>
      </c>
      <c r="J329" s="48"/>
    </row>
    <row r="330" spans="1:10" s="7" customFormat="1" ht="15" customHeight="1">
      <c r="A330" s="77">
        <f t="shared" si="32"/>
        <v>316</v>
      </c>
      <c r="B330" s="32" t="s">
        <v>501</v>
      </c>
      <c r="C330" s="43" t="s">
        <v>62</v>
      </c>
      <c r="D330" s="34" t="s">
        <v>43</v>
      </c>
      <c r="E330" s="35">
        <v>2</v>
      </c>
      <c r="F330" s="154"/>
      <c r="G330" s="155"/>
      <c r="H330" s="36">
        <f t="shared" si="34"/>
        <v>0</v>
      </c>
    </row>
    <row r="331" spans="1:10" s="7" customFormat="1" ht="50.1" customHeight="1">
      <c r="A331" s="77">
        <f t="shared" si="32"/>
        <v>317</v>
      </c>
      <c r="B331" s="82" t="s">
        <v>63</v>
      </c>
      <c r="C331" s="83" t="s">
        <v>64</v>
      </c>
      <c r="D331" s="34" t="s">
        <v>43</v>
      </c>
      <c r="E331" s="35">
        <v>1</v>
      </c>
      <c r="F331" s="154"/>
      <c r="G331" s="155"/>
      <c r="H331" s="36">
        <f t="shared" si="34"/>
        <v>0</v>
      </c>
    </row>
    <row r="332" spans="1:10" s="7" customFormat="1" ht="50.1" customHeight="1">
      <c r="A332" s="77">
        <f t="shared" si="32"/>
        <v>318</v>
      </c>
      <c r="B332" s="82" t="s">
        <v>284</v>
      </c>
      <c r="C332" s="83" t="s">
        <v>65</v>
      </c>
      <c r="D332" s="46" t="s">
        <v>43</v>
      </c>
      <c r="E332" s="47">
        <v>1</v>
      </c>
      <c r="F332" s="156"/>
      <c r="G332" s="155"/>
      <c r="H332" s="36">
        <f t="shared" si="34"/>
        <v>0</v>
      </c>
    </row>
    <row r="333" spans="1:10" s="7" customFormat="1" ht="50.1" customHeight="1">
      <c r="A333" s="77">
        <f t="shared" si="32"/>
        <v>319</v>
      </c>
      <c r="B333" s="82" t="s">
        <v>285</v>
      </c>
      <c r="C333" s="83" t="s">
        <v>66</v>
      </c>
      <c r="D333" s="46" t="s">
        <v>43</v>
      </c>
      <c r="E333" s="47">
        <v>1</v>
      </c>
      <c r="F333" s="156"/>
      <c r="G333" s="155"/>
      <c r="H333" s="36">
        <f t="shared" si="34"/>
        <v>0</v>
      </c>
    </row>
    <row r="334" spans="1:10" s="7" customFormat="1" ht="15" customHeight="1">
      <c r="A334" s="77">
        <f t="shared" si="32"/>
        <v>320</v>
      </c>
      <c r="B334" s="82" t="s">
        <v>67</v>
      </c>
      <c r="C334" s="53" t="s">
        <v>633</v>
      </c>
      <c r="D334" s="46" t="s">
        <v>68</v>
      </c>
      <c r="E334" s="47">
        <v>17.5</v>
      </c>
      <c r="F334" s="157"/>
      <c r="G334" s="155"/>
      <c r="H334" s="36">
        <f t="shared" si="34"/>
        <v>0</v>
      </c>
    </row>
    <row r="335" spans="1:10" s="7" customFormat="1" ht="15" customHeight="1">
      <c r="A335" s="77">
        <f t="shared" si="32"/>
        <v>321</v>
      </c>
      <c r="B335" s="82" t="s">
        <v>256</v>
      </c>
      <c r="C335" s="53" t="s">
        <v>634</v>
      </c>
      <c r="D335" s="46" t="s">
        <v>68</v>
      </c>
      <c r="E335" s="47">
        <v>18</v>
      </c>
      <c r="F335" s="157"/>
      <c r="G335" s="155"/>
      <c r="H335" s="36">
        <f t="shared" si="34"/>
        <v>0</v>
      </c>
    </row>
    <row r="336" spans="1:10" s="7" customFormat="1" ht="15" customHeight="1">
      <c r="A336" s="77">
        <f t="shared" si="32"/>
        <v>322</v>
      </c>
      <c r="B336" s="82" t="s">
        <v>286</v>
      </c>
      <c r="C336" s="53" t="s">
        <v>635</v>
      </c>
      <c r="D336" s="46" t="s">
        <v>68</v>
      </c>
      <c r="E336" s="47">
        <v>2.5</v>
      </c>
      <c r="F336" s="157"/>
      <c r="G336" s="155"/>
      <c r="H336" s="36">
        <f t="shared" si="34"/>
        <v>0</v>
      </c>
    </row>
    <row r="337" spans="1:8" s="7" customFormat="1" ht="15" customHeight="1">
      <c r="A337" s="77">
        <f t="shared" si="32"/>
        <v>323</v>
      </c>
      <c r="B337" s="82" t="s">
        <v>69</v>
      </c>
      <c r="C337" s="43" t="s">
        <v>70</v>
      </c>
      <c r="D337" s="46" t="s">
        <v>68</v>
      </c>
      <c r="E337" s="47">
        <v>73.5</v>
      </c>
      <c r="F337" s="157"/>
      <c r="G337" s="155"/>
      <c r="H337" s="36">
        <f t="shared" si="34"/>
        <v>0</v>
      </c>
    </row>
    <row r="338" spans="1:8" s="7" customFormat="1" ht="15" customHeight="1">
      <c r="A338" s="77">
        <f t="shared" si="32"/>
        <v>324</v>
      </c>
      <c r="B338" s="82" t="s">
        <v>155</v>
      </c>
      <c r="C338" s="43" t="s">
        <v>71</v>
      </c>
      <c r="D338" s="46" t="s">
        <v>68</v>
      </c>
      <c r="E338" s="47">
        <v>38.5</v>
      </c>
      <c r="F338" s="157"/>
      <c r="G338" s="155"/>
      <c r="H338" s="36">
        <f t="shared" si="34"/>
        <v>0</v>
      </c>
    </row>
    <row r="339" spans="1:8" s="7" customFormat="1" ht="15" customHeight="1">
      <c r="A339" s="77">
        <f t="shared" si="32"/>
        <v>325</v>
      </c>
      <c r="B339" s="82" t="s">
        <v>156</v>
      </c>
      <c r="C339" s="43" t="s">
        <v>72</v>
      </c>
      <c r="D339" s="46" t="s">
        <v>68</v>
      </c>
      <c r="E339" s="47">
        <v>10</v>
      </c>
      <c r="F339" s="157"/>
      <c r="G339" s="155"/>
      <c r="H339" s="36">
        <f t="shared" si="34"/>
        <v>0</v>
      </c>
    </row>
    <row r="340" spans="1:8" s="7" customFormat="1" ht="15" customHeight="1">
      <c r="A340" s="77">
        <f t="shared" si="32"/>
        <v>326</v>
      </c>
      <c r="B340" s="82" t="s">
        <v>157</v>
      </c>
      <c r="C340" s="43" t="s">
        <v>73</v>
      </c>
      <c r="D340" s="46" t="s">
        <v>68</v>
      </c>
      <c r="E340" s="47">
        <v>1</v>
      </c>
      <c r="F340" s="157"/>
      <c r="G340" s="155"/>
      <c r="H340" s="36">
        <f t="shared" si="34"/>
        <v>0</v>
      </c>
    </row>
    <row r="341" spans="1:8" s="7" customFormat="1" ht="15" customHeight="1">
      <c r="A341" s="77">
        <f t="shared" si="32"/>
        <v>327</v>
      </c>
      <c r="B341" s="82" t="s">
        <v>158</v>
      </c>
      <c r="C341" s="43" t="s">
        <v>74</v>
      </c>
      <c r="D341" s="46" t="s">
        <v>68</v>
      </c>
      <c r="E341" s="47">
        <v>6</v>
      </c>
      <c r="F341" s="157"/>
      <c r="G341" s="155"/>
      <c r="H341" s="36">
        <f t="shared" si="34"/>
        <v>0</v>
      </c>
    </row>
    <row r="342" spans="1:8" s="7" customFormat="1" ht="15" customHeight="1">
      <c r="A342" s="77">
        <f t="shared" si="32"/>
        <v>328</v>
      </c>
      <c r="B342" s="82" t="s">
        <v>159</v>
      </c>
      <c r="C342" s="43" t="s">
        <v>75</v>
      </c>
      <c r="D342" s="46" t="s">
        <v>68</v>
      </c>
      <c r="E342" s="47">
        <v>3</v>
      </c>
      <c r="F342" s="157"/>
      <c r="G342" s="155"/>
      <c r="H342" s="36">
        <f t="shared" si="34"/>
        <v>0</v>
      </c>
    </row>
    <row r="343" spans="1:8" s="7" customFormat="1" ht="15" customHeight="1">
      <c r="A343" s="77">
        <f t="shared" si="32"/>
        <v>329</v>
      </c>
      <c r="B343" s="82" t="s">
        <v>160</v>
      </c>
      <c r="C343" s="43" t="s">
        <v>76</v>
      </c>
      <c r="D343" s="46" t="s">
        <v>68</v>
      </c>
      <c r="E343" s="47">
        <v>10</v>
      </c>
      <c r="F343" s="157"/>
      <c r="G343" s="155"/>
      <c r="H343" s="36">
        <f t="shared" si="34"/>
        <v>0</v>
      </c>
    </row>
    <row r="344" spans="1:8" s="7" customFormat="1" ht="15" customHeight="1">
      <c r="A344" s="77">
        <f t="shared" si="32"/>
        <v>330</v>
      </c>
      <c r="B344" s="45" t="s">
        <v>161</v>
      </c>
      <c r="C344" s="43" t="s">
        <v>77</v>
      </c>
      <c r="D344" s="46" t="s">
        <v>68</v>
      </c>
      <c r="E344" s="47">
        <v>6</v>
      </c>
      <c r="F344" s="157"/>
      <c r="G344" s="155"/>
      <c r="H344" s="36">
        <f t="shared" si="34"/>
        <v>0</v>
      </c>
    </row>
    <row r="345" spans="1:8" s="7" customFormat="1" ht="15" customHeight="1">
      <c r="A345" s="77">
        <f t="shared" si="32"/>
        <v>331</v>
      </c>
      <c r="B345" s="82" t="s">
        <v>162</v>
      </c>
      <c r="C345" s="43" t="s">
        <v>78</v>
      </c>
      <c r="D345" s="46" t="s">
        <v>68</v>
      </c>
      <c r="E345" s="47">
        <v>1.5</v>
      </c>
      <c r="F345" s="157"/>
      <c r="G345" s="155"/>
      <c r="H345" s="36">
        <f t="shared" si="34"/>
        <v>0</v>
      </c>
    </row>
    <row r="346" spans="1:8" s="7" customFormat="1" ht="15" customHeight="1">
      <c r="A346" s="77">
        <f t="shared" ref="A346:A352" si="35">A345+1</f>
        <v>332</v>
      </c>
      <c r="B346" s="82" t="s">
        <v>163</v>
      </c>
      <c r="C346" s="43" t="s">
        <v>79</v>
      </c>
      <c r="D346" s="46" t="s">
        <v>68</v>
      </c>
      <c r="E346" s="47">
        <v>3</v>
      </c>
      <c r="F346" s="157"/>
      <c r="G346" s="155"/>
      <c r="H346" s="36">
        <f t="shared" si="34"/>
        <v>0</v>
      </c>
    </row>
    <row r="347" spans="1:8" s="7" customFormat="1" ht="15" customHeight="1">
      <c r="A347" s="77">
        <f t="shared" si="35"/>
        <v>333</v>
      </c>
      <c r="B347" s="82" t="s">
        <v>287</v>
      </c>
      <c r="C347" s="43" t="s">
        <v>80</v>
      </c>
      <c r="D347" s="46" t="s">
        <v>68</v>
      </c>
      <c r="E347" s="47">
        <v>7.5</v>
      </c>
      <c r="F347" s="157"/>
      <c r="G347" s="155"/>
      <c r="H347" s="36">
        <f t="shared" si="34"/>
        <v>0</v>
      </c>
    </row>
    <row r="348" spans="1:8" s="7" customFormat="1" ht="24.95" customHeight="1">
      <c r="A348" s="77">
        <f t="shared" si="35"/>
        <v>334</v>
      </c>
      <c r="B348" s="82" t="s">
        <v>81</v>
      </c>
      <c r="C348" s="57" t="s">
        <v>82</v>
      </c>
      <c r="D348" s="46" t="s">
        <v>4</v>
      </c>
      <c r="E348" s="47">
        <f>190+166.15</f>
        <v>356.15</v>
      </c>
      <c r="F348" s="157"/>
      <c r="G348" s="155"/>
      <c r="H348" s="36">
        <f t="shared" si="34"/>
        <v>0</v>
      </c>
    </row>
    <row r="349" spans="1:8" s="7" customFormat="1" ht="24" customHeight="1">
      <c r="A349" s="77">
        <f t="shared" si="35"/>
        <v>335</v>
      </c>
      <c r="B349" s="82" t="s">
        <v>83</v>
      </c>
      <c r="C349" s="43" t="s">
        <v>522</v>
      </c>
      <c r="D349" s="46" t="s">
        <v>4</v>
      </c>
      <c r="E349" s="47">
        <f>102+42.5</f>
        <v>144.5</v>
      </c>
      <c r="F349" s="157"/>
      <c r="G349" s="155"/>
      <c r="H349" s="36">
        <f t="shared" si="34"/>
        <v>0</v>
      </c>
    </row>
    <row r="350" spans="1:8" s="7" customFormat="1" ht="24" customHeight="1">
      <c r="A350" s="77">
        <f t="shared" si="35"/>
        <v>336</v>
      </c>
      <c r="B350" s="82" t="s">
        <v>288</v>
      </c>
      <c r="C350" s="43" t="s">
        <v>515</v>
      </c>
      <c r="D350" s="46" t="s">
        <v>4</v>
      </c>
      <c r="E350" s="35">
        <f>16+94.5</f>
        <v>110.5</v>
      </c>
      <c r="F350" s="158"/>
      <c r="G350" s="155"/>
      <c r="H350" s="36">
        <f t="shared" si="34"/>
        <v>0</v>
      </c>
    </row>
    <row r="351" spans="1:8" s="7" customFormat="1" ht="24" customHeight="1">
      <c r="A351" s="77">
        <f t="shared" si="35"/>
        <v>337</v>
      </c>
      <c r="B351" s="82" t="s">
        <v>289</v>
      </c>
      <c r="C351" s="43" t="s">
        <v>514</v>
      </c>
      <c r="D351" s="46" t="s">
        <v>4</v>
      </c>
      <c r="E351" s="35">
        <v>59</v>
      </c>
      <c r="F351" s="158"/>
      <c r="G351" s="155"/>
      <c r="H351" s="36">
        <f t="shared" si="34"/>
        <v>0</v>
      </c>
    </row>
    <row r="352" spans="1:8" s="7" customFormat="1" ht="36.75" thickBot="1">
      <c r="A352" s="41">
        <f t="shared" si="35"/>
        <v>338</v>
      </c>
      <c r="B352" s="84" t="s">
        <v>84</v>
      </c>
      <c r="C352" s="60" t="s">
        <v>627</v>
      </c>
      <c r="D352" s="61" t="s">
        <v>4</v>
      </c>
      <c r="E352" s="62">
        <f>32.5+47.5</f>
        <v>80</v>
      </c>
      <c r="F352" s="159"/>
      <c r="G352" s="155"/>
      <c r="H352" s="36">
        <f t="shared" si="34"/>
        <v>0</v>
      </c>
    </row>
    <row r="353" spans="1:10" s="30" customFormat="1" ht="15.75" thickBot="1">
      <c r="A353" s="23" t="s">
        <v>19</v>
      </c>
      <c r="B353" s="24"/>
      <c r="C353" s="25" t="s">
        <v>20</v>
      </c>
      <c r="D353" s="26"/>
      <c r="E353" s="27"/>
      <c r="F353" s="28"/>
      <c r="G353" s="28"/>
      <c r="H353" s="29">
        <f>SUM(H354:H357)</f>
        <v>0</v>
      </c>
    </row>
    <row r="354" spans="1:10" s="7" customFormat="1" ht="120">
      <c r="A354" s="73">
        <f>A352+1</f>
        <v>339</v>
      </c>
      <c r="B354" s="38" t="s">
        <v>526</v>
      </c>
      <c r="C354" s="33" t="s">
        <v>637</v>
      </c>
      <c r="D354" s="34" t="s">
        <v>43</v>
      </c>
      <c r="E354" s="35">
        <v>1</v>
      </c>
      <c r="F354" s="154"/>
      <c r="G354" s="155"/>
      <c r="H354" s="36">
        <f t="shared" ref="H354" si="36">(F354+G354)*E354</f>
        <v>0</v>
      </c>
      <c r="J354" s="85"/>
    </row>
    <row r="355" spans="1:10" s="7" customFormat="1" ht="15" customHeight="1">
      <c r="A355" s="77">
        <f>A354+1</f>
        <v>340</v>
      </c>
      <c r="B355" s="38" t="s">
        <v>527</v>
      </c>
      <c r="C355" s="86" t="s">
        <v>636</v>
      </c>
      <c r="D355" s="46" t="s">
        <v>43</v>
      </c>
      <c r="E355" s="47">
        <v>2</v>
      </c>
      <c r="F355" s="157"/>
      <c r="G355" s="155"/>
      <c r="H355" s="36">
        <f t="shared" ref="H355:H357" si="37">(F355+G355)*E355</f>
        <v>0</v>
      </c>
    </row>
    <row r="356" spans="1:10" s="7" customFormat="1" ht="24.95" customHeight="1">
      <c r="A356" s="37">
        <f t="shared" ref="A356:A357" si="38">A355+1</f>
        <v>341</v>
      </c>
      <c r="B356" s="49" t="s">
        <v>528</v>
      </c>
      <c r="C356" s="57" t="s">
        <v>82</v>
      </c>
      <c r="D356" s="46" t="s">
        <v>4</v>
      </c>
      <c r="E356" s="47">
        <v>3</v>
      </c>
      <c r="F356" s="157"/>
      <c r="G356" s="155"/>
      <c r="H356" s="36">
        <f t="shared" si="37"/>
        <v>0</v>
      </c>
    </row>
    <row r="357" spans="1:10" s="7" customFormat="1" ht="24" customHeight="1" thickBot="1">
      <c r="A357" s="41">
        <f t="shared" si="38"/>
        <v>342</v>
      </c>
      <c r="B357" s="78" t="s">
        <v>529</v>
      </c>
      <c r="C357" s="79" t="s">
        <v>522</v>
      </c>
      <c r="D357" s="61" t="s">
        <v>4</v>
      </c>
      <c r="E357" s="87">
        <v>5</v>
      </c>
      <c r="F357" s="160"/>
      <c r="G357" s="155"/>
      <c r="H357" s="36">
        <f t="shared" si="37"/>
        <v>0</v>
      </c>
    </row>
    <row r="358" spans="1:10" s="30" customFormat="1" ht="15.75" thickBot="1">
      <c r="A358" s="23" t="s">
        <v>21</v>
      </c>
      <c r="B358" s="24"/>
      <c r="C358" s="25" t="s">
        <v>20</v>
      </c>
      <c r="D358" s="26"/>
      <c r="E358" s="27"/>
      <c r="F358" s="28"/>
      <c r="G358" s="28"/>
      <c r="H358" s="29">
        <f>SUM(H359)</f>
        <v>0</v>
      </c>
    </row>
    <row r="359" spans="1:10" s="7" customFormat="1" ht="63.75" customHeight="1" thickBot="1">
      <c r="A359" s="88">
        <f>A357+1</f>
        <v>343</v>
      </c>
      <c r="B359" s="89" t="s">
        <v>679</v>
      </c>
      <c r="C359" s="90" t="s">
        <v>678</v>
      </c>
      <c r="D359" s="91" t="s">
        <v>43</v>
      </c>
      <c r="E359" s="62">
        <v>1</v>
      </c>
      <c r="F359" s="161"/>
      <c r="G359" s="155"/>
      <c r="H359" s="36">
        <f t="shared" ref="H359" si="39">(F359+G359)*E359</f>
        <v>0</v>
      </c>
    </row>
    <row r="360" spans="1:10" s="30" customFormat="1" ht="15.75" thickBot="1">
      <c r="A360" s="23" t="s">
        <v>22</v>
      </c>
      <c r="B360" s="24"/>
      <c r="C360" s="25" t="s">
        <v>23</v>
      </c>
      <c r="D360" s="26"/>
      <c r="E360" s="27"/>
      <c r="F360" s="28"/>
      <c r="G360" s="28"/>
      <c r="H360" s="29">
        <f>SUM(H361)</f>
        <v>0</v>
      </c>
    </row>
    <row r="361" spans="1:10" s="7" customFormat="1" ht="63" customHeight="1">
      <c r="A361" s="73">
        <f>A359+1</f>
        <v>344</v>
      </c>
      <c r="B361" s="92" t="s">
        <v>530</v>
      </c>
      <c r="C361" s="93" t="s">
        <v>678</v>
      </c>
      <c r="D361" s="81" t="s">
        <v>43</v>
      </c>
      <c r="E361" s="76">
        <v>1</v>
      </c>
      <c r="F361" s="162"/>
      <c r="G361" s="155"/>
      <c r="H361" s="36">
        <f>(F361+G361)*E361</f>
        <v>0</v>
      </c>
    </row>
    <row r="362" spans="1:10" s="30" customFormat="1" ht="15.75" thickBot="1">
      <c r="A362" s="66">
        <v>7</v>
      </c>
      <c r="B362" s="67"/>
      <c r="C362" s="68" t="s">
        <v>24</v>
      </c>
      <c r="D362" s="69"/>
      <c r="E362" s="70"/>
      <c r="F362" s="94"/>
      <c r="G362" s="94"/>
      <c r="H362" s="95">
        <f>SUM(H363:H374)</f>
        <v>0</v>
      </c>
    </row>
    <row r="363" spans="1:10" s="7" customFormat="1" ht="51" customHeight="1">
      <c r="A363" s="73">
        <f>A361+1</f>
        <v>345</v>
      </c>
      <c r="B363" s="32" t="s">
        <v>290</v>
      </c>
      <c r="C363" s="96" t="s">
        <v>315</v>
      </c>
      <c r="D363" s="34" t="s">
        <v>43</v>
      </c>
      <c r="E363" s="35">
        <v>1</v>
      </c>
      <c r="F363" s="154"/>
      <c r="G363" s="155"/>
      <c r="H363" s="36">
        <f t="shared" ref="H363" si="40">(F363+G363)*E363</f>
        <v>0</v>
      </c>
      <c r="J363" s="85"/>
    </row>
    <row r="364" spans="1:10" s="30" customFormat="1">
      <c r="A364" s="77">
        <f>A363+1</f>
        <v>346</v>
      </c>
      <c r="B364" s="38" t="s">
        <v>291</v>
      </c>
      <c r="C364" s="57" t="s">
        <v>292</v>
      </c>
      <c r="D364" s="34" t="s">
        <v>43</v>
      </c>
      <c r="E364" s="35">
        <v>1</v>
      </c>
      <c r="F364" s="154"/>
      <c r="G364" s="155"/>
      <c r="H364" s="36">
        <f t="shared" ref="H364:H374" si="41">(F364+G364)*E364</f>
        <v>0</v>
      </c>
    </row>
    <row r="365" spans="1:10" s="7" customFormat="1" ht="35.1" customHeight="1">
      <c r="A365" s="77">
        <f t="shared" ref="A365:A374" si="42">A364+1</f>
        <v>347</v>
      </c>
      <c r="B365" s="38" t="s">
        <v>293</v>
      </c>
      <c r="C365" s="40" t="s">
        <v>317</v>
      </c>
      <c r="D365" s="34" t="s">
        <v>43</v>
      </c>
      <c r="E365" s="35">
        <v>3</v>
      </c>
      <c r="F365" s="154"/>
      <c r="G365" s="155"/>
      <c r="H365" s="36">
        <f t="shared" si="41"/>
        <v>0</v>
      </c>
    </row>
    <row r="366" spans="1:10" s="7" customFormat="1" ht="15" customHeight="1">
      <c r="A366" s="77">
        <f t="shared" si="42"/>
        <v>348</v>
      </c>
      <c r="B366" s="38" t="s">
        <v>740</v>
      </c>
      <c r="C366" s="43" t="s">
        <v>59</v>
      </c>
      <c r="D366" s="34" t="s">
        <v>43</v>
      </c>
      <c r="E366" s="35">
        <v>3</v>
      </c>
      <c r="F366" s="154"/>
      <c r="G366" s="155"/>
      <c r="H366" s="36">
        <f t="shared" si="41"/>
        <v>0</v>
      </c>
    </row>
    <row r="367" spans="1:10" s="7" customFormat="1" ht="15" customHeight="1">
      <c r="A367" s="77">
        <f t="shared" si="42"/>
        <v>349</v>
      </c>
      <c r="B367" s="38" t="s">
        <v>294</v>
      </c>
      <c r="C367" s="43" t="s">
        <v>296</v>
      </c>
      <c r="D367" s="34" t="s">
        <v>43</v>
      </c>
      <c r="E367" s="35">
        <v>1</v>
      </c>
      <c r="F367" s="154"/>
      <c r="G367" s="155"/>
      <c r="H367" s="36">
        <f t="shared" si="41"/>
        <v>0</v>
      </c>
    </row>
    <row r="368" spans="1:10" s="30" customFormat="1">
      <c r="A368" s="77">
        <f t="shared" si="42"/>
        <v>350</v>
      </c>
      <c r="B368" s="38" t="s">
        <v>295</v>
      </c>
      <c r="C368" s="57" t="s">
        <v>640</v>
      </c>
      <c r="D368" s="34" t="s">
        <v>43</v>
      </c>
      <c r="E368" s="35">
        <v>1</v>
      </c>
      <c r="F368" s="154"/>
      <c r="G368" s="155"/>
      <c r="H368" s="36">
        <f t="shared" si="41"/>
        <v>0</v>
      </c>
    </row>
    <row r="369" spans="1:10" s="7" customFormat="1" ht="15" customHeight="1">
      <c r="A369" s="77">
        <f t="shared" si="42"/>
        <v>351</v>
      </c>
      <c r="B369" s="49" t="s">
        <v>297</v>
      </c>
      <c r="C369" s="43" t="s">
        <v>71</v>
      </c>
      <c r="D369" s="46" t="s">
        <v>68</v>
      </c>
      <c r="E369" s="47">
        <v>1.5</v>
      </c>
      <c r="F369" s="157"/>
      <c r="G369" s="155"/>
      <c r="H369" s="36">
        <f t="shared" si="41"/>
        <v>0</v>
      </c>
    </row>
    <row r="370" spans="1:10" s="7" customFormat="1" ht="15" customHeight="1">
      <c r="A370" s="77">
        <f t="shared" si="42"/>
        <v>352</v>
      </c>
      <c r="B370" s="49" t="s">
        <v>298</v>
      </c>
      <c r="C370" s="43" t="s">
        <v>74</v>
      </c>
      <c r="D370" s="46" t="s">
        <v>68</v>
      </c>
      <c r="E370" s="47">
        <v>1.5</v>
      </c>
      <c r="F370" s="157"/>
      <c r="G370" s="155"/>
      <c r="H370" s="36">
        <f t="shared" si="41"/>
        <v>0</v>
      </c>
    </row>
    <row r="371" spans="1:10" s="7" customFormat="1" ht="24.95" customHeight="1">
      <c r="A371" s="77">
        <f t="shared" si="42"/>
        <v>353</v>
      </c>
      <c r="B371" s="49" t="s">
        <v>299</v>
      </c>
      <c r="C371" s="57" t="s">
        <v>82</v>
      </c>
      <c r="D371" s="46" t="s">
        <v>4</v>
      </c>
      <c r="E371" s="47">
        <v>12</v>
      </c>
      <c r="F371" s="157"/>
      <c r="G371" s="155"/>
      <c r="H371" s="36">
        <f t="shared" si="41"/>
        <v>0</v>
      </c>
    </row>
    <row r="372" spans="1:10" s="7" customFormat="1" ht="24" customHeight="1">
      <c r="A372" s="77">
        <f t="shared" si="42"/>
        <v>354</v>
      </c>
      <c r="B372" s="49" t="s">
        <v>300</v>
      </c>
      <c r="C372" s="43" t="s">
        <v>522</v>
      </c>
      <c r="D372" s="46" t="s">
        <v>4</v>
      </c>
      <c r="E372" s="47">
        <v>14.5</v>
      </c>
      <c r="F372" s="157"/>
      <c r="G372" s="155"/>
      <c r="H372" s="36">
        <f t="shared" si="41"/>
        <v>0</v>
      </c>
    </row>
    <row r="373" spans="1:10" s="7" customFormat="1" ht="24" customHeight="1">
      <c r="A373" s="77">
        <f t="shared" si="42"/>
        <v>355</v>
      </c>
      <c r="B373" s="49" t="s">
        <v>301</v>
      </c>
      <c r="C373" s="43" t="s">
        <v>515</v>
      </c>
      <c r="D373" s="46" t="s">
        <v>4</v>
      </c>
      <c r="E373" s="35">
        <v>1</v>
      </c>
      <c r="F373" s="158"/>
      <c r="G373" s="155"/>
      <c r="H373" s="36">
        <f t="shared" si="41"/>
        <v>0</v>
      </c>
    </row>
    <row r="374" spans="1:10" s="7" customFormat="1" ht="36.75" thickBot="1">
      <c r="A374" s="97">
        <f t="shared" si="42"/>
        <v>356</v>
      </c>
      <c r="B374" s="59" t="s">
        <v>302</v>
      </c>
      <c r="C374" s="65" t="s">
        <v>627</v>
      </c>
      <c r="D374" s="61" t="s">
        <v>4</v>
      </c>
      <c r="E374" s="62">
        <v>1.5</v>
      </c>
      <c r="F374" s="159"/>
      <c r="G374" s="155"/>
      <c r="H374" s="36">
        <f t="shared" si="41"/>
        <v>0</v>
      </c>
    </row>
    <row r="375" spans="1:10" s="30" customFormat="1" ht="15.75" thickBot="1">
      <c r="A375" s="23">
        <v>8</v>
      </c>
      <c r="B375" s="98"/>
      <c r="C375" s="25" t="s">
        <v>25</v>
      </c>
      <c r="D375" s="26"/>
      <c r="E375" s="27"/>
      <c r="F375" s="28"/>
      <c r="G375" s="28"/>
      <c r="H375" s="29">
        <f>SUM(H376:H386)</f>
        <v>0</v>
      </c>
    </row>
    <row r="376" spans="1:10" s="7" customFormat="1" ht="84">
      <c r="A376" s="73">
        <f>A374+1</f>
        <v>357</v>
      </c>
      <c r="B376" s="32" t="s">
        <v>303</v>
      </c>
      <c r="C376" s="96" t="s">
        <v>638</v>
      </c>
      <c r="D376" s="34" t="s">
        <v>43</v>
      </c>
      <c r="E376" s="35">
        <v>1</v>
      </c>
      <c r="F376" s="154"/>
      <c r="G376" s="155"/>
      <c r="H376" s="36">
        <f t="shared" ref="H376" si="43">(F376+G376)*E376</f>
        <v>0</v>
      </c>
      <c r="I376" s="99"/>
      <c r="J376" s="85"/>
    </row>
    <row r="377" spans="1:10" s="30" customFormat="1">
      <c r="A377" s="77">
        <f>A376+1</f>
        <v>358</v>
      </c>
      <c r="B377" s="38" t="s">
        <v>304</v>
      </c>
      <c r="C377" s="57" t="s">
        <v>292</v>
      </c>
      <c r="D377" s="34" t="s">
        <v>43</v>
      </c>
      <c r="E377" s="35">
        <v>1</v>
      </c>
      <c r="F377" s="154"/>
      <c r="G377" s="155"/>
      <c r="H377" s="36">
        <f t="shared" ref="H377:H384" si="44">(F377+G377)*E377</f>
        <v>0</v>
      </c>
    </row>
    <row r="378" spans="1:10" s="30" customFormat="1" ht="36">
      <c r="A378" s="77">
        <f t="shared" ref="A378:A386" si="45">A377+1</f>
        <v>359</v>
      </c>
      <c r="B378" s="38" t="s">
        <v>615</v>
      </c>
      <c r="C378" s="100" t="s">
        <v>616</v>
      </c>
      <c r="D378" s="46" t="s">
        <v>43</v>
      </c>
      <c r="E378" s="35">
        <v>1</v>
      </c>
      <c r="F378" s="163"/>
      <c r="G378" s="155"/>
      <c r="H378" s="36">
        <f t="shared" si="44"/>
        <v>0</v>
      </c>
      <c r="I378" s="101"/>
      <c r="J378" s="101"/>
    </row>
    <row r="379" spans="1:10" s="30" customFormat="1">
      <c r="A379" s="77">
        <f t="shared" si="45"/>
        <v>360</v>
      </c>
      <c r="B379" s="38" t="s">
        <v>311</v>
      </c>
      <c r="C379" s="57" t="s">
        <v>312</v>
      </c>
      <c r="D379" s="34" t="s">
        <v>43</v>
      </c>
      <c r="E379" s="35">
        <v>1</v>
      </c>
      <c r="F379" s="154"/>
      <c r="G379" s="155"/>
      <c r="H379" s="36">
        <f t="shared" si="44"/>
        <v>0</v>
      </c>
    </row>
    <row r="380" spans="1:10" s="7" customFormat="1" ht="24" customHeight="1">
      <c r="A380" s="77">
        <f t="shared" si="45"/>
        <v>361</v>
      </c>
      <c r="B380" s="38" t="s">
        <v>741</v>
      </c>
      <c r="C380" s="43" t="s">
        <v>559</v>
      </c>
      <c r="D380" s="34" t="s">
        <v>43</v>
      </c>
      <c r="E380" s="35">
        <v>2</v>
      </c>
      <c r="F380" s="154"/>
      <c r="G380" s="155"/>
      <c r="H380" s="36">
        <f t="shared" si="44"/>
        <v>0</v>
      </c>
    </row>
    <row r="381" spans="1:10" s="30" customFormat="1">
      <c r="A381" s="77">
        <f t="shared" si="45"/>
        <v>362</v>
      </c>
      <c r="B381" s="38" t="s">
        <v>305</v>
      </c>
      <c r="C381" s="57" t="s">
        <v>639</v>
      </c>
      <c r="D381" s="34" t="s">
        <v>43</v>
      </c>
      <c r="E381" s="35">
        <v>1</v>
      </c>
      <c r="F381" s="154"/>
      <c r="G381" s="155"/>
      <c r="H381" s="36">
        <f t="shared" si="44"/>
        <v>0</v>
      </c>
    </row>
    <row r="382" spans="1:10" s="7" customFormat="1" ht="15" customHeight="1">
      <c r="A382" s="77">
        <f t="shared" si="45"/>
        <v>363</v>
      </c>
      <c r="B382" s="49" t="s">
        <v>306</v>
      </c>
      <c r="C382" s="43" t="s">
        <v>78</v>
      </c>
      <c r="D382" s="46" t="s">
        <v>68</v>
      </c>
      <c r="E382" s="47">
        <v>32.5</v>
      </c>
      <c r="F382" s="157"/>
      <c r="G382" s="155"/>
      <c r="H382" s="36">
        <f t="shared" si="44"/>
        <v>0</v>
      </c>
    </row>
    <row r="383" spans="1:10" s="102" customFormat="1" ht="15" customHeight="1">
      <c r="A383" s="77">
        <f t="shared" si="45"/>
        <v>364</v>
      </c>
      <c r="B383" s="49" t="s">
        <v>307</v>
      </c>
      <c r="C383" s="43" t="s">
        <v>85</v>
      </c>
      <c r="D383" s="46" t="s">
        <v>68</v>
      </c>
      <c r="E383" s="47">
        <v>4.5</v>
      </c>
      <c r="F383" s="157"/>
      <c r="G383" s="155"/>
      <c r="H383" s="36">
        <f t="shared" si="44"/>
        <v>0</v>
      </c>
    </row>
    <row r="384" spans="1:10" s="7" customFormat="1" ht="24" customHeight="1">
      <c r="A384" s="103">
        <f t="shared" si="45"/>
        <v>365</v>
      </c>
      <c r="B384" s="38" t="s">
        <v>308</v>
      </c>
      <c r="C384" s="104" t="s">
        <v>522</v>
      </c>
      <c r="D384" s="34" t="s">
        <v>4</v>
      </c>
      <c r="E384" s="35">
        <v>1.4</v>
      </c>
      <c r="F384" s="158"/>
      <c r="G384" s="155"/>
      <c r="H384" s="36">
        <f t="shared" si="44"/>
        <v>0</v>
      </c>
    </row>
    <row r="385" spans="1:10" s="7" customFormat="1" ht="24" customHeight="1">
      <c r="A385" s="77">
        <f t="shared" si="45"/>
        <v>366</v>
      </c>
      <c r="B385" s="49" t="s">
        <v>309</v>
      </c>
      <c r="C385" s="43" t="s">
        <v>515</v>
      </c>
      <c r="D385" s="46" t="s">
        <v>4</v>
      </c>
      <c r="E385" s="35">
        <v>13.2</v>
      </c>
      <c r="F385" s="158"/>
      <c r="G385" s="155"/>
      <c r="H385" s="36">
        <f t="shared" ref="H385:H386" si="46">(F385+G385)*E385</f>
        <v>0</v>
      </c>
    </row>
    <row r="386" spans="1:10" s="7" customFormat="1" ht="36.75" thickBot="1">
      <c r="A386" s="97">
        <f t="shared" si="45"/>
        <v>367</v>
      </c>
      <c r="B386" s="59" t="s">
        <v>310</v>
      </c>
      <c r="C386" s="65" t="s">
        <v>627</v>
      </c>
      <c r="D386" s="61" t="s">
        <v>4</v>
      </c>
      <c r="E386" s="62">
        <v>30.6</v>
      </c>
      <c r="F386" s="159"/>
      <c r="G386" s="155"/>
      <c r="H386" s="36">
        <f t="shared" si="46"/>
        <v>0</v>
      </c>
    </row>
    <row r="387" spans="1:10" s="30" customFormat="1" ht="15.75" thickBot="1">
      <c r="A387" s="23">
        <v>9</v>
      </c>
      <c r="B387" s="24"/>
      <c r="C387" s="25" t="s">
        <v>26</v>
      </c>
      <c r="D387" s="26"/>
      <c r="E387" s="27"/>
      <c r="F387" s="28"/>
      <c r="G387" s="28"/>
      <c r="H387" s="29">
        <f>SUM(H388:H395)</f>
        <v>0</v>
      </c>
    </row>
    <row r="388" spans="1:10" s="7" customFormat="1" ht="51" customHeight="1">
      <c r="A388" s="73">
        <f>A386+1</f>
        <v>368</v>
      </c>
      <c r="B388" s="32" t="s">
        <v>313</v>
      </c>
      <c r="C388" s="96" t="s">
        <v>314</v>
      </c>
      <c r="D388" s="34" t="s">
        <v>43</v>
      </c>
      <c r="E388" s="35">
        <v>1</v>
      </c>
      <c r="F388" s="154"/>
      <c r="G388" s="155"/>
      <c r="H388" s="36">
        <f t="shared" ref="H388" si="47">(F388+G388)*E388</f>
        <v>0</v>
      </c>
      <c r="I388" s="105"/>
      <c r="J388" s="85"/>
    </row>
    <row r="389" spans="1:10" s="30" customFormat="1">
      <c r="A389" s="77">
        <f>A388+1</f>
        <v>369</v>
      </c>
      <c r="B389" s="38" t="s">
        <v>354</v>
      </c>
      <c r="C389" s="57" t="s">
        <v>353</v>
      </c>
      <c r="D389" s="34" t="s">
        <v>43</v>
      </c>
      <c r="E389" s="35">
        <v>1</v>
      </c>
      <c r="F389" s="154"/>
      <c r="G389" s="155"/>
      <c r="H389" s="36">
        <f t="shared" ref="H389:H395" si="48">(F389+G389)*E389</f>
        <v>0</v>
      </c>
    </row>
    <row r="390" spans="1:10" s="7" customFormat="1" ht="15" customHeight="1">
      <c r="A390" s="77">
        <f t="shared" ref="A390:A395" si="49">A389+1</f>
        <v>370</v>
      </c>
      <c r="B390" s="38" t="s">
        <v>358</v>
      </c>
      <c r="C390" s="43" t="s">
        <v>106</v>
      </c>
      <c r="D390" s="34" t="s">
        <v>43</v>
      </c>
      <c r="E390" s="35">
        <v>1</v>
      </c>
      <c r="F390" s="154"/>
      <c r="G390" s="155"/>
      <c r="H390" s="36">
        <f t="shared" si="48"/>
        <v>0</v>
      </c>
    </row>
    <row r="391" spans="1:10" s="7" customFormat="1" ht="15" customHeight="1">
      <c r="A391" s="77">
        <f t="shared" si="49"/>
        <v>371</v>
      </c>
      <c r="B391" s="38" t="s">
        <v>355</v>
      </c>
      <c r="C391" s="43" t="s">
        <v>359</v>
      </c>
      <c r="D391" s="34" t="s">
        <v>43</v>
      </c>
      <c r="E391" s="35">
        <v>1</v>
      </c>
      <c r="F391" s="154"/>
      <c r="G391" s="155"/>
      <c r="H391" s="36">
        <f t="shared" si="48"/>
        <v>0</v>
      </c>
    </row>
    <row r="392" spans="1:10" s="7" customFormat="1" ht="15" customHeight="1">
      <c r="A392" s="77">
        <f t="shared" si="49"/>
        <v>372</v>
      </c>
      <c r="B392" s="49" t="s">
        <v>356</v>
      </c>
      <c r="C392" s="43" t="s">
        <v>357</v>
      </c>
      <c r="D392" s="46" t="s">
        <v>43</v>
      </c>
      <c r="E392" s="47">
        <v>1</v>
      </c>
      <c r="F392" s="157"/>
      <c r="G392" s="155"/>
      <c r="H392" s="36">
        <f t="shared" si="48"/>
        <v>0</v>
      </c>
    </row>
    <row r="393" spans="1:10" s="7" customFormat="1" ht="15" customHeight="1">
      <c r="A393" s="77">
        <f t="shared" si="49"/>
        <v>373</v>
      </c>
      <c r="B393" s="49" t="s">
        <v>360</v>
      </c>
      <c r="C393" s="43" t="s">
        <v>72</v>
      </c>
      <c r="D393" s="46" t="s">
        <v>68</v>
      </c>
      <c r="E393" s="47">
        <v>19.5</v>
      </c>
      <c r="F393" s="157"/>
      <c r="G393" s="155"/>
      <c r="H393" s="36">
        <f t="shared" si="48"/>
        <v>0</v>
      </c>
    </row>
    <row r="394" spans="1:10" s="7" customFormat="1" ht="15" customHeight="1">
      <c r="A394" s="77">
        <f t="shared" si="49"/>
        <v>374</v>
      </c>
      <c r="B394" s="49" t="s">
        <v>361</v>
      </c>
      <c r="C394" s="43" t="s">
        <v>75</v>
      </c>
      <c r="D394" s="46" t="s">
        <v>68</v>
      </c>
      <c r="E394" s="47">
        <v>0.5</v>
      </c>
      <c r="F394" s="157"/>
      <c r="G394" s="155"/>
      <c r="H394" s="36">
        <f t="shared" si="48"/>
        <v>0</v>
      </c>
    </row>
    <row r="395" spans="1:10" s="7" customFormat="1" ht="24" customHeight="1" thickBot="1">
      <c r="A395" s="97">
        <f t="shared" si="49"/>
        <v>375</v>
      </c>
      <c r="B395" s="78" t="s">
        <v>362</v>
      </c>
      <c r="C395" s="79" t="s">
        <v>626</v>
      </c>
      <c r="D395" s="61" t="s">
        <v>4</v>
      </c>
      <c r="E395" s="62">
        <v>1.6</v>
      </c>
      <c r="F395" s="159"/>
      <c r="G395" s="155"/>
      <c r="H395" s="36">
        <f t="shared" si="48"/>
        <v>0</v>
      </c>
    </row>
    <row r="396" spans="1:10" s="30" customFormat="1" ht="15.75" thickBot="1">
      <c r="A396" s="23">
        <v>10</v>
      </c>
      <c r="B396" s="24"/>
      <c r="C396" s="25" t="s">
        <v>27</v>
      </c>
      <c r="D396" s="26"/>
      <c r="E396" s="27"/>
      <c r="F396" s="28"/>
      <c r="G396" s="28"/>
      <c r="H396" s="29">
        <f>SUM(H397:H405)</f>
        <v>0</v>
      </c>
    </row>
    <row r="397" spans="1:10" s="7" customFormat="1" ht="55.5" customHeight="1">
      <c r="A397" s="73">
        <f>A395+1</f>
        <v>376</v>
      </c>
      <c r="B397" s="32" t="s">
        <v>363</v>
      </c>
      <c r="C397" s="96" t="s">
        <v>641</v>
      </c>
      <c r="D397" s="34" t="s">
        <v>43</v>
      </c>
      <c r="E397" s="35">
        <v>1</v>
      </c>
      <c r="F397" s="154"/>
      <c r="G397" s="155"/>
      <c r="H397" s="36">
        <f t="shared" ref="H397" si="50">(F397+G397)*E397</f>
        <v>0</v>
      </c>
      <c r="J397" s="85"/>
    </row>
    <row r="398" spans="1:10" s="7" customFormat="1" ht="35.1" customHeight="1">
      <c r="A398" s="77">
        <f>A397+1</f>
        <v>377</v>
      </c>
      <c r="B398" s="38" t="s">
        <v>365</v>
      </c>
      <c r="C398" s="39" t="s">
        <v>364</v>
      </c>
      <c r="D398" s="34" t="s">
        <v>43</v>
      </c>
      <c r="E398" s="35">
        <v>1</v>
      </c>
      <c r="F398" s="154"/>
      <c r="G398" s="155"/>
      <c r="H398" s="36">
        <f t="shared" ref="H398:H405" si="51">(F398+G398)*E398</f>
        <v>0</v>
      </c>
    </row>
    <row r="399" spans="1:10" s="7" customFormat="1" ht="24" customHeight="1">
      <c r="A399" s="77">
        <f t="shared" ref="A399:A405" si="52">A398+1</f>
        <v>378</v>
      </c>
      <c r="B399" s="49" t="s">
        <v>366</v>
      </c>
      <c r="C399" s="43" t="s">
        <v>643</v>
      </c>
      <c r="D399" s="34" t="s">
        <v>43</v>
      </c>
      <c r="E399" s="35">
        <v>1</v>
      </c>
      <c r="F399" s="154"/>
      <c r="G399" s="155"/>
      <c r="H399" s="36">
        <f t="shared" si="51"/>
        <v>0</v>
      </c>
    </row>
    <row r="400" spans="1:10" s="7" customFormat="1" ht="24" customHeight="1">
      <c r="A400" s="77">
        <f t="shared" si="52"/>
        <v>379</v>
      </c>
      <c r="B400" s="49" t="s">
        <v>367</v>
      </c>
      <c r="C400" s="43" t="s">
        <v>642</v>
      </c>
      <c r="D400" s="34" t="s">
        <v>43</v>
      </c>
      <c r="E400" s="35">
        <v>1</v>
      </c>
      <c r="F400" s="154"/>
      <c r="G400" s="155"/>
      <c r="H400" s="36">
        <f t="shared" si="51"/>
        <v>0</v>
      </c>
    </row>
    <row r="401" spans="1:10" s="7" customFormat="1" ht="15" customHeight="1">
      <c r="A401" s="77">
        <f t="shared" si="52"/>
        <v>380</v>
      </c>
      <c r="B401" s="49" t="s">
        <v>368</v>
      </c>
      <c r="C401" s="43" t="s">
        <v>371</v>
      </c>
      <c r="D401" s="34" t="s">
        <v>43</v>
      </c>
      <c r="E401" s="35">
        <v>2</v>
      </c>
      <c r="F401" s="154"/>
      <c r="G401" s="155"/>
      <c r="H401" s="36">
        <f t="shared" si="51"/>
        <v>0</v>
      </c>
    </row>
    <row r="402" spans="1:10" s="7" customFormat="1" ht="50.1" customHeight="1">
      <c r="A402" s="77">
        <f t="shared" si="52"/>
        <v>381</v>
      </c>
      <c r="B402" s="49" t="s">
        <v>369</v>
      </c>
      <c r="C402" s="50" t="s">
        <v>370</v>
      </c>
      <c r="D402" s="46" t="s">
        <v>43</v>
      </c>
      <c r="E402" s="47">
        <v>1</v>
      </c>
      <c r="F402" s="156"/>
      <c r="G402" s="155"/>
      <c r="H402" s="36">
        <f t="shared" si="51"/>
        <v>0</v>
      </c>
    </row>
    <row r="403" spans="1:10" s="7" customFormat="1" ht="24.95" customHeight="1">
      <c r="A403" s="77">
        <f t="shared" si="52"/>
        <v>382</v>
      </c>
      <c r="B403" s="49" t="s">
        <v>372</v>
      </c>
      <c r="C403" s="57" t="s">
        <v>82</v>
      </c>
      <c r="D403" s="46" t="s">
        <v>4</v>
      </c>
      <c r="E403" s="47">
        <f>11.1+17.4</f>
        <v>28.5</v>
      </c>
      <c r="F403" s="157"/>
      <c r="G403" s="155"/>
      <c r="H403" s="36">
        <f t="shared" si="51"/>
        <v>0</v>
      </c>
    </row>
    <row r="404" spans="1:10" s="102" customFormat="1" ht="24" customHeight="1">
      <c r="A404" s="77">
        <f t="shared" si="52"/>
        <v>383</v>
      </c>
      <c r="B404" s="49" t="s">
        <v>374</v>
      </c>
      <c r="C404" s="43" t="s">
        <v>514</v>
      </c>
      <c r="D404" s="46" t="s">
        <v>4</v>
      </c>
      <c r="E404" s="35">
        <f>9.22+8.16</f>
        <v>17.380000000000003</v>
      </c>
      <c r="F404" s="158"/>
      <c r="G404" s="155"/>
      <c r="H404" s="36">
        <f t="shared" si="51"/>
        <v>0</v>
      </c>
    </row>
    <row r="405" spans="1:10" s="7" customFormat="1" ht="36.75" thickBot="1">
      <c r="A405" s="97">
        <f t="shared" si="52"/>
        <v>384</v>
      </c>
      <c r="B405" s="59" t="s">
        <v>373</v>
      </c>
      <c r="C405" s="60" t="s">
        <v>627</v>
      </c>
      <c r="D405" s="91" t="s">
        <v>4</v>
      </c>
      <c r="E405" s="62">
        <f>2.7+11.1</f>
        <v>13.8</v>
      </c>
      <c r="F405" s="159"/>
      <c r="G405" s="155"/>
      <c r="H405" s="36">
        <f t="shared" si="51"/>
        <v>0</v>
      </c>
    </row>
    <row r="406" spans="1:10" s="30" customFormat="1" ht="15.75" thickBot="1">
      <c r="A406" s="23">
        <v>11</v>
      </c>
      <c r="B406" s="24"/>
      <c r="C406" s="25" t="s">
        <v>28</v>
      </c>
      <c r="D406" s="26"/>
      <c r="E406" s="27"/>
      <c r="F406" s="28"/>
      <c r="G406" s="28"/>
      <c r="H406" s="29">
        <f>SUM(H407:H412)</f>
        <v>0</v>
      </c>
    </row>
    <row r="407" spans="1:10" s="7" customFormat="1" ht="60">
      <c r="A407" s="73">
        <f>A405+1</f>
        <v>385</v>
      </c>
      <c r="B407" s="38" t="s">
        <v>375</v>
      </c>
      <c r="C407" s="96" t="s">
        <v>645</v>
      </c>
      <c r="D407" s="34" t="s">
        <v>43</v>
      </c>
      <c r="E407" s="35">
        <v>3</v>
      </c>
      <c r="F407" s="154"/>
      <c r="G407" s="155"/>
      <c r="H407" s="36">
        <f t="shared" ref="H407" si="53">(F407+G407)*E407</f>
        <v>0</v>
      </c>
      <c r="J407" s="85"/>
    </row>
    <row r="408" spans="1:10" s="7" customFormat="1" ht="35.1" customHeight="1">
      <c r="A408" s="77">
        <f>A407+1</f>
        <v>386</v>
      </c>
      <c r="B408" s="38" t="s">
        <v>376</v>
      </c>
      <c r="C408" s="39" t="s">
        <v>317</v>
      </c>
      <c r="D408" s="34" t="s">
        <v>43</v>
      </c>
      <c r="E408" s="35">
        <v>1</v>
      </c>
      <c r="F408" s="154"/>
      <c r="G408" s="155"/>
      <c r="H408" s="36">
        <f t="shared" ref="H408:H412" si="54">(F408+G408)*E408</f>
        <v>0</v>
      </c>
    </row>
    <row r="409" spans="1:10" s="7" customFormat="1" ht="15" customHeight="1">
      <c r="A409" s="77">
        <f t="shared" ref="A409:A412" si="55">A408+1</f>
        <v>387</v>
      </c>
      <c r="B409" s="38" t="s">
        <v>377</v>
      </c>
      <c r="C409" s="43" t="s">
        <v>644</v>
      </c>
      <c r="D409" s="34" t="s">
        <v>43</v>
      </c>
      <c r="E409" s="35">
        <v>1</v>
      </c>
      <c r="F409" s="154"/>
      <c r="G409" s="155"/>
      <c r="H409" s="36">
        <f t="shared" si="54"/>
        <v>0</v>
      </c>
    </row>
    <row r="410" spans="1:10" s="7" customFormat="1" ht="15" customHeight="1">
      <c r="A410" s="77">
        <f t="shared" si="55"/>
        <v>388</v>
      </c>
      <c r="B410" s="49" t="s">
        <v>378</v>
      </c>
      <c r="C410" s="43" t="s">
        <v>70</v>
      </c>
      <c r="D410" s="46" t="s">
        <v>68</v>
      </c>
      <c r="E410" s="47">
        <v>15</v>
      </c>
      <c r="F410" s="157"/>
      <c r="G410" s="155"/>
      <c r="H410" s="36">
        <f t="shared" si="54"/>
        <v>0</v>
      </c>
    </row>
    <row r="411" spans="1:10" s="7" customFormat="1" ht="15" customHeight="1">
      <c r="A411" s="77">
        <f t="shared" si="55"/>
        <v>389</v>
      </c>
      <c r="B411" s="49" t="s">
        <v>378</v>
      </c>
      <c r="C411" s="43" t="s">
        <v>71</v>
      </c>
      <c r="D411" s="46" t="s">
        <v>68</v>
      </c>
      <c r="E411" s="47">
        <v>4</v>
      </c>
      <c r="F411" s="157"/>
      <c r="G411" s="155"/>
      <c r="H411" s="36">
        <f t="shared" si="54"/>
        <v>0</v>
      </c>
    </row>
    <row r="412" spans="1:10" s="7" customFormat="1" ht="15" customHeight="1" thickBot="1">
      <c r="A412" s="97">
        <f t="shared" si="55"/>
        <v>390</v>
      </c>
      <c r="B412" s="78" t="s">
        <v>378</v>
      </c>
      <c r="C412" s="79" t="s">
        <v>72</v>
      </c>
      <c r="D412" s="61" t="s">
        <v>68</v>
      </c>
      <c r="E412" s="87">
        <v>1.5</v>
      </c>
      <c r="F412" s="160"/>
      <c r="G412" s="155"/>
      <c r="H412" s="36">
        <f t="shared" si="54"/>
        <v>0</v>
      </c>
    </row>
    <row r="413" spans="1:10" s="30" customFormat="1" ht="15.75" thickBot="1">
      <c r="A413" s="23">
        <v>12</v>
      </c>
      <c r="B413" s="24"/>
      <c r="C413" s="25" t="s">
        <v>646</v>
      </c>
      <c r="D413" s="26"/>
      <c r="E413" s="27"/>
      <c r="F413" s="28"/>
      <c r="G413" s="28"/>
      <c r="H413" s="29">
        <f>SUM(H414:H417)</f>
        <v>0</v>
      </c>
    </row>
    <row r="414" spans="1:10" s="7" customFormat="1" ht="60">
      <c r="A414" s="73">
        <f>A412+1</f>
        <v>391</v>
      </c>
      <c r="B414" s="38" t="s">
        <v>379</v>
      </c>
      <c r="C414" s="96" t="s">
        <v>648</v>
      </c>
      <c r="D414" s="34" t="s">
        <v>43</v>
      </c>
      <c r="E414" s="35">
        <v>3</v>
      </c>
      <c r="F414" s="154"/>
      <c r="G414" s="155"/>
      <c r="H414" s="36">
        <f t="shared" ref="H414" si="56">(F414+G414)*E414</f>
        <v>0</v>
      </c>
      <c r="J414" s="85"/>
    </row>
    <row r="415" spans="1:10" s="7" customFormat="1" ht="15" customHeight="1">
      <c r="A415" s="77">
        <f>A414+1</f>
        <v>392</v>
      </c>
      <c r="B415" s="38" t="s">
        <v>742</v>
      </c>
      <c r="C415" s="43" t="s">
        <v>382</v>
      </c>
      <c r="D415" s="34" t="s">
        <v>43</v>
      </c>
      <c r="E415" s="35">
        <v>2</v>
      </c>
      <c r="F415" s="154"/>
      <c r="G415" s="155"/>
      <c r="H415" s="36">
        <f t="shared" ref="H415:H417" si="57">(F415+G415)*E415</f>
        <v>0</v>
      </c>
      <c r="J415" s="48"/>
    </row>
    <row r="416" spans="1:10" s="7" customFormat="1" ht="15" customHeight="1">
      <c r="A416" s="77">
        <f t="shared" ref="A416:A417" si="58">A415+1</f>
        <v>393</v>
      </c>
      <c r="B416" s="38" t="s">
        <v>381</v>
      </c>
      <c r="C416" s="43" t="s">
        <v>647</v>
      </c>
      <c r="D416" s="34" t="s">
        <v>43</v>
      </c>
      <c r="E416" s="35">
        <v>1</v>
      </c>
      <c r="F416" s="154"/>
      <c r="G416" s="155"/>
      <c r="H416" s="36">
        <f t="shared" si="57"/>
        <v>0</v>
      </c>
    </row>
    <row r="417" spans="1:13" s="7" customFormat="1" ht="15" customHeight="1" thickBot="1">
      <c r="A417" s="97">
        <f t="shared" si="58"/>
        <v>394</v>
      </c>
      <c r="B417" s="78" t="s">
        <v>383</v>
      </c>
      <c r="C417" s="79" t="s">
        <v>71</v>
      </c>
      <c r="D417" s="61" t="s">
        <v>68</v>
      </c>
      <c r="E417" s="87">
        <v>1.5</v>
      </c>
      <c r="F417" s="160"/>
      <c r="G417" s="155"/>
      <c r="H417" s="36">
        <f t="shared" si="57"/>
        <v>0</v>
      </c>
    </row>
    <row r="418" spans="1:13" s="30" customFormat="1" ht="15.75" thickBot="1">
      <c r="A418" s="23">
        <v>13</v>
      </c>
      <c r="B418" s="24"/>
      <c r="C418" s="25" t="s">
        <v>29</v>
      </c>
      <c r="D418" s="26"/>
      <c r="E418" s="27"/>
      <c r="F418" s="28"/>
      <c r="G418" s="28"/>
      <c r="H418" s="29">
        <f>SUM(H419)</f>
        <v>0</v>
      </c>
    </row>
    <row r="419" spans="1:13" s="7" customFormat="1" ht="168">
      <c r="A419" s="73">
        <f>A417+1</f>
        <v>395</v>
      </c>
      <c r="B419" s="92" t="s">
        <v>384</v>
      </c>
      <c r="C419" s="106" t="s">
        <v>650</v>
      </c>
      <c r="D419" s="75" t="s">
        <v>43</v>
      </c>
      <c r="E419" s="76">
        <v>1</v>
      </c>
      <c r="F419" s="162"/>
      <c r="G419" s="155"/>
      <c r="H419" s="36">
        <f t="shared" ref="H419" si="59">(F419+G419)*E419</f>
        <v>0</v>
      </c>
      <c r="J419" s="85"/>
    </row>
    <row r="420" spans="1:13" s="30" customFormat="1" ht="15.75" thickBot="1">
      <c r="A420" s="66" t="s">
        <v>30</v>
      </c>
      <c r="B420" s="107"/>
      <c r="C420" s="108" t="s">
        <v>31</v>
      </c>
      <c r="D420" s="109"/>
      <c r="E420" s="110"/>
      <c r="F420" s="94"/>
      <c r="G420" s="94"/>
      <c r="H420" s="95">
        <f>SUM(H421:H423)</f>
        <v>0</v>
      </c>
    </row>
    <row r="421" spans="1:13" s="7" customFormat="1" ht="55.5" customHeight="1">
      <c r="A421" s="73">
        <f>A419+1</f>
        <v>396</v>
      </c>
      <c r="B421" s="38" t="s">
        <v>385</v>
      </c>
      <c r="C421" s="96" t="s">
        <v>380</v>
      </c>
      <c r="D421" s="34" t="s">
        <v>43</v>
      </c>
      <c r="E421" s="35">
        <v>1</v>
      </c>
      <c r="F421" s="154"/>
      <c r="G421" s="155"/>
      <c r="H421" s="36">
        <f t="shared" ref="H421" si="60">(F421+G421)*E421</f>
        <v>0</v>
      </c>
      <c r="J421" s="85"/>
    </row>
    <row r="422" spans="1:13" s="7" customFormat="1" ht="15" customHeight="1">
      <c r="A422" s="77">
        <f>A421+1</f>
        <v>397</v>
      </c>
      <c r="B422" s="38" t="s">
        <v>743</v>
      </c>
      <c r="C422" s="43" t="s">
        <v>387</v>
      </c>
      <c r="D422" s="34" t="s">
        <v>43</v>
      </c>
      <c r="E422" s="35">
        <v>1</v>
      </c>
      <c r="F422" s="154"/>
      <c r="G422" s="155"/>
      <c r="H422" s="36">
        <f t="shared" ref="H422" si="61">(F422+G422)*E422</f>
        <v>0</v>
      </c>
      <c r="J422" s="48"/>
    </row>
    <row r="423" spans="1:13" s="7" customFormat="1" ht="15" customHeight="1" thickBot="1">
      <c r="A423" s="97">
        <f>A422+1</f>
        <v>398</v>
      </c>
      <c r="B423" s="78" t="s">
        <v>386</v>
      </c>
      <c r="C423" s="79" t="s">
        <v>649</v>
      </c>
      <c r="D423" s="61" t="s">
        <v>68</v>
      </c>
      <c r="E423" s="87">
        <v>7</v>
      </c>
      <c r="F423" s="160"/>
      <c r="G423" s="155"/>
      <c r="H423" s="36">
        <f>(F423+G423)*E423</f>
        <v>0</v>
      </c>
    </row>
    <row r="424" spans="1:13" s="30" customFormat="1" ht="15.75" thickBot="1">
      <c r="A424" s="23" t="s">
        <v>32</v>
      </c>
      <c r="B424" s="24"/>
      <c r="C424" s="25" t="s">
        <v>33</v>
      </c>
      <c r="D424" s="26"/>
      <c r="E424" s="27"/>
      <c r="F424" s="28"/>
      <c r="G424" s="28"/>
      <c r="H424" s="29">
        <f>SUM(H425:H427)</f>
        <v>0</v>
      </c>
    </row>
    <row r="425" spans="1:13" s="7" customFormat="1" ht="55.5" customHeight="1">
      <c r="A425" s="73">
        <f>A423+1</f>
        <v>399</v>
      </c>
      <c r="B425" s="38" t="s">
        <v>388</v>
      </c>
      <c r="C425" s="96" t="s">
        <v>380</v>
      </c>
      <c r="D425" s="34" t="s">
        <v>43</v>
      </c>
      <c r="E425" s="35">
        <v>1</v>
      </c>
      <c r="F425" s="154"/>
      <c r="G425" s="155"/>
      <c r="H425" s="36">
        <f t="shared" ref="H425:H427" si="62">(F425+G425)*E425</f>
        <v>0</v>
      </c>
      <c r="J425" s="85"/>
    </row>
    <row r="426" spans="1:13" s="7" customFormat="1" ht="15" customHeight="1">
      <c r="A426" s="77">
        <f>A425+1</f>
        <v>400</v>
      </c>
      <c r="B426" s="38" t="s">
        <v>744</v>
      </c>
      <c r="C426" s="43" t="s">
        <v>387</v>
      </c>
      <c r="D426" s="34" t="s">
        <v>43</v>
      </c>
      <c r="E426" s="35">
        <v>1</v>
      </c>
      <c r="F426" s="154"/>
      <c r="G426" s="155"/>
      <c r="H426" s="36">
        <f t="shared" si="62"/>
        <v>0</v>
      </c>
      <c r="J426" s="48"/>
    </row>
    <row r="427" spans="1:13" s="7" customFormat="1" ht="15" customHeight="1" thickBot="1">
      <c r="A427" s="97">
        <f>A426+1</f>
        <v>401</v>
      </c>
      <c r="B427" s="78" t="s">
        <v>389</v>
      </c>
      <c r="C427" s="79" t="s">
        <v>649</v>
      </c>
      <c r="D427" s="61" t="s">
        <v>68</v>
      </c>
      <c r="E427" s="87">
        <v>1.5</v>
      </c>
      <c r="F427" s="160"/>
      <c r="G427" s="155"/>
      <c r="H427" s="36">
        <f t="shared" si="62"/>
        <v>0</v>
      </c>
    </row>
    <row r="428" spans="1:13" s="30" customFormat="1" ht="15.75" thickBot="1">
      <c r="A428" s="23" t="s">
        <v>390</v>
      </c>
      <c r="B428" s="24"/>
      <c r="C428" s="25" t="s">
        <v>391</v>
      </c>
      <c r="D428" s="26"/>
      <c r="E428" s="27"/>
      <c r="F428" s="28"/>
      <c r="G428" s="28"/>
      <c r="H428" s="29">
        <f>SUM(H429:H437)</f>
        <v>0</v>
      </c>
    </row>
    <row r="429" spans="1:13" s="117" customFormat="1" ht="24">
      <c r="A429" s="73">
        <f>A427+1</f>
        <v>402</v>
      </c>
      <c r="B429" s="111" t="s">
        <v>392</v>
      </c>
      <c r="C429" s="112" t="s">
        <v>651</v>
      </c>
      <c r="D429" s="113" t="s">
        <v>43</v>
      </c>
      <c r="E429" s="35">
        <v>1</v>
      </c>
      <c r="F429" s="164"/>
      <c r="G429" s="155"/>
      <c r="H429" s="36">
        <f t="shared" ref="H429" si="63">(F429+G429)*E429</f>
        <v>0</v>
      </c>
      <c r="I429" s="114"/>
      <c r="J429" s="115"/>
      <c r="K429" s="116"/>
      <c r="L429" s="116"/>
      <c r="M429" s="114"/>
    </row>
    <row r="430" spans="1:13" s="117" customFormat="1">
      <c r="A430" s="77">
        <f>A429+1</f>
        <v>403</v>
      </c>
      <c r="B430" s="111" t="s">
        <v>393</v>
      </c>
      <c r="C430" s="118" t="s">
        <v>394</v>
      </c>
      <c r="D430" s="119" t="s">
        <v>43</v>
      </c>
      <c r="E430" s="35">
        <v>1</v>
      </c>
      <c r="F430" s="163"/>
      <c r="G430" s="155"/>
      <c r="H430" s="36">
        <f t="shared" ref="H430:H437" si="64">(F430+G430)*E430</f>
        <v>0</v>
      </c>
      <c r="I430" s="120"/>
      <c r="J430" s="115"/>
      <c r="K430" s="116"/>
      <c r="L430" s="116"/>
      <c r="M430" s="114"/>
    </row>
    <row r="431" spans="1:13" s="7" customFormat="1" ht="15" customHeight="1">
      <c r="A431" s="77">
        <f t="shared" ref="A431:A437" si="65">A430+1</f>
        <v>404</v>
      </c>
      <c r="B431" s="38" t="s">
        <v>398</v>
      </c>
      <c r="C431" s="43" t="s">
        <v>395</v>
      </c>
      <c r="D431" s="34" t="s">
        <v>43</v>
      </c>
      <c r="E431" s="35">
        <v>1</v>
      </c>
      <c r="F431" s="154"/>
      <c r="G431" s="155"/>
      <c r="H431" s="36">
        <f t="shared" si="64"/>
        <v>0</v>
      </c>
    </row>
    <row r="432" spans="1:13" s="7" customFormat="1" ht="15" customHeight="1">
      <c r="A432" s="77">
        <f t="shared" si="65"/>
        <v>405</v>
      </c>
      <c r="B432" s="38" t="s">
        <v>663</v>
      </c>
      <c r="C432" s="43" t="s">
        <v>654</v>
      </c>
      <c r="D432" s="34" t="s">
        <v>43</v>
      </c>
      <c r="E432" s="35">
        <v>1</v>
      </c>
      <c r="F432" s="154"/>
      <c r="G432" s="155"/>
      <c r="H432" s="36">
        <f t="shared" si="64"/>
        <v>0</v>
      </c>
    </row>
    <row r="433" spans="1:13" s="117" customFormat="1" ht="24" customHeight="1">
      <c r="A433" s="77">
        <f t="shared" si="65"/>
        <v>406</v>
      </c>
      <c r="B433" s="38" t="s">
        <v>399</v>
      </c>
      <c r="C433" s="121" t="s">
        <v>560</v>
      </c>
      <c r="D433" s="122" t="s">
        <v>43</v>
      </c>
      <c r="E433" s="35">
        <v>1</v>
      </c>
      <c r="F433" s="164"/>
      <c r="G433" s="155"/>
      <c r="H433" s="36">
        <f t="shared" si="64"/>
        <v>0</v>
      </c>
      <c r="I433" s="120"/>
      <c r="J433" s="115"/>
      <c r="K433" s="116"/>
      <c r="L433" s="116"/>
      <c r="M433" s="114"/>
    </row>
    <row r="434" spans="1:13" s="117" customFormat="1" ht="24" customHeight="1">
      <c r="A434" s="77">
        <f t="shared" si="65"/>
        <v>407</v>
      </c>
      <c r="B434" s="38" t="s">
        <v>400</v>
      </c>
      <c r="C434" s="121" t="s">
        <v>561</v>
      </c>
      <c r="D434" s="123" t="s">
        <v>43</v>
      </c>
      <c r="E434" s="35">
        <v>1</v>
      </c>
      <c r="F434" s="163"/>
      <c r="G434" s="155"/>
      <c r="H434" s="36">
        <f t="shared" si="64"/>
        <v>0</v>
      </c>
      <c r="I434" s="120"/>
      <c r="J434" s="115"/>
      <c r="K434" s="116"/>
      <c r="L434" s="116"/>
      <c r="M434" s="114"/>
    </row>
    <row r="435" spans="1:13" s="7" customFormat="1" ht="26.25" customHeight="1">
      <c r="A435" s="77">
        <f t="shared" si="65"/>
        <v>408</v>
      </c>
      <c r="B435" s="38" t="s">
        <v>401</v>
      </c>
      <c r="C435" s="43" t="s">
        <v>655</v>
      </c>
      <c r="D435" s="46" t="s">
        <v>43</v>
      </c>
      <c r="E435" s="35">
        <v>1</v>
      </c>
      <c r="F435" s="154"/>
      <c r="G435" s="155"/>
      <c r="H435" s="36">
        <f t="shared" si="64"/>
        <v>0</v>
      </c>
      <c r="J435" s="48"/>
    </row>
    <row r="436" spans="1:13" s="7" customFormat="1" ht="24.95" customHeight="1">
      <c r="A436" s="77">
        <f t="shared" si="65"/>
        <v>409</v>
      </c>
      <c r="B436" s="49" t="s">
        <v>402</v>
      </c>
      <c r="C436" s="100" t="s">
        <v>82</v>
      </c>
      <c r="D436" s="46" t="s">
        <v>4</v>
      </c>
      <c r="E436" s="47">
        <v>58.5</v>
      </c>
      <c r="F436" s="157"/>
      <c r="G436" s="155"/>
      <c r="H436" s="36">
        <f t="shared" si="64"/>
        <v>0</v>
      </c>
    </row>
    <row r="437" spans="1:13" s="7" customFormat="1" ht="36.75" thickBot="1">
      <c r="A437" s="97">
        <f t="shared" si="65"/>
        <v>410</v>
      </c>
      <c r="B437" s="59" t="s">
        <v>403</v>
      </c>
      <c r="C437" s="60" t="s">
        <v>628</v>
      </c>
      <c r="D437" s="61" t="s">
        <v>4</v>
      </c>
      <c r="E437" s="62">
        <v>40</v>
      </c>
      <c r="F437" s="159"/>
      <c r="G437" s="155"/>
      <c r="H437" s="36">
        <f t="shared" si="64"/>
        <v>0</v>
      </c>
    </row>
    <row r="438" spans="1:13" s="30" customFormat="1" ht="15.75" thickBot="1">
      <c r="A438" s="23" t="s">
        <v>404</v>
      </c>
      <c r="B438" s="24"/>
      <c r="C438" s="25" t="s">
        <v>405</v>
      </c>
      <c r="D438" s="26"/>
      <c r="E438" s="27"/>
      <c r="F438" s="28"/>
      <c r="G438" s="28"/>
      <c r="H438" s="29">
        <f>SUM(H439:H451)</f>
        <v>0</v>
      </c>
    </row>
    <row r="439" spans="1:13" s="117" customFormat="1" ht="24">
      <c r="A439" s="73">
        <f>A437+1</f>
        <v>411</v>
      </c>
      <c r="B439" s="124" t="s">
        <v>406</v>
      </c>
      <c r="C439" s="112" t="s">
        <v>537</v>
      </c>
      <c r="D439" s="123" t="s">
        <v>43</v>
      </c>
      <c r="E439" s="35">
        <v>1</v>
      </c>
      <c r="F439" s="165"/>
      <c r="G439" s="155"/>
      <c r="H439" s="36">
        <f t="shared" ref="H439" si="66">(F439+G439)*E439</f>
        <v>0</v>
      </c>
      <c r="I439" s="114"/>
      <c r="J439" s="115"/>
      <c r="K439" s="116"/>
      <c r="L439" s="116"/>
      <c r="M439" s="114"/>
    </row>
    <row r="440" spans="1:13" s="117" customFormat="1">
      <c r="A440" s="77">
        <f>A439+1</f>
        <v>412</v>
      </c>
      <c r="B440" s="125" t="s">
        <v>414</v>
      </c>
      <c r="C440" s="126" t="s">
        <v>413</v>
      </c>
      <c r="D440" s="122" t="s">
        <v>43</v>
      </c>
      <c r="E440" s="35">
        <v>1</v>
      </c>
      <c r="F440" s="163"/>
      <c r="G440" s="155"/>
      <c r="H440" s="36">
        <f t="shared" ref="H440:H451" si="67">(F440+G440)*E440</f>
        <v>0</v>
      </c>
      <c r="I440" s="120"/>
      <c r="J440" s="115"/>
      <c r="K440" s="116"/>
      <c r="L440" s="116"/>
      <c r="M440" s="114"/>
    </row>
    <row r="441" spans="1:13" s="117" customFormat="1" ht="24">
      <c r="A441" s="77">
        <f t="shared" ref="A441:A451" si="68">A440+1</f>
        <v>413</v>
      </c>
      <c r="B441" s="127" t="s">
        <v>664</v>
      </c>
      <c r="C441" s="118" t="s">
        <v>658</v>
      </c>
      <c r="D441" s="119" t="s">
        <v>43</v>
      </c>
      <c r="E441" s="35">
        <v>1</v>
      </c>
      <c r="F441" s="165"/>
      <c r="G441" s="155"/>
      <c r="H441" s="36">
        <f t="shared" si="67"/>
        <v>0</v>
      </c>
      <c r="I441" s="120"/>
      <c r="J441" s="115"/>
      <c r="K441" s="116"/>
      <c r="L441" s="116"/>
      <c r="M441" s="114"/>
    </row>
    <row r="442" spans="1:13" s="7" customFormat="1" ht="15" customHeight="1">
      <c r="A442" s="77">
        <f t="shared" si="68"/>
        <v>414</v>
      </c>
      <c r="B442" s="49" t="s">
        <v>407</v>
      </c>
      <c r="C442" s="43" t="s">
        <v>415</v>
      </c>
      <c r="D442" s="46" t="s">
        <v>43</v>
      </c>
      <c r="E442" s="35">
        <v>1</v>
      </c>
      <c r="F442" s="154"/>
      <c r="G442" s="155"/>
      <c r="H442" s="36">
        <f t="shared" si="67"/>
        <v>0</v>
      </c>
    </row>
    <row r="443" spans="1:13" s="7" customFormat="1" ht="15" customHeight="1">
      <c r="A443" s="77">
        <f t="shared" si="68"/>
        <v>415</v>
      </c>
      <c r="B443" s="49" t="s">
        <v>416</v>
      </c>
      <c r="C443" s="43" t="s">
        <v>417</v>
      </c>
      <c r="D443" s="46" t="s">
        <v>43</v>
      </c>
      <c r="E443" s="35">
        <v>1</v>
      </c>
      <c r="F443" s="154"/>
      <c r="G443" s="155"/>
      <c r="H443" s="36">
        <f t="shared" si="67"/>
        <v>0</v>
      </c>
    </row>
    <row r="444" spans="1:13" s="132" customFormat="1">
      <c r="A444" s="77">
        <f t="shared" si="68"/>
        <v>416</v>
      </c>
      <c r="B444" s="38" t="s">
        <v>408</v>
      </c>
      <c r="C444" s="126" t="s">
        <v>657</v>
      </c>
      <c r="D444" s="122" t="s">
        <v>43</v>
      </c>
      <c r="E444" s="35">
        <v>1</v>
      </c>
      <c r="F444" s="166"/>
      <c r="G444" s="155"/>
      <c r="H444" s="36">
        <f t="shared" si="67"/>
        <v>0</v>
      </c>
      <c r="I444" s="128"/>
      <c r="J444" s="129"/>
      <c r="K444" s="130"/>
      <c r="L444" s="130"/>
      <c r="M444" s="131"/>
    </row>
    <row r="445" spans="1:13" s="117" customFormat="1" ht="24" customHeight="1">
      <c r="A445" s="103">
        <f t="shared" si="68"/>
        <v>417</v>
      </c>
      <c r="B445" s="38" t="s">
        <v>409</v>
      </c>
      <c r="C445" s="133" t="s">
        <v>562</v>
      </c>
      <c r="D445" s="122" t="s">
        <v>43</v>
      </c>
      <c r="E445" s="35">
        <v>1</v>
      </c>
      <c r="F445" s="165"/>
      <c r="G445" s="155"/>
      <c r="H445" s="36">
        <f t="shared" si="67"/>
        <v>0</v>
      </c>
      <c r="I445" s="120"/>
      <c r="J445" s="115"/>
      <c r="K445" s="116"/>
      <c r="L445" s="116"/>
      <c r="M445" s="114"/>
    </row>
    <row r="446" spans="1:13" s="117" customFormat="1" ht="24" customHeight="1">
      <c r="A446" s="77">
        <f t="shared" si="68"/>
        <v>418</v>
      </c>
      <c r="B446" s="38" t="s">
        <v>665</v>
      </c>
      <c r="C446" s="126" t="s">
        <v>659</v>
      </c>
      <c r="D446" s="123" t="s">
        <v>43</v>
      </c>
      <c r="E446" s="35">
        <v>1</v>
      </c>
      <c r="F446" s="165"/>
      <c r="G446" s="155"/>
      <c r="H446" s="36">
        <f t="shared" si="67"/>
        <v>0</v>
      </c>
      <c r="I446" s="120"/>
      <c r="J446" s="115"/>
      <c r="K446" s="116"/>
      <c r="L446" s="116"/>
      <c r="M446" s="114"/>
    </row>
    <row r="447" spans="1:13" s="7" customFormat="1" ht="15" customHeight="1">
      <c r="A447" s="77">
        <f t="shared" si="68"/>
        <v>419</v>
      </c>
      <c r="B447" s="38" t="s">
        <v>410</v>
      </c>
      <c r="C447" s="43" t="s">
        <v>590</v>
      </c>
      <c r="D447" s="46" t="s">
        <v>43</v>
      </c>
      <c r="E447" s="35">
        <v>1</v>
      </c>
      <c r="F447" s="154"/>
      <c r="G447" s="155"/>
      <c r="H447" s="36">
        <f t="shared" si="67"/>
        <v>0</v>
      </c>
      <c r="J447" s="48"/>
    </row>
    <row r="448" spans="1:13" s="7" customFormat="1" ht="24">
      <c r="A448" s="77">
        <f t="shared" si="68"/>
        <v>420</v>
      </c>
      <c r="B448" s="38" t="s">
        <v>666</v>
      </c>
      <c r="C448" s="43" t="s">
        <v>660</v>
      </c>
      <c r="D448" s="46" t="s">
        <v>43</v>
      </c>
      <c r="E448" s="35">
        <v>1</v>
      </c>
      <c r="F448" s="154"/>
      <c r="G448" s="155"/>
      <c r="H448" s="36">
        <f t="shared" si="67"/>
        <v>0</v>
      </c>
      <c r="J448" s="48"/>
    </row>
    <row r="449" spans="1:13" s="7" customFormat="1" ht="15" customHeight="1">
      <c r="A449" s="77">
        <f t="shared" si="68"/>
        <v>421</v>
      </c>
      <c r="B449" s="49" t="s">
        <v>418</v>
      </c>
      <c r="C449" s="43" t="s">
        <v>419</v>
      </c>
      <c r="D449" s="46" t="s">
        <v>68</v>
      </c>
      <c r="E449" s="47">
        <v>4</v>
      </c>
      <c r="F449" s="157"/>
      <c r="G449" s="155"/>
      <c r="H449" s="36">
        <f t="shared" si="67"/>
        <v>0</v>
      </c>
    </row>
    <row r="450" spans="1:13" s="7" customFormat="1" ht="24.95" customHeight="1">
      <c r="A450" s="77">
        <f t="shared" si="68"/>
        <v>422</v>
      </c>
      <c r="B450" s="49" t="s">
        <v>411</v>
      </c>
      <c r="C450" s="100" t="s">
        <v>82</v>
      </c>
      <c r="D450" s="46" t="s">
        <v>4</v>
      </c>
      <c r="E450" s="47">
        <v>73.5</v>
      </c>
      <c r="F450" s="157"/>
      <c r="G450" s="155"/>
      <c r="H450" s="36">
        <f t="shared" si="67"/>
        <v>0</v>
      </c>
    </row>
    <row r="451" spans="1:13" s="7" customFormat="1" ht="36.75" thickBot="1">
      <c r="A451" s="97">
        <f t="shared" si="68"/>
        <v>423</v>
      </c>
      <c r="B451" s="78" t="s">
        <v>412</v>
      </c>
      <c r="C451" s="134" t="s">
        <v>628</v>
      </c>
      <c r="D451" s="61" t="s">
        <v>4</v>
      </c>
      <c r="E451" s="62">
        <v>56.5</v>
      </c>
      <c r="F451" s="159"/>
      <c r="G451" s="155"/>
      <c r="H451" s="36">
        <f t="shared" si="67"/>
        <v>0</v>
      </c>
    </row>
    <row r="452" spans="1:13" s="30" customFormat="1" ht="15.75" thickBot="1">
      <c r="A452" s="23" t="s">
        <v>420</v>
      </c>
      <c r="B452" s="24"/>
      <c r="C452" s="25" t="s">
        <v>421</v>
      </c>
      <c r="D452" s="26"/>
      <c r="E452" s="27"/>
      <c r="F452" s="28"/>
      <c r="G452" s="28"/>
      <c r="H452" s="29">
        <f>SUM(H453:H461)</f>
        <v>0</v>
      </c>
    </row>
    <row r="453" spans="1:13" s="117" customFormat="1" ht="24">
      <c r="A453" s="73">
        <f>A451+1</f>
        <v>424</v>
      </c>
      <c r="B453" s="124" t="s">
        <v>422</v>
      </c>
      <c r="C453" s="112" t="s">
        <v>538</v>
      </c>
      <c r="D453" s="123" t="s">
        <v>43</v>
      </c>
      <c r="E453" s="35">
        <v>1</v>
      </c>
      <c r="F453" s="165"/>
      <c r="G453" s="155"/>
      <c r="H453" s="36">
        <f t="shared" ref="H453" si="69">(F453+G453)*E453</f>
        <v>0</v>
      </c>
      <c r="I453" s="114"/>
      <c r="J453" s="115"/>
      <c r="K453" s="116"/>
      <c r="L453" s="116"/>
      <c r="M453" s="114"/>
    </row>
    <row r="454" spans="1:13" s="117" customFormat="1">
      <c r="A454" s="77">
        <f>A453+1</f>
        <v>425</v>
      </c>
      <c r="B454" s="125" t="s">
        <v>424</v>
      </c>
      <c r="C454" s="126" t="s">
        <v>423</v>
      </c>
      <c r="D454" s="122" t="s">
        <v>43</v>
      </c>
      <c r="E454" s="35">
        <v>1</v>
      </c>
      <c r="F454" s="163"/>
      <c r="G454" s="155"/>
      <c r="H454" s="36">
        <f t="shared" ref="H454:H461" si="70">(F454+G454)*E454</f>
        <v>0</v>
      </c>
      <c r="I454" s="120"/>
      <c r="J454" s="115"/>
      <c r="K454" s="116"/>
      <c r="L454" s="116"/>
      <c r="M454" s="114"/>
    </row>
    <row r="455" spans="1:13" s="117" customFormat="1">
      <c r="A455" s="77">
        <f t="shared" ref="A455:A461" si="71">A454+1</f>
        <v>426</v>
      </c>
      <c r="B455" s="127" t="s">
        <v>426</v>
      </c>
      <c r="C455" s="126" t="s">
        <v>652</v>
      </c>
      <c r="D455" s="122" t="s">
        <v>43</v>
      </c>
      <c r="E455" s="35">
        <v>1</v>
      </c>
      <c r="F455" s="163"/>
      <c r="G455" s="155"/>
      <c r="H455" s="36">
        <f t="shared" si="70"/>
        <v>0</v>
      </c>
      <c r="I455" s="120"/>
      <c r="J455" s="115"/>
      <c r="K455" s="116"/>
      <c r="L455" s="116"/>
      <c r="M455" s="114"/>
    </row>
    <row r="456" spans="1:13" s="117" customFormat="1" ht="24">
      <c r="A456" s="77">
        <f t="shared" si="71"/>
        <v>427</v>
      </c>
      <c r="B456" s="127" t="s">
        <v>667</v>
      </c>
      <c r="C456" s="118" t="s">
        <v>661</v>
      </c>
      <c r="D456" s="119" t="s">
        <v>43</v>
      </c>
      <c r="E456" s="35">
        <v>1</v>
      </c>
      <c r="F456" s="165"/>
      <c r="G456" s="155"/>
      <c r="H456" s="36">
        <f t="shared" si="70"/>
        <v>0</v>
      </c>
      <c r="I456" s="120"/>
      <c r="J456" s="115"/>
      <c r="K456" s="116"/>
      <c r="L456" s="116"/>
      <c r="M456" s="114"/>
    </row>
    <row r="457" spans="1:13" s="117" customFormat="1">
      <c r="A457" s="77">
        <f t="shared" si="71"/>
        <v>428</v>
      </c>
      <c r="B457" s="38" t="s">
        <v>425</v>
      </c>
      <c r="C457" s="126" t="s">
        <v>662</v>
      </c>
      <c r="D457" s="135" t="s">
        <v>43</v>
      </c>
      <c r="E457" s="35">
        <v>1</v>
      </c>
      <c r="F457" s="164"/>
      <c r="G457" s="155"/>
      <c r="H457" s="36">
        <f>(F457+G457)*E457</f>
        <v>0</v>
      </c>
      <c r="I457" s="120"/>
      <c r="J457" s="115"/>
      <c r="K457" s="116"/>
      <c r="L457" s="116"/>
      <c r="M457" s="114"/>
    </row>
    <row r="458" spans="1:13" s="7" customFormat="1" ht="15" customHeight="1">
      <c r="A458" s="77">
        <f t="shared" si="71"/>
        <v>429</v>
      </c>
      <c r="B458" s="45" t="s">
        <v>427</v>
      </c>
      <c r="C458" s="43" t="s">
        <v>589</v>
      </c>
      <c r="D458" s="46" t="s">
        <v>43</v>
      </c>
      <c r="E458" s="35">
        <v>1</v>
      </c>
      <c r="F458" s="156"/>
      <c r="G458" s="155"/>
      <c r="H458" s="36">
        <f t="shared" si="70"/>
        <v>0</v>
      </c>
      <c r="J458" s="48"/>
    </row>
    <row r="459" spans="1:13" s="7" customFormat="1" ht="15" customHeight="1">
      <c r="A459" s="77">
        <f t="shared" si="71"/>
        <v>430</v>
      </c>
      <c r="B459" s="49" t="s">
        <v>653</v>
      </c>
      <c r="C459" s="43" t="s">
        <v>86</v>
      </c>
      <c r="D459" s="46" t="s">
        <v>68</v>
      </c>
      <c r="E459" s="47">
        <v>1</v>
      </c>
      <c r="F459" s="156"/>
      <c r="G459" s="155"/>
      <c r="H459" s="36">
        <f t="shared" si="70"/>
        <v>0</v>
      </c>
      <c r="J459" s="48"/>
    </row>
    <row r="460" spans="1:13" s="7" customFormat="1" ht="24.95" customHeight="1">
      <c r="A460" s="77">
        <f t="shared" si="71"/>
        <v>431</v>
      </c>
      <c r="B460" s="49" t="s">
        <v>428</v>
      </c>
      <c r="C460" s="100" t="s">
        <v>82</v>
      </c>
      <c r="D460" s="46" t="s">
        <v>4</v>
      </c>
      <c r="E460" s="47">
        <v>38.5</v>
      </c>
      <c r="F460" s="157"/>
      <c r="G460" s="155"/>
      <c r="H460" s="36">
        <f t="shared" si="70"/>
        <v>0</v>
      </c>
    </row>
    <row r="461" spans="1:13" s="7" customFormat="1" ht="36.75" thickBot="1">
      <c r="A461" s="97">
        <f t="shared" si="71"/>
        <v>432</v>
      </c>
      <c r="B461" s="78" t="s">
        <v>429</v>
      </c>
      <c r="C461" s="134" t="s">
        <v>628</v>
      </c>
      <c r="D461" s="61" t="s">
        <v>4</v>
      </c>
      <c r="E461" s="62">
        <v>42.5</v>
      </c>
      <c r="F461" s="159"/>
      <c r="G461" s="155"/>
      <c r="H461" s="36">
        <f t="shared" si="70"/>
        <v>0</v>
      </c>
    </row>
    <row r="462" spans="1:13" s="30" customFormat="1" ht="15.75" thickBot="1">
      <c r="A462" s="23"/>
      <c r="B462" s="24"/>
      <c r="C462" s="25" t="s">
        <v>629</v>
      </c>
      <c r="D462" s="26"/>
      <c r="E462" s="27"/>
      <c r="F462" s="28"/>
      <c r="G462" s="28"/>
      <c r="H462" s="29">
        <f>SUM(H463:H469)</f>
        <v>0</v>
      </c>
      <c r="I462" s="136"/>
    </row>
    <row r="463" spans="1:13">
      <c r="A463" s="137">
        <f>A461+1</f>
        <v>433</v>
      </c>
      <c r="B463" s="138" t="s">
        <v>671</v>
      </c>
      <c r="C463" s="139" t="s">
        <v>430</v>
      </c>
      <c r="D463" s="34" t="s">
        <v>44</v>
      </c>
      <c r="E463" s="35">
        <v>1</v>
      </c>
      <c r="F463" s="165"/>
      <c r="G463" s="155"/>
      <c r="H463" s="36">
        <f t="shared" ref="H463" si="72">(F463+G463)*E463</f>
        <v>0</v>
      </c>
    </row>
    <row r="464" spans="1:13">
      <c r="A464" s="140">
        <f t="shared" ref="A464:A469" si="73">A463+1</f>
        <v>434</v>
      </c>
      <c r="B464" s="141" t="s">
        <v>672</v>
      </c>
      <c r="C464" s="142" t="s">
        <v>431</v>
      </c>
      <c r="D464" s="46" t="s">
        <v>44</v>
      </c>
      <c r="E464" s="35">
        <v>1</v>
      </c>
      <c r="F464" s="163"/>
      <c r="G464" s="155"/>
      <c r="H464" s="36">
        <f t="shared" ref="H464:H469" si="74">(F464+G464)*E464</f>
        <v>0</v>
      </c>
    </row>
    <row r="465" spans="1:8">
      <c r="A465" s="140">
        <f t="shared" si="73"/>
        <v>435</v>
      </c>
      <c r="B465" s="141" t="s">
        <v>675</v>
      </c>
      <c r="C465" s="142" t="s">
        <v>432</v>
      </c>
      <c r="D465" s="46" t="s">
        <v>44</v>
      </c>
      <c r="E465" s="35">
        <v>1</v>
      </c>
      <c r="F465" s="163"/>
      <c r="G465" s="155"/>
      <c r="H465" s="36">
        <f t="shared" si="74"/>
        <v>0</v>
      </c>
    </row>
    <row r="466" spans="1:8">
      <c r="A466" s="140">
        <f t="shared" si="73"/>
        <v>436</v>
      </c>
      <c r="B466" s="141" t="s">
        <v>676</v>
      </c>
      <c r="C466" s="142" t="s">
        <v>433</v>
      </c>
      <c r="D466" s="46" t="s">
        <v>44</v>
      </c>
      <c r="E466" s="35">
        <v>1</v>
      </c>
      <c r="F466" s="163"/>
      <c r="G466" s="155"/>
      <c r="H466" s="36">
        <f t="shared" si="74"/>
        <v>0</v>
      </c>
    </row>
    <row r="467" spans="1:8">
      <c r="A467" s="140">
        <f t="shared" si="73"/>
        <v>437</v>
      </c>
      <c r="B467" s="141" t="s">
        <v>673</v>
      </c>
      <c r="C467" s="142" t="s">
        <v>668</v>
      </c>
      <c r="D467" s="46" t="s">
        <v>44</v>
      </c>
      <c r="E467" s="35">
        <v>1</v>
      </c>
      <c r="F467" s="163"/>
      <c r="G467" s="155"/>
      <c r="H467" s="36">
        <f t="shared" si="74"/>
        <v>0</v>
      </c>
    </row>
    <row r="468" spans="1:8">
      <c r="A468" s="140">
        <f t="shared" si="73"/>
        <v>438</v>
      </c>
      <c r="B468" s="141" t="s">
        <v>677</v>
      </c>
      <c r="C468" s="142" t="s">
        <v>669</v>
      </c>
      <c r="D468" s="46" t="s">
        <v>44</v>
      </c>
      <c r="E468" s="35">
        <v>1</v>
      </c>
      <c r="F468" s="163"/>
      <c r="G468" s="155"/>
      <c r="H468" s="36">
        <f>(F468+G468)*E468</f>
        <v>0</v>
      </c>
    </row>
    <row r="469" spans="1:8">
      <c r="A469" s="143">
        <f t="shared" si="73"/>
        <v>439</v>
      </c>
      <c r="B469" s="144" t="s">
        <v>674</v>
      </c>
      <c r="C469" s="145" t="s">
        <v>670</v>
      </c>
      <c r="D469" s="146" t="s">
        <v>44</v>
      </c>
      <c r="E469" s="147">
        <v>1</v>
      </c>
      <c r="F469" s="167"/>
      <c r="G469" s="155"/>
      <c r="H469" s="36">
        <f t="shared" si="74"/>
        <v>0</v>
      </c>
    </row>
    <row r="470" spans="1:8">
      <c r="A470" s="148"/>
      <c r="B470" s="138"/>
      <c r="C470" s="149"/>
      <c r="D470" s="34"/>
      <c r="E470" s="35"/>
      <c r="F470" s="150"/>
      <c r="G470" s="151"/>
      <c r="H470" s="152"/>
    </row>
  </sheetData>
  <sheetProtection algorithmName="SHA-512" hashValue="QqBnmfpL45jNQukwLCv6P/IVjZ9Fx7823mREZQXD/bHyP99I9KA307g4RI+wIfIu3XgaAwGCub5oJicL287MPg==" saltValue="lGvrBvPgRLNRzlG92RCHQw==" spinCount="100000" sheet="1" objects="1" scenarios="1"/>
  <mergeCells count="3">
    <mergeCell ref="A2:H2"/>
    <mergeCell ref="A1:H1"/>
    <mergeCell ref="A4:H4"/>
  </mergeCells>
  <phoneticPr fontId="93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77" orientation="landscape" r:id="rId1"/>
  <headerFooter>
    <oddFooter>&amp;C&amp;P</oddFooter>
  </headerFooter>
  <rowBreaks count="3" manualBreakCount="3">
    <brk id="163" max="8" man="1"/>
    <brk id="361" max="8" man="1"/>
    <brk id="4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vzt</vt:lpstr>
      <vt:lpstr>vzt!Názvy_tisku</vt:lpstr>
      <vt:lpstr>vzt!Oblast_tisku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SKRADA61</cp:lastModifiedBy>
  <cp:lastPrinted>2021-02-22T12:01:33Z</cp:lastPrinted>
  <dcterms:created xsi:type="dcterms:W3CDTF">2015-01-03T16:37:10Z</dcterms:created>
  <dcterms:modified xsi:type="dcterms:W3CDTF">2021-05-12T15:05:10Z</dcterms:modified>
</cp:coreProperties>
</file>