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66925"/>
  <mc:AlternateContent xmlns:mc="http://schemas.openxmlformats.org/markup-compatibility/2006">
    <mc:Choice Requires="x15">
      <x15ac:absPath xmlns:x15ac="http://schemas.microsoft.com/office/spreadsheetml/2010/11/ac" url="X:\OP_VVV\Realizace\Veřejné zakázky_fakulta\NPO\Vysílací věže\VZ_Vysílací věže a kamera\01_zadávací dokumentace\"/>
    </mc:Choice>
  </mc:AlternateContent>
  <xr:revisionPtr revIDLastSave="0" documentId="13_ncr:1_{BA715D90-CCC5-45BE-9C0C-297B5C79E450}" xr6:coauthVersionLast="47" xr6:coauthVersionMax="47" xr10:uidLastSave="{00000000-0000-0000-0000-000000000000}"/>
  <bookViews>
    <workbookView xWindow="-120" yWindow="-120" windowWidth="29040" windowHeight="17640" tabRatio="945" firstSheet="2" activeTab="2" xr2:uid="{00000000-000D-0000-FFFF-FFFF00000000}"/>
  </bookViews>
  <sheets>
    <sheet name="Sheet1" sheetId="1" state="hidden" r:id="rId1"/>
    <sheet name="specs A+" sheetId="2" state="hidden" r:id="rId2"/>
    <sheet name="POPIS PLNĚNÍ" sheetId="15" r:id="rId3"/>
    <sheet name="FINANČNÍ SOUHRN" sheetId="16" r:id="rId4"/>
    <sheet name="01 kamery" sheetId="3" r:id="rId5"/>
    <sheet name="02 vstupní převodníky" sheetId="4" r:id="rId6"/>
    <sheet name="03 vnitřní převody" sheetId="6" r:id="rId7"/>
    <sheet name="04 střižna" sheetId="7" r:id="rId8"/>
    <sheet name="05 počítač" sheetId="9" r:id="rId9"/>
    <sheet name="06 audio" sheetId="10" r:id="rId10"/>
    <sheet name="07 case" sheetId="12" r:id="rId11"/>
    <sheet name="08 tělo kamery" sheetId="17" r:id="rId12"/>
    <sheet name="SESTAVY" sheetId="13" r:id="rId13"/>
    <sheet name="SOUHRN POLOŽEK" sheetId="14" r:id="rId14"/>
    <sheet name="patch panely" sheetId="5" state="hidden" r:id="rId1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 i="17" l="1"/>
  <c r="L28" i="17" s="1"/>
  <c r="L68" i="3"/>
  <c r="L67" i="3"/>
  <c r="L66" i="3"/>
  <c r="L65" i="3"/>
  <c r="L64" i="3"/>
  <c r="L63" i="3"/>
  <c r="L61" i="3"/>
  <c r="L38" i="3"/>
  <c r="J12" i="12"/>
  <c r="J11" i="12"/>
  <c r="J10" i="12"/>
  <c r="J9" i="12"/>
  <c r="J8" i="12"/>
  <c r="J7" i="12"/>
  <c r="J6" i="12"/>
  <c r="J5" i="12"/>
  <c r="J23" i="10"/>
  <c r="J22" i="10"/>
  <c r="J21" i="10"/>
  <c r="J20" i="10"/>
  <c r="J19" i="10"/>
  <c r="J18" i="10"/>
  <c r="J17" i="10"/>
  <c r="J16" i="10"/>
  <c r="J15" i="10"/>
  <c r="J14" i="10"/>
  <c r="J13" i="10"/>
  <c r="J12" i="10"/>
  <c r="J11" i="10"/>
  <c r="J10" i="10"/>
  <c r="J9" i="10"/>
  <c r="J8" i="10"/>
  <c r="J7" i="10"/>
  <c r="J6" i="10"/>
  <c r="J5" i="10"/>
  <c r="L5" i="9"/>
  <c r="L28" i="9"/>
  <c r="L27" i="9"/>
  <c r="L50" i="9"/>
  <c r="L36" i="9"/>
  <c r="L35" i="9"/>
  <c r="L34" i="9"/>
  <c r="L33" i="9"/>
  <c r="L32" i="9"/>
  <c r="L31" i="9"/>
  <c r="L30" i="9"/>
  <c r="L49" i="9"/>
  <c r="L48" i="9"/>
  <c r="L47" i="9"/>
  <c r="L46" i="9"/>
  <c r="L45" i="9"/>
  <c r="L44" i="9"/>
  <c r="L43" i="9"/>
  <c r="L23" i="7"/>
  <c r="L5" i="7"/>
  <c r="K5" i="6"/>
  <c r="K11" i="6" s="1"/>
  <c r="C9" i="16" s="1"/>
  <c r="K11" i="4"/>
  <c r="K21" i="4"/>
  <c r="K17" i="4"/>
  <c r="K40" i="4"/>
  <c r="K39" i="4"/>
  <c r="K38" i="4"/>
  <c r="K37" i="4"/>
  <c r="K36" i="4"/>
  <c r="K35" i="4"/>
  <c r="K34" i="4"/>
  <c r="K33" i="4"/>
  <c r="K32" i="4"/>
  <c r="K31" i="4"/>
  <c r="K30" i="4"/>
  <c r="K29" i="4"/>
  <c r="K28" i="4"/>
  <c r="K27" i="4"/>
  <c r="K26" i="4"/>
  <c r="K25" i="4"/>
  <c r="K5" i="4"/>
  <c r="L58" i="3"/>
  <c r="L59" i="3"/>
  <c r="L60" i="3"/>
  <c r="L57" i="3"/>
  <c r="L39" i="3"/>
  <c r="L40" i="3"/>
  <c r="L41" i="3"/>
  <c r="L42" i="3"/>
  <c r="L37" i="3"/>
  <c r="L5" i="3"/>
  <c r="C14" i="16" l="1"/>
  <c r="J13" i="12"/>
  <c r="C13" i="16" s="1"/>
  <c r="J24" i="10"/>
  <c r="C12" i="16" s="1"/>
  <c r="L51" i="9"/>
  <c r="C11" i="16" s="1"/>
  <c r="L24" i="7"/>
  <c r="C10" i="16" s="1"/>
  <c r="K41" i="4"/>
  <c r="C8" i="16" s="1"/>
  <c r="L72" i="3"/>
  <c r="C7" i="16" s="1"/>
  <c r="E37" i="2"/>
  <c r="E36" i="2"/>
  <c r="E30" i="2"/>
  <c r="E18" i="2"/>
  <c r="D37" i="2"/>
  <c r="D36" i="2"/>
  <c r="D30" i="2"/>
  <c r="D22" i="2"/>
  <c r="H37" i="1"/>
  <c r="H36" i="1"/>
  <c r="H30" i="1"/>
  <c r="H22" i="1"/>
  <c r="H18" i="1"/>
  <c r="L39" i="1"/>
  <c r="L36" i="1"/>
  <c r="L30" i="1"/>
  <c r="L22" i="1"/>
  <c r="L18" i="1"/>
  <c r="X39" i="1"/>
  <c r="X36" i="1"/>
  <c r="X30" i="1"/>
  <c r="X26" i="1"/>
  <c r="X22" i="1"/>
  <c r="X18" i="1" s="1"/>
  <c r="T30" i="1"/>
  <c r="T22" i="1"/>
  <c r="T32" i="1"/>
  <c r="T28" i="1"/>
  <c r="T39" i="1"/>
  <c r="T36" i="1"/>
  <c r="T18" i="1"/>
  <c r="P22" i="1"/>
  <c r="D36" i="1"/>
  <c r="D37" i="1"/>
  <c r="D22" i="1"/>
  <c r="P39" i="1"/>
  <c r="P36" i="1"/>
  <c r="P30" i="1"/>
  <c r="P26" i="1"/>
  <c r="P18" i="1"/>
  <c r="D30" i="1"/>
  <c r="D18" i="1"/>
  <c r="C15" i="16" l="1"/>
  <c r="D18" i="2"/>
</calcChain>
</file>

<file path=xl/sharedStrings.xml><?xml version="1.0" encoding="utf-8"?>
<sst xmlns="http://schemas.openxmlformats.org/spreadsheetml/2006/main" count="1266" uniqueCount="594">
  <si>
    <t>varinta A FHD</t>
  </si>
  <si>
    <t>varinta A+ FHD</t>
  </si>
  <si>
    <t>varinta A++ FHD</t>
  </si>
  <si>
    <t>varinta B FHD</t>
  </si>
  <si>
    <t>varinta C 4K</t>
  </si>
  <si>
    <t>varinta D FHD pouze vysílání</t>
  </si>
  <si>
    <t>klíčové vlastnosti</t>
  </si>
  <si>
    <t>4 video vstupy, příprava pro 8</t>
  </si>
  <si>
    <t>8 video vstupů</t>
  </si>
  <si>
    <t>jedna kamera</t>
  </si>
  <si>
    <t>dvě kamery, statická a akční</t>
  </si>
  <si>
    <t>simultánní záznam všech video vstupů</t>
  </si>
  <si>
    <t>možnost dvou bezdrátových mikrofonů,</t>
  </si>
  <si>
    <t>možnost čtyř bezdrátových mikrofonů,</t>
  </si>
  <si>
    <t>dva náhlavní nebo klopové, případně</t>
  </si>
  <si>
    <t>tři náhlavní nebo klopové a jeden ruční</t>
  </si>
  <si>
    <t>jeden náhlavní a jeden ruční</t>
  </si>
  <si>
    <t>zpo</t>
  </si>
  <si>
    <t xml:space="preserve">zabudovaný echocanceler a NDI technologie </t>
  </si>
  <si>
    <t xml:space="preserve">zjišťující kompatibilitu s budoucí K2 a stávající </t>
  </si>
  <si>
    <t>technikou z projektu ERDF II</t>
  </si>
  <si>
    <t>suma včetně DPH</t>
  </si>
  <si>
    <t>kamera</t>
  </si>
  <si>
    <t>SONY PXW-Z190</t>
  </si>
  <si>
    <t>BMD URSA broadcast G2 + Fujinon a přísluš.</t>
  </si>
  <si>
    <t>stativ</t>
  </si>
  <si>
    <t>manfrotto</t>
  </si>
  <si>
    <t>Sachtler carbon + base</t>
  </si>
  <si>
    <t>akční kamera</t>
  </si>
  <si>
    <t>gopro hero poslední model, příslušenství</t>
  </si>
  <si>
    <t>video vstupy</t>
  </si>
  <si>
    <t>datavideo DAC-70</t>
  </si>
  <si>
    <t>BMD teranex AV</t>
  </si>
  <si>
    <t>kabely vstupní SDI</t>
  </si>
  <si>
    <t>hybridní 3G SDI s napájením</t>
  </si>
  <si>
    <t>vstupní patch panel</t>
  </si>
  <si>
    <t>12G SDI</t>
  </si>
  <si>
    <t>kabeláž vnitřní</t>
  </si>
  <si>
    <t>vnitřní převody</t>
  </si>
  <si>
    <t>MICRO CONVERTER SDI TO HDMI 3G</t>
  </si>
  <si>
    <t>video matrix sw.</t>
  </si>
  <si>
    <t>20x20</t>
  </si>
  <si>
    <t>ISO record</t>
  </si>
  <si>
    <t>střižna + SSD 2TB</t>
  </si>
  <si>
    <t>2x hyperdeck 8K, disc bay, 8x 1TB SSD</t>
  </si>
  <si>
    <t>set</t>
  </si>
  <si>
    <t>střižna</t>
  </si>
  <si>
    <t>ATEM MINI EXTREME ISO</t>
  </si>
  <si>
    <t>ATEM TELEVISION STUDIO PRO 4K</t>
  </si>
  <si>
    <t>výstupní převody</t>
  </si>
  <si>
    <t>MICRO CONVERTER HDMI TO SDI 3G</t>
  </si>
  <si>
    <t>kabeláž výstupní</t>
  </si>
  <si>
    <t>náběr pro PC</t>
  </si>
  <si>
    <t>ultrastudio recorder 3G</t>
  </si>
  <si>
    <t>ultrastudio 4K mini + WEB PRESENTER 4K</t>
  </si>
  <si>
    <t>PC</t>
  </si>
  <si>
    <t>Dell Latitude 5521 Touch</t>
  </si>
  <si>
    <t>Dell XPS 17 (9710) Touch</t>
  </si>
  <si>
    <t>náhledové monitory</t>
  </si>
  <si>
    <t>mic. přijímač</t>
  </si>
  <si>
    <t>shure ulxd4D</t>
  </si>
  <si>
    <t>shure ulxd4Q</t>
  </si>
  <si>
    <t>mic. head/ lav.</t>
  </si>
  <si>
    <t>shure 3x ulxd1 + 2x beta54 + 2x tl47</t>
  </si>
  <si>
    <t>mic. hand</t>
  </si>
  <si>
    <t>shure ulxd SM58</t>
  </si>
  <si>
    <t>akumulátory</t>
  </si>
  <si>
    <t>sb900b</t>
  </si>
  <si>
    <t>nabíječ</t>
  </si>
  <si>
    <t>SBRC + 4x SBC AX</t>
  </si>
  <si>
    <t>audio vstupy</t>
  </si>
  <si>
    <t>passive DI + patch panel</t>
  </si>
  <si>
    <t>audio mix</t>
  </si>
  <si>
    <t>AEC procesor</t>
  </si>
  <si>
    <t>yamaha mrx7d</t>
  </si>
  <si>
    <t>zpětný poslech</t>
  </si>
  <si>
    <t>genelec 3"</t>
  </si>
  <si>
    <t>rozvaděč a vnitřní zdroje</t>
  </si>
  <si>
    <t>záloha napájení</t>
  </si>
  <si>
    <t>síťový switch</t>
  </si>
  <si>
    <t>router</t>
  </si>
  <si>
    <t>obousměrný NDI převod</t>
  </si>
  <si>
    <t>kilowiew N6</t>
  </si>
  <si>
    <t>kilowiew N30 SDI 12G</t>
  </si>
  <si>
    <t>zakázkový 19" rack case</t>
  </si>
  <si>
    <t>zásuvky na příslušenství</t>
  </si>
  <si>
    <t>dvě kamery</t>
  </si>
  <si>
    <t>název položky do vz</t>
  </si>
  <si>
    <t>technické paramety, popis</t>
  </si>
  <si>
    <t>kamera - soubor techniky</t>
  </si>
  <si>
    <t>kamerový stativ s hlavou</t>
  </si>
  <si>
    <t>vstupní převodníky a splittery signálu</t>
  </si>
  <si>
    <t>sada kabelů SDI 3G</t>
  </si>
  <si>
    <t>patch panel SDI</t>
  </si>
  <si>
    <t>vstupní převody signálu ve video sekci</t>
  </si>
  <si>
    <t>video matice 3G SDI</t>
  </si>
  <si>
    <t>nahrazeno větším pasivní patch panelem</t>
  </si>
  <si>
    <t>záznamové zařízení</t>
  </si>
  <si>
    <t>HW video střižna</t>
  </si>
  <si>
    <t>výstpní převody signálu ve video sekci</t>
  </si>
  <si>
    <t>SDI vstupní karta pro PC</t>
  </si>
  <si>
    <t>počítač</t>
  </si>
  <si>
    <t>náhledové monitory s příslušenstvím</t>
  </si>
  <si>
    <t>bezdrátový mikrofonní přijímač</t>
  </si>
  <si>
    <t>sada kapesního vysílače a náhlavního a klopového mikrofonu</t>
  </si>
  <si>
    <t xml:space="preserve">ruřní bezdrátový mikrofon </t>
  </si>
  <si>
    <t>redukce dante USB a dante analog input</t>
  </si>
  <si>
    <t>audio procesory</t>
  </si>
  <si>
    <t>reproduktor aktivní</t>
  </si>
  <si>
    <t>rozvod 230V</t>
  </si>
  <si>
    <t>plně managetovatelný přepínač</t>
  </si>
  <si>
    <t>IGMP Snooping V3</t>
  </si>
  <si>
    <t>plně managetovatelný router</t>
  </si>
  <si>
    <t>duplexní převod mezi SDI a NDI</t>
  </si>
  <si>
    <t>Příloha č. 5 dokumentace zadávacího řízení - Specifikace předmětu plnění; Předloha pro zpracování ceny plnění</t>
  </si>
  <si>
    <t>celková cena bez DPH</t>
  </si>
  <si>
    <t>01 kamery</t>
  </si>
  <si>
    <t>02 vstupní převodníky</t>
  </si>
  <si>
    <t>03 vnitřní převody</t>
  </si>
  <si>
    <t>04 střižna</t>
  </si>
  <si>
    <t>05 počítač</t>
  </si>
  <si>
    <t>06 audio</t>
  </si>
  <si>
    <t>07 case</t>
  </si>
  <si>
    <t>08 tělo kamery</t>
  </si>
  <si>
    <t>Cena celkem bez DPH</t>
  </si>
  <si>
    <t>KAMERY</t>
  </si>
  <si>
    <t>Číslo položky</t>
  </si>
  <si>
    <t>Položka</t>
  </si>
  <si>
    <t>Technický parametr</t>
  </si>
  <si>
    <t>Technická specifikace - požadavky zadavatele</t>
  </si>
  <si>
    <t>Tolerance technického parametru</t>
  </si>
  <si>
    <t>Jednotka</t>
  </si>
  <si>
    <t>Počet jednotek</t>
  </si>
  <si>
    <t>Nabízené zařízení
výrobce/typ
(doplní uchazeč)</t>
  </si>
  <si>
    <t>Katalogový název výrobku
(doplní uchazeč)</t>
  </si>
  <si>
    <t>Jednotková cena 
 v Kč bez DPH
(doplní uchazeč)</t>
  </si>
  <si>
    <t>Celková cena 
v Kč bez DPH</t>
  </si>
  <si>
    <t>kompaktní reportážní kamkodér</t>
  </si>
  <si>
    <t>kus</t>
  </si>
  <si>
    <t>hmotnost</t>
  </si>
  <si>
    <t>2,5 Kg</t>
  </si>
  <si>
    <t>nebo méně</t>
  </si>
  <si>
    <t>velikost snímače</t>
  </si>
  <si>
    <t>1"</t>
  </si>
  <si>
    <t>může být větší až do full frame, včetně</t>
  </si>
  <si>
    <t>počet efektivních pixelů</t>
  </si>
  <si>
    <t>nebo více</t>
  </si>
  <si>
    <t>ohnisková vzdálenost objektivu</t>
  </si>
  <si>
    <t>24 - 380 mm (přepočet vztažený k snímači 35 mm)</t>
  </si>
  <si>
    <t>26 mm maximum pro wide, 350 mm je minimum pro tele</t>
  </si>
  <si>
    <t xml:space="preserve">optická hodnota zoom faktoru </t>
  </si>
  <si>
    <t>15x</t>
  </si>
  <si>
    <t>větší</t>
  </si>
  <si>
    <t>ND filtr</t>
  </si>
  <si>
    <t>žádný, 1/4, 1/16, 1/64</t>
  </si>
  <si>
    <t>může být více možností nastavení, než uvedené</t>
  </si>
  <si>
    <t xml:space="preserve">IR filtr </t>
  </si>
  <si>
    <t>ano, s možností vypnutí</t>
  </si>
  <si>
    <t>bez tolerance</t>
  </si>
  <si>
    <t xml:space="preserve">optický stabilizátor </t>
  </si>
  <si>
    <t>ne</t>
  </si>
  <si>
    <t>F objektivu pro min. ohnisko</t>
  </si>
  <si>
    <t>F2,8</t>
  </si>
  <si>
    <t>menší</t>
  </si>
  <si>
    <t>F objektivu pro max. ohnisko</t>
  </si>
  <si>
    <t>F4,5</t>
  </si>
  <si>
    <t>ovládání objektivu</t>
  </si>
  <si>
    <t>plně automatické a motorizovaným zoom, manuální pomocí tří trstenců - focus, iris, zoom</t>
  </si>
  <si>
    <t xml:space="preserve">automatické ostření </t>
  </si>
  <si>
    <t>ano, s funkcí sledování očí, přepnutí na sledování hlavy, když se objekt otočí.</t>
  </si>
  <si>
    <t>nastavení zisku</t>
  </si>
  <si>
    <t>přepínač L/M/H</t>
  </si>
  <si>
    <t>může být více pozic</t>
  </si>
  <si>
    <t>vyvážení bílé</t>
  </si>
  <si>
    <t>tlačítko pro nastavení a uložení do paměti</t>
  </si>
  <si>
    <t xml:space="preserve">dva uživatelsky nastavitelné presety </t>
  </si>
  <si>
    <t>závěrka</t>
  </si>
  <si>
    <t>až 1/2000</t>
  </si>
  <si>
    <t>kratší</t>
  </si>
  <si>
    <t xml:space="preserve">režim závěrky po eliminaci blikání </t>
  </si>
  <si>
    <t>schopnost sinchronizovat 50 a 60 Hz s jemným doladěním</t>
  </si>
  <si>
    <t>skuneční clona objektivu</t>
  </si>
  <si>
    <t>odnímatelná na bajonet, s integrovannou krytkou proti prachu</t>
  </si>
  <si>
    <t>rozlišení záznamu</t>
  </si>
  <si>
    <t>3840 × 2160 (UHD), 1920 × 1080 (FHD)</t>
  </si>
  <si>
    <t>uvedené hodnoty jsou nezbytné, mohou být další možnosti</t>
  </si>
  <si>
    <t>systémová frekvence záznamu</t>
  </si>
  <si>
    <t>59.94 Hz / 50.00 Hz</t>
  </si>
  <si>
    <t>záznamový formát</t>
  </si>
  <si>
    <t>XF-AVC (MXF) UHD: ALL-I / Long GOP. Full HD / proxy soubory: Long GOP
MP4: H.265 UHD, Full HD</t>
  </si>
  <si>
    <t>záznamová média</t>
  </si>
  <si>
    <t>dva sloty pro SD kartu - automatické přepnutí na druhou kartu bez ztráty framu</t>
  </si>
  <si>
    <t>jako alternativa může být kamera vybavenna konektorem USB-C pro záznam na externí SSD</t>
  </si>
  <si>
    <t>streamovací protokoly</t>
  </si>
  <si>
    <t xml:space="preserve">UDP, RTP, RTP+FEC
</t>
  </si>
  <si>
    <t>rozlišení streamu</t>
  </si>
  <si>
    <t>1920 × 1080</t>
  </si>
  <si>
    <t>formát komprese</t>
  </si>
  <si>
    <t>H.264 main a baseline profile</t>
  </si>
  <si>
    <t>vstupy a výstupy</t>
  </si>
  <si>
    <t>12G SDI + HDMI - simultánní výstup</t>
  </si>
  <si>
    <t>3 840 × 2 160: 59,94p / 50,00p / 29,97p / 25,00p / 23,98p
1 920 × 1 080: 59,94p / 50,00p / 29,97p / 25,00p / 23,98p / 29,97PsF / 25,00PsF / 59,94i / 50,00i</t>
  </si>
  <si>
    <t>audio vstup</t>
  </si>
  <si>
    <t>2x XLR mic / line</t>
  </si>
  <si>
    <t>ethernet</t>
  </si>
  <si>
    <t>1Gbit LAN RJ45</t>
  </si>
  <si>
    <t>náhledový monintor</t>
  </si>
  <si>
    <t>dotykový LCD, barevný, výklopný</t>
  </si>
  <si>
    <t xml:space="preserve">hledáček </t>
  </si>
  <si>
    <t>OLED s těsnící gumou</t>
  </si>
  <si>
    <t xml:space="preserve">akumulátory </t>
  </si>
  <si>
    <t>každý pro provoz 4h včetně zapnutého LCD</t>
  </si>
  <si>
    <t>může být delší provoz, případně více kusů</t>
  </si>
  <si>
    <t>náhradní akumulátory s funkcí powerbanky</t>
  </si>
  <si>
    <t>kompatibilní akumulátor pro hlavní kameru (kapacita alespoň 80Wh, a zároveň s funkcí power banky usb)</t>
  </si>
  <si>
    <t>originální nabíječ akumulátorů</t>
  </si>
  <si>
    <t>napájecí zdroj pro kameru</t>
  </si>
  <si>
    <t>samostatný zdroj nezávislý na nabíječi</t>
  </si>
  <si>
    <t>sd karta</t>
  </si>
  <si>
    <t>128 Gb, V90 třídy U3, vybrané dle doporučenní výrobce kamery, tak aby byly schopny pojmout maximální bitrate záznamu</t>
  </si>
  <si>
    <t>může být jedno usb-c ssd v případě, že kamera na něj bude schopna nahrávat v požadovaných formátech</t>
  </si>
  <si>
    <t>kompatibilní se stávajícím kamerovým systémem zadavatele, tedy s výrobky Birddog včetně ovládacího softwaru CAM CONTROL a PTZ klávesnicí</t>
  </si>
  <si>
    <t>velikost snímače a typ</t>
  </si>
  <si>
    <t>CMOS 1/3"</t>
  </si>
  <si>
    <t>může být větší</t>
  </si>
  <si>
    <t>30 - 500 mm (přepočet vztažený k snímači 35 mm)</t>
  </si>
  <si>
    <t>+/- 30%</t>
  </si>
  <si>
    <t xml:space="preserve">minimální hodnota zoom faktoru </t>
  </si>
  <si>
    <t xml:space="preserve">12 x </t>
  </si>
  <si>
    <t>clonové číslo objektivu</t>
  </si>
  <si>
    <t>F1,5 - F3,0</t>
  </si>
  <si>
    <t>může být nižší</t>
  </si>
  <si>
    <t>videoformáty</t>
  </si>
  <si>
    <t>1080p 60, 59.94, 50, 29.97, 25 a 1080i 60, 59.94, 50</t>
  </si>
  <si>
    <t xml:space="preserve">ostření </t>
  </si>
  <si>
    <t>automatické, push a manunální</t>
  </si>
  <si>
    <t>auto, one push, manual</t>
  </si>
  <si>
    <t>1/1s - 1/4000s</t>
  </si>
  <si>
    <t>expozice</t>
  </si>
  <si>
    <t>Auto, Manual, Shutter/Iris Priority</t>
  </si>
  <si>
    <t>připojení</t>
  </si>
  <si>
    <t xml:space="preserve">napájení </t>
  </si>
  <si>
    <t>PoE+</t>
  </si>
  <si>
    <t>USB</t>
  </si>
  <si>
    <t>chová se jako webkamera</t>
  </si>
  <si>
    <t>HDMI A</t>
  </si>
  <si>
    <t>1.4 nebo vyšší</t>
  </si>
  <si>
    <t>RJ45 ethernet</t>
  </si>
  <si>
    <t>NDI výstup (full NDI)</t>
  </si>
  <si>
    <t>mikrofonní stativ</t>
  </si>
  <si>
    <t>třídílný teleskopický se šibenicí, černý komaxit, maximální výška taková aby se vešel do přepravního kufru</t>
  </si>
  <si>
    <t>redukce na mikrofonní stativ</t>
  </si>
  <si>
    <t>3/8" matice na 1/4 šroub</t>
  </si>
  <si>
    <t>spojovací kloubový člen pro spojení kamery se stativem</t>
  </si>
  <si>
    <t>magnetická upínka pro upevnění kloubového členu s kamerou na ocelovu plochu</t>
  </si>
  <si>
    <t>šroubová svěrka pro upevněnní kamery s kloubem např. na světlo nad operačním stolem</t>
  </si>
  <si>
    <t>kamerové světlo (položka 113-116)</t>
  </si>
  <si>
    <t>led panel</t>
  </si>
  <si>
    <t>panel koncipovaný pro měkké světlo
Teplota barev nastavitelná 3500 až 5600K
CRI &gt; 94
napájení stejným akumulátorem jako kamera, stejnosměrným zdrojem
příkonn cca 16W
připojení napájecího vstupu
upevnění 1/4"-20 samice</t>
  </si>
  <si>
    <t>kulová hlava pro upevnění na stativ</t>
  </si>
  <si>
    <t>1/4" - 20  samec a samice</t>
  </si>
  <si>
    <t>spojovací kloubový člen pro spojení jednoho světla s kompaktní kamerou</t>
  </si>
  <si>
    <t>kamerový stativ</t>
  </si>
  <si>
    <t>sada</t>
  </si>
  <si>
    <t>uhlíkový kompozit, dvojitá noha, rozpěra v úrovni podlahy, výška nastavitelná v rozmezí 90 - 170cm</t>
  </si>
  <si>
    <t>vyšší maximum, menší minimum</t>
  </si>
  <si>
    <t>fluidní hlava</t>
  </si>
  <si>
    <t>užitečné zatížení 4Kg, dva stupně tlumení v horizontílní i vertikální rovině</t>
  </si>
  <si>
    <t>větší zatížení, více stupňů tlumení</t>
  </si>
  <si>
    <t>originální přepravní polstrovaný obal s poruhem přes rameno</t>
  </si>
  <si>
    <t>VSTUPNÍ PŘEVODNÍKY</t>
  </si>
  <si>
    <t>konvertor video formátů up down cross 3G</t>
  </si>
  <si>
    <t>vstupy</t>
  </si>
  <si>
    <t>3G sdi s loop out, HDMI A 1.4, VGA, analog audio RCA</t>
  </si>
  <si>
    <t>výstupy</t>
  </si>
  <si>
    <t>2x 3G SDI, HDMI A</t>
  </si>
  <si>
    <t>vstupní formáty</t>
  </si>
  <si>
    <t>1080p(23.98/24/25/29.97/30/50/59.94/60Hz),
1080psf(23.98/24/25/29.97/30Hz), 1080i (50/59.94/60Hz), 720p (50/59.94/60Hz),
625i, 576p, 576i, 525i, 480p, 480i, 1920x1080(60Hz), 1280x720(60Hz), 1600x1200(60Hz), 1400x1050(60Hz), 1366x768(60Hz), 1280x1024(60Hz), 1024x768(60Hz), 800x600 (60Hz)</t>
  </si>
  <si>
    <t>výstupní formáty</t>
  </si>
  <si>
    <t>1080p(23.98/24/25/29.97/30/50/59.94/60Hz), 1080i (50/59.94/60Hz), 720p (50/59.94/60Hz),
625i, 525i</t>
  </si>
  <si>
    <t>funkce deinterlace</t>
  </si>
  <si>
    <t>ano, bez tolerance</t>
  </si>
  <si>
    <t>konvertor video formátů up down cross 12G</t>
  </si>
  <si>
    <t>12G SDI/ 6G SDI /3G SDI/HD SDI a HDMI A</t>
  </si>
  <si>
    <t>(3840 or 4096) x 2160p50/59.94/60  HDMI nebo 12G-SDI
(3840 or 4096) x 2160p30/29.97/25/24/23.98  HDMI nebo 6G-SDI
(2560x1600)p50/59.94/60
(1920 or 2048) x 1080p50/59.94/60 HDMI nebo 3G-SDI (Level A or B)
1920 x 1080i60/59.94/50  HDMI nebo HD-SDI
(1920 or 2048) x 1080p30/29.97/25/24/23.98 HDMI nebo HD-SDI
(1920 or 2048) x 1080psf30/29.97/25/24/23.98 HD-SDI
1280 x 720p60/59.94/50/30/29.97/25 HDMI nebo HD-SDI
1280 x 720p24/23.98 HD-SDI
720 x 480p59.94 nebo 720 x 576p50 HDMI
720 x 480i59.94 (NTSC) nebo 720 x 576 (PAL) HDMI nebo SD-SDI</t>
  </si>
  <si>
    <t>(3840 or 4096) x 2160p50/59.94/60  HDMI nebo 12G-SDI
(3840 or 4096) x 2160p30/29.97/25/24/23.98  HDMI nebo 6G-SDI
(1920 or 2048) x 1080p50/59.94/60 HDMI nebo 3G-SDI (Level A or B)
1920 x 1080i60/59.94/50  HDMI nebo HD-SDI
(1920 or 2048) x 1080p30/29.97/25/24/23.98 HDMI nebo HD-SDI
(1920 or 2048) x 1080psf30/29.97/25/24/23.98 HD-SDI
1280 x 720p60/59.94/50/30/29.97/25 HDMI nebo HD-SDI
1280 x 720p24/23.98 HD-SDI
720 x 480p59.94 nebo 720 x 576p50 HDMI
720 x 480i59.94 (NTSC) nebo 720 x 576 (PAL) HDMI nebo SD-SDI</t>
  </si>
  <si>
    <t>DUAL DVI splitter 1 na 2</t>
  </si>
  <si>
    <t>přenášené rozlišení</t>
  </si>
  <si>
    <t>2560 x 1600 p60 a všechny menší</t>
  </si>
  <si>
    <t>jeden dual DVI vstup a dva výstupy, jeden s přenosem EDID</t>
  </si>
  <si>
    <t>redukce HDMI A 3 ks</t>
  </si>
  <si>
    <t>krátké redukce našroubované přímo na splitter, tak aby mohl sloužit i pro HDMI signály</t>
  </si>
  <si>
    <t>HDMI  2.0 splitter</t>
  </si>
  <si>
    <t>3840x2160 p24/25/30/50/59.94/60 a všechny menší</t>
  </si>
  <si>
    <t>jeden HDMI A vstup a dva výstupy, jeden s přenosem EDID</t>
  </si>
  <si>
    <t>kabeláž (položka 205-220)</t>
  </si>
  <si>
    <t>prodlužovací kabel 230V</t>
  </si>
  <si>
    <t>5m, 4x zásuvka, černý bez vypínače, opatřeno suchým zipem s modrým koncem</t>
  </si>
  <si>
    <t>kabel HDMI A 2.0</t>
  </si>
  <si>
    <t>1,5 m</t>
  </si>
  <si>
    <t>3 m</t>
  </si>
  <si>
    <t>kabel  dual DVI</t>
  </si>
  <si>
    <t>1m</t>
  </si>
  <si>
    <t>rozvodná lišta 230V 19" 1HU</t>
  </si>
  <si>
    <t>patch kabel 12G SDI</t>
  </si>
  <si>
    <t>4855R nebo podobný</t>
  </si>
  <si>
    <t>m</t>
  </si>
  <si>
    <t>BNC krimpovací konektory pro patch kabel</t>
  </si>
  <si>
    <t>flexibilní kamerový 12G SDI kabel</t>
  </si>
  <si>
    <t>BNC krimpovací konektory pro kamerový kabel</t>
  </si>
  <si>
    <t>BNC panelová spojka 12G</t>
  </si>
  <si>
    <t>Ethercon panelová spojka</t>
  </si>
  <si>
    <t>patch kabel cat6</t>
  </si>
  <si>
    <t>flexibilní kabel cat6</t>
  </si>
  <si>
    <t>RJ45 konektory pro flexibilní kabel cat6</t>
  </si>
  <si>
    <t>s krytkou proti vylomení zámku</t>
  </si>
  <si>
    <t>krimpovací kleště a nástroje pro odizolování potřebné pro montáž všech dodaných kabelů / konektorů</t>
  </si>
  <si>
    <t>1</t>
  </si>
  <si>
    <t>patchpanel 1HU 16 otvorů pro konektory typu neutrik D v řadě</t>
  </si>
  <si>
    <t>VNITŘNÍ PŘEVODY VIDEO</t>
  </si>
  <si>
    <t>konvertor SDI na HDMI</t>
  </si>
  <si>
    <t>nejedná se o konvertor formátů</t>
  </si>
  <si>
    <t>vstup SDI</t>
  </si>
  <si>
    <t xml:space="preserve">12G </t>
  </si>
  <si>
    <t>vstup HDMI</t>
  </si>
  <si>
    <t>vstupní video standard</t>
  </si>
  <si>
    <t>multiformátová podpora od SD po UHD 4Kp60</t>
  </si>
  <si>
    <t>výstupní video standardy</t>
  </si>
  <si>
    <t>napájení</t>
  </si>
  <si>
    <t>USB C z usb hubu připojeného k řídícímu PC</t>
  </si>
  <si>
    <t>STŘIŽNA A ZÁZNAMOVÉ ZAŘÍZENÍ</t>
  </si>
  <si>
    <t>video střižna</t>
  </si>
  <si>
    <t>8 kamera s embedovaným zvukem, 4x analog. audio, všechny vstupy vybaveny frame a format konvertorem</t>
  </si>
  <si>
    <t>více</t>
  </si>
  <si>
    <t>2 x přepínatelný multiview, pgm, prw, 1 x pgm pro stream, analog audio pro sluchátka</t>
  </si>
  <si>
    <t>vstupní konektory</t>
  </si>
  <si>
    <t>SDI</t>
  </si>
  <si>
    <t xml:space="preserve">výstupní konektory </t>
  </si>
  <si>
    <t>4x SDI</t>
  </si>
  <si>
    <t>připojení záznamu a ovládání</t>
  </si>
  <si>
    <t>2x USB-C</t>
  </si>
  <si>
    <t>možnost ovládání pře tcp-ip</t>
  </si>
  <si>
    <t>ano</t>
  </si>
  <si>
    <t>podporované formáty videa vstupní</t>
  </si>
  <si>
    <t>1080p23.98, 1080p24, 1080p25, 1080p29.97, 1080p30, 1080p50, 1080p59.94, 1080p60
1080i50, 1080i59.94, 1080i60</t>
  </si>
  <si>
    <t>podporované formáty videa výstupní</t>
  </si>
  <si>
    <t>1080p23.98, 1080p24, 1080p25, 1080p29.97, 1080p30, 1080p50, 1080p59.94, 1080p60</t>
  </si>
  <si>
    <t>vzorkování videa</t>
  </si>
  <si>
    <t>barevná hloubka</t>
  </si>
  <si>
    <t>10 bitů</t>
  </si>
  <si>
    <t>efekty</t>
  </si>
  <si>
    <t>upstream keyer</t>
  </si>
  <si>
    <t>4x</t>
  </si>
  <si>
    <t>downstream keyer</t>
  </si>
  <si>
    <t>2x</t>
  </si>
  <si>
    <t>DVE</t>
  </si>
  <si>
    <t>6x</t>
  </si>
  <si>
    <t>využití DVE</t>
  </si>
  <si>
    <t>možnost aplikovat všech 6 DVE pro složení šesti obrazů v obraze, možnost ukládat pozice a vyvolávat pomocí přímého přístupu alespoň šesti tlačítky</t>
  </si>
  <si>
    <t>integrovaný záznam</t>
  </si>
  <si>
    <t>formát záznamu</t>
  </si>
  <si>
    <t>simultánní záznam všech vstupů do H.264 s bitrate až 70Mbps</t>
  </si>
  <si>
    <t>záznamové médium</t>
  </si>
  <si>
    <t>USB-C SSD dle doporučení výrobce střižny, kapacita 2TB, životnost 1150 TBW</t>
  </si>
  <si>
    <t>POČÍTAČ S PŘÍSLUŠENSTVÍM</t>
  </si>
  <si>
    <t>notebook standardu PC</t>
  </si>
  <si>
    <t>cpu počet jader</t>
  </si>
  <si>
    <t>základní TDP</t>
  </si>
  <si>
    <t>45W</t>
  </si>
  <si>
    <t>méně</t>
  </si>
  <si>
    <t>turbo TDP</t>
  </si>
  <si>
    <t>115W</t>
  </si>
  <si>
    <t>výkon dle www.cpubenchmark.net</t>
  </si>
  <si>
    <t>GPU</t>
  </si>
  <si>
    <t>samostatná</t>
  </si>
  <si>
    <t>paměť gpu</t>
  </si>
  <si>
    <t>6GB</t>
  </si>
  <si>
    <t>podpora sw. střižny</t>
  </si>
  <si>
    <t>gpu bude podporována pro hw. akceleraci v softwarové střižně</t>
  </si>
  <si>
    <t>typ RAM</t>
  </si>
  <si>
    <t>DDR5</t>
  </si>
  <si>
    <t>nebo lepší</t>
  </si>
  <si>
    <t>velikost RAM</t>
  </si>
  <si>
    <t>32GB</t>
  </si>
  <si>
    <t>SSD M.2</t>
  </si>
  <si>
    <t>1000GB</t>
  </si>
  <si>
    <t>rozhraní:</t>
  </si>
  <si>
    <t>thunderbolt 4</t>
  </si>
  <si>
    <t>1ks</t>
  </si>
  <si>
    <t>RJ 45</t>
  </si>
  <si>
    <t>1x gbit</t>
  </si>
  <si>
    <t>WiFi</t>
  </si>
  <si>
    <t>802.11ax</t>
  </si>
  <si>
    <t>USB 3.2</t>
  </si>
  <si>
    <t>3ks</t>
  </si>
  <si>
    <t>displej - úhlopříčka</t>
  </si>
  <si>
    <t>15" - 17,5"</t>
  </si>
  <si>
    <t>rozlišení</t>
  </si>
  <si>
    <t>2560 x 1440 px</t>
  </si>
  <si>
    <t xml:space="preserve">svítivost </t>
  </si>
  <si>
    <t>400 nits</t>
  </si>
  <si>
    <t>typ</t>
  </si>
  <si>
    <t>antireflexní</t>
  </si>
  <si>
    <t>obnovovací frekvence</t>
  </si>
  <si>
    <t>120 Hz</t>
  </si>
  <si>
    <t xml:space="preserve">napájecí zdroj </t>
  </si>
  <si>
    <t>originální, jeden přenosný, druhý bude zabudován do racku</t>
  </si>
  <si>
    <t xml:space="preserve">dokovací stanice </t>
  </si>
  <si>
    <t>samostatný napájecí zdroj, je schopana napájet TB video kartu, připojení do PC thunderbolt 4, tři výstupy TB4, čtyři výstupy USB 3.2 A, čtečka SD</t>
  </si>
  <si>
    <t>licence pro PC (položka 504-506)</t>
  </si>
  <si>
    <t>vmix 4K</t>
  </si>
  <si>
    <t>Davinci Resolve studio</t>
  </si>
  <si>
    <t>dante virtual sound card</t>
  </si>
  <si>
    <t>Gbit síťová USB karta</t>
  </si>
  <si>
    <t>rychlost 1 Gbit, kovové tělo konektoru RJ 45, USB 3.2 typ A</t>
  </si>
  <si>
    <t>8x 1G PoE+ (celková zátěž 125W), 2x 1G, 2x SFP, Managed Switch, AV Optimalizace, audio Dante, Q-SYS, AES67, video NDI, PTZ kamery.</t>
  </si>
  <si>
    <t>vstupní a výstupní videokarta kompatibilní s dodaným pc a dokovací stanicí, přes, kterou bude připojena</t>
  </si>
  <si>
    <t>připojení přes TB 3 / 4, vstup a výstu videa 12G SDI 3 a zároveň HDMI, vstup a výstup analogového zvuku jack 6,3, nebo XLR</t>
  </si>
  <si>
    <t>úhlopříčka</t>
  </si>
  <si>
    <t>24"</t>
  </si>
  <si>
    <t>1920 x 1080</t>
  </si>
  <si>
    <t>vyšší, nativně 16:9</t>
  </si>
  <si>
    <t>podporofané fps</t>
  </si>
  <si>
    <t>25p 30p 50p 60p</t>
  </si>
  <si>
    <t>více hodnot</t>
  </si>
  <si>
    <t xml:space="preserve">vstupy </t>
  </si>
  <si>
    <t>HDMI a DP</t>
  </si>
  <si>
    <t>výstup</t>
  </si>
  <si>
    <t>sluchátka 3,5mm jack</t>
  </si>
  <si>
    <t>technologie panelu</t>
  </si>
  <si>
    <t>IPS</t>
  </si>
  <si>
    <t>stojan na stůl s odnímatelnou základnou, místo které bude možné našroubovat závitovou redukci na mikrofonní stativ</t>
  </si>
  <si>
    <t>noha monitoru bude s monitorem spojena plechovou deskou s jednoduchou možností odejmutí tlačítkem</t>
  </si>
  <si>
    <t>závitová redukce</t>
  </si>
  <si>
    <t>s patřičným závitem mezi mikrofonní stativ a nohu monitoru</t>
  </si>
  <si>
    <t>trojramenný držák monitoru</t>
  </si>
  <si>
    <t>bude upevněný k přepravnímu vozíku dle obrázku, držák bude vybaven základní deskou pro nacvaknutí monitoru.</t>
  </si>
  <si>
    <t>dotykový ovladač střižny</t>
  </si>
  <si>
    <t>tablet pro ovládání dodané sřižny, zejména pro pohodlnou obsluhu DVE efektů, jejich velikosti a pozice, rychlé nabíjení UCB-C, součástí nabíječka, velikost 11", rozlišení QHD. 256 GB paměť.</t>
  </si>
  <si>
    <t>ovládací SW pro střižnu</t>
  </si>
  <si>
    <t>licence MixEffects ve verzi PRO</t>
  </si>
  <si>
    <t>Wifi router</t>
  </si>
  <si>
    <t>plně konfigurovatelný router s wifi AX, PoE in a out</t>
  </si>
  <si>
    <t>výklopná police pro notebook</t>
  </si>
  <si>
    <t>police nůžkovým mechanismem pro montáž na horní stranu racku, dle přiložaného obrázku</t>
  </si>
  <si>
    <t>přiložené fotografie pro znázornění upevnění monitorů</t>
  </si>
  <si>
    <t>položka č. 514</t>
  </si>
  <si>
    <t>police pro notebook</t>
  </si>
  <si>
    <t>AUDIO</t>
  </si>
  <si>
    <t>mikrofonní přijímač</t>
  </si>
  <si>
    <t>dvoukanálový, prutové antény vyvedené na patch panel, připojení dante in a out na RJ45. 1HU, kompatibilní se stávajícími mikrofony zadavatele, tedy systémem Shure ULXD ve frekvenčním pásmu H51 (534 - 598MHz)</t>
  </si>
  <si>
    <t>ruční bezdrátový mikrofon</t>
  </si>
  <si>
    <t>kompatibilní s přijímačem, základní dynamická vložka, kardoidní směrová charakteristika, kompatibilní se stávajícími mikrofony zadavatele, tedy systémem Shure ULXD ve frekvenčním pásmu H51 (534 - 598MHz)</t>
  </si>
  <si>
    <t>náhlavní mikrofon pro bezdrátový bodypack vysílač</t>
  </si>
  <si>
    <t>kondenzátorová kapsle, směrová charakteristika: všesměrová, frekvenční rozsah: 20 Hz - 20 kHz. Možnost úpravy frekvenční charakteristiky (potlačení vyšších frekvencí), Phantomové napájení: + 5 V DC , Max SPL: 150,5 dB, Konektor: T4AF , Délka kabelu: 150 cm, Hmotnost: 35 g
Příslušenství: pěnové windscreeny, nástavce pro úpravu frekvenční charakteristiky, Barva: tělová</t>
  </si>
  <si>
    <t>bezdrátový bodypack vysílač</t>
  </si>
  <si>
    <t>kompatibilní s přijímačem, kompatibilní se stávajícími mikrofony zadavatele, tedy systémem Shure ULXD ve frekvenčním pásmu H51 (534 - 598MHz)</t>
  </si>
  <si>
    <t>audio procesor</t>
  </si>
  <si>
    <t>Plně konfigurovatelný 16x16 digitální Matrix procesor s AEC (Echo Canceller) a Dante. 1HU</t>
  </si>
  <si>
    <t>otočný ovladač hlasitosti pro audioprocesor</t>
  </si>
  <si>
    <t>jednoduchý rotační enkodér, možnost řetězení, připojení RJ45</t>
  </si>
  <si>
    <t>aktivní dante reproduktor</t>
  </si>
  <si>
    <t>Ultrakompaktní nástěnný Smart aktivní instalační reprobox s nativní podporou AES67 a Dante. Měniče LF 76mm a HF 19mm (18W+18W), vestavěný zesilovač třídy D, SPL dlouhodobě min. 91 dB (1 m), kmit. rozsah min. 74 Hz - 20 kHz (+/-2,5 dB), rozměry max. 181 x 121 x 115 mm, váha do 1,5 kg. Napájení PoE+ na stejném konktoru jako rozhraní dante. Bílé provedení. Umožňuje upevnění na miktofonní stativ, buď závitem v tělě nebo patřičným držákem.</t>
  </si>
  <si>
    <t>dante převodník USB-C</t>
  </si>
  <si>
    <t>2x2 kanály napájení USB-C, forma kabelové redukce</t>
  </si>
  <si>
    <t>dante převodník analog line out</t>
  </si>
  <si>
    <t>2 kanály, napájení POE, výstupy XLR</t>
  </si>
  <si>
    <t>dante převodník analog line in</t>
  </si>
  <si>
    <t>2 kanály, napájení POE, vstupy XLR</t>
  </si>
  <si>
    <t xml:space="preserve">kabel 2x XLR male / jack 3,5 </t>
  </si>
  <si>
    <t>3m</t>
  </si>
  <si>
    <t xml:space="preserve">kabel 2x XLR female / jack 3,5 </t>
  </si>
  <si>
    <t>0,5 m</t>
  </si>
  <si>
    <t>monitorovací sluchátka</t>
  </si>
  <si>
    <t>Profesionální dynamické, skládací sluchátka s otočnými uzavřenými mušlemi a odpojitelným kabelem. Driver s průměrem 45 mm a neodymiovým magnetem, frekvenční rozsah: 15 - 28,000 Hz, Impedance: 38 Ohmů. Nastavitelný, polstrovaný můstek pro pohodlné nošení, Hmotnost 284 g</t>
  </si>
  <si>
    <t>XLR konektor male kabel</t>
  </si>
  <si>
    <t>profesionální kovový konektor, černý, zlacené kontakty</t>
  </si>
  <si>
    <t>XLR konektor female kabel</t>
  </si>
  <si>
    <t>XLR konektor male panelový</t>
  </si>
  <si>
    <t>XLR konektor female panelový</t>
  </si>
  <si>
    <t>Jack 6,3 stereo na kabel</t>
  </si>
  <si>
    <t>symetrický stíněný audio patch kabel</t>
  </si>
  <si>
    <t>metr</t>
  </si>
  <si>
    <t>TRANSPORTNÍ KUFRY, VOZÍK</t>
  </si>
  <si>
    <t>transposrní vozík</t>
  </si>
  <si>
    <t>Nerezový vozík s madlem pro transport veškerého vybavení, kola minimálního průměru 100 mm, na straně madla otočná, na opačné straně pevná a vybavená brzdou. Běhoun plná pryž, šedý, nezanechává stopy, vhodný pro interiér. Celý vozík musí mít odolnost vůči dezinfekcím.
Rozměry budou zvoleny s ohledem na ostatní přepravní obaly, tak aby náklad byl umístěn dle obrázku níže.</t>
  </si>
  <si>
    <t>kurta s ráčnou</t>
  </si>
  <si>
    <t>Délka a pevnost vhodná pro opásání nákladu i s vozíkem.</t>
  </si>
  <si>
    <t>case pro stojany</t>
  </si>
  <si>
    <t>Lehký přepravní case pro přepravu všech stativů, vnitřek polstrovaný s přepázkami pro jednotlivé stativy. Provedení buď plastový, laminátový, překližkový s al. hranami, důraz na nízkou hmotnost, využití pouze v interiéru, odolný dezinfekci. Madla pro přenášení jendou osobou.</t>
  </si>
  <si>
    <t>case pro zvuk</t>
  </si>
  <si>
    <t>19" systém, 6 HU, pro monzáž mikrofonního přijímače, audio DSP, switche a zásuvky 3HU.  Provedení buď plastový, laminátový, překližkový s al. hranami, důraz na nízkou hmotnost, využití pouze v interiéru, odolný dezinfekci. Madla pro přenášení jendou osobou. Poznámka: rozvržení komponent je znázorněno na listu SESTAVY.</t>
  </si>
  <si>
    <t>case pro video</t>
  </si>
  <si>
    <t>19" systém, 6 HU, pro monzáž video komponent, switch, TB video karta, dokovací stanice, a zásuvky 3HU. Horní strana bude šikmá pro montáž 10HU, bude sloužit pro montáž střižny a pantografového stolku pro notebook. Provedení buď plastový, laminátový, překližkový s al. hranami, důraz na nízkou hmotnost, využití pouze v interiéru, odolný dezinfekci. Madla pro přenášení jendou osobou.  Poznámka: rozvržení komponent je znázorněno na listu SESTAVY.</t>
  </si>
  <si>
    <t>kufr pro monitory, světla, přislušenství</t>
  </si>
  <si>
    <t>plastový, vnitřně polstrovaný kufr, který pojme: náhlednové monitory, kabeláž, převodníky, světla a ostatní příslušenství.</t>
  </si>
  <si>
    <t>zásuvka 19" 3 HU</t>
  </si>
  <si>
    <t>kovová zásuvka s aretací v zavřeném stavu. 3 HU</t>
  </si>
  <si>
    <t>přepravní obal pro kameru</t>
  </si>
  <si>
    <t>textilní, silně posltrovaný obal který pojme kamery, akumulátory, napájecí zdroje a drobné příslušenství, vnitřní prostor bude odělen na samostatné sekce pro jednotlivé komponenty</t>
  </si>
  <si>
    <t>transportní stav</t>
  </si>
  <si>
    <t>provozní uspořádání</t>
  </si>
  <si>
    <t>tělo kamery s příslušenstvím</t>
  </si>
  <si>
    <t>900g - holé tělo bez rukojeti</t>
  </si>
  <si>
    <t>fullframe</t>
  </si>
  <si>
    <t>efektivně 10 megapixelů</t>
  </si>
  <si>
    <t>montáž objektivu</t>
  </si>
  <si>
    <t>bajonet typu e-mount</t>
  </si>
  <si>
    <t>variabilní elektronický 1/4 do 1/128 ND, možnost vypnutí</t>
  </si>
  <si>
    <t>K zajištění spolehlivého zaostření na osoby, zejména při nepředvídatelných podmínkách snímání, jako je natáčení reportáží, snímání událostí nebo vytváření dokumentárních filmů, jsou v kameře integrovány výkonné automatické ostření na oči v reálném čase a automatické ostření s funkcí rozpoznávání obličeje.</t>
  </si>
  <si>
    <t>Režim XAVC-I DCI4K 59,94p: VBR, maximální přenosová rychlost 600 Mb/s, MPEG-4 AVC / H.264
Režim XAVC-I DCI4K 50p: VBR, maximální přenosová rychlost 500 Mb/s, MPEG-4 AVC / H.264
Režim XAVC-I DCI4K 29,97p: VBR, maximální přenosová rychlost 300 Mb/s, MPEG-4 AVC / H.264
Režim XAVC-I DCI4K 25p: VBR, maximální přenosová rychlost 250 Mb/s, MPEG-4 AVC / H.264
Režim XAVC-I DCI4K 24p: VBR, maximální přenosová rychlost 240 Mb/s, MPEG-4 AVC / H.264
Režim XAVC-I DCI4K 23,98p: VBR, maximální přenosová rychlost 240 Mb/s, MPEG-4 AVC / H.264
Režim XAVC-I QFHD 59,94p: VBR, maximální přenosová rychlost 600 Mb/s, MPEG-4 AVC / H.264
Režim XAVC-I QFHD 50p: VBR, maximální přenosová rychlost 500 Mb/s, MPEG-4 AVC / H.264
Režim XAVC-I QFHD 29,97p: VBR, maximální přenosová rychlost 300 Mb/s, MPEG-4 AVC / H.264
Režim XAVC-I QFHD 25p: VBR, maximální přenosová rychlost 250 Mb/s, MPEG-4 AVC / H.264
Režim XAVC-I QFHD 23,98p: VBR, maximální přenosová rychlost 240 Mb/s, MPEG-4 AVC / H.264
Režim XAVC-I HD 59,94p: CBG, maximální přenosová rychlost 222 Mb/s, MPEG-4 AVC / H.264
Režim XAVC-I HD 50p: CBG, maximální přenosová rychlost 223 Mb/s, MPEG-4 AVC / H.264
Režim XAVC-I HD 29,97p: CBG, maximální přenosová rychlost 111 Mb/s, MPEG-4 AVC / H.264
Režim XAVC-I HD 25p: CBG, maximální přenosová rychlost 112 Mb/s, MPEG-4 AVC / H.264
Režim XAVC-I HD 23,98p: CBG, maximální přenosová rychlost 89 Mb/s, MPEG-4 AVC / H.264</t>
  </si>
  <si>
    <t>RAW SDI 4096 x 2160 až 120p; 12G SDI 3 840 × 2 160: 59,94p / 50,00p / 29,97p / 25,00p / 23,98p
1 920 × 1 080: 59,94p / 50,00p / 29,97p / 25,00p / 23,98p / 29,97PsF / 25,00PsF / 59,94i / 50,00i</t>
  </si>
  <si>
    <t>2x XLR mic / line zabudovaný v odnímatelné rukojeti</t>
  </si>
  <si>
    <t>Panel LCD o velikosti 3,5 palce (1280 x 720 pixelů) je připevněn na prodloužený podstavec a lze jej nastavit v širokém rozsahu úhlů k zajištění snadného sledování obrazu bez ohledu na vybavení kamery a úhel snímání.</t>
  </si>
  <si>
    <t>kompatibilita</t>
  </si>
  <si>
    <t>obsah balení</t>
  </si>
  <si>
    <t>tělo kamery
rukojeť
3.5" LCD monitor
madlo s ovládáním
nabíječ baterií
Lithium-Ion baterie
napájecí zdroj
napájecí kabel
USB Type-C kabel
LCD stínítko
krytka bajonetu pro objektiv
krytka konektoru pro rukojeť</t>
  </si>
  <si>
    <t>HU</t>
  </si>
  <si>
    <t>rack zvuk čelní strana</t>
  </si>
  <si>
    <t>rack zvuk zadní strana</t>
  </si>
  <si>
    <t>patchpanel</t>
  </si>
  <si>
    <t>switch</t>
  </si>
  <si>
    <t>zásuvková lišta 230V</t>
  </si>
  <si>
    <t>audio DSP s AEC</t>
  </si>
  <si>
    <t>zásuvka 3HU</t>
  </si>
  <si>
    <t>rack video čelní strana</t>
  </si>
  <si>
    <t>rack video zadní strana</t>
  </si>
  <si>
    <t>police pro TB kartu, dokovací stanici a zdroje</t>
  </si>
  <si>
    <t>patch panel vstupní</t>
  </si>
  <si>
    <t>rack video horní strana</t>
  </si>
  <si>
    <t>patch panel výstupní</t>
  </si>
  <si>
    <t>notebook</t>
  </si>
  <si>
    <t>Vysílací věže</t>
  </si>
  <si>
    <t>číslo položky</t>
  </si>
  <si>
    <t>název</t>
  </si>
  <si>
    <t>množství</t>
  </si>
  <si>
    <t>jednotka</t>
  </si>
  <si>
    <t>HDMI  2.0 splitter 2ks</t>
  </si>
  <si>
    <t>náhlavní mikrofon</t>
  </si>
  <si>
    <t>Bezdrátový bodypack vysílač</t>
  </si>
  <si>
    <t>typický signál</t>
  </si>
  <si>
    <t>multiview</t>
  </si>
  <si>
    <t>pgm</t>
  </si>
  <si>
    <t>zpětná</t>
  </si>
  <si>
    <t>patch panel 01</t>
  </si>
  <si>
    <t>SDI OUT switcher 1B</t>
  </si>
  <si>
    <t>SDI OUT switcher 2B</t>
  </si>
  <si>
    <t>SDI OUT PC 1B</t>
  </si>
  <si>
    <t>HDMI OUT PC</t>
  </si>
  <si>
    <t>HDMI OUT switcher 1B</t>
  </si>
  <si>
    <t>HDMI OUT switcher 2B</t>
  </si>
  <si>
    <t>cam1</t>
  </si>
  <si>
    <t>cam2</t>
  </si>
  <si>
    <t>tech1</t>
  </si>
  <si>
    <t>tech2</t>
  </si>
  <si>
    <t>tech3</t>
  </si>
  <si>
    <t>tech4</t>
  </si>
  <si>
    <t>tech5</t>
  </si>
  <si>
    <t>tech6</t>
  </si>
  <si>
    <t>playback L</t>
  </si>
  <si>
    <t>playback R</t>
  </si>
  <si>
    <t>patch panel 02</t>
  </si>
  <si>
    <t>SDI INPUT 1</t>
  </si>
  <si>
    <t>SDI INPUT 2</t>
  </si>
  <si>
    <t>SDI INPUT 3</t>
  </si>
  <si>
    <t>SDI INPUT 4</t>
  </si>
  <si>
    <t>SDI INPUT 5</t>
  </si>
  <si>
    <t>SDI INPUT 6</t>
  </si>
  <si>
    <t>SDI INPUT 7</t>
  </si>
  <si>
    <t>SDI INPUT 8</t>
  </si>
  <si>
    <t>SDI OUT switcher 1A</t>
  </si>
  <si>
    <t>SDI OUT switcher 2A</t>
  </si>
  <si>
    <t>SDI IN PC 1</t>
  </si>
  <si>
    <t>SDI OUT PC 1A</t>
  </si>
  <si>
    <t>XLR in 1</t>
  </si>
  <si>
    <t>XLR in 2</t>
  </si>
  <si>
    <t>HDMI OUT switcher 1A</t>
  </si>
  <si>
    <t>HDMI OUT switcher 2A</t>
  </si>
  <si>
    <t>patch panel 03</t>
  </si>
  <si>
    <t>SDI LOOP 1</t>
  </si>
  <si>
    <t>SDI LOOP 2</t>
  </si>
  <si>
    <t>SDI LOOP 3</t>
  </si>
  <si>
    <t>SDI LOOP 4</t>
  </si>
  <si>
    <t>SDI LOOP 5</t>
  </si>
  <si>
    <t>SDI LOOP 6</t>
  </si>
  <si>
    <t>SDI LOOP 7</t>
  </si>
  <si>
    <t>SDI LOOP 8</t>
  </si>
  <si>
    <t>RJ 45 VLAN 22</t>
  </si>
  <si>
    <t>RJ 45 DANTE VLAN 50</t>
  </si>
  <si>
    <t>RJ 45 TRUNK</t>
  </si>
  <si>
    <t>Kamerové tělo bude nativně kompatibilní se stávajícími objektivy zadavatele, tedy bajonetem e-mount. Stávající objektivy jsou:
2,9t/18-55mm FUJINON
2,9t/50-135mm FUJINON
3,1t/14mm SAMYANG
1,5t/24mm SAMYANG
1,5t/35mm SAMYANG
1,5t/50mm SAMYANG
1,5t/85mm SAMYANG
2,2t/135mm SAMYANG
3,1t/100mm SAMYANG
2f/200mm nikon
2,8f/300mm nikon</t>
  </si>
  <si>
    <t>schopnost synchronizovat 50 a 60 Hz s jemným doladěním</t>
  </si>
  <si>
    <t>Veřejná zakázka: LF HK - NPO: AV technika - vysílací věže a tělo kamery</t>
  </si>
  <si>
    <t>TĚLO KAMERY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</si>
</sst>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quot;Kč&quot;"/>
    <numFmt numFmtId="165" formatCode="#,##0.00\ &quot;Kč&quot;"/>
  </numFmts>
  <fonts count="29"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rgb="FFAEAAAA"/>
      <name val="Calibri"/>
      <family val="2"/>
      <scheme val="minor"/>
    </font>
    <font>
      <sz val="14"/>
      <color rgb="FFFF0000"/>
      <name val="Calibri"/>
      <family val="2"/>
      <scheme val="minor"/>
    </font>
    <font>
      <b/>
      <sz val="14"/>
      <color rgb="FFFF0000"/>
      <name val="Calibri"/>
      <family val="2"/>
      <scheme val="minor"/>
    </font>
    <font>
      <sz val="14"/>
      <color rgb="FF000000"/>
      <name val="Calibri"/>
      <family val="2"/>
      <scheme val="minor"/>
    </font>
    <font>
      <sz val="11"/>
      <color rgb="FF7030A0"/>
      <name val="Calibri"/>
      <family val="2"/>
      <scheme val="minor"/>
    </font>
    <font>
      <b/>
      <sz val="14"/>
      <color rgb="FF7030A0"/>
      <name val="Calibri"/>
      <family val="2"/>
      <scheme val="minor"/>
    </font>
    <font>
      <b/>
      <sz val="11"/>
      <color theme="1"/>
      <name val="Calibri"/>
      <family val="2"/>
      <charset val="238"/>
      <scheme val="minor"/>
    </font>
    <font>
      <b/>
      <sz val="11"/>
      <color theme="1"/>
      <name val="Calibri"/>
      <family val="2"/>
      <scheme val="minor"/>
    </font>
    <font>
      <b/>
      <sz val="14"/>
      <color rgb="FFFFC000"/>
      <name val="Calibri"/>
      <family val="2"/>
      <scheme val="minor"/>
    </font>
    <font>
      <sz val="8"/>
      <name val="Calibri"/>
      <family val="2"/>
      <scheme val="minor"/>
    </font>
    <font>
      <sz val="11"/>
      <color rgb="FFFF0000"/>
      <name val="Calibri"/>
      <family val="2"/>
      <scheme val="minor"/>
    </font>
    <font>
      <sz val="12"/>
      <color indexed="8"/>
      <name val="Calibri"/>
      <family val="2"/>
    </font>
    <font>
      <b/>
      <sz val="11"/>
      <color rgb="FFC00000"/>
      <name val="Calibri"/>
      <family val="2"/>
      <charset val="238"/>
      <scheme val="minor"/>
    </font>
    <font>
      <sz val="11"/>
      <color rgb="FFC00000"/>
      <name val="Calibri"/>
      <family val="2"/>
      <scheme val="minor"/>
    </font>
    <font>
      <b/>
      <sz val="11"/>
      <color rgb="FFC00000"/>
      <name val="Calibri"/>
      <family val="2"/>
      <scheme val="minor"/>
    </font>
    <font>
      <b/>
      <sz val="11"/>
      <name val="Calibri"/>
      <family val="2"/>
      <charset val="238"/>
      <scheme val="minor"/>
    </font>
    <font>
      <sz val="11"/>
      <name val="Calibri"/>
      <family val="2"/>
      <scheme val="minor"/>
    </font>
    <font>
      <sz val="11"/>
      <color rgb="FF1F1F1F"/>
      <name val="Calibri"/>
      <family val="2"/>
      <charset val="238"/>
      <scheme val="minor"/>
    </font>
    <font>
      <b/>
      <sz val="11"/>
      <name val="Calibri"/>
      <family val="2"/>
      <scheme val="minor"/>
    </font>
    <font>
      <sz val="11"/>
      <name val="Calibri"/>
      <family val="2"/>
      <charset val="238"/>
      <scheme val="minor"/>
    </font>
    <font>
      <b/>
      <sz val="14"/>
      <name val="Calibri"/>
      <family val="2"/>
      <scheme val="minor"/>
    </font>
    <font>
      <b/>
      <u/>
      <sz val="11"/>
      <color theme="1"/>
      <name val="Calibri"/>
      <family val="2"/>
      <charset val="238"/>
      <scheme val="minor"/>
    </font>
    <font>
      <sz val="11"/>
      <color indexed="8"/>
      <name val="Calibri"/>
      <family val="2"/>
      <charset val="238"/>
      <scheme val="minor"/>
    </font>
    <font>
      <b/>
      <u/>
      <sz val="11"/>
      <color theme="1"/>
      <name val="Calibri"/>
      <family val="2"/>
      <scheme val="minor"/>
    </font>
    <font>
      <sz val="11"/>
      <color rgb="FFFF0000"/>
      <name val="Calibri"/>
      <family val="2"/>
      <charset val="238"/>
      <scheme val="minor"/>
    </font>
  </fonts>
  <fills count="16">
    <fill>
      <patternFill patternType="none"/>
    </fill>
    <fill>
      <patternFill patternType="gray125"/>
    </fill>
    <fill>
      <patternFill patternType="solid">
        <fgColor rgb="FFDDEBF7"/>
        <bgColor indexed="64"/>
      </patternFill>
    </fill>
    <fill>
      <patternFill patternType="solid">
        <fgColor rgb="FFE2EFDA"/>
        <bgColor indexed="64"/>
      </patternFill>
    </fill>
    <fill>
      <patternFill patternType="solid">
        <fgColor rgb="FFFCE4D6"/>
        <bgColor indexed="64"/>
      </patternFill>
    </fill>
    <fill>
      <patternFill patternType="solid">
        <fgColor rgb="FF92D050"/>
        <bgColor indexed="64"/>
      </patternFill>
    </fill>
    <fill>
      <patternFill patternType="solid">
        <fgColor rgb="FFFFC000"/>
        <bgColor indexed="64"/>
      </patternFill>
    </fill>
    <fill>
      <patternFill patternType="solid">
        <fgColor rgb="FFFFFFFF"/>
        <bgColor indexed="64"/>
      </patternFill>
    </fill>
    <fill>
      <patternFill patternType="solid">
        <fgColor rgb="FFFFFF00"/>
        <bgColor indexed="64"/>
      </patternFill>
    </fill>
    <fill>
      <patternFill patternType="solid">
        <fgColor rgb="FFF8CBAD"/>
        <bgColor indexed="64"/>
      </patternFill>
    </fill>
    <fill>
      <patternFill patternType="solid">
        <fgColor rgb="FFB4C6E7"/>
        <bgColor indexed="64"/>
      </patternFill>
    </fill>
    <fill>
      <patternFill patternType="solid">
        <fgColor theme="8" tint="0.79998168889431442"/>
        <bgColor indexed="64"/>
      </patternFill>
    </fill>
    <fill>
      <patternFill patternType="solid">
        <fgColor theme="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15" fillId="0" borderId="0"/>
  </cellStyleXfs>
  <cellXfs count="251">
    <xf numFmtId="0" fontId="0" fillId="0" borderId="0" xfId="0"/>
    <xf numFmtId="0" fontId="4" fillId="0" borderId="0" xfId="0" applyFont="1"/>
    <xf numFmtId="164" fontId="5" fillId="0" borderId="0" xfId="0" applyNumberFormat="1" applyFont="1"/>
    <xf numFmtId="164" fontId="6" fillId="0" borderId="0" xfId="0" applyNumberFormat="1" applyFont="1"/>
    <xf numFmtId="164" fontId="7" fillId="0" borderId="0" xfId="0" applyNumberFormat="1" applyFont="1"/>
    <xf numFmtId="0" fontId="0" fillId="2" borderId="0" xfId="0" applyFill="1"/>
    <xf numFmtId="0" fontId="0" fillId="3" borderId="0" xfId="0" applyFill="1"/>
    <xf numFmtId="0" fontId="0" fillId="4" borderId="0" xfId="0" applyFill="1"/>
    <xf numFmtId="0" fontId="0" fillId="5" borderId="0" xfId="0" applyFill="1"/>
    <xf numFmtId="0" fontId="0" fillId="6" borderId="0" xfId="0" applyFill="1"/>
    <xf numFmtId="0" fontId="8" fillId="0" borderId="0" xfId="0" applyFont="1" applyAlignment="1">
      <alignment wrapText="1"/>
    </xf>
    <xf numFmtId="164" fontId="9" fillId="0" borderId="0" xfId="0" applyNumberFormat="1" applyFont="1" applyAlignment="1">
      <alignment wrapText="1"/>
    </xf>
    <xf numFmtId="49" fontId="0" fillId="0" borderId="0" xfId="0" applyNumberFormat="1" applyAlignment="1">
      <alignment horizontal="left" wrapText="1"/>
    </xf>
    <xf numFmtId="49" fontId="10" fillId="0" borderId="0" xfId="0" applyNumberFormat="1" applyFont="1" applyAlignment="1">
      <alignment horizontal="left" wrapText="1"/>
    </xf>
    <xf numFmtId="0" fontId="0" fillId="0" borderId="0" xfId="0" applyAlignment="1">
      <alignment wrapText="1"/>
    </xf>
    <xf numFmtId="0" fontId="11" fillId="0" borderId="0" xfId="0" applyFont="1" applyAlignment="1">
      <alignment wrapText="1"/>
    </xf>
    <xf numFmtId="0" fontId="0" fillId="8" borderId="0" xfId="0" applyFill="1"/>
    <xf numFmtId="164" fontId="12" fillId="0" borderId="0" xfId="0" applyNumberFormat="1" applyFont="1"/>
    <xf numFmtId="0" fontId="0" fillId="0" borderId="1" xfId="0" applyBorder="1" applyAlignment="1">
      <alignment horizontal="center" vertical="center" wrapText="1"/>
    </xf>
    <xf numFmtId="0" fontId="0" fillId="0" borderId="0" xfId="0" applyAlignment="1">
      <alignment horizontal="center" vertical="center" wrapText="1"/>
    </xf>
    <xf numFmtId="0" fontId="14" fillId="0" borderId="0" xfId="0" applyFont="1"/>
    <xf numFmtId="0" fontId="0" fillId="9" borderId="0" xfId="0" applyFill="1"/>
    <xf numFmtId="0" fontId="0" fillId="10" borderId="0" xfId="0" applyFill="1"/>
    <xf numFmtId="0" fontId="0" fillId="11" borderId="0" xfId="0" applyFill="1"/>
    <xf numFmtId="0" fontId="17" fillId="0" borderId="0" xfId="0" applyFont="1" applyAlignment="1">
      <alignment wrapText="1"/>
    </xf>
    <xf numFmtId="0" fontId="18" fillId="0" borderId="0" xfId="0" applyFont="1" applyAlignment="1">
      <alignment wrapText="1"/>
    </xf>
    <xf numFmtId="49" fontId="17" fillId="0" borderId="0" xfId="0" applyNumberFormat="1" applyFont="1" applyAlignment="1">
      <alignment horizontal="left" wrapText="1"/>
    </xf>
    <xf numFmtId="0" fontId="20" fillId="0" borderId="0" xfId="0" applyFont="1" applyAlignment="1">
      <alignment wrapText="1"/>
    </xf>
    <xf numFmtId="0" fontId="11" fillId="0" borderId="0" xfId="0" applyFont="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49" fontId="0" fillId="0" borderId="0" xfId="0" applyNumberFormat="1" applyAlignment="1">
      <alignment horizontal="center" wrapText="1"/>
    </xf>
    <xf numFmtId="49" fontId="16" fillId="0" borderId="1" xfId="0" applyNumberFormat="1" applyFont="1" applyBorder="1" applyAlignment="1">
      <alignment horizontal="left" wrapText="1"/>
    </xf>
    <xf numFmtId="49" fontId="10" fillId="0" borderId="0" xfId="0" applyNumberFormat="1" applyFont="1" applyAlignment="1">
      <alignment horizontal="center" wrapText="1"/>
    </xf>
    <xf numFmtId="49" fontId="3" fillId="0" borderId="0" xfId="0" applyNumberFormat="1" applyFont="1" applyAlignment="1">
      <alignment horizontal="left" wrapText="1"/>
    </xf>
    <xf numFmtId="49" fontId="3" fillId="0" borderId="0" xfId="0" applyNumberFormat="1" applyFont="1" applyAlignment="1">
      <alignment horizontal="center" wrapText="1"/>
    </xf>
    <xf numFmtId="0" fontId="19" fillId="12" borderId="1" xfId="0" applyFont="1" applyFill="1" applyBorder="1" applyAlignment="1">
      <alignment horizontal="center" vertical="center" wrapText="1"/>
    </xf>
    <xf numFmtId="0" fontId="19" fillId="12" borderId="1" xfId="0" applyFont="1" applyFill="1" applyBorder="1" applyAlignment="1">
      <alignment horizontal="center" vertical="center"/>
    </xf>
    <xf numFmtId="0" fontId="19" fillId="11" borderId="1" xfId="0" applyFont="1" applyFill="1" applyBorder="1" applyAlignment="1">
      <alignment horizontal="center" vertical="center" wrapText="1"/>
    </xf>
    <xf numFmtId="0" fontId="21" fillId="0" borderId="1" xfId="0" applyFont="1" applyBorder="1" applyAlignment="1">
      <alignment wrapText="1"/>
    </xf>
    <xf numFmtId="0" fontId="21" fillId="7" borderId="1" xfId="0" applyFont="1" applyFill="1" applyBorder="1" applyAlignment="1">
      <alignment wrapText="1"/>
    </xf>
    <xf numFmtId="0" fontId="21" fillId="0" borderId="1" xfId="0" applyFont="1" applyBorder="1"/>
    <xf numFmtId="0" fontId="21" fillId="0" borderId="1" xfId="0" applyFont="1" applyBorder="1" applyAlignment="1">
      <alignment horizontal="left" wrapText="1"/>
    </xf>
    <xf numFmtId="0" fontId="23" fillId="0" borderId="1" xfId="0" applyFont="1" applyBorder="1" applyAlignment="1">
      <alignment horizontal="center" wrapText="1"/>
    </xf>
    <xf numFmtId="0" fontId="20" fillId="0" borderId="1" xfId="0" applyFont="1" applyBorder="1" applyAlignment="1">
      <alignment horizontal="center" wrapText="1"/>
    </xf>
    <xf numFmtId="49" fontId="20" fillId="0" borderId="0" xfId="0" applyNumberFormat="1" applyFont="1" applyAlignment="1">
      <alignment horizontal="left" wrapText="1"/>
    </xf>
    <xf numFmtId="0" fontId="0" fillId="0" borderId="1" xfId="0" applyBorder="1" applyAlignment="1">
      <alignment wrapText="1"/>
    </xf>
    <xf numFmtId="0" fontId="17" fillId="0" borderId="1" xfId="0" applyFont="1" applyBorder="1" applyAlignment="1">
      <alignment wrapText="1"/>
    </xf>
    <xf numFmtId="0" fontId="20" fillId="0" borderId="1" xfId="0" applyFont="1" applyBorder="1" applyAlignment="1">
      <alignment wrapText="1"/>
    </xf>
    <xf numFmtId="0" fontId="0" fillId="0" borderId="0" xfId="0" applyAlignment="1">
      <alignment horizontal="center" wrapText="1"/>
    </xf>
    <xf numFmtId="0" fontId="20" fillId="0" borderId="0" xfId="0" applyFont="1" applyAlignment="1">
      <alignment horizontal="center" wrapText="1"/>
    </xf>
    <xf numFmtId="49" fontId="20" fillId="0" borderId="0" xfId="0" applyNumberFormat="1" applyFont="1" applyAlignment="1">
      <alignment horizontal="center" wrapText="1"/>
    </xf>
    <xf numFmtId="0" fontId="22" fillId="12" borderId="1" xfId="0" applyFont="1" applyFill="1" applyBorder="1" applyAlignment="1">
      <alignment horizontal="center" vertical="center"/>
    </xf>
    <xf numFmtId="0" fontId="0" fillId="0" borderId="1" xfId="0" applyBorder="1" applyAlignment="1">
      <alignment horizontal="center" wrapText="1"/>
    </xf>
    <xf numFmtId="0" fontId="23" fillId="0" borderId="0" xfId="0" applyFont="1" applyAlignment="1">
      <alignment horizontal="center" wrapText="1"/>
    </xf>
    <xf numFmtId="49" fontId="23" fillId="0" borderId="0" xfId="0" applyNumberFormat="1" applyFont="1" applyAlignment="1">
      <alignment horizontal="center" wrapText="1"/>
    </xf>
    <xf numFmtId="49" fontId="23" fillId="0" borderId="1" xfId="0" applyNumberFormat="1" applyFont="1" applyBorder="1" applyAlignment="1">
      <alignment horizontal="center" wrapText="1"/>
    </xf>
    <xf numFmtId="49" fontId="22" fillId="0" borderId="0" xfId="0" applyNumberFormat="1" applyFont="1" applyAlignment="1">
      <alignment horizontal="left" wrapText="1"/>
    </xf>
    <xf numFmtId="0" fontId="19" fillId="13" borderId="1" xfId="0" applyFont="1" applyFill="1" applyBorder="1" applyAlignment="1">
      <alignment horizontal="center" wrapText="1"/>
    </xf>
    <xf numFmtId="0" fontId="22" fillId="13" borderId="1" xfId="0" applyFont="1" applyFill="1" applyBorder="1" applyAlignment="1">
      <alignment wrapText="1"/>
    </xf>
    <xf numFmtId="0" fontId="20" fillId="0" borderId="0" xfId="0" applyFont="1"/>
    <xf numFmtId="49" fontId="20" fillId="0" borderId="1" xfId="0" applyNumberFormat="1" applyFont="1" applyBorder="1" applyAlignment="1">
      <alignment horizontal="left" wrapText="1"/>
    </xf>
    <xf numFmtId="49" fontId="20" fillId="0" borderId="1" xfId="0" applyNumberFormat="1" applyFont="1" applyBorder="1" applyAlignment="1">
      <alignment wrapText="1"/>
    </xf>
    <xf numFmtId="0" fontId="20" fillId="0" borderId="1" xfId="0" applyFont="1" applyBorder="1" applyAlignment="1">
      <alignment vertical="top" wrapText="1"/>
    </xf>
    <xf numFmtId="49" fontId="20" fillId="0" borderId="30" xfId="0" applyNumberFormat="1" applyFont="1" applyBorder="1" applyAlignment="1">
      <alignment horizontal="left" wrapText="1"/>
    </xf>
    <xf numFmtId="0" fontId="20" fillId="0" borderId="0" xfId="0" applyFont="1" applyAlignment="1">
      <alignment horizontal="center"/>
    </xf>
    <xf numFmtId="49" fontId="22" fillId="0" borderId="1" xfId="0" applyNumberFormat="1" applyFont="1" applyBorder="1" applyAlignment="1">
      <alignment horizontal="center" wrapText="1"/>
    </xf>
    <xf numFmtId="0" fontId="23" fillId="0" borderId="0" xfId="0" applyFont="1" applyAlignment="1">
      <alignment horizontal="center"/>
    </xf>
    <xf numFmtId="0" fontId="23" fillId="0" borderId="30" xfId="0" applyFont="1" applyBorder="1" applyAlignment="1">
      <alignment horizontal="center" wrapText="1"/>
    </xf>
    <xf numFmtId="0" fontId="20" fillId="0" borderId="27" xfId="0" applyFont="1" applyBorder="1" applyAlignment="1">
      <alignment horizontal="center" wrapText="1"/>
    </xf>
    <xf numFmtId="0" fontId="20" fillId="0" borderId="29" xfId="0" applyFont="1" applyBorder="1" applyAlignment="1">
      <alignment horizontal="center" wrapText="1"/>
    </xf>
    <xf numFmtId="1" fontId="10" fillId="13" borderId="1" xfId="0" applyNumberFormat="1" applyFont="1" applyFill="1" applyBorder="1" applyAlignment="1">
      <alignment horizontal="center" wrapText="1"/>
    </xf>
    <xf numFmtId="49" fontId="19" fillId="13" borderId="1" xfId="0" applyNumberFormat="1" applyFont="1" applyFill="1" applyBorder="1" applyAlignment="1">
      <alignment horizontal="left" wrapText="1"/>
    </xf>
    <xf numFmtId="0" fontId="10" fillId="13" borderId="1" xfId="0" applyFont="1" applyFill="1" applyBorder="1" applyAlignment="1">
      <alignment horizontal="center" wrapText="1"/>
    </xf>
    <xf numFmtId="0" fontId="19" fillId="13" borderId="1" xfId="0" applyFont="1" applyFill="1" applyBorder="1" applyAlignment="1">
      <alignment wrapText="1"/>
    </xf>
    <xf numFmtId="0" fontId="22" fillId="13" borderId="1" xfId="0" applyFont="1" applyFill="1" applyBorder="1" applyAlignment="1">
      <alignment horizontal="center" wrapText="1"/>
    </xf>
    <xf numFmtId="49" fontId="10" fillId="0" borderId="0" xfId="0" applyNumberFormat="1" applyFont="1" applyAlignment="1">
      <alignment wrapText="1"/>
    </xf>
    <xf numFmtId="49" fontId="19" fillId="13" borderId="1" xfId="0" applyNumberFormat="1" applyFont="1" applyFill="1" applyBorder="1" applyAlignment="1">
      <alignment horizontal="center" wrapText="1"/>
    </xf>
    <xf numFmtId="0" fontId="25" fillId="0" borderId="0" xfId="0" applyFont="1" applyAlignment="1">
      <alignment wrapText="1"/>
    </xf>
    <xf numFmtId="0" fontId="3" fillId="0" borderId="0" xfId="0" applyFont="1" applyAlignment="1">
      <alignment wrapText="1"/>
    </xf>
    <xf numFmtId="0" fontId="3" fillId="0" borderId="0" xfId="0" applyFont="1" applyAlignment="1">
      <alignment horizontal="center" wrapText="1"/>
    </xf>
    <xf numFmtId="0" fontId="26" fillId="0" borderId="1" xfId="1" applyFont="1" applyBorder="1" applyAlignment="1">
      <alignment horizontal="left" vertical="top" wrapText="1"/>
    </xf>
    <xf numFmtId="0" fontId="26" fillId="0" borderId="1" xfId="1" applyFont="1" applyBorder="1" applyAlignment="1">
      <alignment horizontal="left" vertical="center" wrapText="1"/>
    </xf>
    <xf numFmtId="0" fontId="22" fillId="12" borderId="1" xfId="0" applyFont="1" applyFill="1" applyBorder="1" applyAlignment="1">
      <alignment horizontal="center" vertical="center" wrapText="1"/>
    </xf>
    <xf numFmtId="0" fontId="22" fillId="11" borderId="1" xfId="0" applyFont="1" applyFill="1" applyBorder="1" applyAlignment="1">
      <alignment horizontal="center" vertical="center" wrapText="1"/>
    </xf>
    <xf numFmtId="0" fontId="0" fillId="0" borderId="1" xfId="0" applyBorder="1" applyAlignment="1">
      <alignment horizontal="left" wrapText="1"/>
    </xf>
    <xf numFmtId="0" fontId="22" fillId="0" borderId="0" xfId="0" applyFont="1" applyAlignment="1">
      <alignment wrapText="1"/>
    </xf>
    <xf numFmtId="49" fontId="22" fillId="13" borderId="1" xfId="0" applyNumberFormat="1" applyFont="1" applyFill="1" applyBorder="1" applyAlignment="1">
      <alignment horizontal="left" wrapText="1"/>
    </xf>
    <xf numFmtId="49" fontId="0" fillId="0" borderId="1" xfId="0" applyNumberFormat="1" applyBorder="1" applyAlignment="1">
      <alignment horizontal="left" wrapText="1"/>
    </xf>
    <xf numFmtId="0" fontId="0" fillId="0" borderId="0" xfId="0" applyAlignment="1">
      <alignment horizontal="left" wrapText="1"/>
    </xf>
    <xf numFmtId="0" fontId="27" fillId="0" borderId="0" xfId="0" applyFont="1" applyAlignment="1">
      <alignment wrapText="1"/>
    </xf>
    <xf numFmtId="49" fontId="3" fillId="0" borderId="0" xfId="0" applyNumberFormat="1" applyFont="1" applyAlignment="1">
      <alignment wrapText="1"/>
    </xf>
    <xf numFmtId="49" fontId="10" fillId="0" borderId="1" xfId="0" applyNumberFormat="1" applyFont="1" applyBorder="1" applyAlignment="1">
      <alignment wrapText="1"/>
    </xf>
    <xf numFmtId="0" fontId="19" fillId="13" borderId="1" xfId="0" applyFont="1" applyFill="1" applyBorder="1" applyAlignment="1">
      <alignment vertical="top" wrapText="1"/>
    </xf>
    <xf numFmtId="49" fontId="10" fillId="0" borderId="22" xfId="0" applyNumberFormat="1" applyFont="1" applyBorder="1" applyAlignment="1">
      <alignment horizontal="left" wrapText="1"/>
    </xf>
    <xf numFmtId="49" fontId="22" fillId="0" borderId="22" xfId="0" applyNumberFormat="1" applyFont="1" applyBorder="1" applyAlignment="1">
      <alignment horizontal="left" wrapText="1"/>
    </xf>
    <xf numFmtId="49" fontId="11" fillId="0" borderId="22" xfId="0" applyNumberFormat="1" applyFont="1" applyBorder="1" applyAlignment="1">
      <alignment horizontal="left" wrapText="1"/>
    </xf>
    <xf numFmtId="0" fontId="20" fillId="0" borderId="32" xfId="0" applyFont="1" applyBorder="1" applyAlignment="1">
      <alignment horizontal="center" wrapText="1"/>
    </xf>
    <xf numFmtId="49" fontId="20" fillId="0" borderId="10" xfId="0" applyNumberFormat="1" applyFont="1" applyBorder="1" applyAlignment="1">
      <alignment horizontal="left" wrapText="1"/>
    </xf>
    <xf numFmtId="0" fontId="23" fillId="0" borderId="10" xfId="0" applyFont="1" applyBorder="1" applyAlignment="1">
      <alignment horizontal="center" wrapText="1"/>
    </xf>
    <xf numFmtId="164" fontId="19" fillId="14" borderId="34" xfId="0" applyNumberFormat="1" applyFont="1" applyFill="1" applyBorder="1" applyAlignment="1">
      <alignment horizontal="center"/>
    </xf>
    <xf numFmtId="164" fontId="19" fillId="14" borderId="35" xfId="0" applyNumberFormat="1" applyFont="1" applyFill="1" applyBorder="1" applyAlignment="1">
      <alignment horizontal="center"/>
    </xf>
    <xf numFmtId="0" fontId="0" fillId="0" borderId="37" xfId="0" applyBorder="1" applyAlignment="1">
      <alignment horizontal="left" wrapText="1"/>
    </xf>
    <xf numFmtId="0" fontId="0" fillId="0" borderId="37" xfId="0" applyBorder="1" applyAlignment="1">
      <alignment wrapText="1"/>
    </xf>
    <xf numFmtId="0" fontId="0" fillId="0" borderId="10" xfId="0" applyBorder="1" applyAlignment="1">
      <alignment horizontal="left" wrapText="1"/>
    </xf>
    <xf numFmtId="0" fontId="0" fillId="0" borderId="10" xfId="0" applyBorder="1" applyAlignment="1">
      <alignment wrapText="1"/>
    </xf>
    <xf numFmtId="49" fontId="10" fillId="0" borderId="1" xfId="0" applyNumberFormat="1" applyFont="1" applyBorder="1" applyAlignment="1">
      <alignment horizontal="left" wrapText="1"/>
    </xf>
    <xf numFmtId="0" fontId="20" fillId="7" borderId="1" xfId="0" applyFont="1" applyFill="1" applyBorder="1" applyAlignment="1">
      <alignment horizontal="center" wrapText="1"/>
    </xf>
    <xf numFmtId="49" fontId="10" fillId="7" borderId="1" xfId="0" applyNumberFormat="1" applyFont="1" applyFill="1" applyBorder="1" applyAlignment="1">
      <alignment wrapText="1"/>
    </xf>
    <xf numFmtId="1" fontId="10" fillId="0" borderId="19" xfId="0" applyNumberFormat="1" applyFont="1" applyBorder="1" applyAlignment="1">
      <alignment wrapText="1"/>
    </xf>
    <xf numFmtId="49" fontId="19" fillId="0" borderId="18" xfId="0" applyNumberFormat="1" applyFont="1" applyBorder="1" applyAlignment="1">
      <alignment wrapText="1"/>
    </xf>
    <xf numFmtId="0" fontId="10" fillId="0" borderId="19" xfId="0" applyFont="1" applyBorder="1" applyAlignment="1">
      <alignment wrapText="1"/>
    </xf>
    <xf numFmtId="0" fontId="10" fillId="0" borderId="1" xfId="0" applyFont="1" applyBorder="1" applyAlignment="1">
      <alignment wrapText="1"/>
    </xf>
    <xf numFmtId="165" fontId="0" fillId="0" borderId="0" xfId="0" applyNumberFormat="1"/>
    <xf numFmtId="0" fontId="0" fillId="0" borderId="0" xfId="0" applyAlignment="1">
      <alignment horizontal="left"/>
    </xf>
    <xf numFmtId="0" fontId="10" fillId="0" borderId="0" xfId="0" applyFont="1"/>
    <xf numFmtId="165" fontId="19" fillId="0" borderId="1" xfId="0" applyNumberFormat="1" applyFont="1" applyBorder="1" applyAlignment="1">
      <alignment horizontal="center" vertical="center" wrapText="1"/>
    </xf>
    <xf numFmtId="0" fontId="23" fillId="0" borderId="1" xfId="0" applyFont="1" applyBorder="1" applyAlignment="1">
      <alignment horizontal="left" vertical="center" wrapText="1"/>
    </xf>
    <xf numFmtId="165" fontId="23" fillId="0" borderId="1" xfId="0" applyNumberFormat="1" applyFont="1" applyBorder="1" applyAlignment="1">
      <alignment horizontal="center" vertical="center"/>
    </xf>
    <xf numFmtId="165" fontId="19" fillId="12" borderId="1" xfId="0" applyNumberFormat="1" applyFont="1" applyFill="1" applyBorder="1" applyAlignment="1">
      <alignment horizontal="center" vertical="center" wrapText="1"/>
    </xf>
    <xf numFmtId="165" fontId="3" fillId="0" borderId="0" xfId="0" applyNumberFormat="1" applyFont="1" applyAlignment="1">
      <alignment horizontal="center" wrapText="1"/>
    </xf>
    <xf numFmtId="165" fontId="19" fillId="11" borderId="1" xfId="0" applyNumberFormat="1" applyFont="1" applyFill="1" applyBorder="1" applyAlignment="1">
      <alignment horizontal="center" vertical="center" wrapText="1"/>
    </xf>
    <xf numFmtId="165" fontId="19" fillId="12" borderId="1" xfId="0" applyNumberFormat="1" applyFont="1" applyFill="1" applyBorder="1" applyAlignment="1">
      <alignment horizontal="center"/>
    </xf>
    <xf numFmtId="165" fontId="10" fillId="12" borderId="1" xfId="0" applyNumberFormat="1" applyFont="1" applyFill="1" applyBorder="1" applyAlignment="1">
      <alignment horizontal="center"/>
    </xf>
    <xf numFmtId="0" fontId="10" fillId="15" borderId="1" xfId="0" applyFont="1" applyFill="1" applyBorder="1" applyAlignment="1">
      <alignment horizontal="right"/>
    </xf>
    <xf numFmtId="165" fontId="10" fillId="15" borderId="1" xfId="0" applyNumberFormat="1" applyFont="1" applyFill="1" applyBorder="1" applyAlignment="1">
      <alignment horizontal="center"/>
    </xf>
    <xf numFmtId="0" fontId="28" fillId="0" borderId="0" xfId="0" applyFont="1"/>
    <xf numFmtId="0" fontId="2" fillId="0" borderId="1" xfId="0" applyFont="1" applyBorder="1" applyAlignment="1">
      <alignment wrapText="1"/>
    </xf>
    <xf numFmtId="49" fontId="23" fillId="0" borderId="1" xfId="0" applyNumberFormat="1" applyFont="1" applyBorder="1" applyAlignment="1">
      <alignment horizontal="left" wrapText="1"/>
    </xf>
    <xf numFmtId="49" fontId="23" fillId="11" borderId="1" xfId="0" applyNumberFormat="1" applyFont="1" applyFill="1" applyBorder="1" applyAlignment="1">
      <alignment horizontal="left" wrapText="1"/>
    </xf>
    <xf numFmtId="165" fontId="23" fillId="11" borderId="1" xfId="0" applyNumberFormat="1" applyFont="1" applyFill="1" applyBorder="1" applyAlignment="1">
      <alignment horizontal="center" wrapText="1"/>
    </xf>
    <xf numFmtId="165" fontId="23" fillId="0" borderId="1" xfId="0" applyNumberFormat="1" applyFont="1" applyBorder="1" applyAlignment="1">
      <alignment horizontal="center" wrapText="1"/>
    </xf>
    <xf numFmtId="164" fontId="19" fillId="14" borderId="36" xfId="0" applyNumberFormat="1" applyFont="1" applyFill="1" applyBorder="1" applyAlignment="1">
      <alignment horizontal="center"/>
    </xf>
    <xf numFmtId="49" fontId="23" fillId="0" borderId="33" xfId="0" applyNumberFormat="1" applyFont="1" applyBorder="1" applyAlignment="1">
      <alignment horizontal="center" wrapText="1"/>
    </xf>
    <xf numFmtId="49" fontId="23" fillId="0" borderId="28" xfId="0" applyNumberFormat="1" applyFont="1" applyBorder="1" applyAlignment="1">
      <alignment horizontal="center" wrapText="1"/>
    </xf>
    <xf numFmtId="49" fontId="20" fillId="0" borderId="28" xfId="0" applyNumberFormat="1" applyFont="1" applyBorder="1" applyAlignment="1">
      <alignment horizontal="center" wrapText="1"/>
    </xf>
    <xf numFmtId="0" fontId="23" fillId="0" borderId="28" xfId="0" applyFont="1" applyBorder="1" applyAlignment="1">
      <alignment horizontal="center" wrapText="1"/>
    </xf>
    <xf numFmtId="49" fontId="23" fillId="7" borderId="28" xfId="0" applyNumberFormat="1" applyFont="1" applyFill="1" applyBorder="1" applyAlignment="1">
      <alignment horizontal="center" wrapText="1"/>
    </xf>
    <xf numFmtId="49" fontId="23" fillId="0" borderId="31" xfId="0" applyNumberFormat="1" applyFont="1" applyBorder="1" applyAlignment="1">
      <alignment horizontal="center" wrapText="1"/>
    </xf>
    <xf numFmtId="49" fontId="2" fillId="0" borderId="0" xfId="0" applyNumberFormat="1" applyFont="1" applyAlignment="1">
      <alignment horizontal="left" wrapText="1"/>
    </xf>
    <xf numFmtId="49" fontId="2" fillId="0" borderId="0" xfId="0" applyNumberFormat="1" applyFont="1" applyAlignment="1">
      <alignment horizontal="center" wrapText="1"/>
    </xf>
    <xf numFmtId="165" fontId="2" fillId="0" borderId="0" xfId="0" applyNumberFormat="1" applyFont="1" applyAlignment="1">
      <alignment horizontal="center" wrapText="1"/>
    </xf>
    <xf numFmtId="49" fontId="2" fillId="0" borderId="1" xfId="0" applyNumberFormat="1" applyFont="1" applyBorder="1" applyAlignment="1">
      <alignment horizontal="center" wrapText="1"/>
    </xf>
    <xf numFmtId="0" fontId="2" fillId="0" borderId="1" xfId="0" applyFont="1" applyBorder="1" applyAlignment="1">
      <alignment horizontal="center" wrapText="1"/>
    </xf>
    <xf numFmtId="49" fontId="2" fillId="11" borderId="1" xfId="0" applyNumberFormat="1" applyFont="1" applyFill="1" applyBorder="1" applyAlignment="1">
      <alignment horizontal="left" wrapText="1"/>
    </xf>
    <xf numFmtId="165" fontId="2" fillId="11" borderId="1" xfId="0" applyNumberFormat="1" applyFont="1" applyFill="1" applyBorder="1" applyAlignment="1">
      <alignment horizontal="center" wrapText="1"/>
    </xf>
    <xf numFmtId="165" fontId="2" fillId="0" borderId="1" xfId="0" applyNumberFormat="1" applyFont="1" applyBorder="1" applyAlignment="1">
      <alignment horizontal="center" wrapText="1"/>
    </xf>
    <xf numFmtId="49" fontId="2" fillId="0" borderId="1" xfId="0" applyNumberFormat="1" applyFont="1" applyBorder="1" applyAlignment="1">
      <alignment horizontal="left" wrapText="1"/>
    </xf>
    <xf numFmtId="49" fontId="2" fillId="7" borderId="1" xfId="0" applyNumberFormat="1" applyFont="1" applyFill="1" applyBorder="1" applyAlignment="1">
      <alignment horizontal="center" wrapText="1"/>
    </xf>
    <xf numFmtId="49" fontId="2" fillId="0" borderId="0" xfId="0" applyNumberFormat="1" applyFont="1" applyAlignment="1">
      <alignment wrapText="1"/>
    </xf>
    <xf numFmtId="49" fontId="2" fillId="0" borderId="1" xfId="0" applyNumberFormat="1" applyFont="1" applyBorder="1" applyAlignment="1">
      <alignment wrapText="1"/>
    </xf>
    <xf numFmtId="0" fontId="2" fillId="0" borderId="0" xfId="0" applyFont="1" applyAlignment="1">
      <alignment wrapText="1"/>
    </xf>
    <xf numFmtId="0" fontId="2" fillId="0" borderId="0" xfId="0" applyFont="1" applyAlignment="1">
      <alignment horizontal="center" wrapText="1"/>
    </xf>
    <xf numFmtId="0" fontId="20" fillId="0" borderId="38" xfId="0" applyFont="1" applyBorder="1" applyAlignment="1">
      <alignment horizontal="center" wrapText="1"/>
    </xf>
    <xf numFmtId="0" fontId="20" fillId="0" borderId="37" xfId="0" applyFont="1" applyBorder="1" applyAlignment="1">
      <alignment wrapText="1"/>
    </xf>
    <xf numFmtId="0" fontId="23" fillId="0" borderId="37" xfId="0" applyFont="1" applyBorder="1" applyAlignment="1">
      <alignment horizontal="center" wrapText="1"/>
    </xf>
    <xf numFmtId="49" fontId="23" fillId="0" borderId="39"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20" xfId="0" applyNumberFormat="1" applyFont="1" applyBorder="1" applyAlignment="1">
      <alignment horizontal="left" wrapText="1"/>
    </xf>
    <xf numFmtId="49" fontId="10" fillId="0" borderId="20" xfId="0" applyNumberFormat="1" applyFont="1" applyBorder="1" applyAlignment="1">
      <alignment horizontal="left" wrapText="1"/>
    </xf>
    <xf numFmtId="49" fontId="2" fillId="0" borderId="19" xfId="0" applyNumberFormat="1" applyFont="1" applyBorder="1" applyAlignment="1">
      <alignment horizontal="left" wrapText="1"/>
    </xf>
    <xf numFmtId="165" fontId="19" fillId="12" borderId="10" xfId="0" applyNumberFormat="1" applyFont="1" applyFill="1" applyBorder="1" applyAlignment="1">
      <alignment horizontal="center"/>
    </xf>
    <xf numFmtId="165" fontId="10" fillId="12" borderId="10" xfId="0" applyNumberFormat="1" applyFont="1" applyFill="1" applyBorder="1" applyAlignment="1">
      <alignment horizontal="center"/>
    </xf>
    <xf numFmtId="49" fontId="1" fillId="0" borderId="1" xfId="0" applyNumberFormat="1" applyFont="1" applyBorder="1" applyAlignment="1">
      <alignment horizontal="left" wrapText="1"/>
    </xf>
    <xf numFmtId="49" fontId="2" fillId="0" borderId="16"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12" xfId="0" applyNumberFormat="1" applyFont="1" applyBorder="1" applyAlignment="1">
      <alignment horizontal="center" wrapText="1"/>
    </xf>
    <xf numFmtId="49" fontId="2" fillId="0" borderId="17" xfId="0" applyNumberFormat="1" applyFont="1" applyBorder="1" applyAlignment="1">
      <alignment horizontal="center" wrapText="1"/>
    </xf>
    <xf numFmtId="49" fontId="2" fillId="0" borderId="0" xfId="0" applyNumberFormat="1" applyFont="1" applyAlignment="1">
      <alignment horizontal="center" wrapText="1"/>
    </xf>
    <xf numFmtId="49" fontId="2" fillId="0" borderId="13" xfId="0" applyNumberFormat="1" applyFont="1" applyBorder="1" applyAlignment="1">
      <alignment horizontal="center" wrapText="1"/>
    </xf>
    <xf numFmtId="49" fontId="2" fillId="0" borderId="18" xfId="0" applyNumberFormat="1" applyFont="1" applyBorder="1" applyAlignment="1">
      <alignment horizontal="center" wrapText="1"/>
    </xf>
    <xf numFmtId="49" fontId="2" fillId="0" borderId="14" xfId="0" applyNumberFormat="1" applyFont="1" applyBorder="1" applyAlignment="1">
      <alignment horizontal="center" wrapText="1"/>
    </xf>
    <xf numFmtId="49" fontId="2" fillId="0" borderId="15" xfId="0" applyNumberFormat="1" applyFont="1" applyBorder="1" applyAlignment="1">
      <alignment horizontal="center" wrapText="1"/>
    </xf>
    <xf numFmtId="1" fontId="10" fillId="0" borderId="16" xfId="0" applyNumberFormat="1" applyFont="1" applyBorder="1" applyAlignment="1">
      <alignment horizontal="center" wrapText="1"/>
    </xf>
    <xf numFmtId="1" fontId="10" fillId="0" borderId="12" xfId="0" applyNumberFormat="1" applyFont="1" applyBorder="1" applyAlignment="1">
      <alignment horizontal="center" wrapText="1"/>
    </xf>
    <xf numFmtId="1" fontId="10" fillId="0" borderId="17" xfId="0" applyNumberFormat="1" applyFont="1" applyBorder="1" applyAlignment="1">
      <alignment horizontal="center" wrapText="1"/>
    </xf>
    <xf numFmtId="1" fontId="10" fillId="0" borderId="13" xfId="0" applyNumberFormat="1" applyFont="1" applyBorder="1" applyAlignment="1">
      <alignment horizontal="center" wrapText="1"/>
    </xf>
    <xf numFmtId="0" fontId="10" fillId="0" borderId="16" xfId="0" applyFont="1" applyBorder="1" applyAlignment="1">
      <alignment horizontal="center" wrapText="1"/>
    </xf>
    <xf numFmtId="0" fontId="10" fillId="0" borderId="12" xfId="0" applyFont="1" applyBorder="1" applyAlignment="1">
      <alignment horizontal="center" wrapText="1"/>
    </xf>
    <xf numFmtId="0" fontId="10" fillId="0" borderId="17" xfId="0" applyFont="1" applyBorder="1" applyAlignment="1">
      <alignment horizontal="center" wrapText="1"/>
    </xf>
    <xf numFmtId="0" fontId="10" fillId="0" borderId="13" xfId="0" applyFont="1" applyBorder="1" applyAlignment="1">
      <alignment horizontal="center" wrapText="1"/>
    </xf>
    <xf numFmtId="0" fontId="10" fillId="0" borderId="18" xfId="0" applyFont="1" applyBorder="1" applyAlignment="1">
      <alignment horizontal="center" wrapText="1"/>
    </xf>
    <xf numFmtId="0" fontId="10" fillId="0" borderId="15" xfId="0" applyFont="1" applyBorder="1" applyAlignment="1">
      <alignment horizontal="center" wrapText="1"/>
    </xf>
    <xf numFmtId="49" fontId="2" fillId="7" borderId="19" xfId="0" applyNumberFormat="1" applyFont="1" applyFill="1" applyBorder="1" applyAlignment="1">
      <alignment horizontal="center" wrapText="1"/>
    </xf>
    <xf numFmtId="49" fontId="2" fillId="7" borderId="20" xfId="0" applyNumberFormat="1" applyFont="1" applyFill="1" applyBorder="1" applyAlignment="1">
      <alignment horizontal="center" wrapText="1"/>
    </xf>
    <xf numFmtId="49" fontId="2" fillId="0" borderId="19" xfId="0" applyNumberFormat="1" applyFont="1" applyBorder="1" applyAlignment="1">
      <alignment horizontal="center" wrapText="1"/>
    </xf>
    <xf numFmtId="49" fontId="2" fillId="0" borderId="21" xfId="0" applyNumberFormat="1" applyFont="1" applyBorder="1" applyAlignment="1">
      <alignment horizontal="center" wrapText="1"/>
    </xf>
    <xf numFmtId="49" fontId="2" fillId="0" borderId="20" xfId="0" applyNumberFormat="1" applyFont="1" applyBorder="1" applyAlignment="1">
      <alignment horizontal="center" wrapText="1"/>
    </xf>
    <xf numFmtId="0" fontId="18" fillId="0" borderId="19" xfId="0" applyFont="1" applyBorder="1" applyAlignment="1">
      <alignment horizontal="center" wrapText="1"/>
    </xf>
    <xf numFmtId="0" fontId="18" fillId="0" borderId="20" xfId="0" applyFont="1" applyBorder="1" applyAlignment="1">
      <alignment horizontal="center" wrapText="1"/>
    </xf>
    <xf numFmtId="0" fontId="17" fillId="0" borderId="18" xfId="0" applyFont="1" applyBorder="1" applyAlignment="1">
      <alignment horizontal="center" wrapText="1"/>
    </xf>
    <xf numFmtId="0" fontId="17" fillId="0" borderId="14" xfId="0" applyFont="1" applyBorder="1" applyAlignment="1">
      <alignment horizontal="center" wrapText="1"/>
    </xf>
    <xf numFmtId="0" fontId="17" fillId="0" borderId="15" xfId="0" applyFont="1" applyBorder="1" applyAlignment="1">
      <alignment horizontal="center" wrapText="1"/>
    </xf>
    <xf numFmtId="49" fontId="19" fillId="0" borderId="16" xfId="0" applyNumberFormat="1" applyFont="1" applyBorder="1" applyAlignment="1">
      <alignment horizontal="center" wrapText="1"/>
    </xf>
    <xf numFmtId="49" fontId="19" fillId="0" borderId="12" xfId="0" applyNumberFormat="1" applyFont="1" applyBorder="1" applyAlignment="1">
      <alignment horizontal="center" wrapText="1"/>
    </xf>
    <xf numFmtId="49" fontId="19" fillId="0" borderId="17" xfId="0" applyNumberFormat="1" applyFont="1" applyBorder="1" applyAlignment="1">
      <alignment horizontal="center" wrapText="1"/>
    </xf>
    <xf numFmtId="49" fontId="19" fillId="0" borderId="13" xfId="0" applyNumberFormat="1" applyFont="1" applyBorder="1" applyAlignment="1">
      <alignment horizontal="center" wrapText="1"/>
    </xf>
    <xf numFmtId="49" fontId="19" fillId="0" borderId="18" xfId="0" applyNumberFormat="1" applyFont="1" applyBorder="1" applyAlignment="1">
      <alignment horizontal="center" wrapText="1"/>
    </xf>
    <xf numFmtId="49" fontId="19" fillId="0" borderId="15" xfId="0" applyNumberFormat="1" applyFont="1" applyBorder="1" applyAlignment="1">
      <alignment horizontal="center" wrapText="1"/>
    </xf>
    <xf numFmtId="0" fontId="0" fillId="0" borderId="16" xfId="0" applyBorder="1" applyAlignment="1">
      <alignment horizontal="center" wrapText="1"/>
    </xf>
    <xf numFmtId="0" fontId="0" fillId="0" borderId="11" xfId="0" applyBorder="1" applyAlignment="1">
      <alignment horizontal="center" wrapText="1"/>
    </xf>
    <xf numFmtId="0" fontId="0" fillId="0" borderId="12" xfId="0" applyBorder="1" applyAlignment="1">
      <alignment horizontal="center" wrapText="1"/>
    </xf>
    <xf numFmtId="0" fontId="0" fillId="0" borderId="1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18" xfId="0" applyBorder="1" applyAlignment="1">
      <alignment horizontal="center" wrapText="1"/>
    </xf>
    <xf numFmtId="0" fontId="0" fillId="0" borderId="14" xfId="0" applyBorder="1" applyAlignment="1">
      <alignment horizontal="center" wrapText="1"/>
    </xf>
    <xf numFmtId="0" fontId="0" fillId="0" borderId="15" xfId="0" applyBorder="1" applyAlignment="1">
      <alignment horizontal="center" wrapText="1"/>
    </xf>
    <xf numFmtId="0" fontId="20" fillId="0" borderId="16" xfId="0" applyFont="1" applyBorder="1" applyAlignment="1">
      <alignment horizontal="center" wrapText="1"/>
    </xf>
    <xf numFmtId="0" fontId="20" fillId="0" borderId="11" xfId="0" applyFont="1" applyBorder="1" applyAlignment="1">
      <alignment horizontal="center" wrapText="1"/>
    </xf>
    <xf numFmtId="0" fontId="20" fillId="0" borderId="12" xfId="0" applyFont="1" applyBorder="1" applyAlignment="1">
      <alignment horizontal="center" wrapText="1"/>
    </xf>
    <xf numFmtId="0" fontId="20" fillId="0" borderId="1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20" fillId="0" borderId="18" xfId="0" applyFont="1" applyBorder="1" applyAlignment="1">
      <alignment horizontal="center" wrapText="1"/>
    </xf>
    <xf numFmtId="0" fontId="20" fillId="0" borderId="14" xfId="0" applyFont="1" applyBorder="1" applyAlignment="1">
      <alignment horizontal="center" wrapText="1"/>
    </xf>
    <xf numFmtId="0" fontId="20" fillId="0" borderId="15" xfId="0" applyFont="1" applyBorder="1" applyAlignment="1">
      <alignment horizontal="center" wrapText="1"/>
    </xf>
    <xf numFmtId="49" fontId="0" fillId="0" borderId="16" xfId="0" applyNumberFormat="1" applyBorder="1" applyAlignment="1">
      <alignment horizontal="center" wrapText="1"/>
    </xf>
    <xf numFmtId="49" fontId="0" fillId="0" borderId="12" xfId="0" applyNumberFormat="1" applyBorder="1" applyAlignment="1">
      <alignment horizontal="center" wrapText="1"/>
    </xf>
    <xf numFmtId="49" fontId="0" fillId="0" borderId="17" xfId="0" applyNumberFormat="1" applyBorder="1" applyAlignment="1">
      <alignment horizontal="center" wrapText="1"/>
    </xf>
    <xf numFmtId="49" fontId="0" fillId="0" borderId="13" xfId="0" applyNumberFormat="1" applyBorder="1" applyAlignment="1">
      <alignment horizontal="center" wrapText="1"/>
    </xf>
    <xf numFmtId="49" fontId="0" fillId="0" borderId="18" xfId="0" applyNumberFormat="1" applyBorder="1" applyAlignment="1">
      <alignment horizontal="center" wrapText="1"/>
    </xf>
    <xf numFmtId="49" fontId="0" fillId="0" borderId="15" xfId="0" applyNumberFormat="1" applyBorder="1" applyAlignment="1">
      <alignment horizontal="center" wrapText="1"/>
    </xf>
    <xf numFmtId="49" fontId="10" fillId="0" borderId="16" xfId="0" applyNumberFormat="1" applyFont="1" applyBorder="1" applyAlignment="1">
      <alignment horizontal="center" wrapText="1"/>
    </xf>
    <xf numFmtId="49" fontId="10" fillId="0" borderId="12" xfId="0" applyNumberFormat="1" applyFont="1" applyBorder="1" applyAlignment="1">
      <alignment horizont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49" fontId="10" fillId="0" borderId="18" xfId="0" applyNumberFormat="1" applyFont="1" applyBorder="1" applyAlignment="1">
      <alignment horizontal="center" wrapText="1"/>
    </xf>
    <xf numFmtId="49" fontId="10" fillId="0" borderId="15" xfId="0" applyNumberFormat="1" applyFont="1" applyBorder="1" applyAlignment="1">
      <alignment horizontal="center" wrapText="1"/>
    </xf>
    <xf numFmtId="49" fontId="10" fillId="0" borderId="23" xfId="0" applyNumberFormat="1" applyFont="1" applyBorder="1" applyAlignment="1">
      <alignment horizontal="left" wrapText="1"/>
    </xf>
    <xf numFmtId="49" fontId="10" fillId="0" borderId="24" xfId="0" applyNumberFormat="1" applyFont="1" applyBorder="1" applyAlignment="1">
      <alignment horizontal="left" wrapText="1"/>
    </xf>
    <xf numFmtId="49" fontId="22" fillId="0" borderId="16" xfId="0" applyNumberFormat="1" applyFont="1" applyBorder="1" applyAlignment="1">
      <alignment horizontal="center" wrapText="1"/>
    </xf>
    <xf numFmtId="49" fontId="22" fillId="0" borderId="12" xfId="0" applyNumberFormat="1" applyFont="1" applyBorder="1" applyAlignment="1">
      <alignment horizontal="center" wrapText="1"/>
    </xf>
    <xf numFmtId="49" fontId="22" fillId="0" borderId="17" xfId="0" applyNumberFormat="1" applyFont="1" applyBorder="1" applyAlignment="1">
      <alignment horizontal="center" wrapText="1"/>
    </xf>
    <xf numFmtId="49" fontId="22" fillId="0" borderId="13" xfId="0" applyNumberFormat="1" applyFont="1" applyBorder="1" applyAlignment="1">
      <alignment horizontal="center" wrapText="1"/>
    </xf>
    <xf numFmtId="49" fontId="22" fillId="0" borderId="18" xfId="0" applyNumberFormat="1" applyFont="1" applyBorder="1" applyAlignment="1">
      <alignment horizontal="center" wrapText="1"/>
    </xf>
    <xf numFmtId="49" fontId="22" fillId="0" borderId="15" xfId="0" applyNumberFormat="1" applyFont="1" applyBorder="1" applyAlignment="1">
      <alignment horizontal="center" wrapText="1"/>
    </xf>
    <xf numFmtId="0" fontId="27" fillId="0" borderId="0" xfId="0" applyFont="1" applyAlignment="1">
      <alignment horizontal="left" wrapText="1"/>
    </xf>
    <xf numFmtId="0" fontId="0" fillId="0" borderId="19" xfId="0" applyBorder="1" applyAlignment="1">
      <alignment horizontal="center" wrapText="1"/>
    </xf>
    <xf numFmtId="0" fontId="0" fillId="0" borderId="21" xfId="0" applyBorder="1" applyAlignment="1">
      <alignment horizontal="center" wrapText="1"/>
    </xf>
    <xf numFmtId="0" fontId="0" fillId="0" borderId="20" xfId="0" applyBorder="1" applyAlignment="1">
      <alignment horizontal="center" wrapText="1"/>
    </xf>
    <xf numFmtId="49" fontId="2" fillId="0" borderId="0" xfId="0" applyNumberFormat="1" applyFont="1" applyBorder="1" applyAlignment="1">
      <alignment horizontal="center" wrapText="1"/>
    </xf>
    <xf numFmtId="49" fontId="2" fillId="7" borderId="21" xfId="0" applyNumberFormat="1" applyFont="1" applyFill="1" applyBorder="1" applyAlignment="1">
      <alignment horizontal="center" wrapText="1"/>
    </xf>
    <xf numFmtId="0" fontId="24" fillId="15" borderId="25" xfId="0" applyFont="1" applyFill="1" applyBorder="1" applyAlignment="1">
      <alignment horizontal="center" vertical="center"/>
    </xf>
    <xf numFmtId="0" fontId="24" fillId="15" borderId="26" xfId="0" applyFont="1" applyFill="1" applyBorder="1" applyAlignment="1">
      <alignment horizontal="center" vertical="center"/>
    </xf>
  </cellXfs>
  <cellStyles count="2">
    <cellStyle name="Excel Built-in Normal" xfId="1" xr:uid="{3FDF63A8-B73E-4E0C-A241-6161216A9082}"/>
    <cellStyle name="Normální"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3</xdr:col>
      <xdr:colOff>171450</xdr:colOff>
      <xdr:row>0</xdr:row>
      <xdr:rowOff>190500</xdr:rowOff>
    </xdr:from>
    <xdr:to>
      <xdr:col>7</xdr:col>
      <xdr:colOff>5534025</xdr:colOff>
      <xdr:row>17</xdr:row>
      <xdr:rowOff>0</xdr:rowOff>
    </xdr:to>
    <xdr:sp macro="" textlink="">
      <xdr:nvSpPr>
        <xdr:cNvPr id="2" name="TextBox 1">
          <a:extLst>
            <a:ext uri="{FF2B5EF4-FFF2-40B4-BE49-F238E27FC236}">
              <a16:creationId xmlns:a16="http://schemas.microsoft.com/office/drawing/2014/main" id="{77871B27-0C73-B2FD-B775-6C0305E90599}"/>
            </a:ext>
          </a:extLst>
        </xdr:cNvPr>
        <xdr:cNvSpPr txBox="1"/>
      </xdr:nvSpPr>
      <xdr:spPr>
        <a:xfrm>
          <a:off x="5248275" y="190500"/>
          <a:ext cx="10048875" cy="3733800"/>
        </a:xfrm>
        <a:prstGeom prst="rect">
          <a:avLst/>
        </a:prstGeom>
        <a:solidFill>
          <a:schemeClr val="lt1"/>
        </a:solidFill>
        <a:ln w="9525" cmpd="sng">
          <a:solidFill>
            <a:schemeClr val="lt1">
              <a:shade val="50000"/>
            </a:schemeClr>
          </a:solidFill>
        </a:ln>
      </xdr:spPr>
      <xdr:txBody>
        <a:bodyPr vertOverflow="clip" horzOverflow="clip" wrap="square" lIns="91440" tIns="45720" rIns="91440" bIns="45720" rtlCol="0" anchor="t">
          <a:noAutofit/>
        </a:bodyPr>
        <a:lstStyle/>
        <a:p>
          <a:pPr marL="0" indent="0" algn="l"/>
          <a:r>
            <a:rPr lang="en-US" sz="1100">
              <a:latin typeface="+mn-lt"/>
              <a:ea typeface="+mn-lt"/>
              <a:cs typeface="+mn-lt"/>
            </a:rPr>
            <a:t>obecný popis do soutěže:</a:t>
          </a:r>
        </a:p>
        <a:p>
          <a:pPr marL="0" indent="0" algn="l"/>
          <a:r>
            <a:rPr lang="en-US" sz="1100">
              <a:latin typeface="+mn-lt"/>
              <a:ea typeface="+mn-lt"/>
              <a:cs typeface="+mn-lt"/>
            </a:rPr>
            <a:t> věž</a:t>
          </a:r>
        </a:p>
        <a:p>
          <a:pPr marL="0" indent="0" algn="l"/>
          <a:endParaRPr lang="en-US" sz="1100">
            <a:latin typeface="+mn-lt"/>
            <a:ea typeface="+mn-lt"/>
            <a:cs typeface="+mn-lt"/>
          </a:endParaRPr>
        </a:p>
        <a:p>
          <a:pPr marL="0" indent="0" algn="l"/>
          <a:r>
            <a:rPr lang="en-US" sz="1100">
              <a:latin typeface="+mn-lt"/>
              <a:ea typeface="+mn-lt"/>
              <a:cs typeface="+mn-lt"/>
            </a:rPr>
            <a:t>Jedná se o soubor zařízení pro zpracování obrazu a zvuku ve vzdálené lokaci (typycky operační sál) a obousměrný přenos do přednáškových prostor fakulty. Soubor bude obsluhován jedním technikem, tomu podléhá účelná koncepce. Fyzicky se bude jednat o podvozkovou platformu, na které budou umístěny dva racky s technikou, spodní rack pro audio zařízení přístupný z čelní a zadní strany 6HU, vrchní rack pro monžáž zařízení z přední strany, a s horním víkem, pod kterým bude nakloněná rovina. Ve složeném stavu bude následovat sekce 3 - kufr s příslušenstvím, další vrstva bude taška s kamerou. Mikrofonní a kamerové stativy budou umístěny ve štíhlém case mezi madlem a racky, tento case bude opatřen víkem a budou v něm samostatné oddíly pro jednotlivé stativy. Soubor bude pro přepravu zejištěn převázáním kurtou s ráčnou, nebo budou jednotlivé racky spojeny zámky. Podvozková platforma bude mít kola pod madlem otočná, na druhé straně s brzdami, kola budou dimenzována na touringový provoz. Kufr pro příslušenství bude plastový, vodotěšný bude mít oddělené sekce pro technologické celky. Vozík a všechny case budou pravidelně ošetřovány alkoholovou dezinfekcí, tomu bude podléhat jejich materiálové složení. Z dodaných komponent technické oddělení zadavatele sestaví jednotlivé celky dle listu 08 sestavy a provede základní typické zapojení veškeré kabeláže a jednotlivých komponent. Přenos zvuku v rámci sestav bude probíhat výhradně protokolem dante, zařízení v racku zvuk budou propojeny do swtiche, z něj bude vyvedeno na patch panel: reproduktor 1 a 2, dante AVIO line a USB, 2 x trunk pro připojení dalších racků. Zvuk ve video racku bude vyveden ze switche do samostatné karty v pc do DVS, zároveň bude ve videoracku vývod přes dante AVIO do vstupu střižny pro účely záznamu. Zpětný poslech na sále zajišťuje dante reproduktor, případně dva dle dispozice sálu, kontrolní poslech provádí obsluha pomocí sluchátek na výstupu střižny, kde se embeduje do záznamu místní mikrofon a zpětná. Do střižny budou pomocí vstupních převodníků zapojeny lékařské přístroje, některé jsou vybaveny SDI, budou zapojeny přímo a samozřejmě kamery. PGM střižny bude zapojen do vstupu TB video karty, a v PC zpracován pomocí vmix. Vmix slouží zejména pro embedování dante do videa, titulkování odpočty a z pracování zpětné, která se zde deembeduje a pošle do střižny, a na náhledový monitor. Signál do výukové místnosti a zpět bude přenášen NDI, ve vyjímečných případech, kde nebude dostatečná propustnost sítě bude využit přenos SRT s kódováním H.264. Obsluha střižny bude prováděna z HW tlačítek na střižně s pomocí dotykového tabletu - zejména DVE efekty. Dotykovým tabletem bude dále prováděna obsluha audio procesoru, tento tedy musí být kompatibilní. </a:t>
          </a:r>
        </a:p>
        <a:p>
          <a:pPr marL="0" indent="0" algn="l"/>
          <a:r>
            <a:rPr lang="en-US" sz="1100">
              <a:latin typeface="+mn-lt"/>
              <a:ea typeface="+mn-lt"/>
              <a:cs typeface="+mn-lt"/>
            </a:rPr>
            <a:t>.</a:t>
          </a:r>
        </a:p>
        <a:p>
          <a:pPr marL="0" indent="0" algn="l"/>
          <a:endParaRPr lang="en-US" sz="1100">
            <a:latin typeface="+mn-lt"/>
            <a:ea typeface="+mn-lt"/>
            <a:cs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0</xdr:row>
      <xdr:rowOff>85726</xdr:rowOff>
    </xdr:from>
    <xdr:to>
      <xdr:col>21</xdr:col>
      <xdr:colOff>133350</xdr:colOff>
      <xdr:row>18</xdr:row>
      <xdr:rowOff>123826</xdr:rowOff>
    </xdr:to>
    <xdr:sp macro="" textlink="">
      <xdr:nvSpPr>
        <xdr:cNvPr id="2" name="TextBox 1">
          <a:extLst>
            <a:ext uri="{FF2B5EF4-FFF2-40B4-BE49-F238E27FC236}">
              <a16:creationId xmlns:a16="http://schemas.microsoft.com/office/drawing/2014/main" id="{42F5E195-FF9A-4495-A91A-1155D1D2A4DE}"/>
            </a:ext>
          </a:extLst>
        </xdr:cNvPr>
        <xdr:cNvSpPr txBox="1"/>
      </xdr:nvSpPr>
      <xdr:spPr>
        <a:xfrm>
          <a:off x="57150" y="85726"/>
          <a:ext cx="12877800" cy="3467100"/>
        </a:xfrm>
        <a:prstGeom prst="rect">
          <a:avLst/>
        </a:prstGeom>
        <a:solidFill>
          <a:schemeClr val="lt1"/>
        </a:solidFill>
        <a:ln w="9525" cmpd="sng">
          <a:solidFill>
            <a:schemeClr val="lt1">
              <a:shade val="50000"/>
            </a:schemeClr>
          </a:solidFill>
        </a:ln>
      </xdr:spPr>
      <xdr:txBody>
        <a:bodyPr vertOverflow="clip" horzOverflow="clip" wrap="square" lIns="91440" tIns="45720" rIns="91440" bIns="45720" rtlCol="0" anchor="t">
          <a:noAutofit/>
        </a:bodyPr>
        <a:lstStyle/>
        <a:p>
          <a:pPr marL="0" indent="0" algn="l"/>
          <a:r>
            <a:rPr lang="en-US" sz="1100">
              <a:latin typeface="+mn-lt"/>
              <a:ea typeface="+mn-lt"/>
              <a:cs typeface="+mn-lt"/>
            </a:rPr>
            <a:t>Jedná se o soubor zařízení pro zpracování obrazu a zvuku ve vzdálené lokaci (typ</a:t>
          </a:r>
          <a:r>
            <a:rPr lang="cs-CZ" sz="1100">
              <a:latin typeface="+mn-lt"/>
              <a:ea typeface="+mn-lt"/>
              <a:cs typeface="+mn-lt"/>
            </a:rPr>
            <a:t>i</a:t>
          </a:r>
          <a:r>
            <a:rPr lang="en-US" sz="1100">
              <a:latin typeface="+mn-lt"/>
              <a:ea typeface="+mn-lt"/>
              <a:cs typeface="+mn-lt"/>
            </a:rPr>
            <a:t>cky operační sál) a obousměrný přenos do přednáškových prostor fakulty. Soubor bude obsluhován jedním technikem, tomu podléhá účelná koncepce. Fyzicky se bude jednat o podvozkovou platformu, na které budou umístěny dva racky s technikou, spodní rack pro audio zařízení přístupný z čelní a zadní strany 6HU, vrchní rack pro monžáž zařízení z přední strany, a s horním víkem, pod kterým bude nakloněná rovina. Ve složeném stavu bude následovat sekce 3 - kufr s příslušenstvím, další vrstva bude taška s kamerou. Mikrofonní a kamerové stativy budou umístěny ve štíhlém case mezi madlem a racky, tento case bude opatřen víkem a budou v něm samostatné oddíly pro jednotlivé stativy. Soubor bude pro přepravu z</a:t>
          </a:r>
          <a:r>
            <a:rPr lang="cs-CZ" sz="1100">
              <a:latin typeface="+mn-lt"/>
              <a:ea typeface="+mn-lt"/>
              <a:cs typeface="+mn-lt"/>
            </a:rPr>
            <a:t>a</a:t>
          </a:r>
          <a:r>
            <a:rPr lang="en-US" sz="1100">
              <a:latin typeface="+mn-lt"/>
              <a:ea typeface="+mn-lt"/>
              <a:cs typeface="+mn-lt"/>
            </a:rPr>
            <a:t>jištěn převázáním kurtou s ráčnou, nebo budou jednotlivé racky spojeny zámky. Podvozková platforma bude mít kola pod madlem otočná, na druhé straně s brzdami, kola budou dimenzována na touringový provoz. Kufr pro příslušenství bude plastový, vodotěšný bude mít oddělené sekce pro technologické celky. Vozík a všechny case budou pravidelně ošetřovány alkoholovou dezinfekcí, tomu bude podléhat jejich materiálové složení. Z dodaných komponent technické oddělení zadavatele sestaví jednotlivé celky dle listu </a:t>
          </a:r>
          <a:r>
            <a:rPr lang="cs-CZ" sz="1100">
              <a:latin typeface="+mn-lt"/>
              <a:ea typeface="+mn-lt"/>
              <a:cs typeface="+mn-lt"/>
            </a:rPr>
            <a:t>"SESTAVY"</a:t>
          </a:r>
          <a:r>
            <a:rPr lang="en-US" sz="1100">
              <a:latin typeface="+mn-lt"/>
              <a:ea typeface="+mn-lt"/>
              <a:cs typeface="+mn-lt"/>
            </a:rPr>
            <a:t> a provede základní typické zapojení veškeré kabeláže a jednotlivých komponent. Přenos zvuku v rámci sestav bude z důvodu kompatibility</a:t>
          </a:r>
          <a:r>
            <a:rPr lang="cs-CZ" sz="1100">
              <a:latin typeface="+mn-lt"/>
              <a:ea typeface="+mn-lt"/>
              <a:cs typeface="+mn-lt"/>
            </a:rPr>
            <a:t> </a:t>
          </a:r>
          <a:r>
            <a:rPr lang="en-US" sz="1100">
              <a:latin typeface="+mn-lt"/>
              <a:ea typeface="+mn-lt"/>
              <a:cs typeface="+mn-lt"/>
            </a:rPr>
            <a:t>probíhat protokolem dante, zařízení v racku zvuk budou propojeny do swtiche, z něj bude vyvedeno na patch panel: reproduktor 1 a 2, dante AVIO line a USB, 2 x trunk pro připojení dalších racků. Zvuk ve video racku bude vyveden ze switche do samostatné karty v pc do DVS, zároveň bude ve videoracku vývod přes dante AVIO do vstupu střižny pro účely záznamu. Zpětný poslech na sále zajišťuje dante reproduktor, případně dva dle dispozice sálu, kontrolní poslech provádí obsluha pomocí sluchátek na výstupu střižny, kde se embeduje do záznamu místní mikrofon a </a:t>
          </a:r>
          <a:r>
            <a:rPr lang="cs-CZ" sz="1100">
              <a:latin typeface="+mn-lt"/>
              <a:ea typeface="+mn-lt"/>
              <a:cs typeface="+mn-lt"/>
            </a:rPr>
            <a:t>"</a:t>
          </a:r>
          <a:r>
            <a:rPr lang="en-US" sz="1100">
              <a:latin typeface="+mn-lt"/>
              <a:ea typeface="+mn-lt"/>
              <a:cs typeface="+mn-lt"/>
            </a:rPr>
            <a:t>zpětná</a:t>
          </a:r>
          <a:r>
            <a:rPr lang="cs-CZ" sz="1100">
              <a:latin typeface="+mn-lt"/>
              <a:ea typeface="+mn-lt"/>
              <a:cs typeface="+mn-lt"/>
            </a:rPr>
            <a:t>"</a:t>
          </a:r>
          <a:r>
            <a:rPr lang="en-US" sz="1100">
              <a:latin typeface="+mn-lt"/>
              <a:ea typeface="+mn-lt"/>
              <a:cs typeface="+mn-lt"/>
            </a:rPr>
            <a:t>. Do střižny budou pomocí vstupních převodníků zapojeny lékařské přístroje, některé jsou vybaveny SDI, budou zapojeny přímo a samozřejmě kamery. PGM střižny bude zapojen do vstupu TB video karty, a v PC zpracován pomocí vmix. Vmix slouží zejména pro embedování dante do videa, titulkování odpočty a zpracování zpětné, která se zde deembeduje a pošle do střižny, a na náhledový monitor. Signál do výukové místnosti a zpět bude přenášen NDI, v</a:t>
          </a:r>
          <a:r>
            <a:rPr lang="cs-CZ" sz="1100">
              <a:latin typeface="+mn-lt"/>
              <a:ea typeface="+mn-lt"/>
              <a:cs typeface="+mn-lt"/>
            </a:rPr>
            <a:t> </a:t>
          </a:r>
          <a:r>
            <a:rPr lang="en-US" sz="1100">
              <a:latin typeface="+mn-lt"/>
              <a:ea typeface="+mn-lt"/>
              <a:cs typeface="+mn-lt"/>
            </a:rPr>
            <a:t>případech, kde nebude dostatečná propustnost sítě </a:t>
          </a:r>
          <a:r>
            <a:rPr lang="cs-CZ" sz="1100">
              <a:latin typeface="+mn-lt"/>
              <a:ea typeface="+mn-lt"/>
              <a:cs typeface="+mn-lt"/>
            </a:rPr>
            <a:t>FN </a:t>
          </a:r>
          <a:r>
            <a:rPr lang="en-US" sz="1100">
              <a:latin typeface="+mn-lt"/>
              <a:ea typeface="+mn-lt"/>
              <a:cs typeface="+mn-lt"/>
            </a:rPr>
            <a:t>bude využit přenos </a:t>
          </a:r>
          <a:r>
            <a:rPr lang="cs-CZ" sz="1100">
              <a:latin typeface="+mn-lt"/>
              <a:ea typeface="+mn-lt"/>
              <a:cs typeface="+mn-lt"/>
            </a:rPr>
            <a:t>UDP </a:t>
          </a:r>
          <a:r>
            <a:rPr lang="en-US" sz="1100">
              <a:latin typeface="+mn-lt"/>
              <a:ea typeface="+mn-lt"/>
              <a:cs typeface="+mn-lt"/>
            </a:rPr>
            <a:t>s kódováním H.264. Obsluha střižny bude prováděna z HW tlačítek na střižně s </a:t>
          </a:r>
          <a:r>
            <a:rPr lang="en-US" sz="1100">
              <a:solidFill>
                <a:sysClr val="windowText" lastClr="000000"/>
              </a:solidFill>
              <a:latin typeface="+mn-lt"/>
              <a:ea typeface="+mn-lt"/>
              <a:cs typeface="+mn-lt"/>
            </a:rPr>
            <a:t>pomocí dotykového tabletu - zejména DVE efekty. Dotykovým tabletem bude dále prováděna obsluha audio procesoru, tento tedy musí být kompatibilní</a:t>
          </a:r>
          <a:r>
            <a:rPr lang="cs-CZ" sz="1100" baseline="0">
              <a:solidFill>
                <a:sysClr val="windowText" lastClr="000000"/>
              </a:solidFill>
              <a:latin typeface="+mn-lt"/>
              <a:ea typeface="+mn-lt"/>
              <a:cs typeface="+mn-lt"/>
            </a:rPr>
            <a:t>.</a:t>
          </a:r>
          <a:r>
            <a:rPr lang="cs-CZ" sz="1100">
              <a:solidFill>
                <a:sysClr val="windowText" lastClr="000000"/>
              </a:solidFill>
              <a:latin typeface="+mn-lt"/>
              <a:ea typeface="+mn-lt"/>
              <a:cs typeface="+mn-lt"/>
            </a:rPr>
            <a:t> </a:t>
          </a:r>
        </a:p>
        <a:p>
          <a:pPr marL="0" indent="0" algn="l"/>
          <a:r>
            <a:rPr lang="cs-CZ" sz="1100">
              <a:solidFill>
                <a:sysClr val="windowText" lastClr="000000"/>
              </a:solidFill>
              <a:latin typeface="+mn-lt"/>
              <a:ea typeface="+mn-lt"/>
              <a:cs typeface="+mn-lt"/>
            </a:rPr>
            <a:t>Z dodaných komponent</a:t>
          </a:r>
          <a:r>
            <a:rPr lang="cs-CZ" sz="1100" baseline="0">
              <a:solidFill>
                <a:sysClr val="windowText" lastClr="000000"/>
              </a:solidFill>
              <a:latin typeface="+mn-lt"/>
              <a:ea typeface="+mn-lt"/>
              <a:cs typeface="+mn-lt"/>
            </a:rPr>
            <a:t> budou zadavatelem sestaveny 2 sady zařízení pro zpracování obrazu a zvuku. </a:t>
          </a:r>
          <a:r>
            <a:rPr lang="cs-CZ" sz="1100" baseline="0">
              <a:effectLst/>
              <a:latin typeface="+mn-lt"/>
              <a:ea typeface="+mn-ea"/>
              <a:cs typeface="+mn-cs"/>
            </a:rPr>
            <a:t>Tyto sady jsou totožné, bude možný jejich oddělený provoz, a zároveň jsou navrženy tak, aby mohly být provozovány jako jeden celek pro odbavení přenosů náročnějších na množství signálů (např. elektrofyziologie). Pro patřičné odbavení oborů, kde se využívá minimum zobrazovacích metod, jako je např. ortopedie, jsou věže vybaveny vysoce rozlišující kamerovou technikou. Každá věž má jednu hlavní velmi obratnou kameru reportážního typu, ta je doplněna malou akční kamerou, která vzhledem k malé velikosti a hmotnosti umožní umístění nad operační prostor, a tedy patřičný záběr o.p.</a:t>
          </a:r>
        </a:p>
        <a:p>
          <a:pPr marL="0" indent="0" algn="l"/>
          <a:r>
            <a:rPr lang="cs-CZ" sz="1100" baseline="0">
              <a:effectLst/>
              <a:latin typeface="+mn-lt"/>
              <a:ea typeface="+mn-ea"/>
              <a:cs typeface="+mn-cs"/>
            </a:rPr>
            <a:t>Kamerová technika je doplněna jedním sdíleným strojem s velkoformátovým snímačem fullframe, který exceluje rozlišitelností obrazu a schopnostmi natáčet velmi kvalitní obraz i za nepříznivých světelných podmínek (vysoký kontrast způsobený výkonným světlem pro o.p.). Tato kamera bude spojena se stávajícími objektivy zadavatele. </a:t>
          </a:r>
          <a:endParaRPr lang="en-US" sz="1100">
            <a:solidFill>
              <a:sysClr val="windowText" lastClr="000000"/>
            </a:solidFill>
            <a:latin typeface="+mn-lt"/>
            <a:ea typeface="+mn-lt"/>
            <a:cs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190500</xdr:colOff>
      <xdr:row>53</xdr:row>
      <xdr:rowOff>66673</xdr:rowOff>
    </xdr:from>
    <xdr:to>
      <xdr:col>2</xdr:col>
      <xdr:colOff>1562100</xdr:colOff>
      <xdr:row>76</xdr:row>
      <xdr:rowOff>57148</xdr:rowOff>
    </xdr:to>
    <xdr:pic>
      <xdr:nvPicPr>
        <xdr:cNvPr id="3" name="Obrázek 2">
          <a:extLst>
            <a:ext uri="{FF2B5EF4-FFF2-40B4-BE49-F238E27FC236}">
              <a16:creationId xmlns:a16="http://schemas.microsoft.com/office/drawing/2014/main" id="{7817CCAD-1D0D-47B5-9CAF-B8BFE4223DB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4314" r="40196"/>
        <a:stretch/>
      </xdr:blipFill>
      <xdr:spPr>
        <a:xfrm rot="10800000">
          <a:off x="190500" y="13506448"/>
          <a:ext cx="1981200" cy="4371975"/>
        </a:xfrm>
        <a:prstGeom prst="rect">
          <a:avLst/>
        </a:prstGeom>
      </xdr:spPr>
    </xdr:pic>
    <xdr:clientData/>
  </xdr:twoCellAnchor>
  <xdr:twoCellAnchor editAs="oneCell">
    <xdr:from>
      <xdr:col>5</xdr:col>
      <xdr:colOff>1076325</xdr:colOff>
      <xdr:row>62</xdr:row>
      <xdr:rowOff>142875</xdr:rowOff>
    </xdr:from>
    <xdr:to>
      <xdr:col>7</xdr:col>
      <xdr:colOff>304800</xdr:colOff>
      <xdr:row>76</xdr:row>
      <xdr:rowOff>57150</xdr:rowOff>
    </xdr:to>
    <xdr:pic>
      <xdr:nvPicPr>
        <xdr:cNvPr id="5" name="Obrázek 4">
          <a:extLst>
            <a:ext uri="{FF2B5EF4-FFF2-40B4-BE49-F238E27FC236}">
              <a16:creationId xmlns:a16="http://schemas.microsoft.com/office/drawing/2014/main" id="{D53C8909-44B4-486E-A76B-9662B4D0AB28}"/>
            </a:ext>
            <a:ext uri="{147F2762-F138-4A5C-976F-8EAC2B608ADB}">
              <a16:predDERef xmlns:a16="http://schemas.microsoft.com/office/drawing/2014/main" pred="{7817CCAD-1D0D-47B5-9CAF-B8BFE4223DB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1538" r="34100"/>
        <a:stretch/>
      </xdr:blipFill>
      <xdr:spPr>
        <a:xfrm rot="10800000">
          <a:off x="9801225" y="15297150"/>
          <a:ext cx="2028825" cy="2581275"/>
        </a:xfrm>
        <a:prstGeom prst="rect">
          <a:avLst/>
        </a:prstGeom>
      </xdr:spPr>
    </xdr:pic>
    <xdr:clientData/>
  </xdr:twoCellAnchor>
  <xdr:twoCellAnchor editAs="oneCell">
    <xdr:from>
      <xdr:col>4</xdr:col>
      <xdr:colOff>3114675</xdr:colOff>
      <xdr:row>62</xdr:row>
      <xdr:rowOff>104775</xdr:rowOff>
    </xdr:from>
    <xdr:to>
      <xdr:col>5</xdr:col>
      <xdr:colOff>1533525</xdr:colOff>
      <xdr:row>76</xdr:row>
      <xdr:rowOff>57150</xdr:rowOff>
    </xdr:to>
    <xdr:pic>
      <xdr:nvPicPr>
        <xdr:cNvPr id="7" name="Obrázek 6">
          <a:extLst>
            <a:ext uri="{FF2B5EF4-FFF2-40B4-BE49-F238E27FC236}">
              <a16:creationId xmlns:a16="http://schemas.microsoft.com/office/drawing/2014/main" id="{94309CB7-E2BF-48AC-8965-9C88A0A8486E}"/>
            </a:ext>
            <a:ext uri="{147F2762-F138-4A5C-976F-8EAC2B608ADB}">
              <a16:predDERef xmlns:a16="http://schemas.microsoft.com/office/drawing/2014/main" pred="{D53C8909-44B4-486E-A76B-9662B4D0AB28}"/>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7757" t="218" r="39155" b="-218"/>
        <a:stretch/>
      </xdr:blipFill>
      <xdr:spPr>
        <a:xfrm rot="10800000">
          <a:off x="8324850" y="15259050"/>
          <a:ext cx="1533525" cy="2619375"/>
        </a:xfrm>
        <a:prstGeom prst="rect">
          <a:avLst/>
        </a:prstGeom>
      </xdr:spPr>
    </xdr:pic>
    <xdr:clientData/>
  </xdr:twoCellAnchor>
  <xdr:twoCellAnchor editAs="oneCell">
    <xdr:from>
      <xdr:col>4</xdr:col>
      <xdr:colOff>752474</xdr:colOff>
      <xdr:row>53</xdr:row>
      <xdr:rowOff>104778</xdr:rowOff>
    </xdr:from>
    <xdr:to>
      <xdr:col>5</xdr:col>
      <xdr:colOff>95249</xdr:colOff>
      <xdr:row>76</xdr:row>
      <xdr:rowOff>66676</xdr:rowOff>
    </xdr:to>
    <xdr:pic>
      <xdr:nvPicPr>
        <xdr:cNvPr id="9" name="Obrázek 8">
          <a:extLst>
            <a:ext uri="{FF2B5EF4-FFF2-40B4-BE49-F238E27FC236}">
              <a16:creationId xmlns:a16="http://schemas.microsoft.com/office/drawing/2014/main" id="{F7F5804C-72E7-43A7-A82F-F6073620AF95}"/>
            </a:ext>
            <a:ext uri="{147F2762-F138-4A5C-976F-8EAC2B608ADB}">
              <a16:predDERef xmlns:a16="http://schemas.microsoft.com/office/drawing/2014/main" pred="{94309CB7-E2BF-48AC-8965-9C88A0A8486E}"/>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4143" t="4249" r="118" b="4167"/>
        <a:stretch/>
      </xdr:blipFill>
      <xdr:spPr>
        <a:xfrm rot="5400000">
          <a:off x="4967288" y="14539914"/>
          <a:ext cx="4343398" cy="2352675"/>
        </a:xfrm>
        <a:prstGeom prst="rect">
          <a:avLst/>
        </a:prstGeom>
      </xdr:spPr>
    </xdr:pic>
    <xdr:clientData/>
  </xdr:twoCellAnchor>
  <xdr:twoCellAnchor editAs="oneCell">
    <xdr:from>
      <xdr:col>3</xdr:col>
      <xdr:colOff>342899</xdr:colOff>
      <xdr:row>53</xdr:row>
      <xdr:rowOff>95256</xdr:rowOff>
    </xdr:from>
    <xdr:to>
      <xdr:col>4</xdr:col>
      <xdr:colOff>153928</xdr:colOff>
      <xdr:row>76</xdr:row>
      <xdr:rowOff>85726</xdr:rowOff>
    </xdr:to>
    <xdr:pic>
      <xdr:nvPicPr>
        <xdr:cNvPr id="11" name="Obrázek 10">
          <a:extLst>
            <a:ext uri="{FF2B5EF4-FFF2-40B4-BE49-F238E27FC236}">
              <a16:creationId xmlns:a16="http://schemas.microsoft.com/office/drawing/2014/main" id="{2D7AD1F8-7734-41E2-A5FF-6FA94A5C23CD}"/>
            </a:ext>
            <a:ext uri="{147F2762-F138-4A5C-976F-8EAC2B608ADB}">
              <a16:predDERef xmlns:a16="http://schemas.microsoft.com/office/drawing/2014/main" pred="{F7F5804C-72E7-43A7-A82F-F6073620AF95}"/>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4167" t="27776" r="3597" b="21382"/>
        <a:stretch/>
      </xdr:blipFill>
      <xdr:spPr>
        <a:xfrm rot="5400000">
          <a:off x="2961983" y="15040272"/>
          <a:ext cx="4371970" cy="1361487"/>
        </a:xfrm>
        <a:prstGeom prst="rect">
          <a:avLst/>
        </a:prstGeom>
      </xdr:spPr>
    </xdr:pic>
    <xdr:clientData/>
  </xdr:twoCellAnchor>
  <xdr:twoCellAnchor editAs="oneCell">
    <xdr:from>
      <xdr:col>2</xdr:col>
      <xdr:colOff>1704975</xdr:colOff>
      <xdr:row>53</xdr:row>
      <xdr:rowOff>85726</xdr:rowOff>
    </xdr:from>
    <xdr:to>
      <xdr:col>3</xdr:col>
      <xdr:colOff>1395941</xdr:colOff>
      <xdr:row>76</xdr:row>
      <xdr:rowOff>69543</xdr:rowOff>
    </xdr:to>
    <xdr:pic>
      <xdr:nvPicPr>
        <xdr:cNvPr id="13" name="Obrázek 12">
          <a:extLst>
            <a:ext uri="{FF2B5EF4-FFF2-40B4-BE49-F238E27FC236}">
              <a16:creationId xmlns:a16="http://schemas.microsoft.com/office/drawing/2014/main" id="{08AA5161-723F-4D1F-A2EF-81F0AD9E20AA}"/>
            </a:ext>
            <a:ext uri="{147F2762-F138-4A5C-976F-8EAC2B608ADB}">
              <a16:predDERef xmlns:a16="http://schemas.microsoft.com/office/drawing/2014/main" pred="{2D7AD1F8-7734-41E2-A5FF-6FA94A5C23CD}"/>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3338" t="21505" r="5563" b="3579"/>
        <a:stretch/>
      </xdr:blipFill>
      <xdr:spPr>
        <a:xfrm rot="5400000">
          <a:off x="1141566" y="14698510"/>
          <a:ext cx="4365317" cy="2019299"/>
        </a:xfrm>
        <a:prstGeom prst="rect">
          <a:avLst/>
        </a:prstGeom>
      </xdr:spPr>
    </xdr:pic>
    <xdr:clientData/>
  </xdr:twoCellAnchor>
  <xdr:twoCellAnchor editAs="oneCell">
    <xdr:from>
      <xdr:col>8</xdr:col>
      <xdr:colOff>75141</xdr:colOff>
      <xdr:row>53</xdr:row>
      <xdr:rowOff>171450</xdr:rowOff>
    </xdr:from>
    <xdr:to>
      <xdr:col>10</xdr:col>
      <xdr:colOff>74083</xdr:colOff>
      <xdr:row>77</xdr:row>
      <xdr:rowOff>104775</xdr:rowOff>
    </xdr:to>
    <xdr:pic>
      <xdr:nvPicPr>
        <xdr:cNvPr id="2" name="Picture 1">
          <a:extLst>
            <a:ext uri="{FF2B5EF4-FFF2-40B4-BE49-F238E27FC236}">
              <a16:creationId xmlns:a16="http://schemas.microsoft.com/office/drawing/2014/main" id="{DEBE2958-10EE-4EB9-8DF6-E67A50B4CE55}"/>
            </a:ext>
            <a:ext uri="{147F2762-F138-4A5C-976F-8EAC2B608ADB}">
              <a16:predDERef xmlns:a16="http://schemas.microsoft.com/office/drawing/2014/main" pred="{08AA5161-723F-4D1F-A2EF-81F0AD9E20AA}"/>
            </a:ext>
          </a:extLst>
        </xdr:cNvPr>
        <xdr:cNvPicPr>
          <a:picLocks noChangeAspect="1" noChangeArrowheads="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l="48221" r="9632"/>
        <a:stretch/>
      </xdr:blipFill>
      <xdr:spPr bwMode="auto">
        <a:xfrm>
          <a:off x="11939058" y="15654867"/>
          <a:ext cx="3195108" cy="4505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381001</xdr:colOff>
      <xdr:row>53</xdr:row>
      <xdr:rowOff>94190</xdr:rowOff>
    </xdr:from>
    <xdr:to>
      <xdr:col>11</xdr:col>
      <xdr:colOff>807509</xdr:colOff>
      <xdr:row>67</xdr:row>
      <xdr:rowOff>27515</xdr:rowOff>
    </xdr:to>
    <xdr:pic>
      <xdr:nvPicPr>
        <xdr:cNvPr id="8" name="Picture 7">
          <a:extLst>
            <a:ext uri="{FF2B5EF4-FFF2-40B4-BE49-F238E27FC236}">
              <a16:creationId xmlns:a16="http://schemas.microsoft.com/office/drawing/2014/main" id="{F3ED50A2-64C0-4904-DA70-6183A3176554}"/>
            </a:ext>
            <a:ext uri="{147F2762-F138-4A5C-976F-8EAC2B608ADB}">
              <a16:predDERef xmlns:a16="http://schemas.microsoft.com/office/drawing/2014/main" pred="{C8777619-E1F7-FF6A-22C2-B9FF62889E5D}"/>
            </a:ext>
          </a:extLst>
        </xdr:cNvPr>
        <xdr:cNvPicPr>
          <a:picLocks noChangeAspect="1"/>
        </xdr:cNvPicPr>
      </xdr:nvPicPr>
      <xdr:blipFill>
        <a:blip xmlns:r="http://schemas.openxmlformats.org/officeDocument/2006/relationships" r:embed="rId8"/>
        <a:stretch>
          <a:fillRect/>
        </a:stretch>
      </xdr:blipFill>
      <xdr:spPr>
        <a:xfrm>
          <a:off x="15441084" y="15577607"/>
          <a:ext cx="1971675" cy="26003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122765</xdr:colOff>
      <xdr:row>15</xdr:row>
      <xdr:rowOff>188382</xdr:rowOff>
    </xdr:from>
    <xdr:to>
      <xdr:col>2</xdr:col>
      <xdr:colOff>3059340</xdr:colOff>
      <xdr:row>39</xdr:row>
      <xdr:rowOff>26457</xdr:rowOff>
    </xdr:to>
    <xdr:pic>
      <xdr:nvPicPr>
        <xdr:cNvPr id="8" name="Obrázek 7">
          <a:extLst>
            <a:ext uri="{FF2B5EF4-FFF2-40B4-BE49-F238E27FC236}">
              <a16:creationId xmlns:a16="http://schemas.microsoft.com/office/drawing/2014/main" id="{4A5A081E-C4EB-48C8-9415-03371B9EA9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48" y="8771465"/>
          <a:ext cx="2936575" cy="441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15</xdr:row>
      <xdr:rowOff>148166</xdr:rowOff>
    </xdr:from>
    <xdr:to>
      <xdr:col>3</xdr:col>
      <xdr:colOff>3310252</xdr:colOff>
      <xdr:row>39</xdr:row>
      <xdr:rowOff>71966</xdr:rowOff>
    </xdr:to>
    <xdr:pic>
      <xdr:nvPicPr>
        <xdr:cNvPr id="6" name="Obrázek 5">
          <a:extLst>
            <a:ext uri="{FF2B5EF4-FFF2-40B4-BE49-F238E27FC236}">
              <a16:creationId xmlns:a16="http://schemas.microsoft.com/office/drawing/2014/main" id="{0EAB4048-1D0B-4CA5-A70C-4B4CA07BE203}"/>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8221" r="9632"/>
        <a:stretch/>
      </xdr:blipFill>
      <xdr:spPr bwMode="auto">
        <a:xfrm>
          <a:off x="5852583" y="8731249"/>
          <a:ext cx="3215002" cy="449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56"/>
  <sheetViews>
    <sheetView workbookViewId="0"/>
  </sheetViews>
  <sheetFormatPr defaultRowHeight="15" x14ac:dyDescent="0.25"/>
  <cols>
    <col min="1" max="1" width="32.42578125" customWidth="1"/>
    <col min="2" max="2" width="37.140625" customWidth="1"/>
    <col min="4" max="5" width="15.28515625" customWidth="1"/>
    <col min="6" max="6" width="37.140625" customWidth="1"/>
    <col min="7" max="7" width="6.5703125" customWidth="1"/>
    <col min="8" max="8" width="15.28515625" customWidth="1"/>
    <col min="9" max="9" width="5.85546875" customWidth="1"/>
    <col min="10" max="10" width="37.140625" customWidth="1"/>
    <col min="12" max="12" width="15.28515625" customWidth="1"/>
    <col min="14" max="14" width="37.140625" customWidth="1"/>
    <col min="16" max="16" width="15.28515625" customWidth="1"/>
    <col min="17" max="17" width="4.5703125" customWidth="1"/>
    <col min="18" max="18" width="40.5703125" customWidth="1"/>
    <col min="19" max="19" width="6.7109375" customWidth="1"/>
    <col min="20" max="20" width="15.28515625" customWidth="1"/>
    <col min="22" max="22" width="40.85546875" style="1" customWidth="1"/>
    <col min="23" max="23" width="9.140625" style="1"/>
    <col min="24" max="24" width="15.28515625" style="1" customWidth="1"/>
  </cols>
  <sheetData>
    <row r="1" spans="1:22" x14ac:dyDescent="0.25">
      <c r="B1" s="5" t="s">
        <v>0</v>
      </c>
      <c r="F1" s="6" t="s">
        <v>1</v>
      </c>
      <c r="J1" s="7" t="s">
        <v>2</v>
      </c>
      <c r="N1" s="8" t="s">
        <v>3</v>
      </c>
      <c r="R1" s="9" t="s">
        <v>4</v>
      </c>
      <c r="V1" s="1" t="s">
        <v>5</v>
      </c>
    </row>
    <row r="3" spans="1:22" x14ac:dyDescent="0.25">
      <c r="A3" t="s">
        <v>6</v>
      </c>
      <c r="B3" t="s">
        <v>7</v>
      </c>
      <c r="F3" t="s">
        <v>7</v>
      </c>
      <c r="J3" t="s">
        <v>7</v>
      </c>
      <c r="N3" t="s">
        <v>8</v>
      </c>
      <c r="R3" t="s">
        <v>8</v>
      </c>
      <c r="V3" s="1" t="s">
        <v>8</v>
      </c>
    </row>
    <row r="4" spans="1:22" x14ac:dyDescent="0.25">
      <c r="B4" t="s">
        <v>9</v>
      </c>
      <c r="F4" t="s">
        <v>9</v>
      </c>
      <c r="J4" t="s">
        <v>9</v>
      </c>
      <c r="N4" t="s">
        <v>10</v>
      </c>
      <c r="R4" t="s">
        <v>10</v>
      </c>
      <c r="V4" s="1" t="s">
        <v>10</v>
      </c>
    </row>
    <row r="5" spans="1:22" x14ac:dyDescent="0.25">
      <c r="B5" t="s">
        <v>11</v>
      </c>
      <c r="F5" t="s">
        <v>11</v>
      </c>
      <c r="J5" t="s">
        <v>11</v>
      </c>
      <c r="N5" t="s">
        <v>11</v>
      </c>
      <c r="R5" t="s">
        <v>11</v>
      </c>
      <c r="V5" s="1" t="s">
        <v>11</v>
      </c>
    </row>
    <row r="7" spans="1:22" x14ac:dyDescent="0.25">
      <c r="B7" t="s">
        <v>12</v>
      </c>
      <c r="F7" t="s">
        <v>12</v>
      </c>
      <c r="J7" t="s">
        <v>12</v>
      </c>
      <c r="N7" t="s">
        <v>13</v>
      </c>
      <c r="R7" t="s">
        <v>13</v>
      </c>
      <c r="V7" s="1" t="s">
        <v>13</v>
      </c>
    </row>
    <row r="8" spans="1:22" x14ac:dyDescent="0.25">
      <c r="B8" t="s">
        <v>14</v>
      </c>
      <c r="F8" t="s">
        <v>14</v>
      </c>
      <c r="J8" t="s">
        <v>14</v>
      </c>
      <c r="N8" t="s">
        <v>15</v>
      </c>
      <c r="R8" t="s">
        <v>15</v>
      </c>
      <c r="V8" s="1" t="s">
        <v>15</v>
      </c>
    </row>
    <row r="9" spans="1:22" x14ac:dyDescent="0.25">
      <c r="B9" t="s">
        <v>16</v>
      </c>
      <c r="F9" t="s">
        <v>16</v>
      </c>
      <c r="J9" t="s">
        <v>16</v>
      </c>
    </row>
    <row r="10" spans="1:22" x14ac:dyDescent="0.25">
      <c r="U10" t="s">
        <v>17</v>
      </c>
    </row>
    <row r="11" spans="1:22" x14ac:dyDescent="0.25">
      <c r="B11" t="s">
        <v>18</v>
      </c>
      <c r="F11" t="s">
        <v>18</v>
      </c>
      <c r="J11" t="s">
        <v>18</v>
      </c>
      <c r="N11" t="s">
        <v>18</v>
      </c>
      <c r="R11" t="s">
        <v>18</v>
      </c>
    </row>
    <row r="12" spans="1:22" x14ac:dyDescent="0.25">
      <c r="B12" t="s">
        <v>19</v>
      </c>
      <c r="F12" t="s">
        <v>19</v>
      </c>
      <c r="J12" t="s">
        <v>19</v>
      </c>
      <c r="N12" t="s">
        <v>19</v>
      </c>
      <c r="R12" t="s">
        <v>19</v>
      </c>
    </row>
    <row r="13" spans="1:22" x14ac:dyDescent="0.25">
      <c r="B13" t="s">
        <v>20</v>
      </c>
      <c r="F13" t="s">
        <v>20</v>
      </c>
      <c r="J13" t="s">
        <v>20</v>
      </c>
      <c r="N13" t="s">
        <v>20</v>
      </c>
      <c r="R13" t="s">
        <v>20</v>
      </c>
    </row>
    <row r="18" spans="1:24" s="2" customFormat="1" ht="24" customHeight="1" x14ac:dyDescent="0.3">
      <c r="A18" s="4" t="s">
        <v>21</v>
      </c>
      <c r="D18" s="3">
        <f>SUM(D19:D70)</f>
        <v>717304.6</v>
      </c>
      <c r="E18" s="3"/>
      <c r="H18" s="3">
        <f>SUM(H19:H70)</f>
        <v>747304.6</v>
      </c>
      <c r="I18" s="3"/>
      <c r="L18" s="3">
        <f>SUM(L19:L70)</f>
        <v>911891</v>
      </c>
      <c r="P18" s="3">
        <f>SUM(P19:P70)</f>
        <v>983292</v>
      </c>
      <c r="T18" s="3">
        <f>SUM(T19:T70)</f>
        <v>2387944</v>
      </c>
      <c r="X18" s="3">
        <f>SUM(X19:X70)</f>
        <v>765761</v>
      </c>
    </row>
    <row r="19" spans="1:24" x14ac:dyDescent="0.25">
      <c r="A19" t="s">
        <v>22</v>
      </c>
      <c r="B19" t="s">
        <v>23</v>
      </c>
      <c r="C19">
        <v>1</v>
      </c>
      <c r="D19">
        <v>103000</v>
      </c>
      <c r="F19" t="s">
        <v>23</v>
      </c>
      <c r="G19">
        <v>1</v>
      </c>
      <c r="H19">
        <v>103000</v>
      </c>
      <c r="J19" t="s">
        <v>23</v>
      </c>
      <c r="K19">
        <v>1</v>
      </c>
      <c r="L19">
        <v>103000</v>
      </c>
      <c r="N19" t="s">
        <v>23</v>
      </c>
      <c r="O19">
        <v>1</v>
      </c>
      <c r="P19">
        <v>103000</v>
      </c>
      <c r="R19" t="s">
        <v>24</v>
      </c>
      <c r="S19">
        <v>1</v>
      </c>
      <c r="T19">
        <v>445000</v>
      </c>
      <c r="V19" s="1" t="s">
        <v>23</v>
      </c>
      <c r="W19" s="1">
        <v>1</v>
      </c>
      <c r="X19" s="1">
        <v>103000</v>
      </c>
    </row>
    <row r="20" spans="1:24" x14ac:dyDescent="0.25">
      <c r="A20" t="s">
        <v>25</v>
      </c>
      <c r="B20" t="s">
        <v>26</v>
      </c>
      <c r="C20">
        <v>1</v>
      </c>
      <c r="D20">
        <v>11000</v>
      </c>
      <c r="F20" t="s">
        <v>26</v>
      </c>
      <c r="G20">
        <v>1</v>
      </c>
      <c r="H20">
        <v>11000</v>
      </c>
      <c r="J20" t="s">
        <v>26</v>
      </c>
      <c r="K20">
        <v>1</v>
      </c>
      <c r="L20">
        <v>11000</v>
      </c>
      <c r="N20" t="s">
        <v>26</v>
      </c>
      <c r="O20">
        <v>1</v>
      </c>
      <c r="P20">
        <v>11000</v>
      </c>
      <c r="R20" t="s">
        <v>27</v>
      </c>
      <c r="S20">
        <v>1</v>
      </c>
      <c r="T20">
        <v>110000</v>
      </c>
      <c r="V20" s="1" t="s">
        <v>26</v>
      </c>
      <c r="W20" s="1">
        <v>1</v>
      </c>
      <c r="X20" s="1">
        <v>11000</v>
      </c>
    </row>
    <row r="21" spans="1:24" x14ac:dyDescent="0.25">
      <c r="A21" t="s">
        <v>28</v>
      </c>
      <c r="F21" t="s">
        <v>29</v>
      </c>
      <c r="G21">
        <v>1</v>
      </c>
      <c r="H21">
        <v>30000</v>
      </c>
      <c r="J21" t="s">
        <v>29</v>
      </c>
      <c r="K21">
        <v>1</v>
      </c>
      <c r="L21">
        <v>30000</v>
      </c>
      <c r="N21" t="s">
        <v>29</v>
      </c>
      <c r="O21">
        <v>1</v>
      </c>
      <c r="P21">
        <v>30000</v>
      </c>
      <c r="R21" t="s">
        <v>29</v>
      </c>
      <c r="S21">
        <v>1</v>
      </c>
      <c r="T21">
        <v>30000</v>
      </c>
      <c r="V21" s="1" t="s">
        <v>29</v>
      </c>
      <c r="W21" s="1">
        <v>1</v>
      </c>
      <c r="X21" s="1">
        <v>30000</v>
      </c>
    </row>
    <row r="22" spans="1:24" x14ac:dyDescent="0.25">
      <c r="A22" t="s">
        <v>30</v>
      </c>
      <c r="B22" t="s">
        <v>31</v>
      </c>
      <c r="C22">
        <v>3</v>
      </c>
      <c r="D22">
        <f>3*13000</f>
        <v>39000</v>
      </c>
      <c r="F22" t="s">
        <v>31</v>
      </c>
      <c r="G22">
        <v>3</v>
      </c>
      <c r="H22">
        <f>3*13000</f>
        <v>39000</v>
      </c>
      <c r="J22" t="s">
        <v>31</v>
      </c>
      <c r="K22">
        <v>3</v>
      </c>
      <c r="L22">
        <f>3*13000</f>
        <v>39000</v>
      </c>
      <c r="N22" t="s">
        <v>31</v>
      </c>
      <c r="O22">
        <v>6</v>
      </c>
      <c r="P22">
        <f>6*13000</f>
        <v>78000</v>
      </c>
      <c r="R22" t="s">
        <v>32</v>
      </c>
      <c r="S22">
        <v>6</v>
      </c>
      <c r="T22">
        <f>6*45546</f>
        <v>273276</v>
      </c>
      <c r="V22" s="1" t="s">
        <v>31</v>
      </c>
      <c r="W22" s="1">
        <v>6</v>
      </c>
      <c r="X22" s="1">
        <f>6*13000</f>
        <v>78000</v>
      </c>
    </row>
    <row r="23" spans="1:24" x14ac:dyDescent="0.25">
      <c r="A23" t="s">
        <v>33</v>
      </c>
      <c r="B23" t="s">
        <v>34</v>
      </c>
      <c r="C23">
        <v>8</v>
      </c>
      <c r="D23">
        <v>15000</v>
      </c>
      <c r="F23" t="s">
        <v>34</v>
      </c>
      <c r="G23">
        <v>8</v>
      </c>
      <c r="H23">
        <v>15000</v>
      </c>
      <c r="J23" t="s">
        <v>34</v>
      </c>
      <c r="K23">
        <v>8</v>
      </c>
      <c r="L23">
        <v>15000</v>
      </c>
      <c r="N23" t="s">
        <v>34</v>
      </c>
      <c r="O23">
        <v>8</v>
      </c>
      <c r="P23">
        <v>30000</v>
      </c>
      <c r="R23" t="s">
        <v>34</v>
      </c>
      <c r="S23">
        <v>8</v>
      </c>
      <c r="T23">
        <v>30000</v>
      </c>
      <c r="V23" s="1" t="s">
        <v>34</v>
      </c>
      <c r="W23" s="1">
        <v>8</v>
      </c>
      <c r="X23" s="1">
        <v>30000</v>
      </c>
    </row>
    <row r="24" spans="1:24" x14ac:dyDescent="0.25">
      <c r="A24" t="s">
        <v>35</v>
      </c>
      <c r="B24" t="s">
        <v>36</v>
      </c>
      <c r="D24">
        <v>6000</v>
      </c>
      <c r="F24" t="s">
        <v>36</v>
      </c>
      <c r="H24">
        <v>6000</v>
      </c>
      <c r="J24" t="s">
        <v>36</v>
      </c>
      <c r="L24">
        <v>6000</v>
      </c>
      <c r="N24" t="s">
        <v>36</v>
      </c>
      <c r="P24">
        <v>6000</v>
      </c>
      <c r="R24" t="s">
        <v>36</v>
      </c>
      <c r="T24">
        <v>6000</v>
      </c>
      <c r="V24" s="1" t="s">
        <v>36</v>
      </c>
      <c r="X24" s="1">
        <v>6000</v>
      </c>
    </row>
    <row r="25" spans="1:24" x14ac:dyDescent="0.25">
      <c r="A25" t="s">
        <v>37</v>
      </c>
      <c r="D25">
        <v>6000</v>
      </c>
      <c r="H25">
        <v>6000</v>
      </c>
      <c r="L25">
        <v>6000</v>
      </c>
      <c r="P25">
        <v>6000</v>
      </c>
      <c r="T25">
        <v>6000</v>
      </c>
      <c r="X25" s="1">
        <v>6000</v>
      </c>
    </row>
    <row r="26" spans="1:24" x14ac:dyDescent="0.25">
      <c r="A26" t="s">
        <v>38</v>
      </c>
      <c r="B26" t="s">
        <v>39</v>
      </c>
      <c r="C26">
        <v>8</v>
      </c>
      <c r="D26">
        <v>11096</v>
      </c>
      <c r="F26" t="s">
        <v>39</v>
      </c>
      <c r="G26">
        <v>8</v>
      </c>
      <c r="H26">
        <v>11096</v>
      </c>
      <c r="J26" t="s">
        <v>39</v>
      </c>
      <c r="K26">
        <v>8</v>
      </c>
      <c r="L26">
        <v>11096</v>
      </c>
      <c r="N26" t="s">
        <v>39</v>
      </c>
      <c r="O26">
        <v>8</v>
      </c>
      <c r="P26">
        <f>1387*8</f>
        <v>11096</v>
      </c>
      <c r="V26" s="1" t="s">
        <v>39</v>
      </c>
      <c r="W26" s="1">
        <v>8</v>
      </c>
      <c r="X26" s="1">
        <f>1387*8</f>
        <v>11096</v>
      </c>
    </row>
    <row r="27" spans="1:24" x14ac:dyDescent="0.25">
      <c r="A27" t="s">
        <v>40</v>
      </c>
      <c r="B27" t="s">
        <v>41</v>
      </c>
      <c r="C27">
        <v>1</v>
      </c>
      <c r="D27">
        <v>53700</v>
      </c>
      <c r="F27" t="s">
        <v>41</v>
      </c>
      <c r="G27">
        <v>1</v>
      </c>
      <c r="H27">
        <v>53700</v>
      </c>
      <c r="J27" t="s">
        <v>41</v>
      </c>
      <c r="K27">
        <v>1</v>
      </c>
      <c r="L27">
        <v>53700</v>
      </c>
      <c r="N27" t="s">
        <v>41</v>
      </c>
      <c r="O27">
        <v>1</v>
      </c>
      <c r="P27">
        <v>53700</v>
      </c>
      <c r="R27" t="s">
        <v>41</v>
      </c>
      <c r="S27">
        <v>1</v>
      </c>
      <c r="T27">
        <v>53700</v>
      </c>
    </row>
    <row r="28" spans="1:24" x14ac:dyDescent="0.25">
      <c r="A28" t="s">
        <v>42</v>
      </c>
      <c r="B28" t="s">
        <v>43</v>
      </c>
      <c r="C28">
        <v>1</v>
      </c>
      <c r="D28">
        <v>7000</v>
      </c>
      <c r="F28" t="s">
        <v>43</v>
      </c>
      <c r="G28">
        <v>1</v>
      </c>
      <c r="H28">
        <v>7000</v>
      </c>
      <c r="J28" t="s">
        <v>43</v>
      </c>
      <c r="K28">
        <v>1</v>
      </c>
      <c r="L28">
        <v>7000</v>
      </c>
      <c r="N28" t="s">
        <v>43</v>
      </c>
      <c r="O28">
        <v>2</v>
      </c>
      <c r="P28">
        <v>14000</v>
      </c>
      <c r="R28" t="s">
        <v>44</v>
      </c>
      <c r="S28" t="s">
        <v>45</v>
      </c>
      <c r="T28">
        <f>288302+(8*5999)</f>
        <v>336294</v>
      </c>
      <c r="V28" s="1" t="s">
        <v>43</v>
      </c>
      <c r="W28" s="1">
        <v>2</v>
      </c>
      <c r="X28" s="1">
        <v>14000</v>
      </c>
    </row>
    <row r="29" spans="1:24" x14ac:dyDescent="0.25">
      <c r="A29" t="s">
        <v>46</v>
      </c>
      <c r="B29" t="s">
        <v>47</v>
      </c>
      <c r="C29">
        <v>1</v>
      </c>
      <c r="D29">
        <v>35075</v>
      </c>
      <c r="F29" t="s">
        <v>47</v>
      </c>
      <c r="G29">
        <v>1</v>
      </c>
      <c r="H29">
        <v>35075</v>
      </c>
      <c r="J29" t="s">
        <v>47</v>
      </c>
      <c r="K29">
        <v>1</v>
      </c>
      <c r="L29">
        <v>35075</v>
      </c>
      <c r="N29" t="s">
        <v>47</v>
      </c>
      <c r="O29">
        <v>1</v>
      </c>
      <c r="P29">
        <v>35075</v>
      </c>
      <c r="R29" t="s">
        <v>48</v>
      </c>
      <c r="S29">
        <v>1</v>
      </c>
      <c r="T29">
        <v>80651</v>
      </c>
      <c r="V29" s="1" t="s">
        <v>47</v>
      </c>
      <c r="W29" s="1">
        <v>1</v>
      </c>
      <c r="X29" s="1">
        <v>35075</v>
      </c>
    </row>
    <row r="30" spans="1:24" x14ac:dyDescent="0.25">
      <c r="A30" t="s">
        <v>49</v>
      </c>
      <c r="B30" t="s">
        <v>50</v>
      </c>
      <c r="C30">
        <v>2</v>
      </c>
      <c r="D30">
        <f>1387*2</f>
        <v>2774</v>
      </c>
      <c r="F30" t="s">
        <v>50</v>
      </c>
      <c r="G30">
        <v>2</v>
      </c>
      <c r="H30">
        <f>1387*2</f>
        <v>2774</v>
      </c>
      <c r="J30" t="s">
        <v>50</v>
      </c>
      <c r="K30">
        <v>2</v>
      </c>
      <c r="L30">
        <f>1387*2</f>
        <v>2774</v>
      </c>
      <c r="N30" t="s">
        <v>50</v>
      </c>
      <c r="O30">
        <v>2</v>
      </c>
      <c r="P30">
        <f>1387*2</f>
        <v>2774</v>
      </c>
      <c r="R30" t="s">
        <v>32</v>
      </c>
      <c r="S30">
        <v>2</v>
      </c>
      <c r="T30">
        <f>6*45546</f>
        <v>273276</v>
      </c>
      <c r="V30" s="1" t="s">
        <v>50</v>
      </c>
      <c r="W30" s="1">
        <v>2</v>
      </c>
      <c r="X30" s="1">
        <f>1387*2</f>
        <v>2774</v>
      </c>
    </row>
    <row r="31" spans="1:24" x14ac:dyDescent="0.25">
      <c r="A31" t="s">
        <v>51</v>
      </c>
      <c r="D31">
        <v>6000</v>
      </c>
      <c r="H31">
        <v>6000</v>
      </c>
      <c r="L31">
        <v>6000</v>
      </c>
      <c r="P31">
        <v>6000</v>
      </c>
      <c r="T31">
        <v>6000</v>
      </c>
      <c r="X31" s="1">
        <v>6000</v>
      </c>
    </row>
    <row r="32" spans="1:24" x14ac:dyDescent="0.25">
      <c r="A32" t="s">
        <v>52</v>
      </c>
      <c r="B32" t="s">
        <v>53</v>
      </c>
      <c r="C32">
        <v>1</v>
      </c>
      <c r="D32">
        <v>3303</v>
      </c>
      <c r="F32" t="s">
        <v>53</v>
      </c>
      <c r="G32">
        <v>1</v>
      </c>
      <c r="H32">
        <v>3303</v>
      </c>
      <c r="J32" t="s">
        <v>53</v>
      </c>
      <c r="K32">
        <v>1</v>
      </c>
      <c r="L32">
        <v>3303</v>
      </c>
      <c r="N32" t="s">
        <v>53</v>
      </c>
      <c r="O32">
        <v>1</v>
      </c>
      <c r="P32">
        <v>3303</v>
      </c>
      <c r="R32" t="s">
        <v>54</v>
      </c>
      <c r="S32" t="s">
        <v>45</v>
      </c>
      <c r="T32">
        <f>26945+18500</f>
        <v>45445</v>
      </c>
      <c r="V32" s="1" t="s">
        <v>53</v>
      </c>
      <c r="W32" s="1">
        <v>1</v>
      </c>
      <c r="X32" s="1">
        <v>3303</v>
      </c>
    </row>
    <row r="33" spans="1:24" x14ac:dyDescent="0.25">
      <c r="A33" t="s">
        <v>55</v>
      </c>
      <c r="B33" t="s">
        <v>56</v>
      </c>
      <c r="C33">
        <v>1</v>
      </c>
      <c r="D33">
        <v>37890</v>
      </c>
      <c r="F33" t="s">
        <v>56</v>
      </c>
      <c r="G33">
        <v>1</v>
      </c>
      <c r="H33">
        <v>37890</v>
      </c>
      <c r="J33" t="s">
        <v>56</v>
      </c>
      <c r="K33">
        <v>1</v>
      </c>
      <c r="L33">
        <v>37890</v>
      </c>
      <c r="N33" t="s">
        <v>56</v>
      </c>
      <c r="O33">
        <v>1</v>
      </c>
      <c r="P33">
        <v>37890</v>
      </c>
      <c r="R33" t="s">
        <v>57</v>
      </c>
      <c r="S33">
        <v>1</v>
      </c>
      <c r="T33">
        <v>87990</v>
      </c>
      <c r="V33" s="1" t="s">
        <v>56</v>
      </c>
      <c r="W33" s="1">
        <v>1</v>
      </c>
      <c r="X33" s="1">
        <v>37890</v>
      </c>
    </row>
    <row r="34" spans="1:24" x14ac:dyDescent="0.25">
      <c r="A34" t="s">
        <v>58</v>
      </c>
      <c r="C34">
        <v>2</v>
      </c>
      <c r="D34">
        <v>10401</v>
      </c>
      <c r="G34">
        <v>2</v>
      </c>
      <c r="H34">
        <v>10401</v>
      </c>
      <c r="K34">
        <v>2</v>
      </c>
      <c r="L34">
        <v>10401</v>
      </c>
      <c r="O34">
        <v>2</v>
      </c>
      <c r="P34">
        <v>20802</v>
      </c>
      <c r="S34">
        <v>2</v>
      </c>
      <c r="T34">
        <v>60000</v>
      </c>
      <c r="W34" s="1">
        <v>2</v>
      </c>
      <c r="X34" s="1">
        <v>10401</v>
      </c>
    </row>
    <row r="36" spans="1:24" x14ac:dyDescent="0.25">
      <c r="A36" t="s">
        <v>59</v>
      </c>
      <c r="B36" t="s">
        <v>60</v>
      </c>
      <c r="C36">
        <v>1</v>
      </c>
      <c r="D36">
        <f>1.21*83560</f>
        <v>101107.59999999999</v>
      </c>
      <c r="F36" t="s">
        <v>60</v>
      </c>
      <c r="G36">
        <v>1</v>
      </c>
      <c r="H36">
        <f>1.21*83560</f>
        <v>101107.59999999999</v>
      </c>
      <c r="J36" t="s">
        <v>61</v>
      </c>
      <c r="K36">
        <v>1</v>
      </c>
      <c r="L36">
        <f>1.21*167000</f>
        <v>202070</v>
      </c>
      <c r="N36" t="s">
        <v>61</v>
      </c>
      <c r="O36">
        <v>1</v>
      </c>
      <c r="P36">
        <f>1.21*167000</f>
        <v>202070</v>
      </c>
      <c r="R36" t="s">
        <v>61</v>
      </c>
      <c r="S36">
        <v>1</v>
      </c>
      <c r="T36">
        <f>1.21*167000</f>
        <v>202070</v>
      </c>
      <c r="V36" s="1" t="s">
        <v>61</v>
      </c>
      <c r="W36" s="1">
        <v>1</v>
      </c>
      <c r="X36" s="1">
        <f>1.21*167000</f>
        <v>202070</v>
      </c>
    </row>
    <row r="37" spans="1:24" x14ac:dyDescent="0.25">
      <c r="A37" t="s">
        <v>62</v>
      </c>
      <c r="B37" t="s">
        <v>63</v>
      </c>
      <c r="C37" t="s">
        <v>45</v>
      </c>
      <c r="D37">
        <f>56928-15000</f>
        <v>41928</v>
      </c>
      <c r="F37" t="s">
        <v>63</v>
      </c>
      <c r="G37" t="s">
        <v>45</v>
      </c>
      <c r="H37">
        <f>56928-15000</f>
        <v>41928</v>
      </c>
      <c r="J37" t="s">
        <v>63</v>
      </c>
      <c r="K37" t="s">
        <v>45</v>
      </c>
      <c r="L37">
        <v>56928</v>
      </c>
      <c r="N37" t="s">
        <v>63</v>
      </c>
      <c r="O37" t="s">
        <v>45</v>
      </c>
      <c r="P37">
        <v>56928</v>
      </c>
      <c r="R37" t="s">
        <v>63</v>
      </c>
      <c r="S37" t="s">
        <v>45</v>
      </c>
      <c r="T37">
        <v>56928</v>
      </c>
      <c r="V37" s="1" t="s">
        <v>63</v>
      </c>
      <c r="W37" s="1" t="s">
        <v>45</v>
      </c>
      <c r="X37" s="1">
        <v>56928</v>
      </c>
    </row>
    <row r="38" spans="1:24" x14ac:dyDescent="0.25">
      <c r="A38" t="s">
        <v>64</v>
      </c>
      <c r="B38" t="s">
        <v>65</v>
      </c>
      <c r="C38">
        <v>1</v>
      </c>
      <c r="D38">
        <v>17600</v>
      </c>
      <c r="F38" t="s">
        <v>65</v>
      </c>
      <c r="G38">
        <v>1</v>
      </c>
      <c r="H38">
        <v>17600</v>
      </c>
      <c r="J38" t="s">
        <v>65</v>
      </c>
      <c r="K38">
        <v>1</v>
      </c>
      <c r="L38">
        <v>17600</v>
      </c>
      <c r="N38" t="s">
        <v>65</v>
      </c>
      <c r="O38">
        <v>1</v>
      </c>
      <c r="P38">
        <v>17600</v>
      </c>
      <c r="R38" t="s">
        <v>65</v>
      </c>
      <c r="S38">
        <v>1</v>
      </c>
      <c r="T38">
        <v>17600</v>
      </c>
      <c r="V38" s="1" t="s">
        <v>65</v>
      </c>
      <c r="W38" s="1">
        <v>1</v>
      </c>
      <c r="X38" s="1">
        <v>17600</v>
      </c>
    </row>
    <row r="39" spans="1:24" x14ac:dyDescent="0.25">
      <c r="A39" t="s">
        <v>66</v>
      </c>
      <c r="J39" t="s">
        <v>67</v>
      </c>
      <c r="K39">
        <v>8</v>
      </c>
      <c r="L39">
        <f>8*2480</f>
        <v>19840</v>
      </c>
      <c r="N39" t="s">
        <v>67</v>
      </c>
      <c r="O39">
        <v>8</v>
      </c>
      <c r="P39">
        <f>8*2480</f>
        <v>19840</v>
      </c>
      <c r="R39" t="s">
        <v>67</v>
      </c>
      <c r="S39">
        <v>8</v>
      </c>
      <c r="T39">
        <f>8*2480</f>
        <v>19840</v>
      </c>
      <c r="V39" s="1" t="s">
        <v>67</v>
      </c>
      <c r="W39" s="1">
        <v>8</v>
      </c>
      <c r="X39" s="1">
        <f>8*2480</f>
        <v>19840</v>
      </c>
    </row>
    <row r="40" spans="1:24" x14ac:dyDescent="0.25">
      <c r="A40" t="s">
        <v>68</v>
      </c>
      <c r="J40" t="s">
        <v>69</v>
      </c>
      <c r="L40">
        <v>28784</v>
      </c>
      <c r="N40" t="s">
        <v>69</v>
      </c>
      <c r="P40">
        <v>28784</v>
      </c>
      <c r="R40" t="s">
        <v>69</v>
      </c>
      <c r="T40">
        <v>28784</v>
      </c>
      <c r="V40" s="1" t="s">
        <v>69</v>
      </c>
      <c r="X40" s="1">
        <v>28784</v>
      </c>
    </row>
    <row r="41" spans="1:24" x14ac:dyDescent="0.25">
      <c r="A41" t="s">
        <v>70</v>
      </c>
      <c r="B41" t="s">
        <v>71</v>
      </c>
      <c r="C41">
        <v>1</v>
      </c>
      <c r="D41">
        <v>5000</v>
      </c>
      <c r="F41" t="s">
        <v>71</v>
      </c>
      <c r="G41">
        <v>1</v>
      </c>
      <c r="H41">
        <v>5000</v>
      </c>
      <c r="J41" t="s">
        <v>71</v>
      </c>
      <c r="K41">
        <v>1</v>
      </c>
      <c r="L41">
        <v>5000</v>
      </c>
      <c r="N41" t="s">
        <v>71</v>
      </c>
      <c r="O41">
        <v>1</v>
      </c>
      <c r="P41">
        <v>5000</v>
      </c>
      <c r="R41" t="s">
        <v>71</v>
      </c>
      <c r="S41">
        <v>1</v>
      </c>
      <c r="T41">
        <v>5000</v>
      </c>
      <c r="V41" s="1" t="s">
        <v>71</v>
      </c>
      <c r="W41" s="1">
        <v>1</v>
      </c>
      <c r="X41" s="1">
        <v>5000</v>
      </c>
    </row>
    <row r="42" spans="1:24" x14ac:dyDescent="0.25">
      <c r="A42" t="s">
        <v>72</v>
      </c>
    </row>
    <row r="43" spans="1:24" x14ac:dyDescent="0.25">
      <c r="A43" t="s">
        <v>73</v>
      </c>
      <c r="B43" t="s">
        <v>74</v>
      </c>
      <c r="C43">
        <v>1</v>
      </c>
      <c r="D43">
        <v>115000</v>
      </c>
      <c r="F43" t="s">
        <v>74</v>
      </c>
      <c r="G43">
        <v>1</v>
      </c>
      <c r="H43">
        <v>115000</v>
      </c>
      <c r="J43" t="s">
        <v>74</v>
      </c>
      <c r="K43">
        <v>1</v>
      </c>
      <c r="L43">
        <v>115000</v>
      </c>
      <c r="N43" t="s">
        <v>74</v>
      </c>
      <c r="O43">
        <v>1</v>
      </c>
      <c r="P43">
        <v>115000</v>
      </c>
      <c r="R43" t="s">
        <v>74</v>
      </c>
      <c r="S43">
        <v>1</v>
      </c>
      <c r="T43">
        <v>115000</v>
      </c>
    </row>
    <row r="44" spans="1:24" x14ac:dyDescent="0.25">
      <c r="A44" t="s">
        <v>75</v>
      </c>
      <c r="B44" t="s">
        <v>76</v>
      </c>
      <c r="D44">
        <v>7500</v>
      </c>
      <c r="F44" t="s">
        <v>76</v>
      </c>
      <c r="H44">
        <v>7500</v>
      </c>
      <c r="J44" t="s">
        <v>76</v>
      </c>
      <c r="L44">
        <v>7500</v>
      </c>
      <c r="N44" t="s">
        <v>76</v>
      </c>
      <c r="P44">
        <v>7500</v>
      </c>
      <c r="R44" t="s">
        <v>76</v>
      </c>
      <c r="T44">
        <v>7500</v>
      </c>
    </row>
    <row r="46" spans="1:24" x14ac:dyDescent="0.25">
      <c r="A46" t="s">
        <v>77</v>
      </c>
      <c r="D46">
        <v>10000</v>
      </c>
      <c r="H46">
        <v>10000</v>
      </c>
      <c r="L46">
        <v>10000</v>
      </c>
      <c r="P46">
        <v>10000</v>
      </c>
      <c r="T46">
        <v>10000</v>
      </c>
      <c r="X46" s="1">
        <v>10000</v>
      </c>
    </row>
    <row r="47" spans="1:24" x14ac:dyDescent="0.25">
      <c r="A47" t="s">
        <v>78</v>
      </c>
    </row>
    <row r="49" spans="1:24" x14ac:dyDescent="0.25">
      <c r="A49" t="s">
        <v>79</v>
      </c>
      <c r="C49">
        <v>1</v>
      </c>
      <c r="D49">
        <v>15000</v>
      </c>
      <c r="G49">
        <v>1</v>
      </c>
      <c r="H49">
        <v>15000</v>
      </c>
      <c r="K49">
        <v>1</v>
      </c>
      <c r="L49">
        <v>15000</v>
      </c>
      <c r="O49">
        <v>1</v>
      </c>
      <c r="P49">
        <v>15000</v>
      </c>
      <c r="S49">
        <v>1</v>
      </c>
      <c r="T49">
        <v>15000</v>
      </c>
    </row>
    <row r="50" spans="1:24" x14ac:dyDescent="0.25">
      <c r="A50" t="s">
        <v>80</v>
      </c>
      <c r="C50">
        <v>1</v>
      </c>
      <c r="D50">
        <v>15000</v>
      </c>
      <c r="G50">
        <v>1</v>
      </c>
      <c r="H50">
        <v>15000</v>
      </c>
      <c r="K50">
        <v>1</v>
      </c>
      <c r="L50">
        <v>15000</v>
      </c>
      <c r="O50">
        <v>1</v>
      </c>
      <c r="P50">
        <v>15000</v>
      </c>
      <c r="S50">
        <v>1</v>
      </c>
      <c r="T50">
        <v>15000</v>
      </c>
      <c r="W50" s="1">
        <v>1</v>
      </c>
      <c r="X50" s="1">
        <v>15000</v>
      </c>
    </row>
    <row r="51" spans="1:24" x14ac:dyDescent="0.25">
      <c r="A51" t="s">
        <v>81</v>
      </c>
      <c r="B51" t="s">
        <v>82</v>
      </c>
      <c r="C51">
        <v>1</v>
      </c>
      <c r="D51">
        <v>15930</v>
      </c>
      <c r="F51" t="s">
        <v>82</v>
      </c>
      <c r="G51">
        <v>1</v>
      </c>
      <c r="H51">
        <v>15930</v>
      </c>
      <c r="J51" t="s">
        <v>82</v>
      </c>
      <c r="K51">
        <v>1</v>
      </c>
      <c r="L51">
        <v>15930</v>
      </c>
      <c r="N51" t="s">
        <v>82</v>
      </c>
      <c r="O51">
        <v>1</v>
      </c>
      <c r="P51">
        <v>15930</v>
      </c>
      <c r="R51" t="s">
        <v>83</v>
      </c>
      <c r="S51">
        <v>1</v>
      </c>
      <c r="T51">
        <v>25590</v>
      </c>
    </row>
    <row r="55" spans="1:24" x14ac:dyDescent="0.25">
      <c r="A55" t="s">
        <v>84</v>
      </c>
      <c r="D55">
        <v>20000</v>
      </c>
      <c r="H55">
        <v>20000</v>
      </c>
      <c r="L55">
        <v>20000</v>
      </c>
      <c r="P55">
        <v>20000</v>
      </c>
      <c r="T55">
        <v>20000</v>
      </c>
      <c r="X55" s="1">
        <v>20000</v>
      </c>
    </row>
    <row r="56" spans="1:24" x14ac:dyDescent="0.25">
      <c r="A56" t="s">
        <v>85</v>
      </c>
      <c r="D56">
        <v>6000</v>
      </c>
      <c r="H56">
        <v>6000</v>
      </c>
      <c r="L56">
        <v>6000</v>
      </c>
      <c r="P56">
        <v>6000</v>
      </c>
      <c r="T56">
        <v>6000</v>
      </c>
      <c r="X56" s="1">
        <v>6000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69892-C5D7-4342-9BF4-4E363506255D}">
  <dimension ref="A1:H56"/>
  <sheetViews>
    <sheetView workbookViewId="0">
      <selection activeCell="B20" sqref="B20"/>
    </sheetView>
  </sheetViews>
  <sheetFormatPr defaultRowHeight="39.75" customHeight="1" x14ac:dyDescent="0.25"/>
  <cols>
    <col min="1" max="1" width="32.42578125" customWidth="1"/>
    <col min="2" max="2" width="37.140625" customWidth="1"/>
    <col min="3" max="3" width="6.5703125" customWidth="1"/>
    <col min="4" max="6" width="15.28515625" customWidth="1"/>
    <col min="7" max="7" width="24.42578125" style="10" customWidth="1"/>
    <col min="8" max="8" width="123.140625" customWidth="1"/>
  </cols>
  <sheetData>
    <row r="1" spans="1:2" ht="39.75" customHeight="1" x14ac:dyDescent="0.25">
      <c r="B1" s="6" t="s">
        <v>1</v>
      </c>
    </row>
    <row r="2" spans="1:2" ht="18" customHeight="1" x14ac:dyDescent="0.25"/>
    <row r="3" spans="1:2" ht="18" customHeight="1" x14ac:dyDescent="0.25">
      <c r="A3" t="s">
        <v>6</v>
      </c>
      <c r="B3" t="s">
        <v>7</v>
      </c>
    </row>
    <row r="4" spans="1:2" ht="18" customHeight="1" x14ac:dyDescent="0.25">
      <c r="B4" t="s">
        <v>86</v>
      </c>
    </row>
    <row r="5" spans="1:2" ht="18" customHeight="1" x14ac:dyDescent="0.25">
      <c r="B5" t="s">
        <v>11</v>
      </c>
    </row>
    <row r="6" spans="1:2" ht="18" customHeight="1" x14ac:dyDescent="0.25"/>
    <row r="7" spans="1:2" ht="18" customHeight="1" x14ac:dyDescent="0.25">
      <c r="B7" t="s">
        <v>12</v>
      </c>
    </row>
    <row r="8" spans="1:2" ht="18" customHeight="1" x14ac:dyDescent="0.25">
      <c r="B8" t="s">
        <v>14</v>
      </c>
    </row>
    <row r="9" spans="1:2" ht="18" customHeight="1" x14ac:dyDescent="0.25">
      <c r="B9" t="s">
        <v>16</v>
      </c>
    </row>
    <row r="10" spans="1:2" ht="18.75" customHeight="1" x14ac:dyDescent="0.25"/>
    <row r="11" spans="1:2" ht="18.75" customHeight="1" x14ac:dyDescent="0.25">
      <c r="B11" t="s">
        <v>18</v>
      </c>
    </row>
    <row r="12" spans="1:2" ht="18.75" customHeight="1" x14ac:dyDescent="0.25">
      <c r="B12" t="s">
        <v>19</v>
      </c>
    </row>
    <row r="13" spans="1:2" ht="18.75" customHeight="1" x14ac:dyDescent="0.25">
      <c r="B13" t="s">
        <v>20</v>
      </c>
    </row>
    <row r="14" spans="1:2" ht="12.75" customHeight="1" x14ac:dyDescent="0.25"/>
    <row r="15" spans="1:2" ht="12.75" customHeight="1" x14ac:dyDescent="0.25"/>
    <row r="16" spans="1:2" ht="12.75" customHeight="1" x14ac:dyDescent="0.25"/>
    <row r="17" spans="1:8" ht="12" customHeight="1" x14ac:dyDescent="0.25"/>
    <row r="18" spans="1:8" ht="41.25" customHeight="1" x14ac:dyDescent="0.3">
      <c r="A18" s="4"/>
      <c r="B18" s="2"/>
      <c r="C18" s="2"/>
      <c r="D18" s="3">
        <f>SUM(D19:D70)</f>
        <v>747304.6</v>
      </c>
      <c r="E18" s="17">
        <f>SUM(E19:E70)</f>
        <v>771393.6</v>
      </c>
      <c r="F18" s="3"/>
      <c r="G18" s="11" t="s">
        <v>87</v>
      </c>
      <c r="H18" t="s">
        <v>88</v>
      </c>
    </row>
    <row r="19" spans="1:8" ht="39.75" customHeight="1" x14ac:dyDescent="0.25">
      <c r="A19" s="16" t="s">
        <v>22</v>
      </c>
      <c r="C19">
        <v>1</v>
      </c>
      <c r="D19">
        <v>103000</v>
      </c>
      <c r="E19">
        <v>130000</v>
      </c>
      <c r="F19">
        <v>1</v>
      </c>
      <c r="G19" s="10" t="s">
        <v>89</v>
      </c>
    </row>
    <row r="20" spans="1:8" ht="39.75" customHeight="1" x14ac:dyDescent="0.25">
      <c r="A20" s="16" t="s">
        <v>25</v>
      </c>
      <c r="B20" t="s">
        <v>26</v>
      </c>
      <c r="C20">
        <v>1</v>
      </c>
      <c r="D20">
        <v>11000</v>
      </c>
      <c r="E20">
        <v>17000</v>
      </c>
      <c r="F20">
        <v>1</v>
      </c>
      <c r="G20" s="10" t="s">
        <v>90</v>
      </c>
    </row>
    <row r="21" spans="1:8" ht="39.75" customHeight="1" x14ac:dyDescent="0.25">
      <c r="A21" s="16" t="s">
        <v>28</v>
      </c>
      <c r="B21" t="s">
        <v>29</v>
      </c>
      <c r="C21">
        <v>1</v>
      </c>
      <c r="D21">
        <v>30000</v>
      </c>
      <c r="E21">
        <v>42000</v>
      </c>
      <c r="F21">
        <v>1</v>
      </c>
      <c r="G21" s="10" t="s">
        <v>28</v>
      </c>
    </row>
    <row r="22" spans="1:8" ht="39.75" customHeight="1" x14ac:dyDescent="0.25">
      <c r="A22" s="8" t="s">
        <v>30</v>
      </c>
      <c r="B22" t="s">
        <v>31</v>
      </c>
      <c r="C22">
        <v>2</v>
      </c>
      <c r="D22">
        <f>3*13000</f>
        <v>39000</v>
      </c>
      <c r="E22">
        <v>50000</v>
      </c>
      <c r="F22">
        <v>2</v>
      </c>
      <c r="G22" s="10" t="s">
        <v>91</v>
      </c>
    </row>
    <row r="23" spans="1:8" ht="39.75" customHeight="1" x14ac:dyDescent="0.25">
      <c r="A23" s="8" t="s">
        <v>33</v>
      </c>
      <c r="B23" t="s">
        <v>34</v>
      </c>
      <c r="C23">
        <v>2</v>
      </c>
      <c r="D23">
        <v>15000</v>
      </c>
      <c r="E23">
        <v>10000</v>
      </c>
      <c r="F23">
        <v>2</v>
      </c>
      <c r="G23" s="10" t="s">
        <v>92</v>
      </c>
    </row>
    <row r="24" spans="1:8" ht="39.75" customHeight="1" x14ac:dyDescent="0.25">
      <c r="A24" t="s">
        <v>35</v>
      </c>
      <c r="B24" t="s">
        <v>36</v>
      </c>
      <c r="D24">
        <v>6000</v>
      </c>
      <c r="E24">
        <v>6000</v>
      </c>
      <c r="F24">
        <v>3</v>
      </c>
      <c r="G24" s="10" t="s">
        <v>93</v>
      </c>
    </row>
    <row r="25" spans="1:8" ht="39.75" customHeight="1" x14ac:dyDescent="0.25">
      <c r="A25" t="s">
        <v>37</v>
      </c>
      <c r="C25">
        <v>2</v>
      </c>
      <c r="D25">
        <v>6000</v>
      </c>
      <c r="E25">
        <v>6000</v>
      </c>
      <c r="F25">
        <v>3</v>
      </c>
    </row>
    <row r="26" spans="1:8" ht="39.75" customHeight="1" x14ac:dyDescent="0.25">
      <c r="A26" s="21" t="s">
        <v>38</v>
      </c>
      <c r="B26" t="s">
        <v>39</v>
      </c>
      <c r="C26">
        <v>3</v>
      </c>
      <c r="D26">
        <v>11096</v>
      </c>
      <c r="E26">
        <v>11096</v>
      </c>
      <c r="F26">
        <v>3</v>
      </c>
      <c r="G26" s="10" t="s">
        <v>94</v>
      </c>
    </row>
    <row r="27" spans="1:8" ht="39.75" customHeight="1" x14ac:dyDescent="0.25">
      <c r="A27" t="s">
        <v>40</v>
      </c>
      <c r="B27" t="s">
        <v>41</v>
      </c>
      <c r="C27">
        <v>1</v>
      </c>
      <c r="D27">
        <v>53700</v>
      </c>
      <c r="E27">
        <v>0</v>
      </c>
      <c r="F27">
        <v>4</v>
      </c>
      <c r="G27" s="10" t="s">
        <v>95</v>
      </c>
      <c r="H27" s="20" t="s">
        <v>96</v>
      </c>
    </row>
    <row r="28" spans="1:8" ht="39.75" customHeight="1" x14ac:dyDescent="0.25">
      <c r="A28" s="22" t="s">
        <v>42</v>
      </c>
      <c r="B28" t="s">
        <v>43</v>
      </c>
      <c r="C28">
        <v>4</v>
      </c>
      <c r="D28">
        <v>7000</v>
      </c>
      <c r="E28">
        <v>7000</v>
      </c>
      <c r="F28">
        <v>5</v>
      </c>
      <c r="G28" s="10" t="s">
        <v>97</v>
      </c>
    </row>
    <row r="29" spans="1:8" ht="39.75" customHeight="1" x14ac:dyDescent="0.25">
      <c r="A29" s="22" t="s">
        <v>46</v>
      </c>
      <c r="B29" t="s">
        <v>47</v>
      </c>
      <c r="C29">
        <v>4</v>
      </c>
      <c r="D29">
        <v>35075</v>
      </c>
      <c r="E29">
        <v>30000</v>
      </c>
      <c r="F29">
        <v>5</v>
      </c>
      <c r="G29" s="10" t="s">
        <v>98</v>
      </c>
    </row>
    <row r="30" spans="1:8" ht="39.75" customHeight="1" x14ac:dyDescent="0.25">
      <c r="A30" s="21" t="s">
        <v>49</v>
      </c>
      <c r="B30" t="s">
        <v>50</v>
      </c>
      <c r="C30">
        <v>3</v>
      </c>
      <c r="D30">
        <f>1387*2</f>
        <v>2774</v>
      </c>
      <c r="E30">
        <f>1387*2</f>
        <v>2774</v>
      </c>
      <c r="F30">
        <v>3</v>
      </c>
      <c r="G30" s="10" t="s">
        <v>99</v>
      </c>
    </row>
    <row r="31" spans="1:8" ht="39.75" customHeight="1" x14ac:dyDescent="0.25">
      <c r="A31" t="s">
        <v>51</v>
      </c>
      <c r="D31">
        <v>6000</v>
      </c>
      <c r="E31">
        <v>6000</v>
      </c>
      <c r="F31">
        <v>3</v>
      </c>
    </row>
    <row r="32" spans="1:8" ht="39.75" customHeight="1" x14ac:dyDescent="0.25">
      <c r="A32" s="9" t="s">
        <v>52</v>
      </c>
      <c r="B32" t="s">
        <v>53</v>
      </c>
      <c r="C32">
        <v>5</v>
      </c>
      <c r="D32">
        <v>3303</v>
      </c>
      <c r="E32">
        <v>28000</v>
      </c>
      <c r="F32">
        <v>14</v>
      </c>
      <c r="G32" s="10" t="s">
        <v>100</v>
      </c>
    </row>
    <row r="33" spans="1:7" ht="39.75" customHeight="1" x14ac:dyDescent="0.25">
      <c r="A33" s="9" t="s">
        <v>55</v>
      </c>
      <c r="C33">
        <v>5</v>
      </c>
      <c r="D33">
        <v>37890</v>
      </c>
      <c r="E33">
        <v>50000</v>
      </c>
      <c r="F33">
        <v>15</v>
      </c>
      <c r="G33" s="10" t="s">
        <v>101</v>
      </c>
    </row>
    <row r="34" spans="1:7" ht="39.75" customHeight="1" x14ac:dyDescent="0.25">
      <c r="A34" s="9" t="s">
        <v>58</v>
      </c>
      <c r="C34">
        <v>5</v>
      </c>
      <c r="D34">
        <v>10401</v>
      </c>
      <c r="E34">
        <v>18888</v>
      </c>
      <c r="F34">
        <v>16</v>
      </c>
      <c r="G34" s="10" t="s">
        <v>102</v>
      </c>
    </row>
    <row r="35" spans="1:7" ht="39.75" customHeight="1" x14ac:dyDescent="0.25">
      <c r="F35">
        <v>17</v>
      </c>
    </row>
    <row r="36" spans="1:7" ht="39.75" customHeight="1" x14ac:dyDescent="0.25">
      <c r="A36" s="23" t="s">
        <v>59</v>
      </c>
      <c r="B36" t="s">
        <v>60</v>
      </c>
      <c r="C36">
        <v>1</v>
      </c>
      <c r="D36">
        <f>1.21*83560</f>
        <v>101107.59999999999</v>
      </c>
      <c r="E36">
        <f>1.21*83560</f>
        <v>101107.59999999999</v>
      </c>
      <c r="F36">
        <v>7</v>
      </c>
      <c r="G36" s="10" t="s">
        <v>103</v>
      </c>
    </row>
    <row r="37" spans="1:7" ht="39.75" customHeight="1" x14ac:dyDescent="0.25">
      <c r="A37" s="23" t="s">
        <v>62</v>
      </c>
      <c r="B37" t="s">
        <v>63</v>
      </c>
      <c r="C37" t="s">
        <v>45</v>
      </c>
      <c r="D37">
        <f>56928-15000</f>
        <v>41928</v>
      </c>
      <c r="E37">
        <f>56928-15000</f>
        <v>41928</v>
      </c>
      <c r="F37">
        <v>7</v>
      </c>
      <c r="G37" s="10" t="s">
        <v>104</v>
      </c>
    </row>
    <row r="38" spans="1:7" ht="39.75" customHeight="1" x14ac:dyDescent="0.25">
      <c r="A38" s="23" t="s">
        <v>64</v>
      </c>
      <c r="B38" t="s">
        <v>65</v>
      </c>
      <c r="C38">
        <v>1</v>
      </c>
      <c r="D38">
        <v>17600</v>
      </c>
      <c r="E38">
        <v>17600</v>
      </c>
      <c r="F38">
        <v>7</v>
      </c>
      <c r="G38" s="10" t="s">
        <v>105</v>
      </c>
    </row>
    <row r="39" spans="1:7" ht="39.75" customHeight="1" x14ac:dyDescent="0.25">
      <c r="A39" t="s">
        <v>66</v>
      </c>
      <c r="F39">
        <v>21</v>
      </c>
    </row>
    <row r="40" spans="1:7" ht="39.75" customHeight="1" x14ac:dyDescent="0.25">
      <c r="A40" t="s">
        <v>68</v>
      </c>
      <c r="F40">
        <v>22</v>
      </c>
    </row>
    <row r="41" spans="1:7" ht="39.75" customHeight="1" x14ac:dyDescent="0.25">
      <c r="A41" s="5" t="s">
        <v>70</v>
      </c>
      <c r="B41" t="s">
        <v>71</v>
      </c>
      <c r="C41">
        <v>1</v>
      </c>
      <c r="D41">
        <v>5000</v>
      </c>
      <c r="E41">
        <v>5000</v>
      </c>
      <c r="F41">
        <v>23</v>
      </c>
      <c r="G41" s="10" t="s">
        <v>106</v>
      </c>
    </row>
    <row r="42" spans="1:7" ht="39.75" customHeight="1" x14ac:dyDescent="0.25">
      <c r="A42" t="s">
        <v>72</v>
      </c>
      <c r="F42">
        <v>24</v>
      </c>
    </row>
    <row r="43" spans="1:7" ht="39.75" customHeight="1" x14ac:dyDescent="0.25">
      <c r="A43" s="5" t="s">
        <v>73</v>
      </c>
      <c r="C43">
        <v>1</v>
      </c>
      <c r="D43">
        <v>115000</v>
      </c>
      <c r="E43">
        <v>115000</v>
      </c>
      <c r="F43">
        <v>25</v>
      </c>
      <c r="G43" s="10" t="s">
        <v>107</v>
      </c>
    </row>
    <row r="44" spans="1:7" ht="39.75" customHeight="1" x14ac:dyDescent="0.25">
      <c r="A44" s="5" t="s">
        <v>75</v>
      </c>
      <c r="B44" t="s">
        <v>76</v>
      </c>
      <c r="D44">
        <v>7500</v>
      </c>
      <c r="E44">
        <v>25000</v>
      </c>
      <c r="F44">
        <v>26</v>
      </c>
      <c r="G44" s="10" t="s">
        <v>108</v>
      </c>
    </row>
    <row r="45" spans="1:7" ht="39.75" customHeight="1" x14ac:dyDescent="0.25">
      <c r="F45">
        <v>27</v>
      </c>
    </row>
    <row r="46" spans="1:7" ht="39.75" customHeight="1" x14ac:dyDescent="0.25">
      <c r="A46" t="s">
        <v>77</v>
      </c>
      <c r="D46">
        <v>10000</v>
      </c>
      <c r="E46">
        <v>10000</v>
      </c>
      <c r="F46">
        <v>28</v>
      </c>
      <c r="G46" s="10" t="s">
        <v>109</v>
      </c>
    </row>
    <row r="47" spans="1:7" ht="39.75" customHeight="1" x14ac:dyDescent="0.25">
      <c r="A47" t="s">
        <v>78</v>
      </c>
      <c r="F47">
        <v>29</v>
      </c>
    </row>
    <row r="48" spans="1:7" ht="39.75" customHeight="1" x14ac:dyDescent="0.25">
      <c r="F48">
        <v>30</v>
      </c>
    </row>
    <row r="49" spans="1:8" ht="39.75" customHeight="1" x14ac:dyDescent="0.25">
      <c r="A49" s="9" t="s">
        <v>79</v>
      </c>
      <c r="C49">
        <v>5</v>
      </c>
      <c r="D49">
        <v>15000</v>
      </c>
      <c r="E49">
        <v>15000</v>
      </c>
      <c r="F49">
        <v>31</v>
      </c>
      <c r="G49" s="10" t="s">
        <v>110</v>
      </c>
      <c r="H49" t="s">
        <v>111</v>
      </c>
    </row>
    <row r="50" spans="1:8" ht="39.75" customHeight="1" x14ac:dyDescent="0.25">
      <c r="A50" t="s">
        <v>80</v>
      </c>
      <c r="C50">
        <v>1</v>
      </c>
      <c r="D50">
        <v>15000</v>
      </c>
      <c r="E50">
        <v>0</v>
      </c>
      <c r="F50">
        <v>32</v>
      </c>
      <c r="G50" s="10" t="s">
        <v>112</v>
      </c>
    </row>
    <row r="51" spans="1:8" ht="39.75" customHeight="1" x14ac:dyDescent="0.25">
      <c r="A51" t="s">
        <v>81</v>
      </c>
      <c r="B51" t="s">
        <v>82</v>
      </c>
      <c r="C51">
        <v>1</v>
      </c>
      <c r="D51">
        <v>15930</v>
      </c>
      <c r="E51">
        <v>0</v>
      </c>
      <c r="F51">
        <v>33</v>
      </c>
      <c r="G51" s="10" t="s">
        <v>113</v>
      </c>
    </row>
    <row r="52" spans="1:8" ht="39.75" customHeight="1" x14ac:dyDescent="0.25">
      <c r="F52">
        <v>34</v>
      </c>
    </row>
    <row r="53" spans="1:8" ht="39.75" customHeight="1" x14ac:dyDescent="0.25">
      <c r="F53">
        <v>35</v>
      </c>
    </row>
    <row r="54" spans="1:8" ht="39.75" customHeight="1" x14ac:dyDescent="0.25">
      <c r="F54">
        <v>36</v>
      </c>
    </row>
    <row r="55" spans="1:8" ht="39.75" customHeight="1" x14ac:dyDescent="0.25">
      <c r="A55" t="s">
        <v>84</v>
      </c>
      <c r="D55">
        <v>20000</v>
      </c>
      <c r="E55">
        <v>20000</v>
      </c>
      <c r="F55">
        <v>37</v>
      </c>
    </row>
    <row r="56" spans="1:8" ht="39.75" customHeight="1" x14ac:dyDescent="0.25">
      <c r="A56" t="s">
        <v>85</v>
      </c>
      <c r="D56">
        <v>6000</v>
      </c>
      <c r="E56">
        <v>6000</v>
      </c>
      <c r="F56">
        <v>38</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F4455-6E9F-4955-91FF-7C3B919D1196}">
  <dimension ref="A20"/>
  <sheetViews>
    <sheetView tabSelected="1" workbookViewId="0">
      <selection activeCell="W32" sqref="W32"/>
    </sheetView>
  </sheetViews>
  <sheetFormatPr defaultRowHeight="15" x14ac:dyDescent="0.25"/>
  <sheetData>
    <row r="20" spans="1:1" x14ac:dyDescent="0.25">
      <c r="A20" s="132"/>
    </row>
  </sheetData>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7B101-A99E-404E-B14B-8B1F41BC6624}">
  <dimension ref="B2:C15"/>
  <sheetViews>
    <sheetView workbookViewId="0">
      <selection activeCell="C17" sqref="C17"/>
    </sheetView>
  </sheetViews>
  <sheetFormatPr defaultRowHeight="15" x14ac:dyDescent="0.25"/>
  <cols>
    <col min="2" max="2" width="42" customWidth="1"/>
    <col min="3" max="3" width="32.7109375" customWidth="1"/>
  </cols>
  <sheetData>
    <row r="2" spans="2:3" x14ac:dyDescent="0.25">
      <c r="B2" t="s">
        <v>114</v>
      </c>
      <c r="C2" s="119"/>
    </row>
    <row r="3" spans="2:3" x14ac:dyDescent="0.25">
      <c r="B3" s="120"/>
      <c r="C3" s="119"/>
    </row>
    <row r="4" spans="2:3" x14ac:dyDescent="0.25">
      <c r="B4" s="121" t="s">
        <v>592</v>
      </c>
      <c r="C4" s="119"/>
    </row>
    <row r="5" spans="2:3" x14ac:dyDescent="0.25">
      <c r="C5" s="119"/>
    </row>
    <row r="6" spans="2:3" x14ac:dyDescent="0.25">
      <c r="C6" s="122" t="s">
        <v>115</v>
      </c>
    </row>
    <row r="7" spans="2:3" ht="18.75" customHeight="1" x14ac:dyDescent="0.25">
      <c r="B7" s="123" t="s">
        <v>116</v>
      </c>
      <c r="C7" s="124">
        <f>'01 kamery'!L72</f>
        <v>0</v>
      </c>
    </row>
    <row r="8" spans="2:3" ht="18.75" customHeight="1" x14ac:dyDescent="0.25">
      <c r="B8" s="123" t="s">
        <v>117</v>
      </c>
      <c r="C8" s="124">
        <f>'02 vstupní převodníky'!K41</f>
        <v>0</v>
      </c>
    </row>
    <row r="9" spans="2:3" ht="18.75" customHeight="1" x14ac:dyDescent="0.25">
      <c r="B9" s="123" t="s">
        <v>118</v>
      </c>
      <c r="C9" s="124">
        <f>'03 vnitřní převody'!K11</f>
        <v>0</v>
      </c>
    </row>
    <row r="10" spans="2:3" ht="18.75" customHeight="1" x14ac:dyDescent="0.25">
      <c r="B10" s="123" t="s">
        <v>119</v>
      </c>
      <c r="C10" s="124">
        <f>'04 střižna'!L24</f>
        <v>0</v>
      </c>
    </row>
    <row r="11" spans="2:3" ht="18.75" customHeight="1" x14ac:dyDescent="0.25">
      <c r="B11" s="123" t="s">
        <v>120</v>
      </c>
      <c r="C11" s="124">
        <f>'05 počítač'!L51</f>
        <v>0</v>
      </c>
    </row>
    <row r="12" spans="2:3" ht="18.75" customHeight="1" x14ac:dyDescent="0.25">
      <c r="B12" s="123" t="s">
        <v>121</v>
      </c>
      <c r="C12" s="124">
        <f>'06 audio'!J24</f>
        <v>0</v>
      </c>
    </row>
    <row r="13" spans="2:3" ht="18.75" customHeight="1" x14ac:dyDescent="0.25">
      <c r="B13" s="123" t="s">
        <v>122</v>
      </c>
      <c r="C13" s="124">
        <f>'07 case'!J13</f>
        <v>0</v>
      </c>
    </row>
    <row r="14" spans="2:3" ht="18.75" customHeight="1" x14ac:dyDescent="0.25">
      <c r="B14" s="123" t="s">
        <v>123</v>
      </c>
      <c r="C14" s="124">
        <f>'08 tělo kamery'!L28</f>
        <v>0</v>
      </c>
    </row>
    <row r="15" spans="2:3" ht="18.75" customHeight="1" x14ac:dyDescent="0.25">
      <c r="B15" s="130" t="s">
        <v>124</v>
      </c>
      <c r="C15" s="131">
        <f>SUM(C7:C14)</f>
        <v>0</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98F0D-07B3-48B7-A61E-C316ACB0125F}">
  <dimension ref="B1:L72"/>
  <sheetViews>
    <sheetView zoomScale="90" zoomScaleNormal="90" workbookViewId="0">
      <pane ySplit="4" topLeftCell="A31" activePane="bottomLeft" state="frozen"/>
      <selection pane="bottomLeft" activeCell="G43" sqref="G43:L56"/>
    </sheetView>
  </sheetViews>
  <sheetFormatPr defaultRowHeight="15" x14ac:dyDescent="0.25"/>
  <cols>
    <col min="1" max="1" width="6" style="40" customWidth="1"/>
    <col min="2" max="2" width="9.140625" style="39"/>
    <col min="3" max="3" width="31.5703125" style="40" customWidth="1"/>
    <col min="4" max="4" width="31" style="40" customWidth="1"/>
    <col min="5" max="6" width="40.42578125" style="40" customWidth="1"/>
    <col min="7" max="7" width="11" style="41" customWidth="1"/>
    <col min="8" max="8" width="14.28515625" style="41" customWidth="1"/>
    <col min="9" max="9" width="34.5703125" style="40" customWidth="1"/>
    <col min="10" max="10" width="17" style="40" customWidth="1"/>
    <col min="11" max="11" width="20.28515625" style="126" bestFit="1" customWidth="1"/>
    <col min="12" max="12" width="13.85546875" style="126" customWidth="1"/>
    <col min="13" max="16384" width="9.140625" style="40"/>
  </cols>
  <sheetData>
    <row r="1" spans="2:12" ht="15.75" thickBot="1" x14ac:dyDescent="0.3">
      <c r="C1" s="145"/>
      <c r="D1" s="145"/>
      <c r="E1" s="145"/>
      <c r="F1" s="145"/>
      <c r="G1" s="146"/>
      <c r="H1" s="146"/>
      <c r="I1" s="145"/>
      <c r="J1" s="145"/>
      <c r="K1" s="147"/>
      <c r="L1" s="147"/>
    </row>
    <row r="2" spans="2:12" ht="15.75" thickBot="1" x14ac:dyDescent="0.3">
      <c r="C2" s="100" t="s">
        <v>125</v>
      </c>
      <c r="D2" s="145"/>
      <c r="E2" s="145"/>
      <c r="F2" s="145"/>
      <c r="G2" s="146"/>
      <c r="H2" s="146"/>
      <c r="I2" s="145"/>
      <c r="J2" s="145"/>
      <c r="K2" s="147"/>
      <c r="L2" s="147"/>
    </row>
    <row r="4" spans="2:12" ht="45" x14ac:dyDescent="0.25">
      <c r="B4" s="42" t="s">
        <v>126</v>
      </c>
      <c r="C4" s="43" t="s">
        <v>127</v>
      </c>
      <c r="D4" s="43" t="s">
        <v>128</v>
      </c>
      <c r="E4" s="42" t="s">
        <v>129</v>
      </c>
      <c r="F4" s="43" t="s">
        <v>130</v>
      </c>
      <c r="G4" s="43" t="s">
        <v>131</v>
      </c>
      <c r="H4" s="43" t="s">
        <v>132</v>
      </c>
      <c r="I4" s="44" t="s">
        <v>133</v>
      </c>
      <c r="J4" s="44" t="s">
        <v>134</v>
      </c>
      <c r="K4" s="127" t="s">
        <v>135</v>
      </c>
      <c r="L4" s="125" t="s">
        <v>136</v>
      </c>
    </row>
    <row r="5" spans="2:12" ht="28.5" customHeight="1" x14ac:dyDescent="0.25">
      <c r="B5" s="77">
        <v>101</v>
      </c>
      <c r="C5" s="78" t="s">
        <v>137</v>
      </c>
      <c r="D5" s="38"/>
      <c r="E5" s="38"/>
      <c r="F5" s="38"/>
      <c r="G5" s="148" t="s">
        <v>138</v>
      </c>
      <c r="H5" s="149">
        <v>2</v>
      </c>
      <c r="I5" s="150"/>
      <c r="J5" s="150"/>
      <c r="K5" s="151">
        <v>0</v>
      </c>
      <c r="L5" s="152">
        <f>H5*K5</f>
        <v>0</v>
      </c>
    </row>
    <row r="6" spans="2:12" x14ac:dyDescent="0.25">
      <c r="B6" s="170"/>
      <c r="C6" s="172"/>
      <c r="D6" s="153" t="s">
        <v>139</v>
      </c>
      <c r="E6" s="153" t="s">
        <v>140</v>
      </c>
      <c r="F6" s="153" t="s">
        <v>141</v>
      </c>
      <c r="G6" s="170"/>
      <c r="H6" s="171"/>
      <c r="I6" s="171"/>
      <c r="J6" s="171"/>
      <c r="K6" s="171"/>
      <c r="L6" s="172"/>
    </row>
    <row r="7" spans="2:12" x14ac:dyDescent="0.25">
      <c r="B7" s="173"/>
      <c r="C7" s="175"/>
      <c r="D7" s="153" t="s">
        <v>142</v>
      </c>
      <c r="E7" s="153" t="s">
        <v>143</v>
      </c>
      <c r="F7" s="153" t="s">
        <v>144</v>
      </c>
      <c r="G7" s="173"/>
      <c r="H7" s="174"/>
      <c r="I7" s="174"/>
      <c r="J7" s="174"/>
      <c r="K7" s="174"/>
      <c r="L7" s="175"/>
    </row>
    <row r="8" spans="2:12" x14ac:dyDescent="0.25">
      <c r="B8" s="173"/>
      <c r="C8" s="175"/>
      <c r="D8" s="153" t="s">
        <v>145</v>
      </c>
      <c r="E8" s="48">
        <v>13000000</v>
      </c>
      <c r="F8" s="153" t="s">
        <v>146</v>
      </c>
      <c r="G8" s="173"/>
      <c r="H8" s="174"/>
      <c r="I8" s="174"/>
      <c r="J8" s="174"/>
      <c r="K8" s="174"/>
      <c r="L8" s="175"/>
    </row>
    <row r="9" spans="2:12" ht="30" x14ac:dyDescent="0.25">
      <c r="B9" s="173"/>
      <c r="C9" s="175"/>
      <c r="D9" s="153" t="s">
        <v>147</v>
      </c>
      <c r="E9" s="153" t="s">
        <v>148</v>
      </c>
      <c r="F9" s="153" t="s">
        <v>149</v>
      </c>
      <c r="G9" s="173"/>
      <c r="H9" s="174"/>
      <c r="I9" s="174"/>
      <c r="J9" s="174"/>
      <c r="K9" s="174"/>
      <c r="L9" s="175"/>
    </row>
    <row r="10" spans="2:12" x14ac:dyDescent="0.25">
      <c r="B10" s="173"/>
      <c r="C10" s="175"/>
      <c r="D10" s="153" t="s">
        <v>150</v>
      </c>
      <c r="E10" s="153" t="s">
        <v>151</v>
      </c>
      <c r="F10" s="153" t="s">
        <v>152</v>
      </c>
      <c r="G10" s="173"/>
      <c r="H10" s="174"/>
      <c r="I10" s="174"/>
      <c r="J10" s="174"/>
      <c r="K10" s="174"/>
      <c r="L10" s="175"/>
    </row>
    <row r="11" spans="2:12" ht="30" x14ac:dyDescent="0.25">
      <c r="B11" s="173"/>
      <c r="C11" s="175"/>
      <c r="D11" s="153" t="s">
        <v>153</v>
      </c>
      <c r="E11" s="45" t="s">
        <v>154</v>
      </c>
      <c r="F11" s="153" t="s">
        <v>155</v>
      </c>
      <c r="G11" s="173"/>
      <c r="H11" s="174"/>
      <c r="I11" s="174"/>
      <c r="J11" s="174"/>
      <c r="K11" s="174"/>
      <c r="L11" s="175"/>
    </row>
    <row r="12" spans="2:12" x14ac:dyDescent="0.25">
      <c r="B12" s="173"/>
      <c r="C12" s="175"/>
      <c r="D12" s="153" t="s">
        <v>156</v>
      </c>
      <c r="E12" s="153" t="s">
        <v>157</v>
      </c>
      <c r="F12" s="153" t="s">
        <v>158</v>
      </c>
      <c r="G12" s="173"/>
      <c r="H12" s="174"/>
      <c r="I12" s="174"/>
      <c r="J12" s="174"/>
      <c r="K12" s="174"/>
      <c r="L12" s="175"/>
    </row>
    <row r="13" spans="2:12" x14ac:dyDescent="0.25">
      <c r="B13" s="173"/>
      <c r="C13" s="175"/>
      <c r="D13" s="153" t="s">
        <v>159</v>
      </c>
      <c r="E13" s="153" t="s">
        <v>157</v>
      </c>
      <c r="F13" s="153" t="s">
        <v>160</v>
      </c>
      <c r="G13" s="173"/>
      <c r="H13" s="174"/>
      <c r="I13" s="174"/>
      <c r="J13" s="174"/>
      <c r="K13" s="174"/>
      <c r="L13" s="175"/>
    </row>
    <row r="14" spans="2:12" x14ac:dyDescent="0.25">
      <c r="B14" s="173"/>
      <c r="C14" s="175"/>
      <c r="D14" s="153" t="s">
        <v>161</v>
      </c>
      <c r="E14" s="153" t="s">
        <v>162</v>
      </c>
      <c r="F14" s="153" t="s">
        <v>163</v>
      </c>
      <c r="G14" s="173"/>
      <c r="H14" s="174"/>
      <c r="I14" s="174"/>
      <c r="J14" s="174"/>
      <c r="K14" s="174"/>
      <c r="L14" s="175"/>
    </row>
    <row r="15" spans="2:12" x14ac:dyDescent="0.25">
      <c r="B15" s="173"/>
      <c r="C15" s="175"/>
      <c r="D15" s="153" t="s">
        <v>164</v>
      </c>
      <c r="E15" s="153" t="s">
        <v>165</v>
      </c>
      <c r="F15" s="153" t="s">
        <v>163</v>
      </c>
      <c r="G15" s="173"/>
      <c r="H15" s="174"/>
      <c r="I15" s="174"/>
      <c r="J15" s="174"/>
      <c r="K15" s="174"/>
      <c r="L15" s="175"/>
    </row>
    <row r="16" spans="2:12" ht="45" x14ac:dyDescent="0.25">
      <c r="B16" s="173"/>
      <c r="C16" s="175"/>
      <c r="D16" s="153" t="s">
        <v>166</v>
      </c>
      <c r="E16" s="153" t="s">
        <v>167</v>
      </c>
      <c r="F16" s="153"/>
      <c r="G16" s="173"/>
      <c r="H16" s="174"/>
      <c r="I16" s="174"/>
      <c r="J16" s="174"/>
      <c r="K16" s="174"/>
      <c r="L16" s="175"/>
    </row>
    <row r="17" spans="2:12" ht="30" x14ac:dyDescent="0.25">
      <c r="B17" s="173"/>
      <c r="C17" s="175"/>
      <c r="D17" s="153" t="s">
        <v>168</v>
      </c>
      <c r="E17" s="153" t="s">
        <v>169</v>
      </c>
      <c r="F17" s="153"/>
      <c r="G17" s="173"/>
      <c r="H17" s="174"/>
      <c r="I17" s="174"/>
      <c r="J17" s="174"/>
      <c r="K17" s="174"/>
      <c r="L17" s="175"/>
    </row>
    <row r="18" spans="2:12" x14ac:dyDescent="0.25">
      <c r="B18" s="173"/>
      <c r="C18" s="175"/>
      <c r="D18" s="153" t="s">
        <v>170</v>
      </c>
      <c r="E18" s="153" t="s">
        <v>171</v>
      </c>
      <c r="F18" s="153" t="s">
        <v>172</v>
      </c>
      <c r="G18" s="173"/>
      <c r="H18" s="174"/>
      <c r="I18" s="174"/>
      <c r="J18" s="174"/>
      <c r="K18" s="174"/>
      <c r="L18" s="175"/>
    </row>
    <row r="19" spans="2:12" x14ac:dyDescent="0.25">
      <c r="B19" s="173"/>
      <c r="C19" s="175"/>
      <c r="D19" s="153" t="s">
        <v>173</v>
      </c>
      <c r="E19" s="153" t="s">
        <v>174</v>
      </c>
      <c r="F19" s="153" t="s">
        <v>160</v>
      </c>
      <c r="G19" s="173"/>
      <c r="H19" s="174"/>
      <c r="I19" s="174"/>
      <c r="J19" s="174"/>
      <c r="K19" s="174"/>
      <c r="L19" s="175"/>
    </row>
    <row r="20" spans="2:12" x14ac:dyDescent="0.25">
      <c r="B20" s="173"/>
      <c r="C20" s="175"/>
      <c r="D20" s="153" t="s">
        <v>173</v>
      </c>
      <c r="E20" s="153" t="s">
        <v>175</v>
      </c>
      <c r="F20" s="153" t="s">
        <v>160</v>
      </c>
      <c r="G20" s="173"/>
      <c r="H20" s="174"/>
      <c r="I20" s="174"/>
      <c r="J20" s="174"/>
      <c r="K20" s="174"/>
      <c r="L20" s="175"/>
    </row>
    <row r="21" spans="2:12" x14ac:dyDescent="0.25">
      <c r="B21" s="173"/>
      <c r="C21" s="175"/>
      <c r="D21" s="153" t="s">
        <v>176</v>
      </c>
      <c r="E21" s="46" t="s">
        <v>177</v>
      </c>
      <c r="F21" s="153" t="s">
        <v>178</v>
      </c>
      <c r="G21" s="173"/>
      <c r="H21" s="174"/>
      <c r="I21" s="174"/>
      <c r="J21" s="174"/>
      <c r="K21" s="174"/>
      <c r="L21" s="175"/>
    </row>
    <row r="22" spans="2:12" ht="30" x14ac:dyDescent="0.25">
      <c r="B22" s="173"/>
      <c r="C22" s="175"/>
      <c r="D22" s="153" t="s">
        <v>179</v>
      </c>
      <c r="E22" s="153" t="s">
        <v>180</v>
      </c>
      <c r="F22" s="153"/>
      <c r="G22" s="173"/>
      <c r="H22" s="174"/>
      <c r="I22" s="174"/>
      <c r="J22" s="174"/>
      <c r="K22" s="174"/>
      <c r="L22" s="175"/>
    </row>
    <row r="23" spans="2:12" ht="30" x14ac:dyDescent="0.25">
      <c r="B23" s="173"/>
      <c r="C23" s="175"/>
      <c r="D23" s="153" t="s">
        <v>181</v>
      </c>
      <c r="E23" s="153" t="s">
        <v>182</v>
      </c>
      <c r="F23" s="153" t="s">
        <v>160</v>
      </c>
      <c r="G23" s="173"/>
      <c r="H23" s="174"/>
      <c r="I23" s="174"/>
      <c r="J23" s="174"/>
      <c r="K23" s="174"/>
      <c r="L23" s="175"/>
    </row>
    <row r="24" spans="2:12" ht="30" x14ac:dyDescent="0.25">
      <c r="B24" s="173"/>
      <c r="C24" s="175"/>
      <c r="D24" s="153" t="s">
        <v>183</v>
      </c>
      <c r="E24" s="47" t="s">
        <v>184</v>
      </c>
      <c r="F24" s="153" t="s">
        <v>185</v>
      </c>
      <c r="G24" s="173"/>
      <c r="H24" s="174"/>
      <c r="I24" s="174"/>
      <c r="J24" s="174"/>
      <c r="K24" s="174"/>
      <c r="L24" s="175"/>
    </row>
    <row r="25" spans="2:12" ht="30" x14ac:dyDescent="0.25">
      <c r="B25" s="173"/>
      <c r="C25" s="175"/>
      <c r="D25" s="153" t="s">
        <v>186</v>
      </c>
      <c r="E25" s="47" t="s">
        <v>187</v>
      </c>
      <c r="F25" s="153" t="s">
        <v>185</v>
      </c>
      <c r="G25" s="173"/>
      <c r="H25" s="174"/>
      <c r="I25" s="174"/>
      <c r="J25" s="174"/>
      <c r="K25" s="174"/>
      <c r="L25" s="175"/>
    </row>
    <row r="26" spans="2:12" ht="45" x14ac:dyDescent="0.25">
      <c r="B26" s="173"/>
      <c r="C26" s="175"/>
      <c r="D26" s="153" t="s">
        <v>188</v>
      </c>
      <c r="E26" s="45" t="s">
        <v>189</v>
      </c>
      <c r="F26" s="153" t="s">
        <v>185</v>
      </c>
      <c r="G26" s="173"/>
      <c r="H26" s="174"/>
      <c r="I26" s="174"/>
      <c r="J26" s="174"/>
      <c r="K26" s="174"/>
      <c r="L26" s="175"/>
    </row>
    <row r="27" spans="2:12" ht="45" x14ac:dyDescent="0.25">
      <c r="B27" s="173"/>
      <c r="C27" s="175"/>
      <c r="D27" s="153" t="s">
        <v>190</v>
      </c>
      <c r="E27" s="153" t="s">
        <v>191</v>
      </c>
      <c r="F27" s="153" t="s">
        <v>192</v>
      </c>
      <c r="G27" s="173"/>
      <c r="H27" s="174"/>
      <c r="I27" s="174"/>
      <c r="J27" s="174"/>
      <c r="K27" s="174"/>
      <c r="L27" s="175"/>
    </row>
    <row r="28" spans="2:12" ht="30" x14ac:dyDescent="0.25">
      <c r="B28" s="173"/>
      <c r="C28" s="175"/>
      <c r="D28" s="153" t="s">
        <v>193</v>
      </c>
      <c r="E28" s="153" t="s">
        <v>194</v>
      </c>
      <c r="F28" s="153"/>
      <c r="G28" s="173"/>
      <c r="H28" s="174"/>
      <c r="I28" s="174"/>
      <c r="J28" s="174"/>
      <c r="K28" s="174"/>
      <c r="L28" s="175"/>
    </row>
    <row r="29" spans="2:12" ht="30" x14ac:dyDescent="0.25">
      <c r="B29" s="173"/>
      <c r="C29" s="175"/>
      <c r="D29" s="153" t="s">
        <v>195</v>
      </c>
      <c r="E29" s="47" t="s">
        <v>196</v>
      </c>
      <c r="F29" s="153" t="s">
        <v>185</v>
      </c>
      <c r="G29" s="173"/>
      <c r="H29" s="174"/>
      <c r="I29" s="174"/>
      <c r="J29" s="174"/>
      <c r="K29" s="174"/>
      <c r="L29" s="175"/>
    </row>
    <row r="30" spans="2:12" ht="30" x14ac:dyDescent="0.25">
      <c r="B30" s="173"/>
      <c r="C30" s="175"/>
      <c r="D30" s="153" t="s">
        <v>197</v>
      </c>
      <c r="E30" s="153" t="s">
        <v>198</v>
      </c>
      <c r="F30" s="153" t="s">
        <v>185</v>
      </c>
      <c r="G30" s="173"/>
      <c r="H30" s="174"/>
      <c r="I30" s="174"/>
      <c r="J30" s="174"/>
      <c r="K30" s="174"/>
      <c r="L30" s="175"/>
    </row>
    <row r="31" spans="2:12" x14ac:dyDescent="0.25">
      <c r="B31" s="173"/>
      <c r="C31" s="175"/>
      <c r="D31" s="112" t="s">
        <v>199</v>
      </c>
      <c r="E31" s="189"/>
      <c r="F31" s="190"/>
      <c r="G31" s="173"/>
      <c r="H31" s="174"/>
      <c r="I31" s="174"/>
      <c r="J31" s="174"/>
      <c r="K31" s="174"/>
      <c r="L31" s="175"/>
    </row>
    <row r="32" spans="2:12" ht="75" x14ac:dyDescent="0.25">
      <c r="B32" s="173"/>
      <c r="C32" s="175"/>
      <c r="D32" s="153" t="s">
        <v>200</v>
      </c>
      <c r="E32" s="153" t="s">
        <v>201</v>
      </c>
      <c r="F32" s="153" t="s">
        <v>185</v>
      </c>
      <c r="G32" s="173"/>
      <c r="H32" s="174"/>
      <c r="I32" s="174"/>
      <c r="J32" s="174"/>
      <c r="K32" s="174"/>
      <c r="L32" s="175"/>
    </row>
    <row r="33" spans="2:12" x14ac:dyDescent="0.25">
      <c r="B33" s="173"/>
      <c r="C33" s="175"/>
      <c r="D33" s="153" t="s">
        <v>202</v>
      </c>
      <c r="E33" s="153" t="s">
        <v>203</v>
      </c>
      <c r="F33" s="153"/>
      <c r="G33" s="173"/>
      <c r="H33" s="174"/>
      <c r="I33" s="174"/>
      <c r="J33" s="174"/>
      <c r="K33" s="174"/>
      <c r="L33" s="175"/>
    </row>
    <row r="34" spans="2:12" x14ac:dyDescent="0.25">
      <c r="B34" s="173"/>
      <c r="C34" s="175"/>
      <c r="D34" s="153" t="s">
        <v>204</v>
      </c>
      <c r="E34" s="153" t="s">
        <v>205</v>
      </c>
      <c r="F34" s="153"/>
      <c r="G34" s="173"/>
      <c r="H34" s="174"/>
      <c r="I34" s="174"/>
      <c r="J34" s="174"/>
      <c r="K34" s="174"/>
      <c r="L34" s="175"/>
    </row>
    <row r="35" spans="2:12" x14ac:dyDescent="0.25">
      <c r="B35" s="173"/>
      <c r="C35" s="175"/>
      <c r="D35" s="153" t="s">
        <v>206</v>
      </c>
      <c r="E35" s="153" t="s">
        <v>207</v>
      </c>
      <c r="F35" s="153"/>
      <c r="G35" s="173"/>
      <c r="H35" s="174"/>
      <c r="I35" s="174"/>
      <c r="J35" s="174"/>
      <c r="K35" s="174"/>
      <c r="L35" s="175"/>
    </row>
    <row r="36" spans="2:12" x14ac:dyDescent="0.25">
      <c r="B36" s="173"/>
      <c r="C36" s="175"/>
      <c r="D36" s="153" t="s">
        <v>208</v>
      </c>
      <c r="E36" s="153" t="s">
        <v>209</v>
      </c>
      <c r="F36" s="153"/>
      <c r="G36" s="173"/>
      <c r="H36" s="174"/>
      <c r="I36" s="174"/>
      <c r="J36" s="174"/>
      <c r="K36" s="174"/>
      <c r="L36" s="175"/>
    </row>
    <row r="37" spans="2:12" ht="17.25" customHeight="1" x14ac:dyDescent="0.25">
      <c r="B37" s="79">
        <v>102</v>
      </c>
      <c r="C37" s="78" t="s">
        <v>210</v>
      </c>
      <c r="D37" s="153"/>
      <c r="E37" s="148" t="s">
        <v>211</v>
      </c>
      <c r="F37" s="148" t="s">
        <v>212</v>
      </c>
      <c r="G37" s="148" t="s">
        <v>138</v>
      </c>
      <c r="H37" s="49">
        <v>4</v>
      </c>
      <c r="I37" s="150"/>
      <c r="J37" s="150"/>
      <c r="K37" s="151">
        <v>0</v>
      </c>
      <c r="L37" s="152">
        <f>H37*K37</f>
        <v>0</v>
      </c>
    </row>
    <row r="38" spans="2:12" ht="45.75" customHeight="1" x14ac:dyDescent="0.25">
      <c r="B38" s="64">
        <v>103</v>
      </c>
      <c r="C38" s="78" t="s">
        <v>213</v>
      </c>
      <c r="D38" s="134"/>
      <c r="E38" s="62" t="s">
        <v>214</v>
      </c>
      <c r="F38" s="62"/>
      <c r="G38" s="62" t="s">
        <v>138</v>
      </c>
      <c r="H38" s="49">
        <v>2</v>
      </c>
      <c r="I38" s="135"/>
      <c r="J38" s="135"/>
      <c r="K38" s="136">
        <v>0</v>
      </c>
      <c r="L38" s="137">
        <f>H38*K38</f>
        <v>0</v>
      </c>
    </row>
    <row r="39" spans="2:12" ht="17.25" customHeight="1" x14ac:dyDescent="0.25">
      <c r="B39" s="79">
        <v>104</v>
      </c>
      <c r="C39" s="78" t="s">
        <v>68</v>
      </c>
      <c r="D39" s="153"/>
      <c r="E39" s="148" t="s">
        <v>215</v>
      </c>
      <c r="F39" s="148"/>
      <c r="G39" s="148" t="s">
        <v>138</v>
      </c>
      <c r="H39" s="49">
        <v>2</v>
      </c>
      <c r="I39" s="150"/>
      <c r="J39" s="150"/>
      <c r="K39" s="151">
        <v>0</v>
      </c>
      <c r="L39" s="152">
        <f t="shared" ref="L39:L42" si="0">H39*K39</f>
        <v>0</v>
      </c>
    </row>
    <row r="40" spans="2:12" ht="18.75" customHeight="1" x14ac:dyDescent="0.25">
      <c r="B40" s="79">
        <v>105</v>
      </c>
      <c r="C40" s="78" t="s">
        <v>216</v>
      </c>
      <c r="D40" s="153"/>
      <c r="E40" s="148" t="s">
        <v>217</v>
      </c>
      <c r="F40" s="148"/>
      <c r="G40" s="148" t="s">
        <v>138</v>
      </c>
      <c r="H40" s="49">
        <v>2</v>
      </c>
      <c r="I40" s="150"/>
      <c r="J40" s="150"/>
      <c r="K40" s="151">
        <v>0</v>
      </c>
      <c r="L40" s="152">
        <f t="shared" si="0"/>
        <v>0</v>
      </c>
    </row>
    <row r="41" spans="2:12" ht="60" x14ac:dyDescent="0.25">
      <c r="B41" s="79">
        <v>106</v>
      </c>
      <c r="C41" s="78" t="s">
        <v>218</v>
      </c>
      <c r="D41" s="153"/>
      <c r="E41" s="148" t="s">
        <v>219</v>
      </c>
      <c r="F41" s="148" t="s">
        <v>220</v>
      </c>
      <c r="G41" s="148" t="s">
        <v>138</v>
      </c>
      <c r="H41" s="49">
        <v>4</v>
      </c>
      <c r="I41" s="150"/>
      <c r="J41" s="150"/>
      <c r="K41" s="151">
        <v>0</v>
      </c>
      <c r="L41" s="152">
        <f t="shared" si="0"/>
        <v>0</v>
      </c>
    </row>
    <row r="42" spans="2:12" ht="64.5" customHeight="1" x14ac:dyDescent="0.25">
      <c r="B42" s="64">
        <v>107</v>
      </c>
      <c r="C42" s="78" t="s">
        <v>28</v>
      </c>
      <c r="D42" s="134"/>
      <c r="E42" s="62" t="s">
        <v>221</v>
      </c>
      <c r="F42" s="62"/>
      <c r="G42" s="62" t="s">
        <v>138</v>
      </c>
      <c r="H42" s="49">
        <v>2</v>
      </c>
      <c r="I42" s="135"/>
      <c r="J42" s="135"/>
      <c r="K42" s="136">
        <v>0</v>
      </c>
      <c r="L42" s="137">
        <f t="shared" si="0"/>
        <v>0</v>
      </c>
    </row>
    <row r="43" spans="2:12" x14ac:dyDescent="0.25">
      <c r="B43" s="179"/>
      <c r="C43" s="180"/>
      <c r="D43" s="153" t="s">
        <v>222</v>
      </c>
      <c r="E43" s="148" t="s">
        <v>223</v>
      </c>
      <c r="F43" s="148" t="s">
        <v>224</v>
      </c>
      <c r="G43" s="170"/>
      <c r="H43" s="171"/>
      <c r="I43" s="171"/>
      <c r="J43" s="171"/>
      <c r="K43" s="171"/>
      <c r="L43" s="172"/>
    </row>
    <row r="44" spans="2:12" ht="30" x14ac:dyDescent="0.25">
      <c r="B44" s="181"/>
      <c r="C44" s="182"/>
      <c r="D44" s="153" t="s">
        <v>147</v>
      </c>
      <c r="E44" s="148" t="s">
        <v>225</v>
      </c>
      <c r="F44" s="148" t="s">
        <v>226</v>
      </c>
      <c r="G44" s="173"/>
      <c r="H44" s="174"/>
      <c r="I44" s="174"/>
      <c r="J44" s="174"/>
      <c r="K44" s="174"/>
      <c r="L44" s="175"/>
    </row>
    <row r="45" spans="2:12" x14ac:dyDescent="0.25">
      <c r="B45" s="181"/>
      <c r="C45" s="182"/>
      <c r="D45" s="153" t="s">
        <v>227</v>
      </c>
      <c r="E45" s="148" t="s">
        <v>228</v>
      </c>
      <c r="F45" s="148"/>
      <c r="G45" s="173"/>
      <c r="H45" s="174"/>
      <c r="I45" s="174"/>
      <c r="J45" s="174"/>
      <c r="K45" s="174"/>
      <c r="L45" s="175"/>
    </row>
    <row r="46" spans="2:12" x14ac:dyDescent="0.25">
      <c r="B46" s="181"/>
      <c r="C46" s="182"/>
      <c r="D46" s="153" t="s">
        <v>229</v>
      </c>
      <c r="E46" s="148" t="s">
        <v>230</v>
      </c>
      <c r="F46" s="148" t="s">
        <v>231</v>
      </c>
      <c r="G46" s="173"/>
      <c r="H46" s="174"/>
      <c r="I46" s="174"/>
      <c r="J46" s="174"/>
      <c r="K46" s="174"/>
      <c r="L46" s="175"/>
    </row>
    <row r="47" spans="2:12" ht="30" x14ac:dyDescent="0.25">
      <c r="B47" s="181"/>
      <c r="C47" s="182"/>
      <c r="D47" s="153" t="s">
        <v>232</v>
      </c>
      <c r="E47" s="148" t="s">
        <v>233</v>
      </c>
      <c r="F47" s="148"/>
      <c r="G47" s="173"/>
      <c r="H47" s="174"/>
      <c r="I47" s="174"/>
      <c r="J47" s="174"/>
      <c r="K47" s="174"/>
      <c r="L47" s="175"/>
    </row>
    <row r="48" spans="2:12" x14ac:dyDescent="0.25">
      <c r="B48" s="181"/>
      <c r="C48" s="182"/>
      <c r="D48" s="153" t="s">
        <v>234</v>
      </c>
      <c r="E48" s="148" t="s">
        <v>235</v>
      </c>
      <c r="F48" s="148"/>
      <c r="G48" s="173"/>
      <c r="H48" s="174"/>
      <c r="I48" s="174"/>
      <c r="J48" s="174"/>
      <c r="K48" s="174"/>
      <c r="L48" s="175"/>
    </row>
    <row r="49" spans="2:12" x14ac:dyDescent="0.25">
      <c r="B49" s="181"/>
      <c r="C49" s="182"/>
      <c r="D49" s="153" t="s">
        <v>173</v>
      </c>
      <c r="E49" s="148" t="s">
        <v>236</v>
      </c>
      <c r="F49" s="148"/>
      <c r="G49" s="173"/>
      <c r="H49" s="174"/>
      <c r="I49" s="174"/>
      <c r="J49" s="174"/>
      <c r="K49" s="174"/>
      <c r="L49" s="175"/>
    </row>
    <row r="50" spans="2:12" x14ac:dyDescent="0.25">
      <c r="B50" s="181"/>
      <c r="C50" s="182"/>
      <c r="D50" s="153" t="s">
        <v>176</v>
      </c>
      <c r="E50" s="148" t="s">
        <v>237</v>
      </c>
      <c r="F50" s="148"/>
      <c r="G50" s="173"/>
      <c r="H50" s="174"/>
      <c r="I50" s="174"/>
      <c r="J50" s="174"/>
      <c r="K50" s="174"/>
      <c r="L50" s="175"/>
    </row>
    <row r="51" spans="2:12" x14ac:dyDescent="0.25">
      <c r="B51" s="181"/>
      <c r="C51" s="182"/>
      <c r="D51" s="153" t="s">
        <v>238</v>
      </c>
      <c r="E51" s="148" t="s">
        <v>239</v>
      </c>
      <c r="F51" s="148"/>
      <c r="G51" s="173"/>
      <c r="H51" s="174"/>
      <c r="I51" s="174"/>
      <c r="J51" s="174"/>
      <c r="K51" s="174"/>
      <c r="L51" s="175"/>
    </row>
    <row r="52" spans="2:12" x14ac:dyDescent="0.25">
      <c r="B52" s="181"/>
      <c r="C52" s="182"/>
      <c r="D52" s="112" t="s">
        <v>240</v>
      </c>
      <c r="E52" s="189"/>
      <c r="F52" s="190"/>
      <c r="G52" s="173"/>
      <c r="H52" s="174"/>
      <c r="I52" s="174"/>
      <c r="J52" s="174"/>
      <c r="K52" s="174"/>
      <c r="L52" s="175"/>
    </row>
    <row r="53" spans="2:12" x14ac:dyDescent="0.25">
      <c r="B53" s="181"/>
      <c r="C53" s="182"/>
      <c r="D53" s="153" t="s">
        <v>241</v>
      </c>
      <c r="E53" s="148" t="s">
        <v>242</v>
      </c>
      <c r="F53" s="148"/>
      <c r="G53" s="173"/>
      <c r="H53" s="174"/>
      <c r="I53" s="174"/>
      <c r="J53" s="174"/>
      <c r="K53" s="174"/>
      <c r="L53" s="175"/>
    </row>
    <row r="54" spans="2:12" x14ac:dyDescent="0.25">
      <c r="B54" s="181"/>
      <c r="C54" s="182"/>
      <c r="D54" s="153" t="s">
        <v>243</v>
      </c>
      <c r="E54" s="148" t="s">
        <v>244</v>
      </c>
      <c r="F54" s="148"/>
      <c r="G54" s="173"/>
      <c r="H54" s="174"/>
      <c r="I54" s="174"/>
      <c r="J54" s="174"/>
      <c r="K54" s="174"/>
      <c r="L54" s="175"/>
    </row>
    <row r="55" spans="2:12" x14ac:dyDescent="0.25">
      <c r="B55" s="181"/>
      <c r="C55" s="182"/>
      <c r="D55" s="153" t="s">
        <v>245</v>
      </c>
      <c r="E55" s="154" t="s">
        <v>246</v>
      </c>
      <c r="F55" s="148"/>
      <c r="G55" s="173"/>
      <c r="H55" s="174"/>
      <c r="I55" s="174"/>
      <c r="J55" s="174"/>
      <c r="K55" s="174"/>
      <c r="L55" s="175"/>
    </row>
    <row r="56" spans="2:12" x14ac:dyDescent="0.25">
      <c r="B56" s="181"/>
      <c r="C56" s="182"/>
      <c r="D56" s="153" t="s">
        <v>247</v>
      </c>
      <c r="E56" s="148" t="s">
        <v>248</v>
      </c>
      <c r="F56" s="148"/>
      <c r="G56" s="173"/>
      <c r="H56" s="174"/>
      <c r="I56" s="174"/>
      <c r="J56" s="174"/>
      <c r="K56" s="174"/>
      <c r="L56" s="175"/>
    </row>
    <row r="57" spans="2:12" ht="45" x14ac:dyDescent="0.25">
      <c r="B57" s="79">
        <v>108</v>
      </c>
      <c r="C57" s="78" t="s">
        <v>249</v>
      </c>
      <c r="D57" s="153"/>
      <c r="E57" s="148" t="s">
        <v>250</v>
      </c>
      <c r="F57" s="148"/>
      <c r="G57" s="148" t="s">
        <v>138</v>
      </c>
      <c r="H57" s="50">
        <v>2</v>
      </c>
      <c r="I57" s="150"/>
      <c r="J57" s="150"/>
      <c r="K57" s="151">
        <v>0</v>
      </c>
      <c r="L57" s="152">
        <f>H57*K57</f>
        <v>0</v>
      </c>
    </row>
    <row r="58" spans="2:12" ht="21" customHeight="1" x14ac:dyDescent="0.25">
      <c r="B58" s="79">
        <v>109</v>
      </c>
      <c r="C58" s="78" t="s">
        <v>251</v>
      </c>
      <c r="D58" s="153"/>
      <c r="E58" s="148" t="s">
        <v>252</v>
      </c>
      <c r="F58" s="148"/>
      <c r="G58" s="148" t="s">
        <v>138</v>
      </c>
      <c r="H58" s="50">
        <v>4</v>
      </c>
      <c r="I58" s="150"/>
      <c r="J58" s="150"/>
      <c r="K58" s="151">
        <v>0</v>
      </c>
      <c r="L58" s="152">
        <f t="shared" ref="L58:L61" si="1">H58*K58</f>
        <v>0</v>
      </c>
    </row>
    <row r="59" spans="2:12" ht="30" x14ac:dyDescent="0.25">
      <c r="B59" s="79">
        <v>110</v>
      </c>
      <c r="C59" s="78" t="s">
        <v>253</v>
      </c>
      <c r="D59" s="153"/>
      <c r="E59" s="148"/>
      <c r="F59" s="148"/>
      <c r="G59" s="148" t="s">
        <v>138</v>
      </c>
      <c r="H59" s="50">
        <v>2</v>
      </c>
      <c r="I59" s="150"/>
      <c r="J59" s="150"/>
      <c r="K59" s="151">
        <v>0</v>
      </c>
      <c r="L59" s="152">
        <f t="shared" si="1"/>
        <v>0</v>
      </c>
    </row>
    <row r="60" spans="2:12" ht="45" x14ac:dyDescent="0.25">
      <c r="B60" s="79">
        <v>111</v>
      </c>
      <c r="C60" s="78" t="s">
        <v>254</v>
      </c>
      <c r="D60" s="153"/>
      <c r="E60" s="148"/>
      <c r="F60" s="148"/>
      <c r="G60" s="148" t="s">
        <v>138</v>
      </c>
      <c r="H60" s="50">
        <v>2</v>
      </c>
      <c r="I60" s="150"/>
      <c r="J60" s="150"/>
      <c r="K60" s="151">
        <v>0</v>
      </c>
      <c r="L60" s="152">
        <f t="shared" si="1"/>
        <v>0</v>
      </c>
    </row>
    <row r="61" spans="2:12" ht="45" x14ac:dyDescent="0.25">
      <c r="B61" s="79">
        <v>112</v>
      </c>
      <c r="C61" s="78" t="s">
        <v>255</v>
      </c>
      <c r="D61" s="153"/>
      <c r="E61" s="148"/>
      <c r="F61" s="148"/>
      <c r="G61" s="148" t="s">
        <v>138</v>
      </c>
      <c r="H61" s="50">
        <v>2</v>
      </c>
      <c r="I61" s="150"/>
      <c r="J61" s="150"/>
      <c r="K61" s="151">
        <v>0</v>
      </c>
      <c r="L61" s="152">
        <f t="shared" si="1"/>
        <v>0</v>
      </c>
    </row>
    <row r="62" spans="2:12" ht="30" x14ac:dyDescent="0.25">
      <c r="B62" s="115"/>
      <c r="C62" s="78" t="s">
        <v>256</v>
      </c>
      <c r="D62" s="191"/>
      <c r="E62" s="192"/>
      <c r="F62" s="192"/>
      <c r="G62" s="192"/>
      <c r="H62" s="192"/>
      <c r="I62" s="192"/>
      <c r="J62" s="192"/>
      <c r="K62" s="192"/>
      <c r="L62" s="193"/>
    </row>
    <row r="63" spans="2:12" ht="120" x14ac:dyDescent="0.25">
      <c r="B63" s="79">
        <v>113</v>
      </c>
      <c r="C63" s="78" t="s">
        <v>257</v>
      </c>
      <c r="D63" s="153"/>
      <c r="E63" s="148" t="s">
        <v>258</v>
      </c>
      <c r="F63" s="148"/>
      <c r="G63" s="148" t="s">
        <v>138</v>
      </c>
      <c r="H63" s="50">
        <v>4</v>
      </c>
      <c r="I63" s="150"/>
      <c r="J63" s="150"/>
      <c r="K63" s="151">
        <v>0</v>
      </c>
      <c r="L63" s="152">
        <f>H63*K63</f>
        <v>0</v>
      </c>
    </row>
    <row r="64" spans="2:12" ht="30" x14ac:dyDescent="0.25">
      <c r="B64" s="79">
        <v>114</v>
      </c>
      <c r="C64" s="78" t="s">
        <v>259</v>
      </c>
      <c r="D64" s="153"/>
      <c r="E64" s="148" t="s">
        <v>260</v>
      </c>
      <c r="F64" s="148"/>
      <c r="G64" s="148" t="s">
        <v>138</v>
      </c>
      <c r="H64" s="50">
        <v>4</v>
      </c>
      <c r="I64" s="150"/>
      <c r="J64" s="150"/>
      <c r="K64" s="151">
        <v>0</v>
      </c>
      <c r="L64" s="152">
        <f t="shared" ref="L64:L68" si="2">H64*K64</f>
        <v>0</v>
      </c>
    </row>
    <row r="65" spans="2:12" ht="20.25" customHeight="1" x14ac:dyDescent="0.25">
      <c r="B65" s="79">
        <v>115</v>
      </c>
      <c r="C65" s="78" t="s">
        <v>251</v>
      </c>
      <c r="D65" s="153"/>
      <c r="E65" s="148" t="s">
        <v>252</v>
      </c>
      <c r="F65" s="148"/>
      <c r="G65" s="148" t="s">
        <v>138</v>
      </c>
      <c r="H65" s="50">
        <v>8</v>
      </c>
      <c r="I65" s="150"/>
      <c r="J65" s="150"/>
      <c r="K65" s="151">
        <v>0</v>
      </c>
      <c r="L65" s="152">
        <f t="shared" si="2"/>
        <v>0</v>
      </c>
    </row>
    <row r="66" spans="2:12" ht="45" x14ac:dyDescent="0.25">
      <c r="B66" s="79">
        <v>116</v>
      </c>
      <c r="C66" s="78" t="s">
        <v>261</v>
      </c>
      <c r="D66" s="153"/>
      <c r="E66" s="148"/>
      <c r="F66" s="148"/>
      <c r="G66" s="148" t="s">
        <v>138</v>
      </c>
      <c r="H66" s="50">
        <v>2</v>
      </c>
      <c r="I66" s="150"/>
      <c r="J66" s="150"/>
      <c r="K66" s="151">
        <v>0</v>
      </c>
      <c r="L66" s="152">
        <f t="shared" si="2"/>
        <v>0</v>
      </c>
    </row>
    <row r="67" spans="2:12" ht="45" x14ac:dyDescent="0.25">
      <c r="B67" s="79">
        <v>117</v>
      </c>
      <c r="C67" s="78" t="s">
        <v>249</v>
      </c>
      <c r="D67" s="153"/>
      <c r="E67" s="148" t="s">
        <v>250</v>
      </c>
      <c r="F67" s="148"/>
      <c r="G67" s="148" t="s">
        <v>138</v>
      </c>
      <c r="H67" s="50">
        <v>2</v>
      </c>
      <c r="I67" s="150"/>
      <c r="J67" s="150"/>
      <c r="K67" s="151">
        <v>0</v>
      </c>
      <c r="L67" s="152">
        <f t="shared" si="2"/>
        <v>0</v>
      </c>
    </row>
    <row r="68" spans="2:12" ht="20.25" customHeight="1" x14ac:dyDescent="0.25">
      <c r="B68" s="79">
        <v>118</v>
      </c>
      <c r="C68" s="78" t="s">
        <v>262</v>
      </c>
      <c r="D68" s="153"/>
      <c r="E68" s="148"/>
      <c r="F68" s="148"/>
      <c r="G68" s="148" t="s">
        <v>263</v>
      </c>
      <c r="H68" s="49">
        <v>2</v>
      </c>
      <c r="I68" s="150"/>
      <c r="J68" s="150"/>
      <c r="K68" s="151">
        <v>0</v>
      </c>
      <c r="L68" s="152">
        <f t="shared" si="2"/>
        <v>0</v>
      </c>
    </row>
    <row r="69" spans="2:12" ht="45" x14ac:dyDescent="0.25">
      <c r="B69" s="183"/>
      <c r="C69" s="184"/>
      <c r="D69" s="153" t="s">
        <v>25</v>
      </c>
      <c r="E69" s="148" t="s">
        <v>264</v>
      </c>
      <c r="F69" s="148" t="s">
        <v>265</v>
      </c>
      <c r="G69" s="170"/>
      <c r="H69" s="171"/>
      <c r="I69" s="171"/>
      <c r="J69" s="171"/>
      <c r="K69" s="171"/>
      <c r="L69" s="172"/>
    </row>
    <row r="70" spans="2:12" ht="30" x14ac:dyDescent="0.25">
      <c r="B70" s="185"/>
      <c r="C70" s="186"/>
      <c r="D70" s="153" t="s">
        <v>266</v>
      </c>
      <c r="E70" s="148" t="s">
        <v>267</v>
      </c>
      <c r="F70" s="148" t="s">
        <v>268</v>
      </c>
      <c r="G70" s="173"/>
      <c r="H70" s="174"/>
      <c r="I70" s="174"/>
      <c r="J70" s="174"/>
      <c r="K70" s="174"/>
      <c r="L70" s="175"/>
    </row>
    <row r="71" spans="2:12" ht="30" x14ac:dyDescent="0.25">
      <c r="B71" s="187"/>
      <c r="C71" s="188"/>
      <c r="D71" s="153" t="s">
        <v>269</v>
      </c>
      <c r="E71" s="153"/>
      <c r="F71" s="148"/>
      <c r="G71" s="176"/>
      <c r="H71" s="177"/>
      <c r="I71" s="177"/>
      <c r="J71" s="177"/>
      <c r="K71" s="177"/>
      <c r="L71" s="178"/>
    </row>
    <row r="72" spans="2:12" ht="28.5" customHeight="1" x14ac:dyDescent="0.25">
      <c r="C72" s="145"/>
      <c r="D72" s="145"/>
      <c r="E72" s="145"/>
      <c r="F72" s="145"/>
      <c r="G72" s="146"/>
      <c r="H72" s="146"/>
      <c r="I72" s="145"/>
      <c r="J72" s="145"/>
      <c r="K72" s="128" t="s">
        <v>124</v>
      </c>
      <c r="L72" s="129">
        <f>SUM(L5:L71)</f>
        <v>0</v>
      </c>
    </row>
  </sheetData>
  <mergeCells count="9">
    <mergeCell ref="G69:L71"/>
    <mergeCell ref="B6:C36"/>
    <mergeCell ref="G6:L36"/>
    <mergeCell ref="B43:C56"/>
    <mergeCell ref="G43:L56"/>
    <mergeCell ref="B69:C71"/>
    <mergeCell ref="E31:F31"/>
    <mergeCell ref="E52:F52"/>
    <mergeCell ref="D62:L62"/>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DF4F8-57B1-4AE3-A0D3-5360A384B534}">
  <dimension ref="B1:K41"/>
  <sheetViews>
    <sheetView zoomScale="90" zoomScaleNormal="90" workbookViewId="0">
      <pane ySplit="4" topLeftCell="A5" activePane="bottomLeft" state="frozen"/>
      <selection pane="bottomLeft" activeCell="K41" sqref="K41"/>
    </sheetView>
  </sheetViews>
  <sheetFormatPr defaultColWidth="52.7109375" defaultRowHeight="15" x14ac:dyDescent="0.25"/>
  <cols>
    <col min="1" max="1" width="7.5703125" style="14" customWidth="1"/>
    <col min="2" max="2" width="9.140625" style="12"/>
    <col min="3" max="3" width="39.7109375" style="27" customWidth="1"/>
    <col min="4" max="4" width="20.5703125" style="24" customWidth="1"/>
    <col min="5" max="5" width="63.85546875" style="14" customWidth="1"/>
    <col min="6" max="6" width="19.5703125" style="56" customWidth="1"/>
    <col min="7" max="7" width="15.85546875" style="60" customWidth="1"/>
    <col min="8" max="8" width="31.7109375" style="14" customWidth="1"/>
    <col min="9" max="9" width="22.5703125" style="14" customWidth="1"/>
    <col min="10" max="10" width="24" style="14" customWidth="1"/>
    <col min="11" max="11" width="29.28515625" style="14" customWidth="1"/>
    <col min="12" max="16384" width="52.7109375" style="14"/>
  </cols>
  <sheetData>
    <row r="1" spans="2:11" ht="15.75" thickBot="1" x14ac:dyDescent="0.3"/>
    <row r="2" spans="2:11" ht="20.25" customHeight="1" thickBot="1" x14ac:dyDescent="0.3">
      <c r="C2" s="101" t="s">
        <v>270</v>
      </c>
      <c r="D2" s="26"/>
      <c r="E2" s="12"/>
      <c r="F2" s="57"/>
      <c r="G2" s="61"/>
    </row>
    <row r="3" spans="2:11" x14ac:dyDescent="0.25">
      <c r="C3" s="51"/>
      <c r="D3" s="26"/>
      <c r="E3" s="12"/>
      <c r="F3" s="57"/>
      <c r="G3" s="61"/>
    </row>
    <row r="4" spans="2:11" ht="52.5" customHeight="1" x14ac:dyDescent="0.25">
      <c r="B4" s="42" t="s">
        <v>126</v>
      </c>
      <c r="C4" s="58" t="s">
        <v>127</v>
      </c>
      <c r="D4" s="43" t="s">
        <v>128</v>
      </c>
      <c r="E4" s="42" t="s">
        <v>129</v>
      </c>
      <c r="F4" s="58" t="s">
        <v>131</v>
      </c>
      <c r="G4" s="43" t="s">
        <v>132</v>
      </c>
      <c r="H4" s="44" t="s">
        <v>133</v>
      </c>
      <c r="I4" s="44" t="s">
        <v>134</v>
      </c>
      <c r="J4" s="44" t="s">
        <v>135</v>
      </c>
      <c r="K4" s="42" t="s">
        <v>136</v>
      </c>
    </row>
    <row r="5" spans="2:11" ht="24" customHeight="1" x14ac:dyDescent="0.25">
      <c r="B5" s="64">
        <v>201</v>
      </c>
      <c r="C5" s="65" t="s">
        <v>271</v>
      </c>
      <c r="D5" s="194"/>
      <c r="E5" s="195"/>
      <c r="F5" s="50" t="s">
        <v>138</v>
      </c>
      <c r="G5" s="49">
        <v>4</v>
      </c>
      <c r="H5" s="150"/>
      <c r="I5" s="150"/>
      <c r="J5" s="151">
        <v>0</v>
      </c>
      <c r="K5" s="152">
        <f t="shared" ref="K5" si="0">G5*J5</f>
        <v>0</v>
      </c>
    </row>
    <row r="6" spans="2:11" x14ac:dyDescent="0.25">
      <c r="B6" s="199"/>
      <c r="C6" s="200"/>
      <c r="D6" s="52" t="s">
        <v>272</v>
      </c>
      <c r="E6" s="52" t="s">
        <v>273</v>
      </c>
      <c r="F6" s="205"/>
      <c r="G6" s="206"/>
      <c r="H6" s="206"/>
      <c r="I6" s="206"/>
      <c r="J6" s="206"/>
      <c r="K6" s="207"/>
    </row>
    <row r="7" spans="2:11" x14ac:dyDescent="0.25">
      <c r="B7" s="201"/>
      <c r="C7" s="202"/>
      <c r="D7" s="52" t="s">
        <v>274</v>
      </c>
      <c r="E7" s="52" t="s">
        <v>275</v>
      </c>
      <c r="F7" s="208"/>
      <c r="G7" s="209"/>
      <c r="H7" s="209"/>
      <c r="I7" s="209"/>
      <c r="J7" s="209"/>
      <c r="K7" s="210"/>
    </row>
    <row r="8" spans="2:11" ht="94.5" customHeight="1" x14ac:dyDescent="0.25">
      <c r="B8" s="201"/>
      <c r="C8" s="202"/>
      <c r="D8" s="52" t="s">
        <v>276</v>
      </c>
      <c r="E8" s="52" t="s">
        <v>277</v>
      </c>
      <c r="F8" s="208"/>
      <c r="G8" s="209"/>
      <c r="H8" s="209"/>
      <c r="I8" s="209"/>
      <c r="J8" s="209"/>
      <c r="K8" s="210"/>
    </row>
    <row r="9" spans="2:11" ht="45" x14ac:dyDescent="0.25">
      <c r="B9" s="201"/>
      <c r="C9" s="202"/>
      <c r="D9" s="52" t="s">
        <v>278</v>
      </c>
      <c r="E9" s="52" t="s">
        <v>279</v>
      </c>
      <c r="F9" s="208"/>
      <c r="G9" s="209"/>
      <c r="H9" s="209"/>
      <c r="I9" s="209"/>
      <c r="J9" s="209"/>
      <c r="K9" s="210"/>
    </row>
    <row r="10" spans="2:11" x14ac:dyDescent="0.25">
      <c r="B10" s="203"/>
      <c r="C10" s="204"/>
      <c r="D10" s="52" t="s">
        <v>280</v>
      </c>
      <c r="E10" s="52" t="s">
        <v>281</v>
      </c>
      <c r="F10" s="211"/>
      <c r="G10" s="212"/>
      <c r="H10" s="212"/>
      <c r="I10" s="212"/>
      <c r="J10" s="212"/>
      <c r="K10" s="213"/>
    </row>
    <row r="11" spans="2:11" ht="25.5" customHeight="1" x14ac:dyDescent="0.25">
      <c r="B11" s="64">
        <v>202</v>
      </c>
      <c r="C11" s="65" t="s">
        <v>282</v>
      </c>
      <c r="D11" s="194"/>
      <c r="E11" s="195"/>
      <c r="F11" s="50" t="s">
        <v>138</v>
      </c>
      <c r="G11" s="49">
        <v>2</v>
      </c>
      <c r="H11" s="150"/>
      <c r="I11" s="150"/>
      <c r="J11" s="151">
        <v>0</v>
      </c>
      <c r="K11" s="152">
        <f t="shared" ref="K11" si="1">G11*J11</f>
        <v>0</v>
      </c>
    </row>
    <row r="12" spans="2:11" x14ac:dyDescent="0.25">
      <c r="B12" s="199"/>
      <c r="C12" s="200"/>
      <c r="D12" s="52" t="s">
        <v>272</v>
      </c>
      <c r="E12" s="52" t="s">
        <v>283</v>
      </c>
      <c r="F12" s="205"/>
      <c r="G12" s="206"/>
      <c r="H12" s="206"/>
      <c r="I12" s="206"/>
      <c r="J12" s="206"/>
      <c r="K12" s="207"/>
    </row>
    <row r="13" spans="2:11" x14ac:dyDescent="0.25">
      <c r="B13" s="201"/>
      <c r="C13" s="202"/>
      <c r="D13" s="52" t="s">
        <v>274</v>
      </c>
      <c r="E13" s="52" t="s">
        <v>283</v>
      </c>
      <c r="F13" s="208"/>
      <c r="G13" s="209"/>
      <c r="H13" s="209"/>
      <c r="I13" s="209"/>
      <c r="J13" s="209"/>
      <c r="K13" s="210"/>
    </row>
    <row r="14" spans="2:11" ht="165.75" customHeight="1" x14ac:dyDescent="0.25">
      <c r="B14" s="201"/>
      <c r="C14" s="202"/>
      <c r="D14" s="52" t="s">
        <v>276</v>
      </c>
      <c r="E14" s="52" t="s">
        <v>284</v>
      </c>
      <c r="F14" s="208"/>
      <c r="G14" s="209"/>
      <c r="H14" s="209"/>
      <c r="I14" s="209"/>
      <c r="J14" s="209"/>
      <c r="K14" s="210"/>
    </row>
    <row r="15" spans="2:11" ht="156" customHeight="1" x14ac:dyDescent="0.25">
      <c r="B15" s="201"/>
      <c r="C15" s="202"/>
      <c r="D15" s="52" t="s">
        <v>278</v>
      </c>
      <c r="E15" s="52" t="s">
        <v>285</v>
      </c>
      <c r="F15" s="208"/>
      <c r="G15" s="209"/>
      <c r="H15" s="209"/>
      <c r="I15" s="209"/>
      <c r="J15" s="209"/>
      <c r="K15" s="210"/>
    </row>
    <row r="16" spans="2:11" x14ac:dyDescent="0.25">
      <c r="B16" s="203"/>
      <c r="C16" s="204"/>
      <c r="D16" s="52" t="s">
        <v>280</v>
      </c>
      <c r="E16" s="52" t="s">
        <v>158</v>
      </c>
      <c r="F16" s="211"/>
      <c r="G16" s="212"/>
      <c r="H16" s="212"/>
      <c r="I16" s="212"/>
      <c r="J16" s="212"/>
      <c r="K16" s="213"/>
    </row>
    <row r="17" spans="2:11" ht="20.25" customHeight="1" x14ac:dyDescent="0.25">
      <c r="B17" s="64">
        <v>203</v>
      </c>
      <c r="C17" s="65" t="s">
        <v>286</v>
      </c>
      <c r="D17" s="194"/>
      <c r="E17" s="195"/>
      <c r="F17" s="50" t="s">
        <v>138</v>
      </c>
      <c r="G17" s="49">
        <v>6</v>
      </c>
      <c r="H17" s="150"/>
      <c r="I17" s="150"/>
      <c r="J17" s="151">
        <v>0</v>
      </c>
      <c r="K17" s="152">
        <f t="shared" ref="K17" si="2">G17*J17</f>
        <v>0</v>
      </c>
    </row>
    <row r="18" spans="2:11" x14ac:dyDescent="0.25">
      <c r="B18" s="199"/>
      <c r="C18" s="200"/>
      <c r="D18" s="52" t="s">
        <v>287</v>
      </c>
      <c r="E18" s="52" t="s">
        <v>288</v>
      </c>
      <c r="F18" s="214"/>
      <c r="G18" s="215"/>
      <c r="H18" s="215"/>
      <c r="I18" s="215"/>
      <c r="J18" s="215"/>
      <c r="K18" s="216"/>
    </row>
    <row r="19" spans="2:11" x14ac:dyDescent="0.25">
      <c r="B19" s="201"/>
      <c r="C19" s="202"/>
      <c r="D19" s="52" t="s">
        <v>199</v>
      </c>
      <c r="E19" s="52" t="s">
        <v>289</v>
      </c>
      <c r="F19" s="217"/>
      <c r="G19" s="218"/>
      <c r="H19" s="218"/>
      <c r="I19" s="218"/>
      <c r="J19" s="218"/>
      <c r="K19" s="219"/>
    </row>
    <row r="20" spans="2:11" ht="30" x14ac:dyDescent="0.25">
      <c r="B20" s="203"/>
      <c r="C20" s="204"/>
      <c r="D20" s="52" t="s">
        <v>290</v>
      </c>
      <c r="E20" s="52" t="s">
        <v>291</v>
      </c>
      <c r="F20" s="220"/>
      <c r="G20" s="221"/>
      <c r="H20" s="221"/>
      <c r="I20" s="221"/>
      <c r="J20" s="221"/>
      <c r="K20" s="222"/>
    </row>
    <row r="21" spans="2:11" ht="21.75" customHeight="1" x14ac:dyDescent="0.25">
      <c r="B21" s="64">
        <v>204</v>
      </c>
      <c r="C21" s="65" t="s">
        <v>292</v>
      </c>
      <c r="D21" s="194"/>
      <c r="E21" s="195"/>
      <c r="F21" s="50" t="s">
        <v>138</v>
      </c>
      <c r="G21" s="49">
        <v>4</v>
      </c>
      <c r="H21" s="150"/>
      <c r="I21" s="150"/>
      <c r="J21" s="151">
        <v>0</v>
      </c>
      <c r="K21" s="152">
        <f t="shared" ref="K21" si="3">G21*J21</f>
        <v>0</v>
      </c>
    </row>
    <row r="22" spans="2:11" x14ac:dyDescent="0.25">
      <c r="B22" s="199"/>
      <c r="C22" s="200"/>
      <c r="D22" s="52" t="s">
        <v>287</v>
      </c>
      <c r="E22" s="52" t="s">
        <v>293</v>
      </c>
      <c r="F22" s="214"/>
      <c r="G22" s="215"/>
      <c r="H22" s="215"/>
      <c r="I22" s="215"/>
      <c r="J22" s="215"/>
      <c r="K22" s="216"/>
    </row>
    <row r="23" spans="2:11" x14ac:dyDescent="0.25">
      <c r="B23" s="201"/>
      <c r="C23" s="202"/>
      <c r="D23" s="52" t="s">
        <v>199</v>
      </c>
      <c r="E23" s="52" t="s">
        <v>294</v>
      </c>
      <c r="F23" s="217"/>
      <c r="G23" s="218"/>
      <c r="H23" s="218"/>
      <c r="I23" s="218"/>
      <c r="J23" s="218"/>
      <c r="K23" s="219"/>
    </row>
    <row r="24" spans="2:11" x14ac:dyDescent="0.25">
      <c r="B24" s="116"/>
      <c r="C24" s="80" t="s">
        <v>295</v>
      </c>
      <c r="D24" s="196"/>
      <c r="E24" s="197"/>
      <c r="F24" s="197"/>
      <c r="G24" s="197"/>
      <c r="H24" s="197"/>
      <c r="I24" s="197"/>
      <c r="J24" s="197"/>
      <c r="K24" s="198"/>
    </row>
    <row r="25" spans="2:11" ht="30" x14ac:dyDescent="0.25">
      <c r="B25" s="64">
        <v>205</v>
      </c>
      <c r="C25" s="80" t="s">
        <v>296</v>
      </c>
      <c r="D25" s="53"/>
      <c r="E25" s="52" t="s">
        <v>297</v>
      </c>
      <c r="F25" s="50" t="s">
        <v>138</v>
      </c>
      <c r="G25" s="49">
        <v>12</v>
      </c>
      <c r="H25" s="150"/>
      <c r="I25" s="150"/>
      <c r="J25" s="151">
        <v>0</v>
      </c>
      <c r="K25" s="152">
        <f t="shared" ref="K25:K40" si="4">G25*J25</f>
        <v>0</v>
      </c>
    </row>
    <row r="26" spans="2:11" ht="18" customHeight="1" x14ac:dyDescent="0.25">
      <c r="B26" s="64">
        <v>206</v>
      </c>
      <c r="C26" s="80" t="s">
        <v>298</v>
      </c>
      <c r="D26" s="53"/>
      <c r="E26" s="52" t="s">
        <v>299</v>
      </c>
      <c r="F26" s="50" t="s">
        <v>138</v>
      </c>
      <c r="G26" s="49">
        <v>12</v>
      </c>
      <c r="H26" s="150"/>
      <c r="I26" s="150"/>
      <c r="J26" s="151">
        <v>0</v>
      </c>
      <c r="K26" s="152">
        <f t="shared" si="4"/>
        <v>0</v>
      </c>
    </row>
    <row r="27" spans="2:11" ht="18" customHeight="1" x14ac:dyDescent="0.25">
      <c r="B27" s="64">
        <v>207</v>
      </c>
      <c r="C27" s="80" t="s">
        <v>298</v>
      </c>
      <c r="D27" s="53"/>
      <c r="E27" s="52" t="s">
        <v>300</v>
      </c>
      <c r="F27" s="50" t="s">
        <v>138</v>
      </c>
      <c r="G27" s="49">
        <v>12</v>
      </c>
      <c r="H27" s="150"/>
      <c r="I27" s="150"/>
      <c r="J27" s="151">
        <v>0</v>
      </c>
      <c r="K27" s="152">
        <f t="shared" si="4"/>
        <v>0</v>
      </c>
    </row>
    <row r="28" spans="2:11" ht="18" customHeight="1" x14ac:dyDescent="0.25">
      <c r="B28" s="64">
        <v>208</v>
      </c>
      <c r="C28" s="80" t="s">
        <v>301</v>
      </c>
      <c r="D28" s="53"/>
      <c r="E28" s="52" t="s">
        <v>302</v>
      </c>
      <c r="F28" s="50" t="s">
        <v>138</v>
      </c>
      <c r="G28" s="49">
        <v>12</v>
      </c>
      <c r="H28" s="150"/>
      <c r="I28" s="150"/>
      <c r="J28" s="151">
        <v>0</v>
      </c>
      <c r="K28" s="152">
        <f t="shared" si="4"/>
        <v>0</v>
      </c>
    </row>
    <row r="29" spans="2:11" ht="18" customHeight="1" x14ac:dyDescent="0.25">
      <c r="B29" s="64">
        <v>209</v>
      </c>
      <c r="C29" s="80" t="s">
        <v>303</v>
      </c>
      <c r="D29" s="53"/>
      <c r="E29" s="52"/>
      <c r="F29" s="50" t="s">
        <v>138</v>
      </c>
      <c r="G29" s="49">
        <v>4</v>
      </c>
      <c r="H29" s="150"/>
      <c r="I29" s="150"/>
      <c r="J29" s="151">
        <v>0</v>
      </c>
      <c r="K29" s="152">
        <f t="shared" si="4"/>
        <v>0</v>
      </c>
    </row>
    <row r="30" spans="2:11" ht="18" customHeight="1" x14ac:dyDescent="0.25">
      <c r="B30" s="64">
        <v>210</v>
      </c>
      <c r="C30" s="80" t="s">
        <v>304</v>
      </c>
      <c r="D30" s="53"/>
      <c r="E30" s="52" t="s">
        <v>305</v>
      </c>
      <c r="F30" s="50" t="s">
        <v>306</v>
      </c>
      <c r="G30" s="49">
        <v>200</v>
      </c>
      <c r="H30" s="150"/>
      <c r="I30" s="150"/>
      <c r="J30" s="151">
        <v>0</v>
      </c>
      <c r="K30" s="152">
        <f t="shared" si="4"/>
        <v>0</v>
      </c>
    </row>
    <row r="31" spans="2:11" ht="18" customHeight="1" x14ac:dyDescent="0.25">
      <c r="B31" s="64">
        <v>211</v>
      </c>
      <c r="C31" s="80" t="s">
        <v>307</v>
      </c>
      <c r="D31" s="53"/>
      <c r="E31" s="52"/>
      <c r="F31" s="50" t="s">
        <v>138</v>
      </c>
      <c r="G31" s="49">
        <v>80</v>
      </c>
      <c r="H31" s="150"/>
      <c r="I31" s="150"/>
      <c r="J31" s="151">
        <v>0</v>
      </c>
      <c r="K31" s="152">
        <f t="shared" si="4"/>
        <v>0</v>
      </c>
    </row>
    <row r="32" spans="2:11" ht="18" customHeight="1" x14ac:dyDescent="0.25">
      <c r="B32" s="64">
        <v>212</v>
      </c>
      <c r="C32" s="80" t="s">
        <v>308</v>
      </c>
      <c r="D32" s="53"/>
      <c r="E32" s="52"/>
      <c r="F32" s="50" t="s">
        <v>306</v>
      </c>
      <c r="G32" s="49">
        <v>200</v>
      </c>
      <c r="H32" s="150"/>
      <c r="I32" s="150"/>
      <c r="J32" s="151">
        <v>0</v>
      </c>
      <c r="K32" s="152">
        <f t="shared" si="4"/>
        <v>0</v>
      </c>
    </row>
    <row r="33" spans="2:11" ht="30" x14ac:dyDescent="0.25">
      <c r="B33" s="64">
        <v>213</v>
      </c>
      <c r="C33" s="80" t="s">
        <v>309</v>
      </c>
      <c r="D33" s="53"/>
      <c r="E33" s="52"/>
      <c r="F33" s="50" t="s">
        <v>138</v>
      </c>
      <c r="G33" s="49">
        <v>40</v>
      </c>
      <c r="H33" s="150"/>
      <c r="I33" s="150"/>
      <c r="J33" s="151">
        <v>0</v>
      </c>
      <c r="K33" s="152">
        <f t="shared" si="4"/>
        <v>0</v>
      </c>
    </row>
    <row r="34" spans="2:11" ht="17.25" customHeight="1" x14ac:dyDescent="0.25">
      <c r="B34" s="64">
        <v>214</v>
      </c>
      <c r="C34" s="80" t="s">
        <v>310</v>
      </c>
      <c r="D34" s="53"/>
      <c r="E34" s="52"/>
      <c r="F34" s="50" t="s">
        <v>138</v>
      </c>
      <c r="G34" s="49">
        <v>40</v>
      </c>
      <c r="H34" s="150"/>
      <c r="I34" s="150"/>
      <c r="J34" s="151">
        <v>0</v>
      </c>
      <c r="K34" s="152">
        <f t="shared" si="4"/>
        <v>0</v>
      </c>
    </row>
    <row r="35" spans="2:11" ht="17.25" customHeight="1" x14ac:dyDescent="0.25">
      <c r="B35" s="64">
        <v>215</v>
      </c>
      <c r="C35" s="80" t="s">
        <v>311</v>
      </c>
      <c r="D35" s="53"/>
      <c r="E35" s="52"/>
      <c r="F35" s="50" t="s">
        <v>138</v>
      </c>
      <c r="G35" s="49">
        <v>20</v>
      </c>
      <c r="H35" s="150"/>
      <c r="I35" s="150"/>
      <c r="J35" s="151">
        <v>0</v>
      </c>
      <c r="K35" s="152">
        <f t="shared" si="4"/>
        <v>0</v>
      </c>
    </row>
    <row r="36" spans="2:11" ht="17.25" customHeight="1" x14ac:dyDescent="0.25">
      <c r="B36" s="64">
        <v>216</v>
      </c>
      <c r="C36" s="80" t="s">
        <v>312</v>
      </c>
      <c r="D36" s="53"/>
      <c r="E36" s="54" t="s">
        <v>302</v>
      </c>
      <c r="F36" s="50" t="s">
        <v>138</v>
      </c>
      <c r="G36" s="49">
        <v>20</v>
      </c>
      <c r="H36" s="150"/>
      <c r="I36" s="150"/>
      <c r="J36" s="151">
        <v>0</v>
      </c>
      <c r="K36" s="152">
        <f t="shared" si="4"/>
        <v>0</v>
      </c>
    </row>
    <row r="37" spans="2:11" ht="17.25" customHeight="1" x14ac:dyDescent="0.25">
      <c r="B37" s="64">
        <v>217</v>
      </c>
      <c r="C37" s="80" t="s">
        <v>313</v>
      </c>
      <c r="D37" s="53"/>
      <c r="E37" s="54"/>
      <c r="F37" s="50" t="s">
        <v>306</v>
      </c>
      <c r="G37" s="49">
        <v>200</v>
      </c>
      <c r="H37" s="150"/>
      <c r="I37" s="150"/>
      <c r="J37" s="151">
        <v>0</v>
      </c>
      <c r="K37" s="152">
        <f t="shared" si="4"/>
        <v>0</v>
      </c>
    </row>
    <row r="38" spans="2:11" ht="17.25" customHeight="1" x14ac:dyDescent="0.25">
      <c r="B38" s="64">
        <v>218</v>
      </c>
      <c r="C38" s="80" t="s">
        <v>314</v>
      </c>
      <c r="D38" s="53"/>
      <c r="E38" s="52" t="s">
        <v>315</v>
      </c>
      <c r="F38" s="50" t="s">
        <v>138</v>
      </c>
      <c r="G38" s="49">
        <v>80</v>
      </c>
      <c r="H38" s="150"/>
      <c r="I38" s="150"/>
      <c r="J38" s="151">
        <v>0</v>
      </c>
      <c r="K38" s="152">
        <f t="shared" si="4"/>
        <v>0</v>
      </c>
    </row>
    <row r="39" spans="2:11" ht="45" x14ac:dyDescent="0.25">
      <c r="B39" s="64">
        <v>219</v>
      </c>
      <c r="C39" s="80" t="s">
        <v>316</v>
      </c>
      <c r="D39" s="53"/>
      <c r="E39" s="52"/>
      <c r="F39" s="113" t="s">
        <v>138</v>
      </c>
      <c r="G39" s="49" t="s">
        <v>317</v>
      </c>
      <c r="H39" s="150"/>
      <c r="I39" s="150"/>
      <c r="J39" s="151">
        <v>0</v>
      </c>
      <c r="K39" s="152">
        <f t="shared" si="4"/>
        <v>0</v>
      </c>
    </row>
    <row r="40" spans="2:11" ht="30" x14ac:dyDescent="0.25">
      <c r="B40" s="64">
        <v>220</v>
      </c>
      <c r="C40" s="80" t="s">
        <v>318</v>
      </c>
      <c r="D40" s="53"/>
      <c r="E40" s="52"/>
      <c r="F40" s="50" t="s">
        <v>138</v>
      </c>
      <c r="G40" s="49">
        <v>12</v>
      </c>
      <c r="H40" s="150"/>
      <c r="I40" s="150"/>
      <c r="J40" s="151">
        <v>0</v>
      </c>
      <c r="K40" s="152">
        <f t="shared" si="4"/>
        <v>0</v>
      </c>
    </row>
    <row r="41" spans="2:11" ht="21.75" customHeight="1" x14ac:dyDescent="0.25">
      <c r="J41" s="128" t="s">
        <v>124</v>
      </c>
      <c r="K41" s="129">
        <f>SUM(K5:K40)</f>
        <v>0</v>
      </c>
    </row>
  </sheetData>
  <mergeCells count="13">
    <mergeCell ref="D5:E5"/>
    <mergeCell ref="D11:E11"/>
    <mergeCell ref="D24:K24"/>
    <mergeCell ref="B6:C10"/>
    <mergeCell ref="F6:K10"/>
    <mergeCell ref="B12:C16"/>
    <mergeCell ref="F12:K16"/>
    <mergeCell ref="D17:E17"/>
    <mergeCell ref="D21:E21"/>
    <mergeCell ref="B18:C20"/>
    <mergeCell ref="F18:K20"/>
    <mergeCell ref="B22:C23"/>
    <mergeCell ref="F22:K23"/>
  </mergeCells>
  <pageMargins left="0.7" right="0.7" top="0.75" bottom="0.75" header="0.3" footer="0.3"/>
  <pageSetup paperSize="9" orientation="portrait" r:id="rId1"/>
  <ignoredErrors>
    <ignoredError sqref="G39"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46F31-9D39-40C1-AE0B-06409B16CDE3}">
  <dimension ref="B1:K14"/>
  <sheetViews>
    <sheetView zoomScale="90" zoomScaleNormal="90" workbookViewId="0">
      <selection activeCell="F6" sqref="F6:K10"/>
    </sheetView>
  </sheetViews>
  <sheetFormatPr defaultColWidth="50.5703125" defaultRowHeight="15" x14ac:dyDescent="0.25"/>
  <cols>
    <col min="1" max="1" width="6.85546875" style="14" customWidth="1"/>
    <col min="2" max="2" width="9.140625" style="12"/>
    <col min="3" max="3" width="24.28515625" style="14" customWidth="1"/>
    <col min="4" max="4" width="27" style="14" customWidth="1"/>
    <col min="5" max="5" width="50.5703125" style="14"/>
    <col min="6" max="6" width="16.5703125" style="55" customWidth="1"/>
    <col min="7" max="7" width="21.85546875" style="55" customWidth="1"/>
    <col min="8" max="8" width="30.140625" style="14" customWidth="1"/>
    <col min="9" max="9" width="25.28515625" style="14" customWidth="1"/>
    <col min="10" max="10" width="21.42578125" style="14" customWidth="1"/>
    <col min="11" max="11" width="23.140625" style="14" customWidth="1"/>
    <col min="12" max="16384" width="50.5703125" style="14"/>
  </cols>
  <sheetData>
    <row r="1" spans="2:11" ht="15.75" thickBot="1" x14ac:dyDescent="0.3"/>
    <row r="2" spans="2:11" ht="15.75" thickBot="1" x14ac:dyDescent="0.3">
      <c r="C2" s="100" t="s">
        <v>319</v>
      </c>
      <c r="D2" s="12"/>
      <c r="E2" s="12"/>
      <c r="F2" s="37"/>
      <c r="G2" s="37"/>
    </row>
    <row r="3" spans="2:11" x14ac:dyDescent="0.25">
      <c r="C3" s="12"/>
      <c r="D3" s="12"/>
      <c r="E3" s="12"/>
      <c r="F3" s="37"/>
      <c r="G3" s="37"/>
    </row>
    <row r="4" spans="2:11" ht="51" customHeight="1" x14ac:dyDescent="0.25">
      <c r="B4" s="42" t="s">
        <v>126</v>
      </c>
      <c r="C4" s="58" t="s">
        <v>127</v>
      </c>
      <c r="D4" s="43" t="s">
        <v>128</v>
      </c>
      <c r="E4" s="42" t="s">
        <v>129</v>
      </c>
      <c r="F4" s="58" t="s">
        <v>131</v>
      </c>
      <c r="G4" s="43" t="s">
        <v>132</v>
      </c>
      <c r="H4" s="44" t="s">
        <v>133</v>
      </c>
      <c r="I4" s="44" t="s">
        <v>134</v>
      </c>
      <c r="J4" s="44" t="s">
        <v>135</v>
      </c>
      <c r="K4" s="42" t="s">
        <v>136</v>
      </c>
    </row>
    <row r="5" spans="2:11" ht="21" customHeight="1" x14ac:dyDescent="0.25">
      <c r="B5" s="79">
        <v>301</v>
      </c>
      <c r="C5" s="81" t="s">
        <v>320</v>
      </c>
      <c r="D5" s="52"/>
      <c r="E5" s="52" t="s">
        <v>321</v>
      </c>
      <c r="F5" s="59" t="s">
        <v>138</v>
      </c>
      <c r="G5" s="59">
        <v>8</v>
      </c>
      <c r="H5" s="150"/>
      <c r="I5" s="150"/>
      <c r="J5" s="151">
        <v>0</v>
      </c>
      <c r="K5" s="152">
        <f t="shared" ref="K5" si="0">G5*J5</f>
        <v>0</v>
      </c>
    </row>
    <row r="6" spans="2:11" ht="15.75" customHeight="1" x14ac:dyDescent="0.25">
      <c r="B6" s="223"/>
      <c r="C6" s="224"/>
      <c r="D6" s="52" t="s">
        <v>322</v>
      </c>
      <c r="E6" s="52" t="s">
        <v>323</v>
      </c>
      <c r="F6" s="205"/>
      <c r="G6" s="206"/>
      <c r="H6" s="206"/>
      <c r="I6" s="206"/>
      <c r="J6" s="206"/>
      <c r="K6" s="207"/>
    </row>
    <row r="7" spans="2:11" ht="15.75" customHeight="1" x14ac:dyDescent="0.25">
      <c r="B7" s="225"/>
      <c r="C7" s="226"/>
      <c r="D7" s="52" t="s">
        <v>324</v>
      </c>
      <c r="E7" s="52" t="s">
        <v>245</v>
      </c>
      <c r="F7" s="208"/>
      <c r="G7" s="209"/>
      <c r="H7" s="209"/>
      <c r="I7" s="209"/>
      <c r="J7" s="209"/>
      <c r="K7" s="210"/>
    </row>
    <row r="8" spans="2:11" ht="15.75" customHeight="1" x14ac:dyDescent="0.25">
      <c r="B8" s="225"/>
      <c r="C8" s="226"/>
      <c r="D8" s="52" t="s">
        <v>325</v>
      </c>
      <c r="E8" s="52" t="s">
        <v>326</v>
      </c>
      <c r="F8" s="208"/>
      <c r="G8" s="209"/>
      <c r="H8" s="209"/>
      <c r="I8" s="209"/>
      <c r="J8" s="209"/>
      <c r="K8" s="210"/>
    </row>
    <row r="9" spans="2:11" ht="15.75" customHeight="1" x14ac:dyDescent="0.25">
      <c r="B9" s="225"/>
      <c r="C9" s="226"/>
      <c r="D9" s="52" t="s">
        <v>327</v>
      </c>
      <c r="E9" s="52" t="s">
        <v>326</v>
      </c>
      <c r="F9" s="208"/>
      <c r="G9" s="209"/>
      <c r="H9" s="209"/>
      <c r="I9" s="209"/>
      <c r="J9" s="209"/>
      <c r="K9" s="210"/>
    </row>
    <row r="10" spans="2:11" ht="15.75" customHeight="1" x14ac:dyDescent="0.25">
      <c r="B10" s="227"/>
      <c r="C10" s="228"/>
      <c r="D10" s="52" t="s">
        <v>328</v>
      </c>
      <c r="E10" s="52" t="s">
        <v>329</v>
      </c>
      <c r="F10" s="211"/>
      <c r="G10" s="212"/>
      <c r="H10" s="212"/>
      <c r="I10" s="212"/>
      <c r="J10" s="212"/>
      <c r="K10" s="213"/>
    </row>
    <row r="11" spans="2:11" ht="25.5" customHeight="1" x14ac:dyDescent="0.25">
      <c r="C11" s="15"/>
      <c r="D11" s="15"/>
      <c r="J11" s="128" t="s">
        <v>124</v>
      </c>
      <c r="K11" s="129">
        <f>K5</f>
        <v>0</v>
      </c>
    </row>
    <row r="14" spans="2:11" x14ac:dyDescent="0.25">
      <c r="C14" s="15"/>
      <c r="D14" s="15"/>
    </row>
  </sheetData>
  <mergeCells count="2">
    <mergeCell ref="B6:C10"/>
    <mergeCell ref="F6:K10"/>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6D24E-26D3-4CF5-BB71-5729ECA39E17}">
  <dimension ref="B1:L24"/>
  <sheetViews>
    <sheetView zoomScale="90" zoomScaleNormal="90" workbookViewId="0">
      <selection activeCell="L24" sqref="L24"/>
    </sheetView>
  </sheetViews>
  <sheetFormatPr defaultColWidth="57.28515625" defaultRowHeight="15" x14ac:dyDescent="0.25"/>
  <cols>
    <col min="1" max="1" width="9.140625" style="97" customWidth="1"/>
    <col min="2" max="2" width="9.140625" style="39"/>
    <col min="3" max="3" width="26" style="97" customWidth="1"/>
    <col min="4" max="4" width="34.42578125" style="97" customWidth="1"/>
    <col min="5" max="5" width="57.28515625" style="97"/>
    <col min="6" max="6" width="39.42578125" style="41" customWidth="1"/>
    <col min="7" max="7" width="13.85546875" style="41" customWidth="1"/>
    <col min="8" max="8" width="16.7109375" style="61" customWidth="1"/>
    <col min="9" max="9" width="22.7109375" style="97" customWidth="1"/>
    <col min="10" max="10" width="24.28515625" style="97" bestFit="1" customWidth="1"/>
    <col min="11" max="11" width="20.28515625" style="97" bestFit="1" customWidth="1"/>
    <col min="12" max="12" width="19.140625" style="97" customWidth="1"/>
    <col min="13" max="16384" width="57.28515625" style="97"/>
  </cols>
  <sheetData>
    <row r="1" spans="2:12" ht="15.75" thickBot="1" x14ac:dyDescent="0.3">
      <c r="C1" s="155"/>
      <c r="D1" s="155"/>
      <c r="E1" s="155"/>
      <c r="F1" s="146"/>
      <c r="G1" s="146"/>
      <c r="I1" s="155"/>
      <c r="J1" s="155"/>
      <c r="K1" s="155"/>
      <c r="L1" s="155"/>
    </row>
    <row r="2" spans="2:12" ht="21.75" customHeight="1" thickBot="1" x14ac:dyDescent="0.3">
      <c r="C2" s="235" t="s">
        <v>330</v>
      </c>
      <c r="D2" s="236"/>
      <c r="E2" s="145"/>
      <c r="F2" s="146"/>
      <c r="G2" s="146"/>
      <c r="I2" s="155"/>
      <c r="J2" s="155"/>
      <c r="K2" s="155"/>
      <c r="L2" s="155"/>
    </row>
    <row r="3" spans="2:12" x14ac:dyDescent="0.25">
      <c r="C3" s="145"/>
      <c r="D3" s="145"/>
      <c r="E3" s="145"/>
      <c r="F3" s="146"/>
      <c r="G3" s="146"/>
      <c r="I3" s="155"/>
      <c r="J3" s="155"/>
      <c r="K3" s="155"/>
      <c r="L3" s="155"/>
    </row>
    <row r="4" spans="2:12" ht="45" x14ac:dyDescent="0.25">
      <c r="B4" s="42" t="s">
        <v>126</v>
      </c>
      <c r="C4" s="43" t="s">
        <v>127</v>
      </c>
      <c r="D4" s="43" t="s">
        <v>128</v>
      </c>
      <c r="E4" s="42" t="s">
        <v>129</v>
      </c>
      <c r="F4" s="43" t="s">
        <v>130</v>
      </c>
      <c r="G4" s="43" t="s">
        <v>131</v>
      </c>
      <c r="H4" s="43" t="s">
        <v>132</v>
      </c>
      <c r="I4" s="44" t="s">
        <v>133</v>
      </c>
      <c r="J4" s="44" t="s">
        <v>134</v>
      </c>
      <c r="K4" s="44" t="s">
        <v>135</v>
      </c>
      <c r="L4" s="42" t="s">
        <v>136</v>
      </c>
    </row>
    <row r="5" spans="2:12" ht="19.5" customHeight="1" x14ac:dyDescent="0.25">
      <c r="B5" s="79">
        <v>401</v>
      </c>
      <c r="C5" s="83" t="s">
        <v>331</v>
      </c>
      <c r="D5" s="191"/>
      <c r="E5" s="192"/>
      <c r="F5" s="193"/>
      <c r="G5" s="148" t="s">
        <v>138</v>
      </c>
      <c r="H5" s="49">
        <v>2</v>
      </c>
      <c r="I5" s="150"/>
      <c r="J5" s="150"/>
      <c r="K5" s="151">
        <v>0</v>
      </c>
      <c r="L5" s="152">
        <f t="shared" ref="L5" si="0">H5*K5</f>
        <v>0</v>
      </c>
    </row>
    <row r="6" spans="2:12" ht="30" x14ac:dyDescent="0.25">
      <c r="B6" s="229"/>
      <c r="C6" s="230"/>
      <c r="D6" s="156" t="s">
        <v>272</v>
      </c>
      <c r="E6" s="156" t="s">
        <v>332</v>
      </c>
      <c r="F6" s="148" t="s">
        <v>333</v>
      </c>
      <c r="G6" s="170"/>
      <c r="H6" s="171"/>
      <c r="I6" s="171"/>
      <c r="J6" s="171"/>
      <c r="K6" s="171"/>
      <c r="L6" s="172"/>
    </row>
    <row r="7" spans="2:12" ht="30" x14ac:dyDescent="0.25">
      <c r="B7" s="231"/>
      <c r="C7" s="232"/>
      <c r="D7" s="156" t="s">
        <v>274</v>
      </c>
      <c r="E7" s="156" t="s">
        <v>334</v>
      </c>
      <c r="F7" s="148" t="s">
        <v>333</v>
      </c>
      <c r="G7" s="173"/>
      <c r="H7" s="174"/>
      <c r="I7" s="174"/>
      <c r="J7" s="174"/>
      <c r="K7" s="174"/>
      <c r="L7" s="175"/>
    </row>
    <row r="8" spans="2:12" x14ac:dyDescent="0.25">
      <c r="B8" s="231"/>
      <c r="C8" s="232"/>
      <c r="D8" s="156" t="s">
        <v>335</v>
      </c>
      <c r="E8" s="156" t="s">
        <v>336</v>
      </c>
      <c r="F8" s="148"/>
      <c r="G8" s="173"/>
      <c r="H8" s="174"/>
      <c r="I8" s="174"/>
      <c r="J8" s="174"/>
      <c r="K8" s="174"/>
      <c r="L8" s="175"/>
    </row>
    <row r="9" spans="2:12" x14ac:dyDescent="0.25">
      <c r="B9" s="231"/>
      <c r="C9" s="232"/>
      <c r="D9" s="156" t="s">
        <v>337</v>
      </c>
      <c r="E9" s="156" t="s">
        <v>338</v>
      </c>
      <c r="F9" s="148"/>
      <c r="G9" s="173"/>
      <c r="H9" s="174"/>
      <c r="I9" s="174"/>
      <c r="J9" s="174"/>
      <c r="K9" s="174"/>
      <c r="L9" s="175"/>
    </row>
    <row r="10" spans="2:12" x14ac:dyDescent="0.25">
      <c r="B10" s="231"/>
      <c r="C10" s="232"/>
      <c r="D10" s="156" t="s">
        <v>339</v>
      </c>
      <c r="E10" s="156" t="s">
        <v>340</v>
      </c>
      <c r="F10" s="148"/>
      <c r="G10" s="173"/>
      <c r="H10" s="174"/>
      <c r="I10" s="174"/>
      <c r="J10" s="174"/>
      <c r="K10" s="174"/>
      <c r="L10" s="175"/>
    </row>
    <row r="11" spans="2:12" x14ac:dyDescent="0.25">
      <c r="B11" s="231"/>
      <c r="C11" s="232"/>
      <c r="D11" s="156" t="s">
        <v>341</v>
      </c>
      <c r="E11" s="156" t="s">
        <v>342</v>
      </c>
      <c r="F11" s="148"/>
      <c r="G11" s="173"/>
      <c r="H11" s="174"/>
      <c r="I11" s="174"/>
      <c r="J11" s="174"/>
      <c r="K11" s="174"/>
      <c r="L11" s="175"/>
    </row>
    <row r="12" spans="2:12" ht="45" x14ac:dyDescent="0.25">
      <c r="B12" s="231"/>
      <c r="C12" s="232"/>
      <c r="D12" s="156" t="s">
        <v>343</v>
      </c>
      <c r="E12" s="156" t="s">
        <v>344</v>
      </c>
      <c r="F12" s="148" t="s">
        <v>333</v>
      </c>
      <c r="G12" s="173"/>
      <c r="H12" s="174"/>
      <c r="I12" s="174"/>
      <c r="J12" s="174"/>
      <c r="K12" s="174"/>
      <c r="L12" s="175"/>
    </row>
    <row r="13" spans="2:12" ht="30" x14ac:dyDescent="0.25">
      <c r="B13" s="231"/>
      <c r="C13" s="232"/>
      <c r="D13" s="156" t="s">
        <v>345</v>
      </c>
      <c r="E13" s="156" t="s">
        <v>346</v>
      </c>
      <c r="F13" s="148" t="s">
        <v>333</v>
      </c>
      <c r="G13" s="173"/>
      <c r="H13" s="174"/>
      <c r="I13" s="174"/>
      <c r="J13" s="174"/>
      <c r="K13" s="174"/>
      <c r="L13" s="175"/>
    </row>
    <row r="14" spans="2:12" x14ac:dyDescent="0.25">
      <c r="B14" s="231"/>
      <c r="C14" s="232"/>
      <c r="D14" s="156" t="s">
        <v>347</v>
      </c>
      <c r="E14" s="156">
        <v>422</v>
      </c>
      <c r="F14" s="148" t="s">
        <v>333</v>
      </c>
      <c r="G14" s="173"/>
      <c r="H14" s="174"/>
      <c r="I14" s="174"/>
      <c r="J14" s="174"/>
      <c r="K14" s="174"/>
      <c r="L14" s="175"/>
    </row>
    <row r="15" spans="2:12" x14ac:dyDescent="0.25">
      <c r="B15" s="231"/>
      <c r="C15" s="232"/>
      <c r="D15" s="156" t="s">
        <v>348</v>
      </c>
      <c r="E15" s="156" t="s">
        <v>349</v>
      </c>
      <c r="F15" s="148" t="s">
        <v>333</v>
      </c>
      <c r="G15" s="173"/>
      <c r="H15" s="174"/>
      <c r="I15" s="174"/>
      <c r="J15" s="174"/>
      <c r="K15" s="174"/>
      <c r="L15" s="175"/>
    </row>
    <row r="16" spans="2:12" x14ac:dyDescent="0.25">
      <c r="B16" s="231"/>
      <c r="C16" s="232"/>
      <c r="D16" s="98" t="s">
        <v>350</v>
      </c>
      <c r="E16" s="189"/>
      <c r="F16" s="190"/>
      <c r="G16" s="173"/>
      <c r="H16" s="174"/>
      <c r="I16" s="174"/>
      <c r="J16" s="174"/>
      <c r="K16" s="174"/>
      <c r="L16" s="175"/>
    </row>
    <row r="17" spans="2:12" x14ac:dyDescent="0.25">
      <c r="B17" s="231"/>
      <c r="C17" s="232"/>
      <c r="D17" s="156" t="s">
        <v>351</v>
      </c>
      <c r="E17" s="156" t="s">
        <v>352</v>
      </c>
      <c r="F17" s="148" t="s">
        <v>333</v>
      </c>
      <c r="G17" s="173"/>
      <c r="H17" s="174"/>
      <c r="I17" s="174"/>
      <c r="J17" s="174"/>
      <c r="K17" s="174"/>
      <c r="L17" s="175"/>
    </row>
    <row r="18" spans="2:12" x14ac:dyDescent="0.25">
      <c r="B18" s="231"/>
      <c r="C18" s="232"/>
      <c r="D18" s="156" t="s">
        <v>353</v>
      </c>
      <c r="E18" s="156" t="s">
        <v>354</v>
      </c>
      <c r="F18" s="148" t="s">
        <v>333</v>
      </c>
      <c r="G18" s="173"/>
      <c r="H18" s="174"/>
      <c r="I18" s="174"/>
      <c r="J18" s="174"/>
      <c r="K18" s="174"/>
      <c r="L18" s="175"/>
    </row>
    <row r="19" spans="2:12" x14ac:dyDescent="0.25">
      <c r="B19" s="231"/>
      <c r="C19" s="232"/>
      <c r="D19" s="114" t="s">
        <v>355</v>
      </c>
      <c r="E19" s="156" t="s">
        <v>356</v>
      </c>
      <c r="F19" s="148" t="s">
        <v>333</v>
      </c>
      <c r="G19" s="173"/>
      <c r="H19" s="174"/>
      <c r="I19" s="174"/>
      <c r="J19" s="174"/>
      <c r="K19" s="174"/>
      <c r="L19" s="175"/>
    </row>
    <row r="20" spans="2:12" ht="45" x14ac:dyDescent="0.25">
      <c r="B20" s="231"/>
      <c r="C20" s="232"/>
      <c r="D20" s="156" t="s">
        <v>357</v>
      </c>
      <c r="E20" s="156" t="s">
        <v>358</v>
      </c>
      <c r="F20" s="148"/>
      <c r="G20" s="173"/>
      <c r="H20" s="174"/>
      <c r="I20" s="174"/>
      <c r="J20" s="174"/>
      <c r="K20" s="174"/>
      <c r="L20" s="175"/>
    </row>
    <row r="21" spans="2:12" x14ac:dyDescent="0.25">
      <c r="B21" s="231"/>
      <c r="C21" s="232"/>
      <c r="D21" s="98" t="s">
        <v>359</v>
      </c>
      <c r="E21" s="189"/>
      <c r="F21" s="190"/>
      <c r="G21" s="173"/>
      <c r="H21" s="174"/>
      <c r="I21" s="174"/>
      <c r="J21" s="174"/>
      <c r="K21" s="174"/>
      <c r="L21" s="175"/>
    </row>
    <row r="22" spans="2:12" x14ac:dyDescent="0.25">
      <c r="B22" s="233"/>
      <c r="C22" s="234"/>
      <c r="D22" s="156" t="s">
        <v>360</v>
      </c>
      <c r="E22" s="156" t="s">
        <v>361</v>
      </c>
      <c r="F22" s="148"/>
      <c r="G22" s="176"/>
      <c r="H22" s="177"/>
      <c r="I22" s="177"/>
      <c r="J22" s="177"/>
      <c r="K22" s="177"/>
      <c r="L22" s="178"/>
    </row>
    <row r="23" spans="2:12" ht="30" x14ac:dyDescent="0.25">
      <c r="B23" s="79">
        <v>402</v>
      </c>
      <c r="C23" s="83" t="s">
        <v>362</v>
      </c>
      <c r="D23" s="156"/>
      <c r="E23" s="156" t="s">
        <v>363</v>
      </c>
      <c r="F23" s="148"/>
      <c r="G23" s="148" t="s">
        <v>138</v>
      </c>
      <c r="H23" s="49">
        <v>2</v>
      </c>
      <c r="I23" s="150"/>
      <c r="J23" s="150"/>
      <c r="K23" s="151">
        <v>0</v>
      </c>
      <c r="L23" s="152">
        <f t="shared" ref="L23" si="1">H23*K23</f>
        <v>0</v>
      </c>
    </row>
    <row r="24" spans="2:12" ht="25.5" customHeight="1" x14ac:dyDescent="0.25">
      <c r="C24" s="82"/>
      <c r="D24" s="82"/>
      <c r="E24" s="155"/>
      <c r="F24" s="146"/>
      <c r="G24" s="146"/>
      <c r="I24" s="155"/>
      <c r="J24" s="155"/>
      <c r="K24" s="128" t="s">
        <v>124</v>
      </c>
      <c r="L24" s="129">
        <f>L5+L23</f>
        <v>0</v>
      </c>
    </row>
  </sheetData>
  <mergeCells count="6">
    <mergeCell ref="B6:C22"/>
    <mergeCell ref="C2:D2"/>
    <mergeCell ref="D5:F5"/>
    <mergeCell ref="G6:L22"/>
    <mergeCell ref="E16:F16"/>
    <mergeCell ref="E21:F21"/>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298CC-45A5-4907-9658-F4F77ED52D89}">
  <dimension ref="B1:L53"/>
  <sheetViews>
    <sheetView zoomScale="90" zoomScaleNormal="90" workbookViewId="0">
      <pane ySplit="4" topLeftCell="A5" activePane="bottomLeft" state="frozen"/>
      <selection pane="bottomLeft" activeCell="A2" sqref="A2"/>
    </sheetView>
  </sheetViews>
  <sheetFormatPr defaultColWidth="52.7109375" defaultRowHeight="15" x14ac:dyDescent="0.25"/>
  <cols>
    <col min="1" max="1" width="7.7109375" style="14" customWidth="1"/>
    <col min="2" max="2" width="9.140625" style="12"/>
    <col min="3" max="3" width="35" style="92" customWidth="1"/>
    <col min="4" max="4" width="23.28515625" style="14" customWidth="1"/>
    <col min="5" max="5" width="45.140625" style="95" customWidth="1"/>
    <col min="6" max="6" width="31.42578125" style="14" bestFit="1" customWidth="1"/>
    <col min="7" max="7" width="10.5703125" style="55" customWidth="1"/>
    <col min="8" max="8" width="15.42578125" style="56" bestFit="1" customWidth="1"/>
    <col min="9" max="9" width="23.5703125" style="14" customWidth="1"/>
    <col min="10" max="10" width="24.28515625" style="14" bestFit="1" customWidth="1"/>
    <col min="11" max="11" width="23.140625" style="14" customWidth="1"/>
    <col min="12" max="12" width="22.42578125" style="14" customWidth="1"/>
    <col min="13" max="35" width="7.7109375" style="14" customWidth="1"/>
    <col min="36" max="36" width="14.5703125" style="14" customWidth="1"/>
    <col min="37" max="16384" width="52.7109375" style="14"/>
  </cols>
  <sheetData>
    <row r="1" spans="2:12" ht="15.75" thickBot="1" x14ac:dyDescent="0.3"/>
    <row r="2" spans="2:12" ht="21" customHeight="1" thickBot="1" x14ac:dyDescent="0.3">
      <c r="C2" s="101" t="s">
        <v>364</v>
      </c>
      <c r="D2" s="12"/>
      <c r="E2" s="12"/>
      <c r="F2" s="12"/>
    </row>
    <row r="3" spans="2:12" ht="12.75" customHeight="1" x14ac:dyDescent="0.25">
      <c r="C3" s="63"/>
      <c r="D3" s="12"/>
      <c r="E3" s="12"/>
      <c r="F3" s="12"/>
    </row>
    <row r="4" spans="2:12" ht="54.75" customHeight="1" x14ac:dyDescent="0.25">
      <c r="B4" s="89" t="s">
        <v>126</v>
      </c>
      <c r="C4" s="58" t="s">
        <v>127</v>
      </c>
      <c r="D4" s="58" t="s">
        <v>128</v>
      </c>
      <c r="E4" s="89" t="s">
        <v>129</v>
      </c>
      <c r="F4" s="58" t="s">
        <v>130</v>
      </c>
      <c r="G4" s="58" t="s">
        <v>131</v>
      </c>
      <c r="H4" s="58" t="s">
        <v>132</v>
      </c>
      <c r="I4" s="90" t="s">
        <v>133</v>
      </c>
      <c r="J4" s="90" t="s">
        <v>134</v>
      </c>
      <c r="K4" s="90" t="s">
        <v>135</v>
      </c>
      <c r="L4" s="89" t="s">
        <v>136</v>
      </c>
    </row>
    <row r="5" spans="2:12" ht="20.25" customHeight="1" x14ac:dyDescent="0.25">
      <c r="B5" s="81">
        <v>501</v>
      </c>
      <c r="C5" s="65" t="s">
        <v>365</v>
      </c>
      <c r="D5" s="244"/>
      <c r="E5" s="245"/>
      <c r="F5" s="246"/>
      <c r="G5" s="59" t="s">
        <v>138</v>
      </c>
      <c r="H5" s="50">
        <v>2</v>
      </c>
      <c r="I5" s="150"/>
      <c r="J5" s="150"/>
      <c r="K5" s="151">
        <v>0</v>
      </c>
      <c r="L5" s="152">
        <f t="shared" ref="L5" si="0">H5*K5</f>
        <v>0</v>
      </c>
    </row>
    <row r="6" spans="2:12" x14ac:dyDescent="0.25">
      <c r="B6" s="237"/>
      <c r="C6" s="238"/>
      <c r="D6" s="52" t="s">
        <v>366</v>
      </c>
      <c r="E6" s="91">
        <v>6</v>
      </c>
      <c r="F6" s="52" t="s">
        <v>333</v>
      </c>
      <c r="G6" s="205"/>
      <c r="H6" s="206"/>
      <c r="I6" s="206"/>
      <c r="J6" s="206"/>
      <c r="K6" s="206"/>
      <c r="L6" s="207"/>
    </row>
    <row r="7" spans="2:12" x14ac:dyDescent="0.25">
      <c r="B7" s="239"/>
      <c r="C7" s="240"/>
      <c r="D7" s="52" t="s">
        <v>367</v>
      </c>
      <c r="E7" s="91" t="s">
        <v>368</v>
      </c>
      <c r="F7" s="52" t="s">
        <v>369</v>
      </c>
      <c r="G7" s="208"/>
      <c r="H7" s="209"/>
      <c r="I7" s="209"/>
      <c r="J7" s="209"/>
      <c r="K7" s="209"/>
      <c r="L7" s="210"/>
    </row>
    <row r="8" spans="2:12" x14ac:dyDescent="0.25">
      <c r="B8" s="239"/>
      <c r="C8" s="240"/>
      <c r="D8" s="52" t="s">
        <v>370</v>
      </c>
      <c r="E8" s="91" t="s">
        <v>371</v>
      </c>
      <c r="F8" s="52" t="s">
        <v>369</v>
      </c>
      <c r="G8" s="208"/>
      <c r="H8" s="209"/>
      <c r="I8" s="209"/>
      <c r="J8" s="209"/>
      <c r="K8" s="209"/>
      <c r="L8" s="210"/>
    </row>
    <row r="9" spans="2:12" ht="29.25" customHeight="1" x14ac:dyDescent="0.25">
      <c r="B9" s="239"/>
      <c r="C9" s="240"/>
      <c r="D9" s="52" t="s">
        <v>372</v>
      </c>
      <c r="E9" s="91">
        <v>27000</v>
      </c>
      <c r="F9" s="52" t="s">
        <v>333</v>
      </c>
      <c r="G9" s="208"/>
      <c r="H9" s="209"/>
      <c r="I9" s="209"/>
      <c r="J9" s="209"/>
      <c r="K9" s="209"/>
      <c r="L9" s="210"/>
    </row>
    <row r="10" spans="2:12" x14ac:dyDescent="0.25">
      <c r="B10" s="239"/>
      <c r="C10" s="240"/>
      <c r="D10" s="52" t="s">
        <v>373</v>
      </c>
      <c r="E10" s="91" t="s">
        <v>374</v>
      </c>
      <c r="F10" s="52"/>
      <c r="G10" s="208"/>
      <c r="H10" s="209"/>
      <c r="I10" s="209"/>
      <c r="J10" s="209"/>
      <c r="K10" s="209"/>
      <c r="L10" s="210"/>
    </row>
    <row r="11" spans="2:12" x14ac:dyDescent="0.25">
      <c r="B11" s="239"/>
      <c r="C11" s="240"/>
      <c r="D11" s="52" t="s">
        <v>375</v>
      </c>
      <c r="E11" s="91" t="s">
        <v>376</v>
      </c>
      <c r="F11" s="52" t="s">
        <v>333</v>
      </c>
      <c r="G11" s="208"/>
      <c r="H11" s="209"/>
      <c r="I11" s="209"/>
      <c r="J11" s="209"/>
      <c r="K11" s="209"/>
      <c r="L11" s="210"/>
    </row>
    <row r="12" spans="2:12" ht="30" x14ac:dyDescent="0.25">
      <c r="B12" s="239"/>
      <c r="C12" s="240"/>
      <c r="D12" s="52" t="s">
        <v>377</v>
      </c>
      <c r="E12" s="91" t="s">
        <v>378</v>
      </c>
      <c r="F12" s="52"/>
      <c r="G12" s="208"/>
      <c r="H12" s="209"/>
      <c r="I12" s="209"/>
      <c r="J12" s="209"/>
      <c r="K12" s="209"/>
      <c r="L12" s="210"/>
    </row>
    <row r="13" spans="2:12" x14ac:dyDescent="0.25">
      <c r="B13" s="239"/>
      <c r="C13" s="240"/>
      <c r="D13" s="52" t="s">
        <v>379</v>
      </c>
      <c r="E13" s="91" t="s">
        <v>380</v>
      </c>
      <c r="F13" s="52" t="s">
        <v>381</v>
      </c>
      <c r="G13" s="208"/>
      <c r="H13" s="209"/>
      <c r="I13" s="209"/>
      <c r="J13" s="209"/>
      <c r="K13" s="209"/>
      <c r="L13" s="210"/>
    </row>
    <row r="14" spans="2:12" x14ac:dyDescent="0.25">
      <c r="B14" s="239"/>
      <c r="C14" s="240"/>
      <c r="D14" s="52" t="s">
        <v>382</v>
      </c>
      <c r="E14" s="91" t="s">
        <v>383</v>
      </c>
      <c r="F14" s="52" t="s">
        <v>333</v>
      </c>
      <c r="G14" s="208"/>
      <c r="H14" s="209"/>
      <c r="I14" s="209"/>
      <c r="J14" s="209"/>
      <c r="K14" s="209"/>
      <c r="L14" s="210"/>
    </row>
    <row r="15" spans="2:12" x14ac:dyDescent="0.25">
      <c r="B15" s="239"/>
      <c r="C15" s="240"/>
      <c r="D15" s="52" t="s">
        <v>384</v>
      </c>
      <c r="E15" s="108" t="s">
        <v>385</v>
      </c>
      <c r="F15" s="109" t="s">
        <v>333</v>
      </c>
      <c r="G15" s="208"/>
      <c r="H15" s="209"/>
      <c r="I15" s="209"/>
      <c r="J15" s="209"/>
      <c r="K15" s="209"/>
      <c r="L15" s="210"/>
    </row>
    <row r="16" spans="2:12" x14ac:dyDescent="0.25">
      <c r="B16" s="239"/>
      <c r="C16" s="240"/>
      <c r="D16" s="117" t="s">
        <v>386</v>
      </c>
      <c r="E16" s="244"/>
      <c r="F16" s="245"/>
      <c r="G16" s="209"/>
      <c r="H16" s="209"/>
      <c r="I16" s="209"/>
      <c r="J16" s="209"/>
      <c r="K16" s="209"/>
      <c r="L16" s="210"/>
    </row>
    <row r="17" spans="2:12" x14ac:dyDescent="0.25">
      <c r="B17" s="239"/>
      <c r="C17" s="240"/>
      <c r="D17" s="52" t="s">
        <v>387</v>
      </c>
      <c r="E17" s="110" t="s">
        <v>388</v>
      </c>
      <c r="F17" s="111" t="s">
        <v>333</v>
      </c>
      <c r="G17" s="208"/>
      <c r="H17" s="209"/>
      <c r="I17" s="209"/>
      <c r="J17" s="209"/>
      <c r="K17" s="209"/>
      <c r="L17" s="210"/>
    </row>
    <row r="18" spans="2:12" x14ac:dyDescent="0.25">
      <c r="B18" s="239"/>
      <c r="C18" s="240"/>
      <c r="D18" s="52" t="s">
        <v>245</v>
      </c>
      <c r="E18" s="91" t="s">
        <v>388</v>
      </c>
      <c r="F18" s="52" t="s">
        <v>333</v>
      </c>
      <c r="G18" s="208"/>
      <c r="H18" s="209"/>
      <c r="I18" s="209"/>
      <c r="J18" s="209"/>
      <c r="K18" s="209"/>
      <c r="L18" s="210"/>
    </row>
    <row r="19" spans="2:12" x14ac:dyDescent="0.25">
      <c r="B19" s="239"/>
      <c r="C19" s="240"/>
      <c r="D19" s="52" t="s">
        <v>389</v>
      </c>
      <c r="E19" s="91" t="s">
        <v>390</v>
      </c>
      <c r="F19" s="52" t="s">
        <v>333</v>
      </c>
      <c r="G19" s="208"/>
      <c r="H19" s="209"/>
      <c r="I19" s="209"/>
      <c r="J19" s="209"/>
      <c r="K19" s="209"/>
      <c r="L19" s="210"/>
    </row>
    <row r="20" spans="2:12" x14ac:dyDescent="0.25">
      <c r="B20" s="239"/>
      <c r="C20" s="240"/>
      <c r="D20" s="52" t="s">
        <v>391</v>
      </c>
      <c r="E20" s="91" t="s">
        <v>392</v>
      </c>
      <c r="F20" s="52"/>
      <c r="G20" s="208"/>
      <c r="H20" s="209"/>
      <c r="I20" s="209"/>
      <c r="J20" s="209"/>
      <c r="K20" s="209"/>
      <c r="L20" s="210"/>
    </row>
    <row r="21" spans="2:12" x14ac:dyDescent="0.25">
      <c r="B21" s="239"/>
      <c r="C21" s="240"/>
      <c r="D21" s="52" t="s">
        <v>393</v>
      </c>
      <c r="E21" s="91" t="s">
        <v>394</v>
      </c>
      <c r="F21" s="52" t="s">
        <v>333</v>
      </c>
      <c r="G21" s="208"/>
      <c r="H21" s="209"/>
      <c r="I21" s="209"/>
      <c r="J21" s="209"/>
      <c r="K21" s="209"/>
      <c r="L21" s="210"/>
    </row>
    <row r="22" spans="2:12" x14ac:dyDescent="0.25">
      <c r="B22" s="239"/>
      <c r="C22" s="240"/>
      <c r="D22" s="118" t="s">
        <v>395</v>
      </c>
      <c r="E22" s="91" t="s">
        <v>396</v>
      </c>
      <c r="F22" s="52"/>
      <c r="G22" s="208"/>
      <c r="H22" s="209"/>
      <c r="I22" s="209"/>
      <c r="J22" s="209"/>
      <c r="K22" s="209"/>
      <c r="L22" s="210"/>
    </row>
    <row r="23" spans="2:12" x14ac:dyDescent="0.25">
      <c r="B23" s="239"/>
      <c r="C23" s="240"/>
      <c r="D23" s="52" t="s">
        <v>397</v>
      </c>
      <c r="E23" s="91" t="s">
        <v>398</v>
      </c>
      <c r="F23" s="52" t="s">
        <v>333</v>
      </c>
      <c r="G23" s="208"/>
      <c r="H23" s="209"/>
      <c r="I23" s="209"/>
      <c r="J23" s="209"/>
      <c r="K23" s="209"/>
      <c r="L23" s="210"/>
    </row>
    <row r="24" spans="2:12" x14ac:dyDescent="0.25">
      <c r="B24" s="239"/>
      <c r="C24" s="240"/>
      <c r="D24" s="52" t="s">
        <v>399</v>
      </c>
      <c r="E24" s="91" t="s">
        <v>400</v>
      </c>
      <c r="F24" s="52" t="s">
        <v>333</v>
      </c>
      <c r="G24" s="208"/>
      <c r="H24" s="209"/>
      <c r="I24" s="209"/>
      <c r="J24" s="209"/>
      <c r="K24" s="209"/>
      <c r="L24" s="210"/>
    </row>
    <row r="25" spans="2:12" x14ac:dyDescent="0.25">
      <c r="B25" s="239"/>
      <c r="C25" s="240"/>
      <c r="D25" s="52" t="s">
        <v>401</v>
      </c>
      <c r="E25" s="91" t="s">
        <v>402</v>
      </c>
      <c r="F25" s="52"/>
      <c r="G25" s="208"/>
      <c r="H25" s="209"/>
      <c r="I25" s="209"/>
      <c r="J25" s="209"/>
      <c r="K25" s="209"/>
      <c r="L25" s="210"/>
    </row>
    <row r="26" spans="2:12" x14ac:dyDescent="0.25">
      <c r="B26" s="241"/>
      <c r="C26" s="242"/>
      <c r="D26" s="52" t="s">
        <v>403</v>
      </c>
      <c r="E26" s="91" t="s">
        <v>404</v>
      </c>
      <c r="F26" s="52" t="s">
        <v>333</v>
      </c>
      <c r="G26" s="211"/>
      <c r="H26" s="212"/>
      <c r="I26" s="212"/>
      <c r="J26" s="212"/>
      <c r="K26" s="212"/>
      <c r="L26" s="213"/>
    </row>
    <row r="27" spans="2:12" ht="30" x14ac:dyDescent="0.25">
      <c r="B27" s="81">
        <v>502</v>
      </c>
      <c r="C27" s="65" t="s">
        <v>405</v>
      </c>
      <c r="D27" s="52"/>
      <c r="E27" s="91" t="s">
        <v>406</v>
      </c>
      <c r="F27" s="52"/>
      <c r="G27" s="59" t="s">
        <v>138</v>
      </c>
      <c r="H27" s="50">
        <v>4</v>
      </c>
      <c r="I27" s="150"/>
      <c r="J27" s="150"/>
      <c r="K27" s="151">
        <v>0</v>
      </c>
      <c r="L27" s="152">
        <f t="shared" ref="L27:L28" si="1">H27*K27</f>
        <v>0</v>
      </c>
    </row>
    <row r="28" spans="2:12" ht="45" x14ac:dyDescent="0.25">
      <c r="B28" s="81">
        <v>503</v>
      </c>
      <c r="C28" s="65" t="s">
        <v>407</v>
      </c>
      <c r="D28" s="52"/>
      <c r="E28" s="91" t="s">
        <v>408</v>
      </c>
      <c r="F28" s="52"/>
      <c r="G28" s="59" t="s">
        <v>138</v>
      </c>
      <c r="H28" s="50">
        <v>2</v>
      </c>
      <c r="I28" s="150"/>
      <c r="J28" s="150"/>
      <c r="K28" s="151">
        <v>0</v>
      </c>
      <c r="L28" s="152">
        <f t="shared" si="1"/>
        <v>0</v>
      </c>
    </row>
    <row r="29" spans="2:12" x14ac:dyDescent="0.25">
      <c r="B29" s="72"/>
      <c r="C29" s="65" t="s">
        <v>409</v>
      </c>
      <c r="D29" s="244"/>
      <c r="E29" s="245"/>
      <c r="F29" s="245"/>
      <c r="G29" s="245"/>
      <c r="H29" s="245"/>
      <c r="I29" s="245"/>
      <c r="J29" s="245"/>
      <c r="K29" s="245"/>
      <c r="L29" s="246"/>
    </row>
    <row r="30" spans="2:12" x14ac:dyDescent="0.25">
      <c r="B30" s="81">
        <v>504</v>
      </c>
      <c r="C30" s="65" t="s">
        <v>410</v>
      </c>
      <c r="D30" s="52"/>
      <c r="E30" s="91"/>
      <c r="F30" s="52"/>
      <c r="G30" s="59" t="s">
        <v>138</v>
      </c>
      <c r="H30" s="50">
        <v>2</v>
      </c>
      <c r="I30" s="150"/>
      <c r="J30" s="150"/>
      <c r="K30" s="151">
        <v>0</v>
      </c>
      <c r="L30" s="152">
        <f t="shared" ref="L30:L36" si="2">H30*K30</f>
        <v>0</v>
      </c>
    </row>
    <row r="31" spans="2:12" x14ac:dyDescent="0.25">
      <c r="B31" s="81">
        <v>505</v>
      </c>
      <c r="C31" s="65" t="s">
        <v>411</v>
      </c>
      <c r="D31" s="52"/>
      <c r="E31" s="91"/>
      <c r="F31" s="52"/>
      <c r="G31" s="59" t="s">
        <v>138</v>
      </c>
      <c r="H31" s="50">
        <v>2</v>
      </c>
      <c r="I31" s="150"/>
      <c r="J31" s="150"/>
      <c r="K31" s="151">
        <v>0</v>
      </c>
      <c r="L31" s="152">
        <f t="shared" si="2"/>
        <v>0</v>
      </c>
    </row>
    <row r="32" spans="2:12" x14ac:dyDescent="0.25">
      <c r="B32" s="81">
        <v>506</v>
      </c>
      <c r="C32" s="65" t="s">
        <v>412</v>
      </c>
      <c r="D32" s="52"/>
      <c r="E32" s="91"/>
      <c r="F32" s="52"/>
      <c r="G32" s="59" t="s">
        <v>138</v>
      </c>
      <c r="H32" s="50">
        <v>2</v>
      </c>
      <c r="I32" s="150"/>
      <c r="J32" s="150"/>
      <c r="K32" s="151">
        <v>0</v>
      </c>
      <c r="L32" s="152">
        <f t="shared" si="2"/>
        <v>0</v>
      </c>
    </row>
    <row r="33" spans="2:12" ht="30" x14ac:dyDescent="0.25">
      <c r="B33" s="81">
        <v>507</v>
      </c>
      <c r="C33" s="65" t="s">
        <v>413</v>
      </c>
      <c r="D33" s="52"/>
      <c r="E33" s="91" t="s">
        <v>414</v>
      </c>
      <c r="F33" s="52"/>
      <c r="G33" s="59" t="s">
        <v>138</v>
      </c>
      <c r="H33" s="50">
        <v>4</v>
      </c>
      <c r="I33" s="150"/>
      <c r="J33" s="150"/>
      <c r="K33" s="151">
        <v>0</v>
      </c>
      <c r="L33" s="152">
        <f t="shared" si="2"/>
        <v>0</v>
      </c>
    </row>
    <row r="34" spans="2:12" ht="45" x14ac:dyDescent="0.25">
      <c r="B34" s="81">
        <v>508</v>
      </c>
      <c r="C34" s="65" t="s">
        <v>79</v>
      </c>
      <c r="D34" s="52"/>
      <c r="E34" s="91" t="s">
        <v>415</v>
      </c>
      <c r="F34" s="52"/>
      <c r="G34" s="59" t="s">
        <v>138</v>
      </c>
      <c r="H34" s="50">
        <v>4</v>
      </c>
      <c r="I34" s="150"/>
      <c r="J34" s="150"/>
      <c r="K34" s="151">
        <v>0</v>
      </c>
      <c r="L34" s="152">
        <f t="shared" si="2"/>
        <v>0</v>
      </c>
    </row>
    <row r="35" spans="2:12" ht="60" x14ac:dyDescent="0.25">
      <c r="B35" s="81">
        <v>509</v>
      </c>
      <c r="C35" s="65" t="s">
        <v>416</v>
      </c>
      <c r="D35" s="52"/>
      <c r="E35" s="91" t="s">
        <v>417</v>
      </c>
      <c r="F35" s="52"/>
      <c r="G35" s="59" t="s">
        <v>138</v>
      </c>
      <c r="H35" s="50">
        <v>2</v>
      </c>
      <c r="I35" s="150"/>
      <c r="J35" s="150"/>
      <c r="K35" s="151">
        <v>0</v>
      </c>
      <c r="L35" s="152">
        <f t="shared" si="2"/>
        <v>0</v>
      </c>
    </row>
    <row r="36" spans="2:12" x14ac:dyDescent="0.25">
      <c r="B36" s="81">
        <v>510</v>
      </c>
      <c r="C36" s="65" t="s">
        <v>58</v>
      </c>
      <c r="D36" s="244"/>
      <c r="E36" s="245"/>
      <c r="F36" s="246"/>
      <c r="G36" s="59" t="s">
        <v>138</v>
      </c>
      <c r="H36" s="50">
        <v>6</v>
      </c>
      <c r="I36" s="150"/>
      <c r="J36" s="150"/>
      <c r="K36" s="151">
        <v>0</v>
      </c>
      <c r="L36" s="152">
        <f t="shared" si="2"/>
        <v>0</v>
      </c>
    </row>
    <row r="37" spans="2:12" x14ac:dyDescent="0.25">
      <c r="B37" s="237"/>
      <c r="C37" s="238"/>
      <c r="D37" s="54" t="s">
        <v>418</v>
      </c>
      <c r="E37" s="91" t="s">
        <v>419</v>
      </c>
      <c r="F37" s="52"/>
      <c r="G37" s="205"/>
      <c r="H37" s="206"/>
      <c r="I37" s="206"/>
      <c r="J37" s="206"/>
      <c r="K37" s="206"/>
      <c r="L37" s="207"/>
    </row>
    <row r="38" spans="2:12" x14ac:dyDescent="0.25">
      <c r="B38" s="239"/>
      <c r="C38" s="240"/>
      <c r="D38" s="54" t="s">
        <v>397</v>
      </c>
      <c r="E38" s="91" t="s">
        <v>420</v>
      </c>
      <c r="F38" s="52" t="s">
        <v>421</v>
      </c>
      <c r="G38" s="208"/>
      <c r="H38" s="209"/>
      <c r="I38" s="209"/>
      <c r="J38" s="209"/>
      <c r="K38" s="209"/>
      <c r="L38" s="210"/>
    </row>
    <row r="39" spans="2:12" x14ac:dyDescent="0.25">
      <c r="B39" s="239"/>
      <c r="C39" s="240"/>
      <c r="D39" s="54" t="s">
        <v>422</v>
      </c>
      <c r="E39" s="91" t="s">
        <v>423</v>
      </c>
      <c r="F39" s="52" t="s">
        <v>424</v>
      </c>
      <c r="G39" s="208"/>
      <c r="H39" s="209"/>
      <c r="I39" s="209"/>
      <c r="J39" s="209"/>
      <c r="K39" s="209"/>
      <c r="L39" s="210"/>
    </row>
    <row r="40" spans="2:12" x14ac:dyDescent="0.25">
      <c r="B40" s="239"/>
      <c r="C40" s="240"/>
      <c r="D40" s="54" t="s">
        <v>425</v>
      </c>
      <c r="E40" s="91" t="s">
        <v>426</v>
      </c>
      <c r="F40" s="52"/>
      <c r="G40" s="208"/>
      <c r="H40" s="209"/>
      <c r="I40" s="209"/>
      <c r="J40" s="209"/>
      <c r="K40" s="209"/>
      <c r="L40" s="210"/>
    </row>
    <row r="41" spans="2:12" x14ac:dyDescent="0.25">
      <c r="B41" s="239"/>
      <c r="C41" s="240"/>
      <c r="D41" s="54" t="s">
        <v>427</v>
      </c>
      <c r="E41" s="91" t="s">
        <v>428</v>
      </c>
      <c r="F41" s="52"/>
      <c r="G41" s="208"/>
      <c r="H41" s="209"/>
      <c r="I41" s="209"/>
      <c r="J41" s="209"/>
      <c r="K41" s="209"/>
      <c r="L41" s="210"/>
    </row>
    <row r="42" spans="2:12" x14ac:dyDescent="0.25">
      <c r="B42" s="241"/>
      <c r="C42" s="242"/>
      <c r="D42" s="54" t="s">
        <v>429</v>
      </c>
      <c r="E42" s="91" t="s">
        <v>430</v>
      </c>
      <c r="F42" s="52"/>
      <c r="G42" s="211"/>
      <c r="H42" s="212"/>
      <c r="I42" s="212"/>
      <c r="J42" s="212"/>
      <c r="K42" s="212"/>
      <c r="L42" s="213"/>
    </row>
    <row r="43" spans="2:12" ht="60" x14ac:dyDescent="0.25">
      <c r="B43" s="81">
        <v>511</v>
      </c>
      <c r="C43" s="65" t="s">
        <v>431</v>
      </c>
      <c r="D43" s="52"/>
      <c r="E43" s="91" t="s">
        <v>432</v>
      </c>
      <c r="F43" s="52"/>
      <c r="G43" s="59" t="s">
        <v>138</v>
      </c>
      <c r="H43" s="50">
        <v>6</v>
      </c>
      <c r="I43" s="150"/>
      <c r="J43" s="150"/>
      <c r="K43" s="151">
        <v>0</v>
      </c>
      <c r="L43" s="152">
        <f t="shared" ref="L43:L49" si="3">H43*K43</f>
        <v>0</v>
      </c>
    </row>
    <row r="44" spans="2:12" ht="45" x14ac:dyDescent="0.25">
      <c r="B44" s="81">
        <v>512</v>
      </c>
      <c r="C44" s="93" t="s">
        <v>249</v>
      </c>
      <c r="D44" s="52"/>
      <c r="E44" s="94" t="s">
        <v>250</v>
      </c>
      <c r="F44" s="52"/>
      <c r="G44" s="59" t="s">
        <v>138</v>
      </c>
      <c r="H44" s="50">
        <v>6</v>
      </c>
      <c r="I44" s="150"/>
      <c r="J44" s="150"/>
      <c r="K44" s="151">
        <v>0</v>
      </c>
      <c r="L44" s="152">
        <f t="shared" si="3"/>
        <v>0</v>
      </c>
    </row>
    <row r="45" spans="2:12" ht="30" x14ac:dyDescent="0.25">
      <c r="B45" s="81">
        <v>513</v>
      </c>
      <c r="C45" s="65" t="s">
        <v>433</v>
      </c>
      <c r="D45" s="52"/>
      <c r="E45" s="91" t="s">
        <v>434</v>
      </c>
      <c r="F45" s="52"/>
      <c r="G45" s="59" t="s">
        <v>138</v>
      </c>
      <c r="H45" s="50">
        <v>12</v>
      </c>
      <c r="I45" s="150"/>
      <c r="J45" s="150"/>
      <c r="K45" s="151">
        <v>0</v>
      </c>
      <c r="L45" s="152">
        <f t="shared" si="3"/>
        <v>0</v>
      </c>
    </row>
    <row r="46" spans="2:12" ht="45" x14ac:dyDescent="0.25">
      <c r="B46" s="81">
        <v>514</v>
      </c>
      <c r="C46" s="65" t="s">
        <v>435</v>
      </c>
      <c r="D46" s="52"/>
      <c r="E46" s="91" t="s">
        <v>436</v>
      </c>
      <c r="F46" s="52"/>
      <c r="G46" s="59" t="s">
        <v>138</v>
      </c>
      <c r="H46" s="50">
        <v>2</v>
      </c>
      <c r="I46" s="150"/>
      <c r="J46" s="150"/>
      <c r="K46" s="151">
        <v>0</v>
      </c>
      <c r="L46" s="152">
        <f t="shared" si="3"/>
        <v>0</v>
      </c>
    </row>
    <row r="47" spans="2:12" ht="60" x14ac:dyDescent="0.25">
      <c r="B47" s="81">
        <v>515</v>
      </c>
      <c r="C47" s="65" t="s">
        <v>437</v>
      </c>
      <c r="D47" s="52"/>
      <c r="E47" s="91" t="s">
        <v>438</v>
      </c>
      <c r="F47" s="52"/>
      <c r="G47" s="59" t="s">
        <v>138</v>
      </c>
      <c r="H47" s="50">
        <v>2</v>
      </c>
      <c r="I47" s="150"/>
      <c r="J47" s="150"/>
      <c r="K47" s="151">
        <v>0</v>
      </c>
      <c r="L47" s="152">
        <f t="shared" si="3"/>
        <v>0</v>
      </c>
    </row>
    <row r="48" spans="2:12" x14ac:dyDescent="0.25">
      <c r="B48" s="81">
        <v>516</v>
      </c>
      <c r="C48" s="65" t="s">
        <v>439</v>
      </c>
      <c r="D48" s="52"/>
      <c r="E48" s="91" t="s">
        <v>440</v>
      </c>
      <c r="F48" s="52"/>
      <c r="G48" s="59" t="s">
        <v>138</v>
      </c>
      <c r="H48" s="50">
        <v>2</v>
      </c>
      <c r="I48" s="150"/>
      <c r="J48" s="150"/>
      <c r="K48" s="151">
        <v>0</v>
      </c>
      <c r="L48" s="152">
        <f t="shared" si="3"/>
        <v>0</v>
      </c>
    </row>
    <row r="49" spans="2:12" ht="21.75" customHeight="1" x14ac:dyDescent="0.25">
      <c r="B49" s="81">
        <v>517</v>
      </c>
      <c r="C49" s="65" t="s">
        <v>441</v>
      </c>
      <c r="D49" s="52"/>
      <c r="E49" s="91" t="s">
        <v>442</v>
      </c>
      <c r="F49" s="52"/>
      <c r="G49" s="59" t="s">
        <v>138</v>
      </c>
      <c r="H49" s="50">
        <v>2</v>
      </c>
      <c r="I49" s="150"/>
      <c r="J49" s="150"/>
      <c r="K49" s="151">
        <v>0</v>
      </c>
      <c r="L49" s="152">
        <f t="shared" si="3"/>
        <v>0</v>
      </c>
    </row>
    <row r="50" spans="2:12" ht="30" x14ac:dyDescent="0.25">
      <c r="B50" s="81">
        <v>518</v>
      </c>
      <c r="C50" s="65" t="s">
        <v>443</v>
      </c>
      <c r="D50" s="52"/>
      <c r="E50" s="91" t="s">
        <v>444</v>
      </c>
      <c r="F50" s="52"/>
      <c r="G50" s="59" t="s">
        <v>138</v>
      </c>
      <c r="H50" s="50">
        <v>2</v>
      </c>
      <c r="I50" s="150"/>
      <c r="J50" s="150"/>
      <c r="K50" s="151">
        <v>0</v>
      </c>
      <c r="L50" s="152">
        <f t="shared" ref="L50" si="4">H50*K50</f>
        <v>0</v>
      </c>
    </row>
    <row r="51" spans="2:12" ht="25.5" customHeight="1" x14ac:dyDescent="0.25">
      <c r="B51" s="24"/>
      <c r="C51" s="24"/>
      <c r="K51" s="128" t="s">
        <v>124</v>
      </c>
      <c r="L51" s="129">
        <f>SUM(L5:L50)</f>
        <v>0</v>
      </c>
    </row>
    <row r="52" spans="2:12" x14ac:dyDescent="0.25">
      <c r="B52" s="24"/>
      <c r="C52" s="24"/>
      <c r="D52" s="24"/>
    </row>
    <row r="53" spans="2:12" ht="30" customHeight="1" x14ac:dyDescent="0.25">
      <c r="B53" s="243" t="s">
        <v>445</v>
      </c>
      <c r="C53" s="243"/>
      <c r="D53" s="243"/>
      <c r="I53" s="96" t="s">
        <v>446</v>
      </c>
      <c r="K53" s="96" t="s">
        <v>447</v>
      </c>
    </row>
  </sheetData>
  <mergeCells count="9">
    <mergeCell ref="B6:C26"/>
    <mergeCell ref="B53:D53"/>
    <mergeCell ref="G6:L26"/>
    <mergeCell ref="D5:F5"/>
    <mergeCell ref="B37:C42"/>
    <mergeCell ref="G37:L42"/>
    <mergeCell ref="D36:F36"/>
    <mergeCell ref="E16:F16"/>
    <mergeCell ref="D29:L29"/>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9EC85-CEA5-4CCB-BBBB-5954472B5ED1}">
  <dimension ref="B1:J37"/>
  <sheetViews>
    <sheetView zoomScale="90" zoomScaleNormal="90" workbookViewId="0">
      <pane ySplit="4" topLeftCell="A5" activePane="bottomLeft" state="frozen"/>
      <selection pane="bottomLeft" activeCell="J24" sqref="J24"/>
    </sheetView>
  </sheetViews>
  <sheetFormatPr defaultColWidth="52.7109375" defaultRowHeight="15" x14ac:dyDescent="0.25"/>
  <cols>
    <col min="1" max="1" width="8.85546875" style="85" customWidth="1"/>
    <col min="2" max="2" width="9.140625" style="39"/>
    <col min="3" max="3" width="41.28515625" style="85" customWidth="1"/>
    <col min="4" max="4" width="83" style="85" customWidth="1"/>
    <col min="5" max="5" width="13.140625" style="86" customWidth="1"/>
    <col min="6" max="8" width="17.7109375" style="85" customWidth="1"/>
    <col min="9" max="9" width="20.28515625" style="85" bestFit="1" customWidth="1"/>
    <col min="10" max="10" width="17.7109375" style="85" customWidth="1"/>
    <col min="11" max="16" width="6.85546875" style="85" customWidth="1"/>
    <col min="17" max="27" width="6" style="85" customWidth="1"/>
    <col min="28" max="16384" width="52.7109375" style="85"/>
  </cols>
  <sheetData>
    <row r="1" spans="2:10" ht="15.75" thickBot="1" x14ac:dyDescent="0.3">
      <c r="C1" s="157"/>
      <c r="D1" s="157"/>
      <c r="E1" s="158"/>
      <c r="F1" s="157"/>
      <c r="G1" s="157"/>
      <c r="H1" s="157"/>
      <c r="I1" s="157"/>
      <c r="J1" s="157"/>
    </row>
    <row r="2" spans="2:10" ht="21" customHeight="1" thickBot="1" x14ac:dyDescent="0.3">
      <c r="C2" s="100" t="s">
        <v>448</v>
      </c>
      <c r="D2" s="145"/>
      <c r="E2" s="158"/>
      <c r="F2" s="157"/>
      <c r="G2" s="157"/>
      <c r="H2" s="157"/>
      <c r="I2" s="157"/>
      <c r="J2" s="157"/>
    </row>
    <row r="3" spans="2:10" x14ac:dyDescent="0.25">
      <c r="C3" s="13"/>
      <c r="D3" s="145"/>
      <c r="E3" s="158"/>
      <c r="F3" s="157"/>
      <c r="G3" s="157"/>
      <c r="H3" s="157"/>
      <c r="I3" s="157"/>
      <c r="J3" s="157"/>
    </row>
    <row r="4" spans="2:10" ht="48" customHeight="1" x14ac:dyDescent="0.25">
      <c r="B4" s="42" t="s">
        <v>126</v>
      </c>
      <c r="C4" s="43" t="s">
        <v>127</v>
      </c>
      <c r="D4" s="42" t="s">
        <v>129</v>
      </c>
      <c r="E4" s="43" t="s">
        <v>131</v>
      </c>
      <c r="F4" s="43" t="s">
        <v>132</v>
      </c>
      <c r="G4" s="44" t="s">
        <v>133</v>
      </c>
      <c r="H4" s="44" t="s">
        <v>134</v>
      </c>
      <c r="I4" s="44" t="s">
        <v>135</v>
      </c>
      <c r="J4" s="42" t="s">
        <v>136</v>
      </c>
    </row>
    <row r="5" spans="2:10" ht="48.75" customHeight="1" x14ac:dyDescent="0.25">
      <c r="B5" s="79">
        <v>601</v>
      </c>
      <c r="C5" s="80" t="s">
        <v>449</v>
      </c>
      <c r="D5" s="133" t="s">
        <v>450</v>
      </c>
      <c r="E5" s="149" t="s">
        <v>138</v>
      </c>
      <c r="F5" s="49">
        <v>2</v>
      </c>
      <c r="G5" s="150"/>
      <c r="H5" s="150"/>
      <c r="I5" s="151">
        <v>0</v>
      </c>
      <c r="J5" s="152">
        <f t="shared" ref="J5:J18" si="0">F5*I5</f>
        <v>0</v>
      </c>
    </row>
    <row r="6" spans="2:10" ht="49.5" customHeight="1" x14ac:dyDescent="0.25">
      <c r="B6" s="79">
        <v>602</v>
      </c>
      <c r="C6" s="80" t="s">
        <v>451</v>
      </c>
      <c r="D6" s="133" t="s">
        <v>452</v>
      </c>
      <c r="E6" s="149" t="s">
        <v>138</v>
      </c>
      <c r="F6" s="49">
        <v>2</v>
      </c>
      <c r="G6" s="150"/>
      <c r="H6" s="150"/>
      <c r="I6" s="151">
        <v>0</v>
      </c>
      <c r="J6" s="152">
        <f t="shared" si="0"/>
        <v>0</v>
      </c>
    </row>
    <row r="7" spans="2:10" ht="76.5" customHeight="1" x14ac:dyDescent="0.25">
      <c r="B7" s="79">
        <v>603</v>
      </c>
      <c r="C7" s="80" t="s">
        <v>453</v>
      </c>
      <c r="D7" s="133" t="s">
        <v>454</v>
      </c>
      <c r="E7" s="149" t="s">
        <v>138</v>
      </c>
      <c r="F7" s="49">
        <v>4</v>
      </c>
      <c r="G7" s="150"/>
      <c r="H7" s="150"/>
      <c r="I7" s="151">
        <v>0</v>
      </c>
      <c r="J7" s="152">
        <f t="shared" si="0"/>
        <v>0</v>
      </c>
    </row>
    <row r="8" spans="2:10" ht="31.5" customHeight="1" x14ac:dyDescent="0.25">
      <c r="B8" s="79">
        <v>604</v>
      </c>
      <c r="C8" s="99" t="s">
        <v>455</v>
      </c>
      <c r="D8" s="133" t="s">
        <v>456</v>
      </c>
      <c r="E8" s="149" t="s">
        <v>138</v>
      </c>
      <c r="F8" s="49">
        <v>4</v>
      </c>
      <c r="G8" s="150"/>
      <c r="H8" s="150"/>
      <c r="I8" s="151">
        <v>0</v>
      </c>
      <c r="J8" s="152">
        <f t="shared" si="0"/>
        <v>0</v>
      </c>
    </row>
    <row r="9" spans="2:10" x14ac:dyDescent="0.25">
      <c r="B9" s="79">
        <v>605</v>
      </c>
      <c r="C9" s="80" t="s">
        <v>457</v>
      </c>
      <c r="D9" s="87" t="s">
        <v>458</v>
      </c>
      <c r="E9" s="149" t="s">
        <v>138</v>
      </c>
      <c r="F9" s="49">
        <v>2</v>
      </c>
      <c r="G9" s="150"/>
      <c r="H9" s="150"/>
      <c r="I9" s="151">
        <v>0</v>
      </c>
      <c r="J9" s="152">
        <f t="shared" si="0"/>
        <v>0</v>
      </c>
    </row>
    <row r="10" spans="2:10" x14ac:dyDescent="0.25">
      <c r="B10" s="79">
        <v>606</v>
      </c>
      <c r="C10" s="80" t="s">
        <v>459</v>
      </c>
      <c r="D10" s="133" t="s">
        <v>460</v>
      </c>
      <c r="E10" s="149" t="s">
        <v>138</v>
      </c>
      <c r="F10" s="49">
        <v>6</v>
      </c>
      <c r="G10" s="150"/>
      <c r="H10" s="150"/>
      <c r="I10" s="151">
        <v>0</v>
      </c>
      <c r="J10" s="152">
        <f t="shared" si="0"/>
        <v>0</v>
      </c>
    </row>
    <row r="11" spans="2:10" ht="81" customHeight="1" x14ac:dyDescent="0.25">
      <c r="B11" s="79">
        <v>607</v>
      </c>
      <c r="C11" s="80" t="s">
        <v>461</v>
      </c>
      <c r="D11" s="88" t="s">
        <v>462</v>
      </c>
      <c r="E11" s="149" t="s">
        <v>138</v>
      </c>
      <c r="F11" s="49">
        <v>4</v>
      </c>
      <c r="G11" s="150"/>
      <c r="H11" s="150"/>
      <c r="I11" s="151">
        <v>0</v>
      </c>
      <c r="J11" s="152">
        <f t="shared" si="0"/>
        <v>0</v>
      </c>
    </row>
    <row r="12" spans="2:10" x14ac:dyDescent="0.25">
      <c r="B12" s="79">
        <v>608</v>
      </c>
      <c r="C12" s="80" t="s">
        <v>463</v>
      </c>
      <c r="D12" s="133" t="s">
        <v>464</v>
      </c>
      <c r="E12" s="149" t="s">
        <v>138</v>
      </c>
      <c r="F12" s="49">
        <v>2</v>
      </c>
      <c r="G12" s="150"/>
      <c r="H12" s="150"/>
      <c r="I12" s="151">
        <v>0</v>
      </c>
      <c r="J12" s="152">
        <f t="shared" si="0"/>
        <v>0</v>
      </c>
    </row>
    <row r="13" spans="2:10" x14ac:dyDescent="0.25">
      <c r="B13" s="79">
        <v>609</v>
      </c>
      <c r="C13" s="80" t="s">
        <v>465</v>
      </c>
      <c r="D13" s="133" t="s">
        <v>466</v>
      </c>
      <c r="E13" s="149" t="s">
        <v>138</v>
      </c>
      <c r="F13" s="49">
        <v>2</v>
      </c>
      <c r="G13" s="150"/>
      <c r="H13" s="150"/>
      <c r="I13" s="151">
        <v>0</v>
      </c>
      <c r="J13" s="152">
        <f t="shared" si="0"/>
        <v>0</v>
      </c>
    </row>
    <row r="14" spans="2:10" x14ac:dyDescent="0.25">
      <c r="B14" s="79">
        <v>610</v>
      </c>
      <c r="C14" s="80" t="s">
        <v>467</v>
      </c>
      <c r="D14" s="133" t="s">
        <v>468</v>
      </c>
      <c r="E14" s="149" t="s">
        <v>138</v>
      </c>
      <c r="F14" s="49">
        <v>2</v>
      </c>
      <c r="G14" s="150"/>
      <c r="H14" s="150"/>
      <c r="I14" s="151">
        <v>0</v>
      </c>
      <c r="J14" s="152">
        <f t="shared" si="0"/>
        <v>0</v>
      </c>
    </row>
    <row r="15" spans="2:10" x14ac:dyDescent="0.25">
      <c r="B15" s="79">
        <v>611</v>
      </c>
      <c r="C15" s="80" t="s">
        <v>469</v>
      </c>
      <c r="D15" s="133" t="s">
        <v>470</v>
      </c>
      <c r="E15" s="149" t="s">
        <v>138</v>
      </c>
      <c r="F15" s="49">
        <v>2</v>
      </c>
      <c r="G15" s="150"/>
      <c r="H15" s="150"/>
      <c r="I15" s="151">
        <v>0</v>
      </c>
      <c r="J15" s="152">
        <f t="shared" si="0"/>
        <v>0</v>
      </c>
    </row>
    <row r="16" spans="2:10" x14ac:dyDescent="0.25">
      <c r="B16" s="79">
        <v>612</v>
      </c>
      <c r="C16" s="80" t="s">
        <v>471</v>
      </c>
      <c r="D16" s="133" t="s">
        <v>472</v>
      </c>
      <c r="E16" s="149" t="s">
        <v>138</v>
      </c>
      <c r="F16" s="49">
        <v>2</v>
      </c>
      <c r="G16" s="150"/>
      <c r="H16" s="150"/>
      <c r="I16" s="151">
        <v>0</v>
      </c>
      <c r="J16" s="152">
        <f t="shared" si="0"/>
        <v>0</v>
      </c>
    </row>
    <row r="17" spans="2:10" ht="62.25" customHeight="1" x14ac:dyDescent="0.25">
      <c r="B17" s="79">
        <v>613</v>
      </c>
      <c r="C17" s="80" t="s">
        <v>473</v>
      </c>
      <c r="D17" s="133" t="s">
        <v>474</v>
      </c>
      <c r="E17" s="149" t="s">
        <v>138</v>
      </c>
      <c r="F17" s="49">
        <v>2</v>
      </c>
      <c r="G17" s="150"/>
      <c r="H17" s="150"/>
      <c r="I17" s="151">
        <v>0</v>
      </c>
      <c r="J17" s="152">
        <f t="shared" si="0"/>
        <v>0</v>
      </c>
    </row>
    <row r="18" spans="2:10" x14ac:dyDescent="0.25">
      <c r="B18" s="79">
        <v>614</v>
      </c>
      <c r="C18" s="80" t="s">
        <v>475</v>
      </c>
      <c r="D18" s="133" t="s">
        <v>476</v>
      </c>
      <c r="E18" s="149" t="s">
        <v>138</v>
      </c>
      <c r="F18" s="49">
        <v>8</v>
      </c>
      <c r="G18" s="150"/>
      <c r="H18" s="150"/>
      <c r="I18" s="151">
        <v>0</v>
      </c>
      <c r="J18" s="152">
        <f t="shared" si="0"/>
        <v>0</v>
      </c>
    </row>
    <row r="19" spans="2:10" x14ac:dyDescent="0.25">
      <c r="B19" s="79">
        <v>615</v>
      </c>
      <c r="C19" s="80" t="s">
        <v>477</v>
      </c>
      <c r="D19" s="133" t="s">
        <v>476</v>
      </c>
      <c r="E19" s="149" t="s">
        <v>138</v>
      </c>
      <c r="F19" s="49">
        <v>12</v>
      </c>
      <c r="G19" s="150"/>
      <c r="H19" s="150"/>
      <c r="I19" s="151">
        <v>0</v>
      </c>
      <c r="J19" s="152">
        <f t="shared" ref="J19:J23" si="1">F19*I19</f>
        <v>0</v>
      </c>
    </row>
    <row r="20" spans="2:10" x14ac:dyDescent="0.25">
      <c r="B20" s="79">
        <v>614</v>
      </c>
      <c r="C20" s="80" t="s">
        <v>478</v>
      </c>
      <c r="D20" s="133" t="s">
        <v>476</v>
      </c>
      <c r="E20" s="149" t="s">
        <v>138</v>
      </c>
      <c r="F20" s="49">
        <v>12</v>
      </c>
      <c r="G20" s="150"/>
      <c r="H20" s="150"/>
      <c r="I20" s="151">
        <v>0</v>
      </c>
      <c r="J20" s="152">
        <f t="shared" si="1"/>
        <v>0</v>
      </c>
    </row>
    <row r="21" spans="2:10" x14ac:dyDescent="0.25">
      <c r="B21" s="79">
        <v>615</v>
      </c>
      <c r="C21" s="80" t="s">
        <v>479</v>
      </c>
      <c r="D21" s="133" t="s">
        <v>476</v>
      </c>
      <c r="E21" s="149" t="s">
        <v>138</v>
      </c>
      <c r="F21" s="49">
        <v>8</v>
      </c>
      <c r="G21" s="150"/>
      <c r="H21" s="150"/>
      <c r="I21" s="151">
        <v>0</v>
      </c>
      <c r="J21" s="152">
        <f t="shared" si="1"/>
        <v>0</v>
      </c>
    </row>
    <row r="22" spans="2:10" x14ac:dyDescent="0.25">
      <c r="B22" s="79">
        <v>616</v>
      </c>
      <c r="C22" s="80" t="s">
        <v>480</v>
      </c>
      <c r="D22" s="133" t="s">
        <v>476</v>
      </c>
      <c r="E22" s="149" t="s">
        <v>138</v>
      </c>
      <c r="F22" s="49">
        <v>8</v>
      </c>
      <c r="G22" s="150"/>
      <c r="H22" s="150"/>
      <c r="I22" s="151">
        <v>0</v>
      </c>
      <c r="J22" s="152">
        <f t="shared" si="1"/>
        <v>0</v>
      </c>
    </row>
    <row r="23" spans="2:10" x14ac:dyDescent="0.25">
      <c r="B23" s="79">
        <v>617</v>
      </c>
      <c r="C23" s="80" t="s">
        <v>481</v>
      </c>
      <c r="D23" s="133"/>
      <c r="E23" s="149" t="s">
        <v>482</v>
      </c>
      <c r="F23" s="49">
        <v>40</v>
      </c>
      <c r="G23" s="150"/>
      <c r="H23" s="150"/>
      <c r="I23" s="151">
        <v>0</v>
      </c>
      <c r="J23" s="152">
        <f t="shared" si="1"/>
        <v>0</v>
      </c>
    </row>
    <row r="24" spans="2:10" ht="24" customHeight="1" x14ac:dyDescent="0.25">
      <c r="C24" s="157"/>
      <c r="D24" s="157"/>
      <c r="E24" s="158"/>
      <c r="F24" s="157"/>
      <c r="G24" s="157"/>
      <c r="H24" s="157"/>
      <c r="I24" s="128" t="s">
        <v>124</v>
      </c>
      <c r="J24" s="129">
        <f>SUM(J5:J23)</f>
        <v>0</v>
      </c>
    </row>
    <row r="37" spans="3:4" x14ac:dyDescent="0.25">
      <c r="C37" s="145"/>
      <c r="D37" s="145"/>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83FBE-3FCA-4B25-84B4-05B033E82E12}">
  <dimension ref="B1:J46"/>
  <sheetViews>
    <sheetView zoomScale="90" zoomScaleNormal="90" workbookViewId="0">
      <pane ySplit="4" topLeftCell="A5" activePane="bottomLeft" state="frozen"/>
      <selection pane="bottomLeft" activeCell="G15" sqref="G15"/>
    </sheetView>
  </sheetViews>
  <sheetFormatPr defaultColWidth="52.7109375" defaultRowHeight="15" x14ac:dyDescent="0.25"/>
  <cols>
    <col min="1" max="1" width="8.140625" style="14" customWidth="1"/>
    <col min="2" max="2" width="9.140625" style="12"/>
    <col min="3" max="3" width="52.7109375" style="14"/>
    <col min="4" max="4" width="73" style="14" customWidth="1"/>
    <col min="5" max="5" width="9.7109375" style="14" customWidth="1"/>
    <col min="6" max="6" width="15.85546875" style="14" customWidth="1"/>
    <col min="7" max="10" width="23.28515625" style="14" customWidth="1"/>
    <col min="11" max="36" width="9.7109375" style="14" customWidth="1"/>
    <col min="37" max="16384" width="52.7109375" style="14"/>
  </cols>
  <sheetData>
    <row r="1" spans="2:10" ht="15.75" thickBot="1" x14ac:dyDescent="0.3"/>
    <row r="2" spans="2:10" ht="22.5" customHeight="1" thickBot="1" x14ac:dyDescent="0.3">
      <c r="C2" s="102" t="s">
        <v>483</v>
      </c>
      <c r="D2" s="12"/>
    </row>
    <row r="3" spans="2:10" x14ac:dyDescent="0.25">
      <c r="C3" s="12"/>
      <c r="D3" s="12"/>
    </row>
    <row r="4" spans="2:10" ht="57.75" customHeight="1" x14ac:dyDescent="0.25">
      <c r="B4" s="42" t="s">
        <v>126</v>
      </c>
      <c r="C4" s="58" t="s">
        <v>127</v>
      </c>
      <c r="D4" s="42" t="s">
        <v>129</v>
      </c>
      <c r="E4" s="58" t="s">
        <v>131</v>
      </c>
      <c r="F4" s="43" t="s">
        <v>132</v>
      </c>
      <c r="G4" s="44" t="s">
        <v>133</v>
      </c>
      <c r="H4" s="44" t="s">
        <v>134</v>
      </c>
      <c r="I4" s="44" t="s">
        <v>135</v>
      </c>
      <c r="J4" s="42" t="s">
        <v>136</v>
      </c>
    </row>
    <row r="5" spans="2:10" ht="91.5" customHeight="1" x14ac:dyDescent="0.25">
      <c r="B5" s="79">
        <v>701</v>
      </c>
      <c r="C5" s="80" t="s">
        <v>484</v>
      </c>
      <c r="D5" s="52" t="s">
        <v>485</v>
      </c>
      <c r="E5" s="149" t="s">
        <v>138</v>
      </c>
      <c r="F5" s="49">
        <v>2</v>
      </c>
      <c r="G5" s="150"/>
      <c r="H5" s="150"/>
      <c r="I5" s="151">
        <v>0</v>
      </c>
      <c r="J5" s="152">
        <f t="shared" ref="J5:J12" si="0">F5*I5</f>
        <v>0</v>
      </c>
    </row>
    <row r="6" spans="2:10" ht="19.5" customHeight="1" x14ac:dyDescent="0.25">
      <c r="B6" s="79">
        <v>702</v>
      </c>
      <c r="C6" s="80" t="s">
        <v>486</v>
      </c>
      <c r="D6" s="52" t="s">
        <v>487</v>
      </c>
      <c r="E6" s="149" t="s">
        <v>138</v>
      </c>
      <c r="F6" s="49">
        <v>2</v>
      </c>
      <c r="G6" s="150"/>
      <c r="H6" s="150"/>
      <c r="I6" s="151">
        <v>0</v>
      </c>
      <c r="J6" s="152">
        <f t="shared" si="0"/>
        <v>0</v>
      </c>
    </row>
    <row r="7" spans="2:10" ht="61.5" customHeight="1" x14ac:dyDescent="0.25">
      <c r="B7" s="79">
        <v>703</v>
      </c>
      <c r="C7" s="80" t="s">
        <v>488</v>
      </c>
      <c r="D7" s="52" t="s">
        <v>489</v>
      </c>
      <c r="E7" s="149" t="s">
        <v>138</v>
      </c>
      <c r="F7" s="49">
        <v>2</v>
      </c>
      <c r="G7" s="150"/>
      <c r="H7" s="150"/>
      <c r="I7" s="151">
        <v>0</v>
      </c>
      <c r="J7" s="152">
        <f t="shared" si="0"/>
        <v>0</v>
      </c>
    </row>
    <row r="8" spans="2:10" ht="75" x14ac:dyDescent="0.25">
      <c r="B8" s="79">
        <v>704</v>
      </c>
      <c r="C8" s="80" t="s">
        <v>490</v>
      </c>
      <c r="D8" s="52" t="s">
        <v>491</v>
      </c>
      <c r="E8" s="149" t="s">
        <v>138</v>
      </c>
      <c r="F8" s="49">
        <v>2</v>
      </c>
      <c r="G8" s="150"/>
      <c r="H8" s="150"/>
      <c r="I8" s="151">
        <v>0</v>
      </c>
      <c r="J8" s="152">
        <f t="shared" si="0"/>
        <v>0</v>
      </c>
    </row>
    <row r="9" spans="2:10" ht="76.5" customHeight="1" x14ac:dyDescent="0.25">
      <c r="B9" s="79">
        <v>705</v>
      </c>
      <c r="C9" s="80" t="s">
        <v>492</v>
      </c>
      <c r="D9" s="52" t="s">
        <v>493</v>
      </c>
      <c r="E9" s="149" t="s">
        <v>138</v>
      </c>
      <c r="F9" s="49">
        <v>2</v>
      </c>
      <c r="G9" s="150"/>
      <c r="H9" s="150"/>
      <c r="I9" s="151">
        <v>0</v>
      </c>
      <c r="J9" s="152">
        <f t="shared" si="0"/>
        <v>0</v>
      </c>
    </row>
    <row r="10" spans="2:10" ht="30.75" customHeight="1" x14ac:dyDescent="0.25">
      <c r="B10" s="79">
        <v>706</v>
      </c>
      <c r="C10" s="80" t="s">
        <v>494</v>
      </c>
      <c r="D10" s="52" t="s">
        <v>495</v>
      </c>
      <c r="E10" s="149" t="s">
        <v>138</v>
      </c>
      <c r="F10" s="49">
        <v>2</v>
      </c>
      <c r="G10" s="150"/>
      <c r="H10" s="150"/>
      <c r="I10" s="151">
        <v>0</v>
      </c>
      <c r="J10" s="152">
        <f t="shared" si="0"/>
        <v>0</v>
      </c>
    </row>
    <row r="11" spans="2:10" x14ac:dyDescent="0.25">
      <c r="B11" s="79">
        <v>707</v>
      </c>
      <c r="C11" s="80" t="s">
        <v>496</v>
      </c>
      <c r="D11" s="52" t="s">
        <v>497</v>
      </c>
      <c r="E11" s="149" t="s">
        <v>138</v>
      </c>
      <c r="F11" s="49">
        <v>4</v>
      </c>
      <c r="G11" s="150"/>
      <c r="H11" s="150"/>
      <c r="I11" s="151">
        <v>0</v>
      </c>
      <c r="J11" s="152">
        <f t="shared" si="0"/>
        <v>0</v>
      </c>
    </row>
    <row r="12" spans="2:10" ht="46.5" customHeight="1" x14ac:dyDescent="0.25">
      <c r="B12" s="79">
        <v>708</v>
      </c>
      <c r="C12" s="78" t="s">
        <v>498</v>
      </c>
      <c r="D12" s="94" t="s">
        <v>499</v>
      </c>
      <c r="E12" s="149" t="s">
        <v>138</v>
      </c>
      <c r="F12" s="49">
        <v>2</v>
      </c>
      <c r="G12" s="150"/>
      <c r="H12" s="150"/>
      <c r="I12" s="151">
        <v>0</v>
      </c>
      <c r="J12" s="152">
        <f t="shared" si="0"/>
        <v>0</v>
      </c>
    </row>
    <row r="13" spans="2:10" ht="25.5" customHeight="1" x14ac:dyDescent="0.25">
      <c r="I13" s="128" t="s">
        <v>124</v>
      </c>
      <c r="J13" s="129">
        <f>SUM(J5:J12)</f>
        <v>0</v>
      </c>
    </row>
    <row r="15" spans="2:10" x14ac:dyDescent="0.25">
      <c r="C15" s="84" t="s">
        <v>500</v>
      </c>
      <c r="D15" s="84" t="s">
        <v>501</v>
      </c>
    </row>
    <row r="26" spans="3:3" x14ac:dyDescent="0.25">
      <c r="C26" s="24"/>
    </row>
    <row r="28" spans="3:3" x14ac:dyDescent="0.25">
      <c r="C28" s="25"/>
    </row>
    <row r="29" spans="3:3" x14ac:dyDescent="0.25">
      <c r="C29" s="92"/>
    </row>
    <row r="30" spans="3:3" x14ac:dyDescent="0.25">
      <c r="C30" s="25"/>
    </row>
    <row r="31" spans="3:3" x14ac:dyDescent="0.25">
      <c r="C31" s="25"/>
    </row>
    <row r="32" spans="3:3" x14ac:dyDescent="0.25">
      <c r="C32" s="25"/>
    </row>
    <row r="34" spans="3:4" x14ac:dyDescent="0.25">
      <c r="C34" s="25"/>
    </row>
    <row r="35" spans="3:4" x14ac:dyDescent="0.25">
      <c r="C35" s="25"/>
    </row>
    <row r="36" spans="3:4" x14ac:dyDescent="0.25">
      <c r="C36" s="25"/>
    </row>
    <row r="37" spans="3:4" x14ac:dyDescent="0.25">
      <c r="C37" s="25"/>
    </row>
    <row r="44" spans="3:4" x14ac:dyDescent="0.25">
      <c r="C44" s="24"/>
    </row>
    <row r="45" spans="3:4" x14ac:dyDescent="0.25">
      <c r="C45" s="26"/>
      <c r="D45" s="12"/>
    </row>
    <row r="46" spans="3:4" x14ac:dyDescent="0.25">
      <c r="C46" s="24"/>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95A27-7EC8-4C57-923A-CC9948FD8726}">
  <dimension ref="A1:L74"/>
  <sheetViews>
    <sheetView zoomScale="90" zoomScaleNormal="90" workbookViewId="0">
      <pane ySplit="4" topLeftCell="A5" activePane="bottomLeft" state="frozen"/>
      <selection pane="bottomLeft" activeCell="K60" sqref="K60"/>
    </sheetView>
  </sheetViews>
  <sheetFormatPr defaultRowHeight="15" x14ac:dyDescent="0.25"/>
  <cols>
    <col min="1" max="1" width="3.7109375" style="40" customWidth="1"/>
    <col min="2" max="2" width="9.140625" style="39"/>
    <col min="3" max="3" width="26.28515625" style="40" customWidth="1"/>
    <col min="4" max="4" width="27.7109375" style="40" customWidth="1"/>
    <col min="5" max="5" width="84.140625" style="40" customWidth="1"/>
    <col min="6" max="6" width="32" style="40" customWidth="1"/>
    <col min="7" max="7" width="11" style="41" customWidth="1"/>
    <col min="8" max="8" width="14.28515625" style="41" customWidth="1"/>
    <col min="9" max="9" width="34.5703125" style="40" customWidth="1"/>
    <col min="10" max="10" width="17" style="40" customWidth="1"/>
    <col min="11" max="11" width="20.28515625" style="126" bestFit="1" customWidth="1"/>
    <col min="12" max="12" width="13.85546875" style="126" customWidth="1"/>
    <col min="13" max="16384" width="9.140625" style="40"/>
  </cols>
  <sheetData>
    <row r="1" spans="1:12" x14ac:dyDescent="0.25">
      <c r="A1" s="145"/>
      <c r="C1" s="145"/>
      <c r="D1" s="145"/>
      <c r="E1" s="145"/>
      <c r="F1" s="145"/>
      <c r="G1" s="146"/>
      <c r="H1" s="146"/>
      <c r="I1" s="145"/>
      <c r="J1" s="145"/>
      <c r="K1" s="147"/>
      <c r="L1" s="147"/>
    </row>
    <row r="2" spans="1:12" x14ac:dyDescent="0.25">
      <c r="A2" s="145"/>
      <c r="C2" s="100" t="s">
        <v>593</v>
      </c>
      <c r="D2" s="145"/>
      <c r="E2" s="145"/>
      <c r="F2" s="145"/>
      <c r="G2" s="146"/>
      <c r="H2" s="146"/>
      <c r="I2" s="145"/>
      <c r="J2" s="145"/>
      <c r="K2" s="147"/>
      <c r="L2" s="147"/>
    </row>
    <row r="4" spans="1:12" ht="45" x14ac:dyDescent="0.25">
      <c r="A4" s="145"/>
      <c r="B4" s="42" t="s">
        <v>126</v>
      </c>
      <c r="C4" s="43" t="s">
        <v>127</v>
      </c>
      <c r="D4" s="43" t="s">
        <v>128</v>
      </c>
      <c r="E4" s="42" t="s">
        <v>129</v>
      </c>
      <c r="F4" s="43" t="s">
        <v>130</v>
      </c>
      <c r="G4" s="43" t="s">
        <v>131</v>
      </c>
      <c r="H4" s="43" t="s">
        <v>132</v>
      </c>
      <c r="I4" s="44" t="s">
        <v>133</v>
      </c>
      <c r="J4" s="44" t="s">
        <v>134</v>
      </c>
      <c r="K4" s="127" t="s">
        <v>135</v>
      </c>
      <c r="L4" s="125" t="s">
        <v>136</v>
      </c>
    </row>
    <row r="5" spans="1:12" ht="28.5" customHeight="1" x14ac:dyDescent="0.25">
      <c r="A5" s="145"/>
      <c r="B5" s="77">
        <v>801</v>
      </c>
      <c r="C5" s="78" t="s">
        <v>502</v>
      </c>
      <c r="D5" s="38"/>
      <c r="E5" s="38"/>
      <c r="F5" s="38"/>
      <c r="G5" s="148" t="s">
        <v>138</v>
      </c>
      <c r="H5" s="149">
        <v>1</v>
      </c>
      <c r="I5" s="150"/>
      <c r="J5" s="150"/>
      <c r="K5" s="151">
        <v>0</v>
      </c>
      <c r="L5" s="152">
        <f>H5*K5</f>
        <v>0</v>
      </c>
    </row>
    <row r="6" spans="1:12" x14ac:dyDescent="0.25">
      <c r="A6" s="145"/>
      <c r="B6" s="170"/>
      <c r="C6" s="172"/>
      <c r="D6" s="164" t="s">
        <v>139</v>
      </c>
      <c r="E6" s="153" t="s">
        <v>503</v>
      </c>
      <c r="F6" s="166" t="s">
        <v>141</v>
      </c>
      <c r="G6" s="170"/>
      <c r="H6" s="171"/>
      <c r="I6" s="171"/>
      <c r="J6" s="171"/>
      <c r="K6" s="171"/>
      <c r="L6" s="172"/>
    </row>
    <row r="7" spans="1:12" x14ac:dyDescent="0.25">
      <c r="A7" s="145"/>
      <c r="B7" s="173"/>
      <c r="C7" s="175"/>
      <c r="D7" s="164" t="s">
        <v>142</v>
      </c>
      <c r="E7" s="153" t="s">
        <v>504</v>
      </c>
      <c r="F7" s="166" t="s">
        <v>158</v>
      </c>
      <c r="G7" s="173"/>
      <c r="H7" s="247"/>
      <c r="I7" s="247"/>
      <c r="J7" s="247"/>
      <c r="K7" s="247"/>
      <c r="L7" s="175"/>
    </row>
    <row r="8" spans="1:12" x14ac:dyDescent="0.25">
      <c r="A8" s="145"/>
      <c r="B8" s="173"/>
      <c r="C8" s="175"/>
      <c r="D8" s="164" t="s">
        <v>145</v>
      </c>
      <c r="E8" s="48" t="s">
        <v>505</v>
      </c>
      <c r="F8" s="166" t="s">
        <v>146</v>
      </c>
      <c r="G8" s="173"/>
      <c r="H8" s="247"/>
      <c r="I8" s="247"/>
      <c r="J8" s="247"/>
      <c r="K8" s="247"/>
      <c r="L8" s="175"/>
    </row>
    <row r="9" spans="1:12" x14ac:dyDescent="0.25">
      <c r="A9" s="145"/>
      <c r="B9" s="173"/>
      <c r="C9" s="175"/>
      <c r="D9" s="164" t="s">
        <v>506</v>
      </c>
      <c r="E9" s="48" t="s">
        <v>507</v>
      </c>
      <c r="F9" s="166" t="s">
        <v>160</v>
      </c>
      <c r="G9" s="173"/>
      <c r="H9" s="247"/>
      <c r="I9" s="247"/>
      <c r="J9" s="247"/>
      <c r="K9" s="247"/>
      <c r="L9" s="175"/>
    </row>
    <row r="10" spans="1:12" ht="30" x14ac:dyDescent="0.25">
      <c r="A10" s="145"/>
      <c r="B10" s="173"/>
      <c r="C10" s="175"/>
      <c r="D10" s="164" t="s">
        <v>153</v>
      </c>
      <c r="E10" s="45" t="s">
        <v>508</v>
      </c>
      <c r="F10" s="166" t="s">
        <v>155</v>
      </c>
      <c r="G10" s="173"/>
      <c r="H10" s="247"/>
      <c r="I10" s="247"/>
      <c r="J10" s="247"/>
      <c r="K10" s="247"/>
      <c r="L10" s="175"/>
    </row>
    <row r="11" spans="1:12" x14ac:dyDescent="0.25">
      <c r="A11" s="145"/>
      <c r="B11" s="173"/>
      <c r="C11" s="175"/>
      <c r="D11" s="164" t="s">
        <v>159</v>
      </c>
      <c r="E11" s="153" t="s">
        <v>157</v>
      </c>
      <c r="F11" s="166" t="s">
        <v>160</v>
      </c>
      <c r="G11" s="173"/>
      <c r="H11" s="247"/>
      <c r="I11" s="247"/>
      <c r="J11" s="247"/>
      <c r="K11" s="247"/>
      <c r="L11" s="175"/>
    </row>
    <row r="12" spans="1:12" ht="66" customHeight="1" x14ac:dyDescent="0.25">
      <c r="A12" s="145"/>
      <c r="B12" s="173"/>
      <c r="C12" s="175"/>
      <c r="D12" s="164" t="s">
        <v>168</v>
      </c>
      <c r="E12" s="153" t="s">
        <v>509</v>
      </c>
      <c r="F12" s="166" t="s">
        <v>160</v>
      </c>
      <c r="G12" s="173"/>
      <c r="H12" s="247"/>
      <c r="I12" s="247"/>
      <c r="J12" s="247"/>
      <c r="K12" s="247"/>
      <c r="L12" s="175"/>
    </row>
    <row r="13" spans="1:12" x14ac:dyDescent="0.25">
      <c r="A13" s="145"/>
      <c r="B13" s="173"/>
      <c r="C13" s="175"/>
      <c r="D13" s="164" t="s">
        <v>170</v>
      </c>
      <c r="E13" s="153" t="s">
        <v>171</v>
      </c>
      <c r="F13" s="166" t="s">
        <v>172</v>
      </c>
      <c r="G13" s="173"/>
      <c r="H13" s="247"/>
      <c r="I13" s="247"/>
      <c r="J13" s="247"/>
      <c r="K13" s="247"/>
      <c r="L13" s="175"/>
    </row>
    <row r="14" spans="1:12" x14ac:dyDescent="0.25">
      <c r="A14" s="145"/>
      <c r="B14" s="173"/>
      <c r="C14" s="175"/>
      <c r="D14" s="164" t="s">
        <v>173</v>
      </c>
      <c r="E14" s="153" t="s">
        <v>174</v>
      </c>
      <c r="F14" s="166" t="s">
        <v>160</v>
      </c>
      <c r="G14" s="173"/>
      <c r="H14" s="247"/>
      <c r="I14" s="247"/>
      <c r="J14" s="247"/>
      <c r="K14" s="247"/>
      <c r="L14" s="175"/>
    </row>
    <row r="15" spans="1:12" x14ac:dyDescent="0.25">
      <c r="A15" s="145"/>
      <c r="B15" s="173"/>
      <c r="C15" s="175"/>
      <c r="D15" s="164" t="s">
        <v>173</v>
      </c>
      <c r="E15" s="153" t="s">
        <v>175</v>
      </c>
      <c r="F15" s="166" t="s">
        <v>160</v>
      </c>
      <c r="G15" s="173"/>
      <c r="H15" s="247"/>
      <c r="I15" s="247"/>
      <c r="J15" s="247"/>
      <c r="K15" s="247"/>
      <c r="L15" s="175"/>
    </row>
    <row r="16" spans="1:12" x14ac:dyDescent="0.25">
      <c r="A16" s="145"/>
      <c r="B16" s="173"/>
      <c r="C16" s="175"/>
      <c r="D16" s="164" t="s">
        <v>176</v>
      </c>
      <c r="E16" s="46" t="s">
        <v>177</v>
      </c>
      <c r="F16" s="166" t="s">
        <v>178</v>
      </c>
      <c r="G16" s="173"/>
      <c r="H16" s="247"/>
      <c r="I16" s="247"/>
      <c r="J16" s="247"/>
      <c r="K16" s="247"/>
      <c r="L16" s="175"/>
    </row>
    <row r="17" spans="1:12" ht="30" x14ac:dyDescent="0.25">
      <c r="A17" s="145"/>
      <c r="B17" s="173"/>
      <c r="C17" s="175"/>
      <c r="D17" s="164" t="s">
        <v>179</v>
      </c>
      <c r="E17" s="169" t="s">
        <v>591</v>
      </c>
      <c r="F17" s="166"/>
      <c r="G17" s="173"/>
      <c r="H17" s="247"/>
      <c r="I17" s="247"/>
      <c r="J17" s="247"/>
      <c r="K17" s="247"/>
      <c r="L17" s="175"/>
    </row>
    <row r="18" spans="1:12" ht="30" x14ac:dyDescent="0.25">
      <c r="A18" s="145"/>
      <c r="B18" s="173"/>
      <c r="C18" s="175"/>
      <c r="D18" s="164" t="s">
        <v>183</v>
      </c>
      <c r="E18" s="47" t="s">
        <v>184</v>
      </c>
      <c r="F18" s="166" t="s">
        <v>185</v>
      </c>
      <c r="G18" s="173"/>
      <c r="H18" s="247"/>
      <c r="I18" s="247"/>
      <c r="J18" s="247"/>
      <c r="K18" s="247"/>
      <c r="L18" s="175"/>
    </row>
    <row r="19" spans="1:12" ht="30" x14ac:dyDescent="0.25">
      <c r="A19" s="145"/>
      <c r="B19" s="173"/>
      <c r="C19" s="175"/>
      <c r="D19" s="164" t="s">
        <v>186</v>
      </c>
      <c r="E19" s="47" t="s">
        <v>187</v>
      </c>
      <c r="F19" s="166" t="s">
        <v>185</v>
      </c>
      <c r="G19" s="173"/>
      <c r="H19" s="247"/>
      <c r="I19" s="247"/>
      <c r="J19" s="247"/>
      <c r="K19" s="247"/>
      <c r="L19" s="175"/>
    </row>
    <row r="20" spans="1:12" ht="243" customHeight="1" x14ac:dyDescent="0.25">
      <c r="A20" s="145"/>
      <c r="B20" s="173"/>
      <c r="C20" s="175"/>
      <c r="D20" s="164" t="s">
        <v>188</v>
      </c>
      <c r="E20" s="45" t="s">
        <v>510</v>
      </c>
      <c r="F20" s="166" t="s">
        <v>185</v>
      </c>
      <c r="G20" s="173"/>
      <c r="H20" s="247"/>
      <c r="I20" s="247"/>
      <c r="J20" s="247"/>
      <c r="K20" s="247"/>
      <c r="L20" s="175"/>
    </row>
    <row r="21" spans="1:12" ht="45" x14ac:dyDescent="0.25">
      <c r="A21" s="145"/>
      <c r="B21" s="173"/>
      <c r="C21" s="175"/>
      <c r="D21" s="164" t="s">
        <v>190</v>
      </c>
      <c r="E21" s="153" t="s">
        <v>191</v>
      </c>
      <c r="F21" s="166" t="s">
        <v>192</v>
      </c>
      <c r="G21" s="173"/>
      <c r="H21" s="247"/>
      <c r="I21" s="247"/>
      <c r="J21" s="247"/>
      <c r="K21" s="247"/>
      <c r="L21" s="175"/>
    </row>
    <row r="22" spans="1:12" x14ac:dyDescent="0.25">
      <c r="A22" s="145"/>
      <c r="B22" s="173"/>
      <c r="C22" s="175"/>
      <c r="D22" s="165" t="s">
        <v>199</v>
      </c>
      <c r="E22" s="189"/>
      <c r="F22" s="248"/>
      <c r="G22" s="173"/>
      <c r="H22" s="247"/>
      <c r="I22" s="247"/>
      <c r="J22" s="247"/>
      <c r="K22" s="247"/>
      <c r="L22" s="175"/>
    </row>
    <row r="23" spans="1:12" ht="30" x14ac:dyDescent="0.25">
      <c r="A23" s="145"/>
      <c r="B23" s="173"/>
      <c r="C23" s="175"/>
      <c r="D23" s="164" t="s">
        <v>36</v>
      </c>
      <c r="E23" s="153" t="s">
        <v>511</v>
      </c>
      <c r="F23" s="166" t="s">
        <v>185</v>
      </c>
      <c r="G23" s="173"/>
      <c r="H23" s="247"/>
      <c r="I23" s="247"/>
      <c r="J23" s="247"/>
      <c r="K23" s="247"/>
      <c r="L23" s="175"/>
    </row>
    <row r="24" spans="1:12" x14ac:dyDescent="0.25">
      <c r="A24" s="145"/>
      <c r="B24" s="173"/>
      <c r="C24" s="175"/>
      <c r="D24" s="164" t="s">
        <v>202</v>
      </c>
      <c r="E24" s="153" t="s">
        <v>512</v>
      </c>
      <c r="F24" s="166"/>
      <c r="G24" s="173"/>
      <c r="H24" s="247"/>
      <c r="I24" s="247"/>
      <c r="J24" s="247"/>
      <c r="K24" s="247"/>
      <c r="L24" s="175"/>
    </row>
    <row r="25" spans="1:12" ht="79.5" customHeight="1" x14ac:dyDescent="0.25">
      <c r="A25" s="145"/>
      <c r="B25" s="173"/>
      <c r="C25" s="175"/>
      <c r="D25" s="164" t="s">
        <v>206</v>
      </c>
      <c r="E25" s="153" t="s">
        <v>513</v>
      </c>
      <c r="F25" s="166"/>
      <c r="G25" s="173"/>
      <c r="H25" s="247"/>
      <c r="I25" s="247"/>
      <c r="J25" s="247"/>
      <c r="K25" s="247"/>
      <c r="L25" s="175"/>
    </row>
    <row r="26" spans="1:12" ht="201.75" customHeight="1" x14ac:dyDescent="0.25">
      <c r="A26" s="145"/>
      <c r="B26" s="173"/>
      <c r="C26" s="175"/>
      <c r="D26" s="164" t="s">
        <v>514</v>
      </c>
      <c r="E26" s="169" t="s">
        <v>590</v>
      </c>
      <c r="F26" s="166"/>
      <c r="G26" s="173"/>
      <c r="H26" s="247"/>
      <c r="I26" s="247"/>
      <c r="J26" s="247"/>
      <c r="K26" s="247"/>
      <c r="L26" s="175"/>
    </row>
    <row r="27" spans="1:12" ht="186.75" customHeight="1" x14ac:dyDescent="0.25">
      <c r="A27" s="145"/>
      <c r="B27" s="176"/>
      <c r="C27" s="178"/>
      <c r="D27" s="164" t="s">
        <v>515</v>
      </c>
      <c r="E27" s="153" t="s">
        <v>516</v>
      </c>
      <c r="F27" s="163"/>
      <c r="G27" s="176"/>
      <c r="H27" s="177"/>
      <c r="I27" s="177"/>
      <c r="J27" s="177"/>
      <c r="K27" s="177"/>
      <c r="L27" s="178"/>
    </row>
    <row r="28" spans="1:12" ht="28.5" customHeight="1" x14ac:dyDescent="0.25">
      <c r="A28" s="145"/>
      <c r="C28" s="145"/>
      <c r="D28" s="145"/>
      <c r="E28" s="145"/>
      <c r="F28" s="145"/>
      <c r="G28" s="146"/>
      <c r="H28" s="146"/>
      <c r="I28" s="145"/>
      <c r="J28" s="145"/>
      <c r="K28" s="167" t="s">
        <v>124</v>
      </c>
      <c r="L28" s="168">
        <f>L5</f>
        <v>0</v>
      </c>
    </row>
    <row r="29" spans="1:12" x14ac:dyDescent="0.25">
      <c r="A29" s="145"/>
      <c r="C29" s="145"/>
      <c r="D29" s="145"/>
      <c r="E29" s="145"/>
      <c r="F29" s="145"/>
      <c r="G29" s="146"/>
      <c r="H29" s="146"/>
      <c r="I29" s="145"/>
      <c r="J29" s="145"/>
      <c r="K29" s="147"/>
      <c r="L29" s="147"/>
    </row>
    <row r="30" spans="1:12" x14ac:dyDescent="0.25">
      <c r="A30" s="145"/>
      <c r="C30" s="145"/>
      <c r="D30" s="145"/>
      <c r="E30" s="145"/>
      <c r="F30" s="145"/>
      <c r="G30" s="146"/>
      <c r="H30" s="146"/>
      <c r="I30" s="145"/>
      <c r="J30" s="145"/>
      <c r="K30" s="147"/>
      <c r="L30" s="147"/>
    </row>
    <row r="31" spans="1:12" x14ac:dyDescent="0.25">
      <c r="A31" s="145"/>
      <c r="C31" s="145"/>
      <c r="D31" s="145"/>
      <c r="E31" s="145"/>
      <c r="F31" s="145"/>
      <c r="G31" s="146"/>
      <c r="H31" s="146"/>
      <c r="I31" s="145"/>
      <c r="J31" s="145"/>
      <c r="K31" s="147"/>
      <c r="L31" s="147"/>
    </row>
    <row r="32" spans="1:12" x14ac:dyDescent="0.25">
      <c r="A32" s="145"/>
      <c r="C32" s="145"/>
      <c r="D32" s="145"/>
      <c r="E32" s="145"/>
      <c r="F32" s="145"/>
      <c r="G32" s="146"/>
      <c r="H32" s="146"/>
      <c r="I32" s="145"/>
      <c r="J32" s="145"/>
      <c r="K32" s="147"/>
      <c r="L32" s="147"/>
    </row>
    <row r="33" spans="1:12" x14ac:dyDescent="0.25">
      <c r="A33" s="145"/>
      <c r="C33" s="145"/>
      <c r="D33" s="145"/>
      <c r="E33" s="145"/>
      <c r="F33" s="145"/>
      <c r="G33" s="146"/>
      <c r="H33" s="146"/>
      <c r="I33" s="145"/>
      <c r="J33" s="145"/>
      <c r="K33" s="147"/>
      <c r="L33" s="147"/>
    </row>
    <row r="34" spans="1:12" x14ac:dyDescent="0.25">
      <c r="A34" s="145"/>
      <c r="C34" s="145"/>
      <c r="D34" s="145"/>
      <c r="E34" s="145"/>
      <c r="F34" s="145"/>
      <c r="G34" s="146"/>
      <c r="H34" s="146"/>
      <c r="I34" s="145"/>
      <c r="J34" s="145"/>
      <c r="K34" s="147"/>
      <c r="L34" s="147"/>
    </row>
    <row r="35" spans="1:12" x14ac:dyDescent="0.25">
      <c r="A35" s="145"/>
      <c r="C35" s="145"/>
      <c r="D35" s="145"/>
      <c r="E35" s="145"/>
      <c r="F35" s="145"/>
      <c r="G35" s="146"/>
      <c r="H35" s="146"/>
      <c r="I35" s="145"/>
      <c r="J35" s="145"/>
      <c r="K35" s="147"/>
      <c r="L35" s="147"/>
    </row>
    <row r="36" spans="1:12" x14ac:dyDescent="0.25">
      <c r="A36" s="145"/>
      <c r="C36" s="145"/>
      <c r="D36" s="145"/>
      <c r="E36" s="145"/>
      <c r="F36" s="145"/>
      <c r="G36" s="146"/>
      <c r="H36" s="146"/>
      <c r="I36" s="145"/>
      <c r="J36" s="145"/>
      <c r="K36" s="147"/>
      <c r="L36" s="147"/>
    </row>
    <row r="37" spans="1:12" x14ac:dyDescent="0.25">
      <c r="A37" s="145"/>
      <c r="C37" s="145"/>
      <c r="D37" s="145"/>
      <c r="E37" s="145"/>
      <c r="F37" s="145"/>
      <c r="G37" s="146"/>
      <c r="H37" s="146"/>
      <c r="I37" s="145"/>
      <c r="J37" s="145"/>
      <c r="K37" s="147"/>
      <c r="L37" s="147"/>
    </row>
    <row r="38" spans="1:12" x14ac:dyDescent="0.25">
      <c r="A38" s="145"/>
      <c r="C38" s="145"/>
      <c r="D38" s="145"/>
      <c r="E38" s="145"/>
      <c r="F38" s="145"/>
      <c r="G38" s="146"/>
      <c r="H38" s="146"/>
      <c r="I38" s="145"/>
      <c r="J38" s="145"/>
      <c r="K38" s="147"/>
      <c r="L38" s="147"/>
    </row>
    <row r="39" spans="1:12" x14ac:dyDescent="0.25">
      <c r="A39" s="145"/>
      <c r="C39" s="145"/>
      <c r="D39" s="145"/>
      <c r="E39" s="145"/>
      <c r="F39" s="145"/>
      <c r="G39" s="146"/>
      <c r="H39" s="146"/>
      <c r="I39" s="145"/>
      <c r="J39" s="145"/>
      <c r="K39" s="147"/>
      <c r="L39" s="147"/>
    </row>
    <row r="40" spans="1:12" x14ac:dyDescent="0.25">
      <c r="A40" s="145"/>
      <c r="C40" s="145"/>
      <c r="D40" s="145"/>
      <c r="E40" s="145"/>
      <c r="F40" s="145"/>
      <c r="G40" s="146"/>
      <c r="H40" s="146"/>
      <c r="I40" s="145"/>
      <c r="J40" s="145"/>
      <c r="K40" s="147"/>
      <c r="L40" s="147"/>
    </row>
    <row r="41" spans="1:12" x14ac:dyDescent="0.25">
      <c r="A41" s="145"/>
      <c r="C41" s="145"/>
      <c r="D41" s="145"/>
      <c r="E41" s="145"/>
      <c r="F41" s="145"/>
      <c r="G41" s="146"/>
      <c r="H41" s="146"/>
      <c r="I41" s="145"/>
      <c r="J41" s="145"/>
      <c r="K41" s="147"/>
      <c r="L41" s="147"/>
    </row>
    <row r="42" spans="1:12" x14ac:dyDescent="0.25">
      <c r="A42" s="145"/>
      <c r="C42" s="145"/>
      <c r="D42" s="145"/>
      <c r="E42" s="145"/>
      <c r="F42" s="145"/>
      <c r="G42" s="146"/>
      <c r="H42" s="146"/>
      <c r="I42" s="145"/>
      <c r="J42" s="145"/>
      <c r="K42" s="147"/>
      <c r="L42" s="147"/>
    </row>
    <row r="43" spans="1:12" x14ac:dyDescent="0.25">
      <c r="A43" s="145"/>
      <c r="C43" s="145"/>
      <c r="D43" s="145"/>
      <c r="E43" s="145"/>
      <c r="F43" s="145"/>
      <c r="G43" s="146"/>
      <c r="H43" s="146"/>
      <c r="I43" s="145"/>
      <c r="J43" s="145"/>
      <c r="K43" s="147"/>
      <c r="L43" s="147"/>
    </row>
    <row r="44" spans="1:12" x14ac:dyDescent="0.25">
      <c r="A44" s="145"/>
      <c r="C44" s="145"/>
      <c r="D44" s="145"/>
      <c r="E44" s="145"/>
      <c r="F44" s="145"/>
      <c r="G44" s="146"/>
      <c r="H44" s="146"/>
      <c r="I44" s="145"/>
      <c r="J44" s="145"/>
      <c r="K44" s="147"/>
      <c r="L44" s="147"/>
    </row>
    <row r="45" spans="1:12" x14ac:dyDescent="0.25">
      <c r="A45" s="145"/>
      <c r="C45" s="145"/>
      <c r="D45" s="145"/>
      <c r="E45" s="145"/>
      <c r="F45" s="145"/>
      <c r="G45" s="146"/>
      <c r="H45" s="146"/>
      <c r="I45" s="145"/>
      <c r="J45" s="145"/>
      <c r="K45" s="147"/>
      <c r="L45" s="147"/>
    </row>
    <row r="46" spans="1:12" x14ac:dyDescent="0.25">
      <c r="A46" s="145"/>
      <c r="C46" s="145"/>
      <c r="D46" s="145"/>
      <c r="E46" s="145"/>
      <c r="F46" s="145"/>
      <c r="G46" s="146"/>
      <c r="H46" s="146"/>
      <c r="I46" s="145"/>
      <c r="J46" s="145"/>
      <c r="K46" s="147"/>
      <c r="L46" s="147"/>
    </row>
    <row r="47" spans="1:12" x14ac:dyDescent="0.25">
      <c r="A47" s="145"/>
      <c r="C47" s="145"/>
      <c r="D47" s="145"/>
      <c r="E47" s="145"/>
      <c r="F47" s="145"/>
      <c r="G47" s="146"/>
      <c r="H47" s="146"/>
      <c r="I47" s="145"/>
      <c r="J47" s="145"/>
      <c r="K47" s="147"/>
      <c r="L47" s="147"/>
    </row>
    <row r="48" spans="1:12" x14ac:dyDescent="0.25">
      <c r="A48" s="145"/>
      <c r="C48" s="145"/>
      <c r="D48" s="145"/>
      <c r="E48" s="145"/>
      <c r="F48" s="145"/>
      <c r="G48" s="146"/>
      <c r="H48" s="146"/>
      <c r="I48" s="145"/>
      <c r="J48" s="145"/>
      <c r="K48" s="147"/>
      <c r="L48" s="147"/>
    </row>
    <row r="49" spans="1:12" x14ac:dyDescent="0.25">
      <c r="A49" s="145"/>
      <c r="C49" s="145"/>
      <c r="D49" s="145"/>
      <c r="E49" s="145"/>
      <c r="F49" s="145"/>
      <c r="G49" s="146"/>
      <c r="H49" s="146"/>
      <c r="I49" s="145"/>
      <c r="J49" s="145"/>
      <c r="K49" s="147"/>
      <c r="L49" s="147"/>
    </row>
    <row r="50" spans="1:12" x14ac:dyDescent="0.25">
      <c r="A50" s="145"/>
      <c r="C50" s="145"/>
      <c r="D50" s="145"/>
      <c r="E50" s="145"/>
      <c r="F50" s="145"/>
      <c r="G50" s="146"/>
      <c r="H50" s="146"/>
      <c r="I50" s="145"/>
      <c r="J50" s="145"/>
      <c r="K50" s="147"/>
      <c r="L50" s="147"/>
    </row>
    <row r="51" spans="1:12" x14ac:dyDescent="0.25">
      <c r="A51" s="145"/>
      <c r="C51" s="145"/>
      <c r="D51" s="145"/>
      <c r="E51" s="145"/>
      <c r="F51" s="145"/>
      <c r="G51" s="146"/>
      <c r="H51" s="146"/>
      <c r="I51" s="145"/>
      <c r="J51" s="145"/>
      <c r="K51" s="147"/>
      <c r="L51" s="147"/>
    </row>
    <row r="52" spans="1:12" x14ac:dyDescent="0.25">
      <c r="A52" s="145"/>
      <c r="C52" s="145"/>
      <c r="D52" s="145"/>
      <c r="E52" s="145"/>
      <c r="F52" s="145"/>
      <c r="G52" s="146"/>
      <c r="H52" s="146"/>
      <c r="I52" s="145"/>
      <c r="J52" s="145"/>
      <c r="K52" s="147"/>
      <c r="L52" s="147"/>
    </row>
    <row r="53" spans="1:12" x14ac:dyDescent="0.25">
      <c r="A53" s="145"/>
      <c r="C53" s="145"/>
      <c r="D53" s="145"/>
      <c r="E53" s="145"/>
      <c r="F53" s="145"/>
      <c r="G53" s="146"/>
      <c r="H53" s="146"/>
      <c r="I53" s="145"/>
      <c r="J53" s="145"/>
      <c r="K53" s="147"/>
      <c r="L53" s="147"/>
    </row>
    <row r="54" spans="1:12" x14ac:dyDescent="0.25">
      <c r="A54" s="145"/>
      <c r="C54" s="145"/>
      <c r="D54" s="145"/>
      <c r="E54" s="145"/>
      <c r="F54" s="145"/>
      <c r="G54" s="146"/>
      <c r="H54" s="146"/>
      <c r="I54" s="145"/>
      <c r="J54" s="145"/>
      <c r="K54" s="147"/>
      <c r="L54" s="147"/>
    </row>
    <row r="55" spans="1:12" x14ac:dyDescent="0.25">
      <c r="A55" s="145"/>
      <c r="C55" s="145"/>
      <c r="D55" s="145"/>
      <c r="E55" s="145"/>
      <c r="F55" s="145"/>
      <c r="G55" s="146"/>
      <c r="H55" s="146"/>
      <c r="I55" s="145"/>
      <c r="J55" s="145"/>
      <c r="K55" s="147"/>
      <c r="L55" s="147"/>
    </row>
    <row r="56" spans="1:12" x14ac:dyDescent="0.25">
      <c r="A56" s="145"/>
      <c r="C56" s="145"/>
      <c r="D56" s="145"/>
      <c r="E56" s="145"/>
      <c r="F56" s="145"/>
      <c r="G56" s="146"/>
      <c r="H56" s="146"/>
      <c r="I56" s="145"/>
      <c r="J56" s="145"/>
      <c r="K56" s="147"/>
      <c r="L56" s="147"/>
    </row>
    <row r="57" spans="1:12" x14ac:dyDescent="0.25">
      <c r="A57" s="145"/>
      <c r="C57" s="145"/>
      <c r="D57" s="145"/>
      <c r="E57" s="145"/>
      <c r="F57" s="145"/>
      <c r="G57" s="146"/>
      <c r="H57" s="146"/>
      <c r="I57" s="145"/>
      <c r="J57" s="145"/>
      <c r="K57" s="147"/>
      <c r="L57" s="147"/>
    </row>
    <row r="58" spans="1:12" x14ac:dyDescent="0.25">
      <c r="A58" s="145"/>
      <c r="C58" s="145"/>
      <c r="D58" s="145"/>
      <c r="E58" s="145"/>
      <c r="F58" s="145"/>
      <c r="G58" s="146"/>
      <c r="H58" s="146"/>
      <c r="I58" s="145"/>
      <c r="J58" s="145"/>
      <c r="K58" s="147"/>
      <c r="L58" s="147"/>
    </row>
    <row r="59" spans="1:12" x14ac:dyDescent="0.25">
      <c r="A59" s="145"/>
      <c r="C59" s="145"/>
      <c r="D59" s="145"/>
      <c r="E59" s="145"/>
      <c r="F59" s="145"/>
      <c r="G59" s="146"/>
      <c r="H59" s="146"/>
      <c r="I59" s="145"/>
      <c r="J59" s="145"/>
      <c r="K59" s="147"/>
      <c r="L59" s="147"/>
    </row>
    <row r="60" spans="1:12" x14ac:dyDescent="0.25">
      <c r="A60" s="145"/>
      <c r="C60" s="145"/>
      <c r="D60" s="145"/>
      <c r="E60" s="145"/>
      <c r="F60" s="145"/>
      <c r="G60" s="146"/>
      <c r="H60" s="146"/>
      <c r="I60" s="145"/>
      <c r="J60" s="145"/>
      <c r="K60" s="147"/>
      <c r="L60" s="147"/>
    </row>
    <row r="61" spans="1:12" x14ac:dyDescent="0.25">
      <c r="A61" s="145"/>
      <c r="C61" s="145"/>
      <c r="D61" s="145"/>
      <c r="E61" s="145"/>
      <c r="F61" s="145"/>
      <c r="G61" s="146"/>
      <c r="H61" s="146"/>
      <c r="I61" s="145"/>
      <c r="J61" s="145"/>
      <c r="K61" s="147"/>
      <c r="L61" s="147"/>
    </row>
    <row r="62" spans="1:12" x14ac:dyDescent="0.25">
      <c r="A62" s="145"/>
      <c r="C62" s="145"/>
      <c r="D62" s="145"/>
      <c r="E62" s="145"/>
      <c r="F62" s="145"/>
      <c r="G62" s="146"/>
      <c r="H62" s="146"/>
      <c r="I62" s="145"/>
      <c r="J62" s="145"/>
      <c r="K62" s="147"/>
      <c r="L62" s="147"/>
    </row>
    <row r="63" spans="1:12" x14ac:dyDescent="0.25">
      <c r="A63" s="145"/>
      <c r="C63" s="145"/>
      <c r="D63" s="145"/>
      <c r="E63" s="145"/>
      <c r="F63" s="145"/>
      <c r="G63" s="146"/>
      <c r="H63" s="146"/>
      <c r="I63" s="145"/>
      <c r="J63" s="145"/>
      <c r="K63" s="147"/>
      <c r="L63" s="147"/>
    </row>
    <row r="64" spans="1:12" x14ac:dyDescent="0.25">
      <c r="A64" s="145"/>
      <c r="C64" s="145"/>
      <c r="D64" s="145"/>
      <c r="E64" s="145"/>
      <c r="F64" s="145"/>
      <c r="G64" s="146"/>
      <c r="H64" s="146"/>
      <c r="I64" s="145"/>
      <c r="J64" s="145"/>
      <c r="K64" s="147"/>
      <c r="L64" s="147"/>
    </row>
    <row r="65" spans="1:12" x14ac:dyDescent="0.25">
      <c r="A65" s="145"/>
      <c r="C65" s="145"/>
      <c r="D65" s="145"/>
      <c r="E65" s="145"/>
      <c r="F65" s="145"/>
      <c r="G65" s="146"/>
      <c r="H65" s="146"/>
      <c r="I65" s="145"/>
      <c r="J65" s="145"/>
      <c r="K65" s="147"/>
      <c r="L65" s="147"/>
    </row>
    <row r="66" spans="1:12" x14ac:dyDescent="0.25">
      <c r="A66" s="145"/>
      <c r="C66" s="145"/>
      <c r="D66" s="145"/>
      <c r="E66" s="145"/>
      <c r="F66" s="145"/>
      <c r="G66" s="146"/>
      <c r="H66" s="146"/>
      <c r="I66" s="145"/>
      <c r="J66" s="145"/>
      <c r="K66" s="147"/>
      <c r="L66" s="147"/>
    </row>
    <row r="67" spans="1:12" x14ac:dyDescent="0.25">
      <c r="A67" s="145"/>
      <c r="C67" s="145"/>
      <c r="D67" s="145"/>
      <c r="E67" s="145"/>
      <c r="F67" s="145"/>
      <c r="G67" s="146"/>
      <c r="H67" s="146"/>
      <c r="I67" s="145"/>
      <c r="J67" s="145"/>
      <c r="K67" s="147"/>
      <c r="L67" s="147"/>
    </row>
    <row r="68" spans="1:12" x14ac:dyDescent="0.25">
      <c r="A68" s="145"/>
      <c r="C68" s="145"/>
      <c r="D68" s="145"/>
      <c r="E68" s="145"/>
      <c r="F68" s="145"/>
      <c r="G68" s="146"/>
      <c r="H68" s="146"/>
      <c r="I68" s="145"/>
      <c r="J68" s="145"/>
      <c r="K68" s="147"/>
      <c r="L68" s="147"/>
    </row>
    <row r="69" spans="1:12" x14ac:dyDescent="0.25">
      <c r="A69" s="145"/>
      <c r="C69" s="145"/>
      <c r="D69" s="145"/>
      <c r="E69" s="145"/>
      <c r="F69" s="145"/>
      <c r="G69" s="146"/>
      <c r="H69" s="146"/>
      <c r="I69" s="145"/>
      <c r="J69" s="145"/>
      <c r="K69" s="147"/>
      <c r="L69" s="147"/>
    </row>
    <row r="70" spans="1:12" x14ac:dyDescent="0.25">
      <c r="A70" s="145"/>
      <c r="C70" s="145"/>
      <c r="D70" s="145"/>
      <c r="E70" s="145"/>
      <c r="F70" s="145"/>
      <c r="G70" s="146"/>
      <c r="H70" s="146"/>
      <c r="I70" s="145"/>
      <c r="J70" s="145"/>
      <c r="K70" s="147"/>
      <c r="L70" s="147"/>
    </row>
    <row r="71" spans="1:12" x14ac:dyDescent="0.25">
      <c r="A71" s="145"/>
      <c r="C71" s="145"/>
      <c r="D71" s="145"/>
      <c r="E71" s="145"/>
      <c r="F71" s="145"/>
      <c r="G71" s="146"/>
      <c r="H71" s="146"/>
      <c r="I71" s="145"/>
      <c r="J71" s="145"/>
      <c r="K71" s="147"/>
      <c r="L71" s="147"/>
    </row>
    <row r="72" spans="1:12" x14ac:dyDescent="0.25">
      <c r="A72" s="145"/>
      <c r="C72" s="145"/>
      <c r="D72" s="145"/>
      <c r="E72" s="145"/>
      <c r="F72" s="145"/>
      <c r="G72" s="146"/>
      <c r="H72" s="146"/>
      <c r="I72" s="145"/>
      <c r="J72" s="145"/>
      <c r="K72" s="147"/>
      <c r="L72" s="147"/>
    </row>
    <row r="73" spans="1:12" x14ac:dyDescent="0.25">
      <c r="A73" s="145"/>
      <c r="C73" s="145"/>
      <c r="D73" s="145"/>
      <c r="E73" s="145"/>
      <c r="F73" s="145"/>
      <c r="G73" s="146"/>
      <c r="H73" s="146"/>
      <c r="I73" s="145"/>
      <c r="J73" s="145"/>
      <c r="K73" s="147"/>
      <c r="L73" s="147"/>
    </row>
    <row r="74" spans="1:12" x14ac:dyDescent="0.25">
      <c r="A74" s="145"/>
      <c r="C74" s="145"/>
      <c r="D74" s="145"/>
      <c r="E74" s="145"/>
      <c r="F74" s="145"/>
      <c r="G74" s="146"/>
      <c r="H74" s="146"/>
      <c r="I74" s="145"/>
      <c r="J74" s="145"/>
      <c r="K74" s="147"/>
      <c r="L74" s="147"/>
    </row>
  </sheetData>
  <mergeCells count="3">
    <mergeCell ref="E22:F22"/>
    <mergeCell ref="G6:L27"/>
    <mergeCell ref="B6:C27"/>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46226-5B4B-4CDF-81DF-B855913AD90E}">
  <dimension ref="A2:J32"/>
  <sheetViews>
    <sheetView workbookViewId="0">
      <selection activeCell="E20" sqref="E20"/>
    </sheetView>
  </sheetViews>
  <sheetFormatPr defaultRowHeight="15" x14ac:dyDescent="0.25"/>
  <sheetData>
    <row r="2" spans="1:10" x14ac:dyDescent="0.25">
      <c r="A2" t="s">
        <v>517</v>
      </c>
      <c r="B2" s="28" t="s">
        <v>518</v>
      </c>
      <c r="G2" t="s">
        <v>517</v>
      </c>
      <c r="H2" s="28" t="s">
        <v>519</v>
      </c>
    </row>
    <row r="3" spans="1:10" x14ac:dyDescent="0.25">
      <c r="A3">
        <v>1</v>
      </c>
      <c r="B3" s="29" t="s">
        <v>520</v>
      </c>
      <c r="C3" s="30"/>
      <c r="D3" s="31"/>
      <c r="G3">
        <v>1</v>
      </c>
      <c r="H3" s="29" t="s">
        <v>521</v>
      </c>
      <c r="I3" s="30"/>
      <c r="J3" s="31"/>
    </row>
    <row r="4" spans="1:10" x14ac:dyDescent="0.25">
      <c r="A4">
        <v>2</v>
      </c>
      <c r="B4" s="29" t="s">
        <v>449</v>
      </c>
      <c r="C4" s="30"/>
      <c r="D4" s="31"/>
      <c r="G4">
        <v>2</v>
      </c>
      <c r="H4" s="29" t="s">
        <v>522</v>
      </c>
      <c r="I4" s="30"/>
      <c r="J4" s="31"/>
    </row>
    <row r="5" spans="1:10" x14ac:dyDescent="0.25">
      <c r="A5">
        <v>3</v>
      </c>
      <c r="B5" s="29" t="s">
        <v>523</v>
      </c>
      <c r="C5" s="30"/>
      <c r="D5" s="31"/>
      <c r="G5">
        <v>3</v>
      </c>
      <c r="H5" s="29"/>
      <c r="I5" s="30"/>
      <c r="J5" s="31"/>
    </row>
    <row r="6" spans="1:10" x14ac:dyDescent="0.25">
      <c r="A6">
        <v>4</v>
      </c>
      <c r="B6" s="29"/>
      <c r="C6" s="30"/>
      <c r="D6" s="31"/>
      <c r="G6">
        <v>4</v>
      </c>
      <c r="H6" s="29"/>
      <c r="I6" s="30"/>
      <c r="J6" s="31"/>
    </row>
    <row r="7" spans="1:10" x14ac:dyDescent="0.25">
      <c r="A7">
        <v>5</v>
      </c>
      <c r="B7" s="32" t="s">
        <v>524</v>
      </c>
      <c r="D7" s="33"/>
      <c r="G7">
        <v>5</v>
      </c>
      <c r="H7" s="32"/>
      <c r="J7" s="33"/>
    </row>
    <row r="8" spans="1:10" x14ac:dyDescent="0.25">
      <c r="A8">
        <v>6</v>
      </c>
      <c r="B8" s="34"/>
      <c r="C8" s="35"/>
      <c r="D8" s="36"/>
      <c r="G8">
        <v>6</v>
      </c>
      <c r="H8" s="34"/>
      <c r="I8" s="35"/>
      <c r="J8" s="36"/>
    </row>
    <row r="12" spans="1:10" x14ac:dyDescent="0.25">
      <c r="A12" t="s">
        <v>517</v>
      </c>
      <c r="B12" s="28" t="s">
        <v>525</v>
      </c>
      <c r="G12" t="s">
        <v>517</v>
      </c>
      <c r="H12" s="28" t="s">
        <v>526</v>
      </c>
    </row>
    <row r="13" spans="1:10" x14ac:dyDescent="0.25">
      <c r="A13">
        <v>1</v>
      </c>
      <c r="B13" s="29"/>
      <c r="C13" s="30"/>
      <c r="D13" s="31"/>
      <c r="G13">
        <v>1</v>
      </c>
      <c r="H13" s="29"/>
      <c r="I13" s="30"/>
      <c r="J13" s="31"/>
    </row>
    <row r="14" spans="1:10" x14ac:dyDescent="0.25">
      <c r="A14">
        <v>2</v>
      </c>
      <c r="B14" s="32" t="s">
        <v>524</v>
      </c>
      <c r="D14" s="33"/>
      <c r="G14">
        <v>2</v>
      </c>
      <c r="H14" s="32"/>
      <c r="J14" s="33"/>
    </row>
    <row r="15" spans="1:10" x14ac:dyDescent="0.25">
      <c r="A15">
        <v>3</v>
      </c>
      <c r="B15" s="32"/>
      <c r="D15" s="33"/>
      <c r="G15">
        <v>3</v>
      </c>
      <c r="H15" s="32"/>
      <c r="J15" s="33"/>
    </row>
    <row r="16" spans="1:10" x14ac:dyDescent="0.25">
      <c r="A16">
        <v>4</v>
      </c>
      <c r="B16" s="29"/>
      <c r="C16" s="30"/>
      <c r="D16" s="31"/>
      <c r="G16">
        <v>4</v>
      </c>
      <c r="H16" s="29" t="s">
        <v>521</v>
      </c>
      <c r="I16" s="30"/>
      <c r="J16" s="31"/>
    </row>
    <row r="17" spans="1:10" x14ac:dyDescent="0.25">
      <c r="A17">
        <v>5</v>
      </c>
      <c r="B17" s="32" t="s">
        <v>527</v>
      </c>
      <c r="D17" s="33"/>
      <c r="G17">
        <v>5</v>
      </c>
      <c r="H17" s="32" t="s">
        <v>527</v>
      </c>
      <c r="J17" s="33"/>
    </row>
    <row r="18" spans="1:10" x14ac:dyDescent="0.25">
      <c r="A18">
        <v>6</v>
      </c>
      <c r="B18" s="34" t="s">
        <v>528</v>
      </c>
      <c r="C18" s="35"/>
      <c r="D18" s="36"/>
      <c r="G18">
        <v>6</v>
      </c>
      <c r="H18" s="34" t="s">
        <v>522</v>
      </c>
      <c r="I18" s="35"/>
      <c r="J18" s="36"/>
    </row>
    <row r="22" spans="1:10" x14ac:dyDescent="0.25">
      <c r="A22" t="s">
        <v>517</v>
      </c>
      <c r="B22" s="28" t="s">
        <v>529</v>
      </c>
    </row>
    <row r="23" spans="1:10" x14ac:dyDescent="0.25">
      <c r="A23">
        <v>1</v>
      </c>
      <c r="B23" s="29" t="s">
        <v>530</v>
      </c>
      <c r="C23" s="30"/>
      <c r="D23" s="31"/>
    </row>
    <row r="24" spans="1:10" x14ac:dyDescent="0.25">
      <c r="A24">
        <v>2</v>
      </c>
      <c r="B24" s="32"/>
      <c r="D24" s="33"/>
    </row>
    <row r="25" spans="1:10" x14ac:dyDescent="0.25">
      <c r="A25">
        <v>3</v>
      </c>
      <c r="B25" s="32"/>
      <c r="D25" s="33"/>
    </row>
    <row r="26" spans="1:10" x14ac:dyDescent="0.25">
      <c r="A26">
        <v>4</v>
      </c>
      <c r="B26" s="32" t="s">
        <v>531</v>
      </c>
      <c r="D26" s="33"/>
    </row>
    <row r="27" spans="1:10" x14ac:dyDescent="0.25">
      <c r="A27">
        <v>5</v>
      </c>
      <c r="B27" s="32"/>
      <c r="D27" s="33"/>
    </row>
    <row r="28" spans="1:10" x14ac:dyDescent="0.25">
      <c r="A28">
        <v>6</v>
      </c>
      <c r="B28" s="32"/>
      <c r="D28" s="33"/>
    </row>
    <row r="29" spans="1:10" x14ac:dyDescent="0.25">
      <c r="A29">
        <v>7</v>
      </c>
      <c r="B29" s="32"/>
      <c r="D29" s="33"/>
    </row>
    <row r="30" spans="1:10" x14ac:dyDescent="0.25">
      <c r="A30">
        <v>8</v>
      </c>
      <c r="B30" s="29"/>
      <c r="C30" s="30"/>
      <c r="D30" s="31"/>
    </row>
    <row r="31" spans="1:10" x14ac:dyDescent="0.25">
      <c r="A31">
        <v>9</v>
      </c>
      <c r="B31" s="32" t="s">
        <v>46</v>
      </c>
      <c r="D31" s="33"/>
    </row>
    <row r="32" spans="1:10" x14ac:dyDescent="0.25">
      <c r="A32">
        <v>10</v>
      </c>
      <c r="B32" s="34"/>
      <c r="C32" s="35"/>
      <c r="D32" s="36"/>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88EF2-5094-4822-812B-84B81D301334}">
  <dimension ref="B1:E91"/>
  <sheetViews>
    <sheetView zoomScale="80" zoomScaleNormal="80" workbookViewId="0">
      <selection activeCell="L79" sqref="L79"/>
    </sheetView>
  </sheetViews>
  <sheetFormatPr defaultRowHeight="18.75" customHeight="1" x14ac:dyDescent="0.25"/>
  <cols>
    <col min="1" max="1" width="9.140625" style="66"/>
    <col min="2" max="2" width="15.85546875" style="71" customWidth="1"/>
    <col min="3" max="3" width="86.140625" style="66" customWidth="1"/>
    <col min="4" max="5" width="14.85546875" style="73" customWidth="1"/>
    <col min="6" max="16384" width="9.140625" style="66"/>
  </cols>
  <sheetData>
    <row r="1" spans="2:5" ht="18.75" customHeight="1" thickBot="1" x14ac:dyDescent="0.3"/>
    <row r="2" spans="2:5" ht="41.25" customHeight="1" thickBot="1" x14ac:dyDescent="0.3">
      <c r="B2" s="249" t="s">
        <v>532</v>
      </c>
      <c r="C2" s="250"/>
    </row>
    <row r="3" spans="2:5" ht="18.75" customHeight="1" thickBot="1" x14ac:dyDescent="0.3">
      <c r="B3" s="106" t="s">
        <v>533</v>
      </c>
      <c r="C3" s="107" t="s">
        <v>534</v>
      </c>
      <c r="D3" s="107" t="s">
        <v>535</v>
      </c>
      <c r="E3" s="138" t="s">
        <v>536</v>
      </c>
    </row>
    <row r="4" spans="2:5" ht="18.75" customHeight="1" x14ac:dyDescent="0.25">
      <c r="B4" s="103">
        <v>101</v>
      </c>
      <c r="C4" s="104" t="s">
        <v>137</v>
      </c>
      <c r="D4" s="105">
        <v>2</v>
      </c>
      <c r="E4" s="139" t="s">
        <v>138</v>
      </c>
    </row>
    <row r="5" spans="2:5" ht="18.75" customHeight="1" x14ac:dyDescent="0.25">
      <c r="B5" s="75">
        <v>102</v>
      </c>
      <c r="C5" s="67" t="s">
        <v>210</v>
      </c>
      <c r="D5" s="49">
        <v>4</v>
      </c>
      <c r="E5" s="140" t="s">
        <v>138</v>
      </c>
    </row>
    <row r="6" spans="2:5" ht="18.75" customHeight="1" x14ac:dyDescent="0.25">
      <c r="B6" s="75">
        <v>103</v>
      </c>
      <c r="C6" s="67" t="s">
        <v>213</v>
      </c>
      <c r="D6" s="50">
        <v>2</v>
      </c>
      <c r="E6" s="141" t="s">
        <v>138</v>
      </c>
    </row>
    <row r="7" spans="2:5" ht="18.75" customHeight="1" x14ac:dyDescent="0.25">
      <c r="B7" s="75">
        <v>104</v>
      </c>
      <c r="C7" s="67" t="s">
        <v>68</v>
      </c>
      <c r="D7" s="49">
        <v>2</v>
      </c>
      <c r="E7" s="140" t="s">
        <v>138</v>
      </c>
    </row>
    <row r="8" spans="2:5" ht="18.75" customHeight="1" x14ac:dyDescent="0.25">
      <c r="B8" s="75">
        <v>105</v>
      </c>
      <c r="C8" s="67" t="s">
        <v>216</v>
      </c>
      <c r="D8" s="49">
        <v>2</v>
      </c>
      <c r="E8" s="140" t="s">
        <v>138</v>
      </c>
    </row>
    <row r="9" spans="2:5" ht="18.75" customHeight="1" x14ac:dyDescent="0.25">
      <c r="B9" s="75">
        <v>106</v>
      </c>
      <c r="C9" s="67" t="s">
        <v>218</v>
      </c>
      <c r="D9" s="49">
        <v>4</v>
      </c>
      <c r="E9" s="140" t="s">
        <v>138</v>
      </c>
    </row>
    <row r="10" spans="2:5" ht="18.75" customHeight="1" x14ac:dyDescent="0.25">
      <c r="B10" s="75">
        <v>107</v>
      </c>
      <c r="C10" s="67" t="s">
        <v>28</v>
      </c>
      <c r="D10" s="49">
        <v>2</v>
      </c>
      <c r="E10" s="140" t="s">
        <v>138</v>
      </c>
    </row>
    <row r="11" spans="2:5" ht="18.75" customHeight="1" x14ac:dyDescent="0.25">
      <c r="B11" s="75">
        <v>108</v>
      </c>
      <c r="C11" s="67" t="s">
        <v>249</v>
      </c>
      <c r="D11" s="49">
        <v>2</v>
      </c>
      <c r="E11" s="140" t="s">
        <v>138</v>
      </c>
    </row>
    <row r="12" spans="2:5" ht="18.75" customHeight="1" x14ac:dyDescent="0.25">
      <c r="B12" s="75">
        <v>109</v>
      </c>
      <c r="C12" s="67" t="s">
        <v>251</v>
      </c>
      <c r="D12" s="49">
        <v>4</v>
      </c>
      <c r="E12" s="140" t="s">
        <v>138</v>
      </c>
    </row>
    <row r="13" spans="2:5" ht="18.75" customHeight="1" x14ac:dyDescent="0.25">
      <c r="B13" s="75">
        <v>110</v>
      </c>
      <c r="C13" s="67" t="s">
        <v>253</v>
      </c>
      <c r="D13" s="49">
        <v>2</v>
      </c>
      <c r="E13" s="140" t="s">
        <v>138</v>
      </c>
    </row>
    <row r="14" spans="2:5" ht="18.75" customHeight="1" x14ac:dyDescent="0.25">
      <c r="B14" s="75">
        <v>111</v>
      </c>
      <c r="C14" s="67" t="s">
        <v>254</v>
      </c>
      <c r="D14" s="49">
        <v>2</v>
      </c>
      <c r="E14" s="140" t="s">
        <v>138</v>
      </c>
    </row>
    <row r="15" spans="2:5" ht="33.75" customHeight="1" x14ac:dyDescent="0.25">
      <c r="B15" s="75">
        <v>112</v>
      </c>
      <c r="C15" s="67" t="s">
        <v>255</v>
      </c>
      <c r="D15" s="49">
        <v>2</v>
      </c>
      <c r="E15" s="140" t="s">
        <v>138</v>
      </c>
    </row>
    <row r="16" spans="2:5" ht="18.75" customHeight="1" x14ac:dyDescent="0.25">
      <c r="B16" s="75">
        <v>113</v>
      </c>
      <c r="C16" s="67" t="s">
        <v>257</v>
      </c>
      <c r="D16" s="49">
        <v>4</v>
      </c>
      <c r="E16" s="140" t="s">
        <v>138</v>
      </c>
    </row>
    <row r="17" spans="2:5" ht="18.75" customHeight="1" x14ac:dyDescent="0.25">
      <c r="B17" s="75">
        <v>114</v>
      </c>
      <c r="C17" s="67" t="s">
        <v>259</v>
      </c>
      <c r="D17" s="49">
        <v>4</v>
      </c>
      <c r="E17" s="140" t="s">
        <v>138</v>
      </c>
    </row>
    <row r="18" spans="2:5" ht="18.75" customHeight="1" x14ac:dyDescent="0.25">
      <c r="B18" s="75">
        <v>115</v>
      </c>
      <c r="C18" s="67" t="s">
        <v>251</v>
      </c>
      <c r="D18" s="49">
        <v>8</v>
      </c>
      <c r="E18" s="140" t="s">
        <v>138</v>
      </c>
    </row>
    <row r="19" spans="2:5" ht="18.75" customHeight="1" x14ac:dyDescent="0.25">
      <c r="B19" s="75">
        <v>116</v>
      </c>
      <c r="C19" s="67" t="s">
        <v>261</v>
      </c>
      <c r="D19" s="49">
        <v>2</v>
      </c>
      <c r="E19" s="140" t="s">
        <v>138</v>
      </c>
    </row>
    <row r="20" spans="2:5" ht="18.75" customHeight="1" x14ac:dyDescent="0.25">
      <c r="B20" s="75">
        <v>117</v>
      </c>
      <c r="C20" s="67" t="s">
        <v>249</v>
      </c>
      <c r="D20" s="49">
        <v>2</v>
      </c>
      <c r="E20" s="140" t="s">
        <v>138</v>
      </c>
    </row>
    <row r="21" spans="2:5" ht="18.75" customHeight="1" x14ac:dyDescent="0.25">
      <c r="B21" s="75">
        <v>118</v>
      </c>
      <c r="C21" s="67" t="s">
        <v>262</v>
      </c>
      <c r="D21" s="49">
        <v>2</v>
      </c>
      <c r="E21" s="140" t="s">
        <v>263</v>
      </c>
    </row>
    <row r="22" spans="2:5" ht="18.75" customHeight="1" x14ac:dyDescent="0.25">
      <c r="B22" s="75">
        <v>201</v>
      </c>
      <c r="C22" s="54" t="s">
        <v>271</v>
      </c>
      <c r="D22" s="49">
        <v>4</v>
      </c>
      <c r="E22" s="140" t="s">
        <v>138</v>
      </c>
    </row>
    <row r="23" spans="2:5" ht="18.75" customHeight="1" x14ac:dyDescent="0.25">
      <c r="B23" s="75">
        <v>202</v>
      </c>
      <c r="C23" s="54" t="s">
        <v>282</v>
      </c>
      <c r="D23" s="49">
        <v>2</v>
      </c>
      <c r="E23" s="140" t="s">
        <v>138</v>
      </c>
    </row>
    <row r="24" spans="2:5" ht="18.75" customHeight="1" x14ac:dyDescent="0.25">
      <c r="B24" s="75">
        <v>203</v>
      </c>
      <c r="C24" s="54" t="s">
        <v>286</v>
      </c>
      <c r="D24" s="49">
        <v>6</v>
      </c>
      <c r="E24" s="140" t="s">
        <v>138</v>
      </c>
    </row>
    <row r="25" spans="2:5" ht="18.75" customHeight="1" x14ac:dyDescent="0.25">
      <c r="B25" s="75">
        <v>204</v>
      </c>
      <c r="C25" s="54" t="s">
        <v>537</v>
      </c>
      <c r="D25" s="49">
        <v>4</v>
      </c>
      <c r="E25" s="140" t="s">
        <v>138</v>
      </c>
    </row>
    <row r="26" spans="2:5" ht="18.75" customHeight="1" x14ac:dyDescent="0.25">
      <c r="B26" s="75">
        <v>205</v>
      </c>
      <c r="C26" s="54" t="s">
        <v>296</v>
      </c>
      <c r="D26" s="49">
        <v>12</v>
      </c>
      <c r="E26" s="140" t="s">
        <v>138</v>
      </c>
    </row>
    <row r="27" spans="2:5" ht="18.75" customHeight="1" x14ac:dyDescent="0.25">
      <c r="B27" s="75">
        <v>206</v>
      </c>
      <c r="C27" s="54" t="s">
        <v>298</v>
      </c>
      <c r="D27" s="49">
        <v>12</v>
      </c>
      <c r="E27" s="140" t="s">
        <v>138</v>
      </c>
    </row>
    <row r="28" spans="2:5" ht="18.75" customHeight="1" x14ac:dyDescent="0.25">
      <c r="B28" s="75">
        <v>207</v>
      </c>
      <c r="C28" s="54" t="s">
        <v>298</v>
      </c>
      <c r="D28" s="49">
        <v>12</v>
      </c>
      <c r="E28" s="140" t="s">
        <v>138</v>
      </c>
    </row>
    <row r="29" spans="2:5" ht="18.75" customHeight="1" x14ac:dyDescent="0.25">
      <c r="B29" s="75">
        <v>208</v>
      </c>
      <c r="C29" s="54" t="s">
        <v>301</v>
      </c>
      <c r="D29" s="49">
        <v>12</v>
      </c>
      <c r="E29" s="140" t="s">
        <v>138</v>
      </c>
    </row>
    <row r="30" spans="2:5" ht="18.75" customHeight="1" x14ac:dyDescent="0.25">
      <c r="B30" s="75">
        <v>209</v>
      </c>
      <c r="C30" s="54" t="s">
        <v>303</v>
      </c>
      <c r="D30" s="49">
        <v>4</v>
      </c>
      <c r="E30" s="140" t="s">
        <v>138</v>
      </c>
    </row>
    <row r="31" spans="2:5" ht="18.75" customHeight="1" x14ac:dyDescent="0.25">
      <c r="B31" s="75">
        <v>210</v>
      </c>
      <c r="C31" s="54" t="s">
        <v>304</v>
      </c>
      <c r="D31" s="49">
        <v>200</v>
      </c>
      <c r="E31" s="142" t="s">
        <v>482</v>
      </c>
    </row>
    <row r="32" spans="2:5" ht="18.75" customHeight="1" x14ac:dyDescent="0.25">
      <c r="B32" s="75">
        <v>211</v>
      </c>
      <c r="C32" s="54" t="s">
        <v>307</v>
      </c>
      <c r="D32" s="49">
        <v>80</v>
      </c>
      <c r="E32" s="140" t="s">
        <v>138</v>
      </c>
    </row>
    <row r="33" spans="2:5" ht="18.75" customHeight="1" x14ac:dyDescent="0.25">
      <c r="B33" s="75">
        <v>212</v>
      </c>
      <c r="C33" s="54" t="s">
        <v>308</v>
      </c>
      <c r="D33" s="49">
        <v>200</v>
      </c>
      <c r="E33" s="142" t="s">
        <v>482</v>
      </c>
    </row>
    <row r="34" spans="2:5" ht="18.75" customHeight="1" x14ac:dyDescent="0.25">
      <c r="B34" s="75">
        <v>213</v>
      </c>
      <c r="C34" s="54" t="s">
        <v>309</v>
      </c>
      <c r="D34" s="49">
        <v>40</v>
      </c>
      <c r="E34" s="140" t="s">
        <v>138</v>
      </c>
    </row>
    <row r="35" spans="2:5" ht="18.75" customHeight="1" x14ac:dyDescent="0.25">
      <c r="B35" s="75">
        <v>214</v>
      </c>
      <c r="C35" s="54" t="s">
        <v>310</v>
      </c>
      <c r="D35" s="49">
        <v>40</v>
      </c>
      <c r="E35" s="140" t="s">
        <v>138</v>
      </c>
    </row>
    <row r="36" spans="2:5" ht="18.75" customHeight="1" x14ac:dyDescent="0.25">
      <c r="B36" s="75">
        <v>215</v>
      </c>
      <c r="C36" s="54" t="s">
        <v>311</v>
      </c>
      <c r="D36" s="49">
        <v>20</v>
      </c>
      <c r="E36" s="140" t="s">
        <v>138</v>
      </c>
    </row>
    <row r="37" spans="2:5" ht="18.75" customHeight="1" x14ac:dyDescent="0.25">
      <c r="B37" s="75">
        <v>216</v>
      </c>
      <c r="C37" s="54" t="s">
        <v>312</v>
      </c>
      <c r="D37" s="49">
        <v>20</v>
      </c>
      <c r="E37" s="140" t="s">
        <v>138</v>
      </c>
    </row>
    <row r="38" spans="2:5" ht="18.75" customHeight="1" x14ac:dyDescent="0.25">
      <c r="B38" s="75">
        <v>217</v>
      </c>
      <c r="C38" s="54" t="s">
        <v>313</v>
      </c>
      <c r="D38" s="49">
        <v>200</v>
      </c>
      <c r="E38" s="142" t="s">
        <v>482</v>
      </c>
    </row>
    <row r="39" spans="2:5" ht="18.75" customHeight="1" x14ac:dyDescent="0.25">
      <c r="B39" s="75">
        <v>218</v>
      </c>
      <c r="C39" s="54" t="s">
        <v>314</v>
      </c>
      <c r="D39" s="49">
        <v>80</v>
      </c>
      <c r="E39" s="140" t="s">
        <v>138</v>
      </c>
    </row>
    <row r="40" spans="2:5" ht="28.5" customHeight="1" x14ac:dyDescent="0.25">
      <c r="B40" s="75">
        <v>219</v>
      </c>
      <c r="C40" s="54" t="s">
        <v>316</v>
      </c>
      <c r="D40" s="49">
        <v>1</v>
      </c>
      <c r="E40" s="143" t="s">
        <v>138</v>
      </c>
    </row>
    <row r="41" spans="2:5" ht="18.75" customHeight="1" x14ac:dyDescent="0.25">
      <c r="B41" s="75">
        <v>220</v>
      </c>
      <c r="C41" s="54" t="s">
        <v>318</v>
      </c>
      <c r="D41" s="49">
        <v>12</v>
      </c>
      <c r="E41" s="140" t="s">
        <v>138</v>
      </c>
    </row>
    <row r="42" spans="2:5" ht="18.75" customHeight="1" x14ac:dyDescent="0.25">
      <c r="B42" s="75">
        <v>301</v>
      </c>
      <c r="C42" s="54" t="s">
        <v>320</v>
      </c>
      <c r="D42" s="49">
        <v>8</v>
      </c>
      <c r="E42" s="140" t="s">
        <v>138</v>
      </c>
    </row>
    <row r="43" spans="2:5" ht="18.75" customHeight="1" x14ac:dyDescent="0.25">
      <c r="B43" s="75">
        <v>401</v>
      </c>
      <c r="C43" s="68" t="s">
        <v>331</v>
      </c>
      <c r="D43" s="49">
        <v>2</v>
      </c>
      <c r="E43" s="140" t="s">
        <v>138</v>
      </c>
    </row>
    <row r="44" spans="2:5" ht="18.75" customHeight="1" x14ac:dyDescent="0.25">
      <c r="B44" s="75">
        <v>402</v>
      </c>
      <c r="C44" s="68" t="s">
        <v>362</v>
      </c>
      <c r="D44" s="49">
        <v>2</v>
      </c>
      <c r="E44" s="140" t="s">
        <v>138</v>
      </c>
    </row>
    <row r="45" spans="2:5" ht="18.75" customHeight="1" x14ac:dyDescent="0.25">
      <c r="B45" s="75">
        <v>501</v>
      </c>
      <c r="C45" s="54" t="s">
        <v>365</v>
      </c>
      <c r="D45" s="49">
        <v>2</v>
      </c>
      <c r="E45" s="140" t="s">
        <v>138</v>
      </c>
    </row>
    <row r="46" spans="2:5" ht="18.75" customHeight="1" x14ac:dyDescent="0.25">
      <c r="B46" s="75">
        <v>502</v>
      </c>
      <c r="C46" s="54" t="s">
        <v>405</v>
      </c>
      <c r="D46" s="49">
        <v>4</v>
      </c>
      <c r="E46" s="140" t="s">
        <v>138</v>
      </c>
    </row>
    <row r="47" spans="2:5" ht="18.75" customHeight="1" x14ac:dyDescent="0.25">
      <c r="B47" s="75">
        <v>503</v>
      </c>
      <c r="C47" s="54" t="s">
        <v>407</v>
      </c>
      <c r="D47" s="49">
        <v>2</v>
      </c>
      <c r="E47" s="140" t="s">
        <v>138</v>
      </c>
    </row>
    <row r="48" spans="2:5" ht="18.75" customHeight="1" x14ac:dyDescent="0.25">
      <c r="B48" s="75">
        <v>504</v>
      </c>
      <c r="C48" s="54" t="s">
        <v>410</v>
      </c>
      <c r="D48" s="49">
        <v>2</v>
      </c>
      <c r="E48" s="140" t="s">
        <v>138</v>
      </c>
    </row>
    <row r="49" spans="2:5" ht="18.75" customHeight="1" x14ac:dyDescent="0.25">
      <c r="B49" s="75">
        <v>505</v>
      </c>
      <c r="C49" s="54" t="s">
        <v>411</v>
      </c>
      <c r="D49" s="49">
        <v>2</v>
      </c>
      <c r="E49" s="140" t="s">
        <v>138</v>
      </c>
    </row>
    <row r="50" spans="2:5" ht="18.75" customHeight="1" x14ac:dyDescent="0.25">
      <c r="B50" s="75">
        <v>506</v>
      </c>
      <c r="C50" s="54" t="s">
        <v>412</v>
      </c>
      <c r="D50" s="49">
        <v>2</v>
      </c>
      <c r="E50" s="140" t="s">
        <v>138</v>
      </c>
    </row>
    <row r="51" spans="2:5" ht="18.75" customHeight="1" x14ac:dyDescent="0.25">
      <c r="B51" s="75">
        <v>507</v>
      </c>
      <c r="C51" s="54" t="s">
        <v>413</v>
      </c>
      <c r="D51" s="49">
        <v>4</v>
      </c>
      <c r="E51" s="140" t="s">
        <v>138</v>
      </c>
    </row>
    <row r="52" spans="2:5" ht="18.75" customHeight="1" x14ac:dyDescent="0.25">
      <c r="B52" s="75">
        <v>508</v>
      </c>
      <c r="C52" s="54" t="s">
        <v>79</v>
      </c>
      <c r="D52" s="49">
        <v>4</v>
      </c>
      <c r="E52" s="140" t="s">
        <v>138</v>
      </c>
    </row>
    <row r="53" spans="2:5" ht="27.75" customHeight="1" x14ac:dyDescent="0.25">
      <c r="B53" s="75">
        <v>509</v>
      </c>
      <c r="C53" s="54" t="s">
        <v>416</v>
      </c>
      <c r="D53" s="49">
        <v>2</v>
      </c>
      <c r="E53" s="140" t="s">
        <v>138</v>
      </c>
    </row>
    <row r="54" spans="2:5" ht="18.75" customHeight="1" x14ac:dyDescent="0.25">
      <c r="B54" s="75">
        <v>510</v>
      </c>
      <c r="C54" s="54" t="s">
        <v>58</v>
      </c>
      <c r="D54" s="49">
        <v>6</v>
      </c>
      <c r="E54" s="140" t="s">
        <v>138</v>
      </c>
    </row>
    <row r="55" spans="2:5" ht="29.25" customHeight="1" x14ac:dyDescent="0.25">
      <c r="B55" s="75">
        <v>511</v>
      </c>
      <c r="C55" s="54" t="s">
        <v>431</v>
      </c>
      <c r="D55" s="49">
        <v>6</v>
      </c>
      <c r="E55" s="140" t="s">
        <v>138</v>
      </c>
    </row>
    <row r="56" spans="2:5" ht="18.75" customHeight="1" x14ac:dyDescent="0.25">
      <c r="B56" s="75">
        <v>512</v>
      </c>
      <c r="C56" s="67" t="s">
        <v>249</v>
      </c>
      <c r="D56" s="49">
        <v>6</v>
      </c>
      <c r="E56" s="140" t="s">
        <v>138</v>
      </c>
    </row>
    <row r="57" spans="2:5" ht="18.75" customHeight="1" x14ac:dyDescent="0.25">
      <c r="B57" s="75">
        <v>513</v>
      </c>
      <c r="C57" s="54" t="s">
        <v>433</v>
      </c>
      <c r="D57" s="49">
        <v>12</v>
      </c>
      <c r="E57" s="140" t="s">
        <v>138</v>
      </c>
    </row>
    <row r="58" spans="2:5" ht="18.75" customHeight="1" x14ac:dyDescent="0.25">
      <c r="B58" s="75">
        <v>514</v>
      </c>
      <c r="C58" s="54" t="s">
        <v>435</v>
      </c>
      <c r="D58" s="49">
        <v>2</v>
      </c>
      <c r="E58" s="140" t="s">
        <v>138</v>
      </c>
    </row>
    <row r="59" spans="2:5" ht="18.75" customHeight="1" x14ac:dyDescent="0.25">
      <c r="B59" s="75">
        <v>515</v>
      </c>
      <c r="C59" s="54" t="s">
        <v>437</v>
      </c>
      <c r="D59" s="49">
        <v>2</v>
      </c>
      <c r="E59" s="140" t="s">
        <v>138</v>
      </c>
    </row>
    <row r="60" spans="2:5" ht="18.75" customHeight="1" x14ac:dyDescent="0.25">
      <c r="B60" s="75">
        <v>516</v>
      </c>
      <c r="C60" s="54" t="s">
        <v>439</v>
      </c>
      <c r="D60" s="49">
        <v>2</v>
      </c>
      <c r="E60" s="140" t="s">
        <v>138</v>
      </c>
    </row>
    <row r="61" spans="2:5" ht="18.75" customHeight="1" x14ac:dyDescent="0.25">
      <c r="B61" s="75">
        <v>517</v>
      </c>
      <c r="C61" s="54" t="s">
        <v>441</v>
      </c>
      <c r="D61" s="49">
        <v>2</v>
      </c>
      <c r="E61" s="140" t="s">
        <v>138</v>
      </c>
    </row>
    <row r="62" spans="2:5" ht="18.75" customHeight="1" x14ac:dyDescent="0.25">
      <c r="B62" s="75">
        <v>518</v>
      </c>
      <c r="C62" s="54" t="s">
        <v>443</v>
      </c>
      <c r="D62" s="49">
        <v>2</v>
      </c>
      <c r="E62" s="140" t="s">
        <v>138</v>
      </c>
    </row>
    <row r="63" spans="2:5" ht="18.75" customHeight="1" x14ac:dyDescent="0.25">
      <c r="B63" s="75">
        <v>601</v>
      </c>
      <c r="C63" s="54" t="s">
        <v>449</v>
      </c>
      <c r="D63" s="49">
        <v>2</v>
      </c>
      <c r="E63" s="140" t="s">
        <v>138</v>
      </c>
    </row>
    <row r="64" spans="2:5" ht="18.75" customHeight="1" x14ac:dyDescent="0.25">
      <c r="B64" s="75">
        <v>602</v>
      </c>
      <c r="C64" s="54" t="s">
        <v>451</v>
      </c>
      <c r="D64" s="49">
        <v>2</v>
      </c>
      <c r="E64" s="140" t="s">
        <v>138</v>
      </c>
    </row>
    <row r="65" spans="2:5" ht="18.75" customHeight="1" x14ac:dyDescent="0.25">
      <c r="B65" s="75">
        <v>603</v>
      </c>
      <c r="C65" s="54" t="s">
        <v>538</v>
      </c>
      <c r="D65" s="49">
        <v>4</v>
      </c>
      <c r="E65" s="140" t="s">
        <v>138</v>
      </c>
    </row>
    <row r="66" spans="2:5" ht="18.75" customHeight="1" x14ac:dyDescent="0.25">
      <c r="B66" s="75">
        <v>604</v>
      </c>
      <c r="C66" s="69" t="s">
        <v>539</v>
      </c>
      <c r="D66" s="49">
        <v>4</v>
      </c>
      <c r="E66" s="140" t="s">
        <v>138</v>
      </c>
    </row>
    <row r="67" spans="2:5" ht="18.75" customHeight="1" x14ac:dyDescent="0.25">
      <c r="B67" s="75">
        <v>605</v>
      </c>
      <c r="C67" s="54" t="s">
        <v>457</v>
      </c>
      <c r="D67" s="49">
        <v>2</v>
      </c>
      <c r="E67" s="140" t="s">
        <v>138</v>
      </c>
    </row>
    <row r="68" spans="2:5" ht="18.75" customHeight="1" x14ac:dyDescent="0.25">
      <c r="B68" s="75">
        <v>606</v>
      </c>
      <c r="C68" s="54" t="s">
        <v>459</v>
      </c>
      <c r="D68" s="49">
        <v>6</v>
      </c>
      <c r="E68" s="140" t="s">
        <v>138</v>
      </c>
    </row>
    <row r="69" spans="2:5" ht="18.75" customHeight="1" x14ac:dyDescent="0.25">
      <c r="B69" s="75">
        <v>607</v>
      </c>
      <c r="C69" s="54" t="s">
        <v>461</v>
      </c>
      <c r="D69" s="49">
        <v>4</v>
      </c>
      <c r="E69" s="140" t="s">
        <v>138</v>
      </c>
    </row>
    <row r="70" spans="2:5" ht="18.75" customHeight="1" x14ac:dyDescent="0.25">
      <c r="B70" s="75">
        <v>608</v>
      </c>
      <c r="C70" s="54" t="s">
        <v>463</v>
      </c>
      <c r="D70" s="49">
        <v>2</v>
      </c>
      <c r="E70" s="140" t="s">
        <v>138</v>
      </c>
    </row>
    <row r="71" spans="2:5" ht="18.75" customHeight="1" x14ac:dyDescent="0.25">
      <c r="B71" s="75">
        <v>609</v>
      </c>
      <c r="C71" s="54" t="s">
        <v>465</v>
      </c>
      <c r="D71" s="49">
        <v>2</v>
      </c>
      <c r="E71" s="140" t="s">
        <v>138</v>
      </c>
    </row>
    <row r="72" spans="2:5" ht="18.75" customHeight="1" x14ac:dyDescent="0.25">
      <c r="B72" s="75">
        <v>610</v>
      </c>
      <c r="C72" s="54" t="s">
        <v>467</v>
      </c>
      <c r="D72" s="49">
        <v>2</v>
      </c>
      <c r="E72" s="140" t="s">
        <v>138</v>
      </c>
    </row>
    <row r="73" spans="2:5" ht="18.75" customHeight="1" x14ac:dyDescent="0.25">
      <c r="B73" s="75">
        <v>611</v>
      </c>
      <c r="C73" s="54" t="s">
        <v>469</v>
      </c>
      <c r="D73" s="49">
        <v>2</v>
      </c>
      <c r="E73" s="140" t="s">
        <v>138</v>
      </c>
    </row>
    <row r="74" spans="2:5" ht="18.75" customHeight="1" x14ac:dyDescent="0.25">
      <c r="B74" s="75">
        <v>612</v>
      </c>
      <c r="C74" s="54" t="s">
        <v>471</v>
      </c>
      <c r="D74" s="49">
        <v>2</v>
      </c>
      <c r="E74" s="140" t="s">
        <v>138</v>
      </c>
    </row>
    <row r="75" spans="2:5" ht="18.75" customHeight="1" x14ac:dyDescent="0.25">
      <c r="B75" s="75">
        <v>613</v>
      </c>
      <c r="C75" s="54" t="s">
        <v>473</v>
      </c>
      <c r="D75" s="49">
        <v>2</v>
      </c>
      <c r="E75" s="140" t="s">
        <v>138</v>
      </c>
    </row>
    <row r="76" spans="2:5" ht="18.75" customHeight="1" x14ac:dyDescent="0.25">
      <c r="B76" s="75">
        <v>614</v>
      </c>
      <c r="C76" s="54" t="s">
        <v>475</v>
      </c>
      <c r="D76" s="49">
        <v>8</v>
      </c>
      <c r="E76" s="140" t="s">
        <v>138</v>
      </c>
    </row>
    <row r="77" spans="2:5" ht="18.75" customHeight="1" x14ac:dyDescent="0.25">
      <c r="B77" s="75">
        <v>615</v>
      </c>
      <c r="C77" s="54" t="s">
        <v>477</v>
      </c>
      <c r="D77" s="49">
        <v>12</v>
      </c>
      <c r="E77" s="140" t="s">
        <v>138</v>
      </c>
    </row>
    <row r="78" spans="2:5" ht="18.75" customHeight="1" x14ac:dyDescent="0.25">
      <c r="B78" s="75">
        <v>614</v>
      </c>
      <c r="C78" s="54" t="s">
        <v>478</v>
      </c>
      <c r="D78" s="49">
        <v>12</v>
      </c>
      <c r="E78" s="140" t="s">
        <v>138</v>
      </c>
    </row>
    <row r="79" spans="2:5" ht="18.75" customHeight="1" x14ac:dyDescent="0.25">
      <c r="B79" s="75">
        <v>615</v>
      </c>
      <c r="C79" s="54" t="s">
        <v>479</v>
      </c>
      <c r="D79" s="49">
        <v>8</v>
      </c>
      <c r="E79" s="140" t="s">
        <v>138</v>
      </c>
    </row>
    <row r="80" spans="2:5" ht="18.75" customHeight="1" x14ac:dyDescent="0.25">
      <c r="B80" s="75">
        <v>616</v>
      </c>
      <c r="C80" s="54" t="s">
        <v>480</v>
      </c>
      <c r="D80" s="49">
        <v>8</v>
      </c>
      <c r="E80" s="140" t="s">
        <v>138</v>
      </c>
    </row>
    <row r="81" spans="2:5" ht="18.75" customHeight="1" x14ac:dyDescent="0.25">
      <c r="B81" s="75">
        <v>617</v>
      </c>
      <c r="C81" s="54" t="s">
        <v>481</v>
      </c>
      <c r="D81" s="49">
        <v>40</v>
      </c>
      <c r="E81" s="142" t="s">
        <v>482</v>
      </c>
    </row>
    <row r="82" spans="2:5" ht="18.75" customHeight="1" x14ac:dyDescent="0.25">
      <c r="B82" s="75">
        <v>701</v>
      </c>
      <c r="C82" s="54" t="s">
        <v>484</v>
      </c>
      <c r="D82" s="49">
        <v>2</v>
      </c>
      <c r="E82" s="140" t="s">
        <v>138</v>
      </c>
    </row>
    <row r="83" spans="2:5" ht="18.75" customHeight="1" x14ac:dyDescent="0.25">
      <c r="B83" s="75">
        <v>702</v>
      </c>
      <c r="C83" s="54" t="s">
        <v>486</v>
      </c>
      <c r="D83" s="49">
        <v>2</v>
      </c>
      <c r="E83" s="140" t="s">
        <v>138</v>
      </c>
    </row>
    <row r="84" spans="2:5" ht="18.75" customHeight="1" x14ac:dyDescent="0.25">
      <c r="B84" s="75">
        <v>703</v>
      </c>
      <c r="C84" s="54" t="s">
        <v>488</v>
      </c>
      <c r="D84" s="49">
        <v>2</v>
      </c>
      <c r="E84" s="140" t="s">
        <v>138</v>
      </c>
    </row>
    <row r="85" spans="2:5" ht="18.75" customHeight="1" x14ac:dyDescent="0.25">
      <c r="B85" s="75">
        <v>704</v>
      </c>
      <c r="C85" s="54" t="s">
        <v>490</v>
      </c>
      <c r="D85" s="49">
        <v>2</v>
      </c>
      <c r="E85" s="140" t="s">
        <v>138</v>
      </c>
    </row>
    <row r="86" spans="2:5" ht="18.75" customHeight="1" x14ac:dyDescent="0.25">
      <c r="B86" s="75">
        <v>705</v>
      </c>
      <c r="C86" s="54" t="s">
        <v>492</v>
      </c>
      <c r="D86" s="49">
        <v>2</v>
      </c>
      <c r="E86" s="140" t="s">
        <v>138</v>
      </c>
    </row>
    <row r="87" spans="2:5" ht="18.75" customHeight="1" x14ac:dyDescent="0.25">
      <c r="B87" s="75">
        <v>706</v>
      </c>
      <c r="C87" s="54" t="s">
        <v>494</v>
      </c>
      <c r="D87" s="49">
        <v>2</v>
      </c>
      <c r="E87" s="140" t="s">
        <v>138</v>
      </c>
    </row>
    <row r="88" spans="2:5" ht="18.75" customHeight="1" x14ac:dyDescent="0.25">
      <c r="B88" s="75">
        <v>707</v>
      </c>
      <c r="C88" s="54" t="s">
        <v>496</v>
      </c>
      <c r="D88" s="49">
        <v>4</v>
      </c>
      <c r="E88" s="140" t="s">
        <v>138</v>
      </c>
    </row>
    <row r="89" spans="2:5" ht="18.75" customHeight="1" x14ac:dyDescent="0.25">
      <c r="B89" s="159">
        <v>708</v>
      </c>
      <c r="C89" s="160" t="s">
        <v>498</v>
      </c>
      <c r="D89" s="161">
        <v>2</v>
      </c>
      <c r="E89" s="162" t="s">
        <v>138</v>
      </c>
    </row>
    <row r="90" spans="2:5" ht="18.75" customHeight="1" x14ac:dyDescent="0.25">
      <c r="B90" s="76">
        <v>801</v>
      </c>
      <c r="C90" s="70" t="s">
        <v>502</v>
      </c>
      <c r="D90" s="74">
        <v>1</v>
      </c>
      <c r="E90" s="144" t="s">
        <v>138</v>
      </c>
    </row>
    <row r="91" spans="2:5" ht="18.75" customHeight="1" x14ac:dyDescent="0.25">
      <c r="B91" s="56"/>
      <c r="C91" s="51"/>
      <c r="D91" s="60"/>
      <c r="E91" s="61"/>
    </row>
  </sheetData>
  <mergeCells count="1">
    <mergeCell ref="B2:C2"/>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BA8C0-2313-4E26-AF79-39E27B78BB91}">
  <dimension ref="B2:S9"/>
  <sheetViews>
    <sheetView zoomScaleNormal="100" workbookViewId="0">
      <selection activeCell="Q10" sqref="Q10"/>
    </sheetView>
  </sheetViews>
  <sheetFormatPr defaultColWidth="11.85546875" defaultRowHeight="43.5" customHeight="1" x14ac:dyDescent="0.25"/>
  <cols>
    <col min="1" max="2" width="11.85546875" style="19"/>
    <col min="3" max="3" width="14.85546875" style="19" customWidth="1"/>
    <col min="4" max="16384" width="11.85546875" style="19"/>
  </cols>
  <sheetData>
    <row r="2" spans="2:19" ht="18.75" customHeight="1" x14ac:dyDescent="0.25">
      <c r="C2" s="19" t="s">
        <v>540</v>
      </c>
      <c r="L2" s="19" t="s">
        <v>541</v>
      </c>
      <c r="M2" s="19" t="s">
        <v>542</v>
      </c>
      <c r="O2" s="19" t="s">
        <v>543</v>
      </c>
      <c r="P2" s="19" t="s">
        <v>543</v>
      </c>
      <c r="R2" s="19" t="s">
        <v>541</v>
      </c>
      <c r="S2" s="19" t="s">
        <v>542</v>
      </c>
    </row>
    <row r="3" spans="2:19" ht="43.5" customHeight="1" x14ac:dyDescent="0.25">
      <c r="B3" s="19" t="s">
        <v>544</v>
      </c>
      <c r="D3" s="18"/>
      <c r="E3" s="18"/>
      <c r="F3" s="18"/>
      <c r="G3" s="18"/>
      <c r="H3" s="18"/>
      <c r="I3" s="18"/>
      <c r="J3" s="18"/>
      <c r="K3" s="18"/>
      <c r="L3" s="18" t="s">
        <v>545</v>
      </c>
      <c r="M3" s="18" t="s">
        <v>546</v>
      </c>
      <c r="N3" s="18"/>
      <c r="O3" s="18" t="s">
        <v>547</v>
      </c>
      <c r="P3" s="18" t="s">
        <v>548</v>
      </c>
      <c r="Q3" s="18"/>
      <c r="R3" s="18" t="s">
        <v>549</v>
      </c>
      <c r="S3" s="18" t="s">
        <v>550</v>
      </c>
    </row>
    <row r="5" spans="2:19" ht="18.75" customHeight="1" x14ac:dyDescent="0.25">
      <c r="C5" s="19" t="s">
        <v>540</v>
      </c>
      <c r="D5" s="19" t="s">
        <v>551</v>
      </c>
      <c r="E5" s="19" t="s">
        <v>552</v>
      </c>
      <c r="F5" s="19" t="s">
        <v>553</v>
      </c>
      <c r="G5" s="19" t="s">
        <v>554</v>
      </c>
      <c r="H5" s="19" t="s">
        <v>555</v>
      </c>
      <c r="I5" s="19" t="s">
        <v>556</v>
      </c>
      <c r="J5" s="19" t="s">
        <v>557</v>
      </c>
      <c r="K5" s="19" t="s">
        <v>558</v>
      </c>
      <c r="L5" s="19" t="s">
        <v>541</v>
      </c>
      <c r="M5" s="19" t="s">
        <v>542</v>
      </c>
      <c r="O5" s="19" t="s">
        <v>543</v>
      </c>
      <c r="P5" s="19" t="s">
        <v>559</v>
      </c>
      <c r="Q5" s="19" t="s">
        <v>560</v>
      </c>
      <c r="R5" s="19" t="s">
        <v>541</v>
      </c>
      <c r="S5" s="19" t="s">
        <v>542</v>
      </c>
    </row>
    <row r="6" spans="2:19" ht="43.5" customHeight="1" x14ac:dyDescent="0.25">
      <c r="B6" s="19" t="s">
        <v>561</v>
      </c>
      <c r="D6" s="18" t="s">
        <v>562</v>
      </c>
      <c r="E6" s="18" t="s">
        <v>563</v>
      </c>
      <c r="F6" s="18" t="s">
        <v>564</v>
      </c>
      <c r="G6" s="18" t="s">
        <v>565</v>
      </c>
      <c r="H6" s="18" t="s">
        <v>566</v>
      </c>
      <c r="I6" s="18" t="s">
        <v>567</v>
      </c>
      <c r="J6" s="18" t="s">
        <v>568</v>
      </c>
      <c r="K6" s="18" t="s">
        <v>569</v>
      </c>
      <c r="L6" s="18" t="s">
        <v>570</v>
      </c>
      <c r="M6" s="18" t="s">
        <v>571</v>
      </c>
      <c r="N6" s="18" t="s">
        <v>572</v>
      </c>
      <c r="O6" s="18" t="s">
        <v>573</v>
      </c>
      <c r="P6" s="18" t="s">
        <v>574</v>
      </c>
      <c r="Q6" s="18" t="s">
        <v>575</v>
      </c>
      <c r="R6" s="18" t="s">
        <v>576</v>
      </c>
      <c r="S6" s="18" t="s">
        <v>577</v>
      </c>
    </row>
    <row r="8" spans="2:19" ht="18.75" customHeight="1" x14ac:dyDescent="0.25">
      <c r="C8" s="19" t="s">
        <v>540</v>
      </c>
      <c r="D8" s="19" t="s">
        <v>551</v>
      </c>
      <c r="E8" s="19" t="s">
        <v>552</v>
      </c>
      <c r="F8" s="19" t="s">
        <v>553</v>
      </c>
      <c r="G8" s="19" t="s">
        <v>554</v>
      </c>
      <c r="H8" s="19" t="s">
        <v>555</v>
      </c>
      <c r="I8" s="19" t="s">
        <v>556</v>
      </c>
      <c r="J8" s="19" t="s">
        <v>557</v>
      </c>
      <c r="K8" s="19" t="s">
        <v>558</v>
      </c>
    </row>
    <row r="9" spans="2:19" ht="43.5" customHeight="1" x14ac:dyDescent="0.25">
      <c r="B9" s="19" t="s">
        <v>578</v>
      </c>
      <c r="D9" s="18" t="s">
        <v>579</v>
      </c>
      <c r="E9" s="18" t="s">
        <v>580</v>
      </c>
      <c r="F9" s="18" t="s">
        <v>581</v>
      </c>
      <c r="G9" s="18" t="s">
        <v>582</v>
      </c>
      <c r="H9" s="18" t="s">
        <v>583</v>
      </c>
      <c r="I9" s="18" t="s">
        <v>584</v>
      </c>
      <c r="J9" s="18" t="s">
        <v>585</v>
      </c>
      <c r="K9" s="18" t="s">
        <v>586</v>
      </c>
      <c r="L9" s="18" t="s">
        <v>389</v>
      </c>
      <c r="M9" s="18" t="s">
        <v>389</v>
      </c>
      <c r="N9" s="18" t="s">
        <v>389</v>
      </c>
      <c r="O9" s="18" t="s">
        <v>389</v>
      </c>
      <c r="P9" s="18" t="s">
        <v>389</v>
      </c>
      <c r="Q9" s="18" t="s">
        <v>587</v>
      </c>
      <c r="R9" s="18" t="s">
        <v>588</v>
      </c>
      <c r="S9" s="18" t="s">
        <v>589</v>
      </c>
    </row>
  </sheetData>
  <phoneticPr fontId="13" type="noConversion"/>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15</vt:i4>
      </vt:variant>
    </vt:vector>
  </HeadingPairs>
  <TitlesOfParts>
    <vt:vector size="15" baseType="lpstr">
      <vt:lpstr>Sheet1</vt:lpstr>
      <vt:lpstr>specs A+</vt:lpstr>
      <vt:lpstr>POPIS PLNĚNÍ</vt:lpstr>
      <vt:lpstr>FINANČNÍ SOUHRN</vt:lpstr>
      <vt:lpstr>01 kamery</vt:lpstr>
      <vt:lpstr>02 vstupní převodníky</vt:lpstr>
      <vt:lpstr>03 vnitřní převody</vt:lpstr>
      <vt:lpstr>04 střižna</vt:lpstr>
      <vt:lpstr>05 počítač</vt:lpstr>
      <vt:lpstr>06 audio</vt:lpstr>
      <vt:lpstr>07 case</vt:lpstr>
      <vt:lpstr>08 tělo kamery</vt:lpstr>
      <vt:lpstr>SESTAVY</vt:lpstr>
      <vt:lpstr>SOUHRN POLOŽEK</vt:lpstr>
      <vt:lpstr>patch panely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Fischerová, Karolína</dc:creator>
  <cp:keywords/>
  <dc:description/>
  <cp:lastModifiedBy>Fischerová, Karolína</cp:lastModifiedBy>
  <cp:revision/>
  <dcterms:created xsi:type="dcterms:W3CDTF">2022-01-05T20:20:42Z</dcterms:created>
  <dcterms:modified xsi:type="dcterms:W3CDTF">2023-05-11T09:57:42Z</dcterms:modified>
  <cp:category/>
  <cp:contentStatus/>
</cp:coreProperties>
</file>