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.sharepoint.com/sites/KontrolaZDBC/Sdilene dokumenty/Odpovědi na dotazy/"/>
    </mc:Choice>
  </mc:AlternateContent>
  <xr:revisionPtr revIDLastSave="55" documentId="8_{AEA636C9-DABF-43E7-B944-8FF06CDC5903}" xr6:coauthVersionLast="47" xr6:coauthVersionMax="47" xr10:uidLastSave="{D50CAB7B-FA9D-43C1-B03C-7284772EE576}"/>
  <bookViews>
    <workbookView xWindow="-120" yWindow="-120" windowWidth="38640" windowHeight="21240" xr2:uid="{DBC9D429-5C73-47D2-8E26-4417BD93005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/>
  <c r="C10" i="1"/>
  <c r="C11" i="1"/>
  <c r="C7" i="1"/>
  <c r="C5" i="1"/>
  <c r="C4" i="1"/>
  <c r="C14" i="1"/>
  <c r="C8" i="1"/>
  <c r="C15" i="1"/>
  <c r="C16" i="1"/>
  <c r="C17" i="1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Trojánek</author>
  </authors>
  <commentList>
    <comment ref="C4" authorId="0" shapeId="0" xr:uid="{8D320291-787D-41F5-A8E6-DC1769D389F0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95,7*0,75 = 71,8 m2
h2
87,5*0,75 = 65,7 m2
h3
86,5*0,75 = 64,9 m2
h4
71,5*0,75 = 53,7 m2
</t>
        </r>
      </text>
    </comment>
    <comment ref="C5" authorId="0" shapeId="0" xr:uid="{BD1E4907-2CD1-4D5B-AB3B-247D0D3A0B0B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(78,5*3,84)-20*((2,1*3,2)-2*(0,4*3,2)-(2,1*0,2))= 226,7 m2 *(2-6NP) *5 = 1 133,5 m2
(15,75*3,84)-(1,9*2,1)+(1,9+2,1+2,1)*0,3 = 58,3 m2
h2
(70,5*3,84)-16*((2,1*3,2)-2*(0,4*3,2)-(2,1*0,2))-2*((1,6*3,2)-2*(0,4*3,2)-(1,6*0,2))= 206,4 m2 *(2-6NP) *5 = 1 032,5 m2
((15,75-2,1)*3,84)-(1,9*2,1)+(1,9+2,1+2,1)*0,3-(0,95*2,1)+(0,95+2,1+2,1)*0,3 = 49,8 m2
h3
(85,7*3,84)-22*((2,1*3,2)-2*(0,4*3,2)-(2,1*0,2))=  246,9 m2 *(2-5NP) *4 = 987,6 m2
h4
(68,5*3,84)-19*((2,1*3,2)-2*(0,4*3,2)-(2,1*0,2))=  192 m2 *(2-5NP) *4 = 768,5 m2
</t>
        </r>
      </text>
    </comment>
    <comment ref="C6" authorId="0" shapeId="0" xr:uid="{52EA535C-FE1E-4610-B373-32A88FA3EE8C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0,95*2*3,84 = 7,3 m2 (* 2-6NP) = *5 = 36,5 m2
</t>
        </r>
      </text>
    </comment>
    <comment ref="C7" authorId="0" shapeId="0" xr:uid="{2AC27DC1-31D5-4175-8FFA-2953A18E9268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(78,5*3,84)-20*((2,1*3,2)-2*(0,4*3,2)-(2,1*0,2))= 226,7 m2 
2,5*3,84 = 9,6 m2
 suma 236,3 m2
h2
(10,8*3,84)-1,9*2,1+2*2,1*0,4+1,9*0,4 = 39,9 m2
49,5*1,25 = 61,9 m2
26,9*2/2 = 26,9 m2
10,7*3,84-(4,7*3,1)+3,1*2*0,4+4,7*0,4 = 30,9 m2
 suma 159,6 m2
h3
(77,1*5,44)-(18,6*4,6)-11*((2,1*3,7)-2*(0,4*3,7)-(2,1*0,2))-1*((2,1*3,3)-2*(0,4*3,3)-(2,1*0,2))1*((2,1*2,6)-2*(0,4*2,6)-(2,1*0,2)) = 274,2 m2
(1,39+1,35)*2*4,4*6 =144,7 m2
33,8*1,06 = 35,8 m2
1,35*2,65*5 = 17,9 m2
1,39*4,85*2 = 13,5 m2 
 suma 486,4 m2
h4
3,4*3,84 = 13,1 m2
(70,8*5,44)-6*((2,4*3,9)-2*(0,4*3,9)-(2,4*0,2))-10*((2,6*3,9)-2*(0,4*3,9)-(2,6*0,2)) = 285,6 m2
 suma 298,7 m2</t>
        </r>
      </text>
    </comment>
    <comment ref="C9" authorId="0" shapeId="0" xr:uid="{08B3CEB0-2807-4430-AF24-A7CE610E82EF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(78,5+2,5)*0,5 = 40,5 m2
H2
(10,8+49,5+10,7)*0,5 = 35,5 m2
H3
(77,1+(1,39+1,35*2)*6)*0,5 = 50,8 m2
H4
(70,8+3,4)*0,5 = 37,1 m2</t>
        </r>
      </text>
    </comment>
    <comment ref="C10" authorId="0" shapeId="0" xr:uid="{C504F517-FE03-4970-B1E5-550A8002D4F3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Lukáš Trojánek:
 H1
23,1*3,84-(6*(2,2*2,1)-(6*2*2,2*0,2)-(6*2,1*0,2) = 68,8 m2
H2
16,5*3,84-(4*(2,2*2,1)-(4*2*2,2*0,2)-(4*2,1*0,2) = 50,1 m2</t>
        </r>
      </text>
    </comment>
    <comment ref="C11" authorId="0" shapeId="0" xr:uid="{4F611356-278F-43B9-B73D-2784626859BF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 H1
23,1*0,75 = 17,3 m2
H2
16,5*0,75 = 12,4 m2
</t>
        </r>
      </text>
    </comment>
    <comment ref="C12" authorId="0" shapeId="0" xr:uid="{A1FF65B3-D383-4A59-A142-D282A4C741C8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KS
18,2*3,44*2-(3*1,8)*3-(1,2*3)*3-(1,9*3) = 91,8 m2 
19,2*3,44*2-(3*1,8)*3-(1,2*3)*3-(1,9*3*4) = 82,3 m2 (2-6NP) *5 = 411,5 m2
KV
16,1*3,44*2-(1,8*3*4)-(2*1,2*2) = 84,4 m2
16,6*3,44*2-(1,8*3*3)-(2*1,2*2)-(4*1,9*3) = 70,4 m2 (2-5np) *4 = 281,6 m2
KJ
14,1*5,04*2-(1,2*3*9)-(1,8*3) = 104,3 m2
17,5*3,44*2-(1,8*3*3)-(2*1,2*2)-(2*1,9*3) = 88,1 m2 (2-5np) *4 = 352,4 m2
KZ
14,4*3,44*2-(1,8*3*4)-(2*1,2*2) = 84,4 m2
16,6*3,44*2-(1,8*3*3)-(2*1,2*2)-(4*1,9*3) = 70,4 m2 (2-5np) *4 = 281,6 m2
</t>
        </r>
      </text>
    </comment>
    <comment ref="C13" authorId="0" shapeId="0" xr:uid="{E735A64D-2CCE-440F-AFC1-F4D1381D40C4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295,5*0,5 = 147,8 m2
</t>
        </r>
      </text>
    </comment>
    <comment ref="C14" authorId="0" shapeId="0" xr:uid="{344EB279-2EF2-477E-A4EE-D5CA323FBC79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(4,88+15,88)*1,25*2-6*(0,8*2,1)=  41,8m2
H3
(9,32+31,45+14,25+7,05+4,85+24,49)*3,3-(2,1*2,25)-1,7*2-3*2*2-(1,05*2,2) = 279,3 m2
H4
(9,32+25,52)*3,3*2-(2,1*2,25)-(1,05*2,2)-2*(2*2)-1,7*2,0 = 211,1 m2</t>
        </r>
      </text>
    </comment>
    <comment ref="C15" authorId="0" shapeId="0" xr:uid="{EAF898B1-B465-48AF-B79D-604227C8287C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H1
(4,88+15,88)*0,55*2 = 22,8 m2
H3
(9,32+31,45+14,25+7,05+4,85+24,49)*0,55 = 50,3 m2
H4
(9,32+25,52)*0,55*2 = 38,3 m2</t>
        </r>
      </text>
    </comment>
    <comment ref="C16" authorId="0" shapeId="0" xr:uid="{F8EFA5F0-95DE-4FE8-B67E-5205AF5E33A3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1PP
26,75*3,84-(2,3*2,84)+0,2*(2,3+2,84*2)+4*((0,63+0,63+0,38)*3)+10,2*3,57 = 153,9 m2
2PP
26,75*3,84-(5*1,8*2,55)-1*(1,3*2,55)-1*(2,3*2,84)+5*((0,63+0,63+0,38)*3)+3*3,84+6*((2,55+1,8)*0,2)+(2,3+2,84)*0,2 = 112,3 m2
</t>
        </r>
      </text>
    </comment>
    <comment ref="C17" authorId="0" shapeId="0" xr:uid="{074515E3-ACD3-40BE-9C8C-156EB867DE11}">
      <text>
        <r>
          <rPr>
            <b/>
            <sz val="9"/>
            <color indexed="81"/>
            <rFont val="Tahoma"/>
            <family val="2"/>
            <charset val="238"/>
          </rPr>
          <t>Lukáš Trojánek:</t>
        </r>
        <r>
          <rPr>
            <sz val="9"/>
            <color indexed="81"/>
            <rFont val="Tahoma"/>
            <family val="2"/>
            <charset val="238"/>
          </rPr>
          <t xml:space="preserve">
pilíř brány 0,9*0,8x3,825m x 4 ks</t>
        </r>
      </text>
    </comment>
  </commentList>
</comments>
</file>

<file path=xl/sharedStrings.xml><?xml version="1.0" encoding="utf-8"?>
<sst xmlns="http://schemas.openxmlformats.org/spreadsheetml/2006/main" count="63" uniqueCount="38">
  <si>
    <t xml:space="preserve">DSGN standardy - </t>
  </si>
  <si>
    <t xml:space="preserve">dle W.E. </t>
  </si>
  <si>
    <t>označení fasády</t>
  </si>
  <si>
    <t>výměra ve VV dle W.E.</t>
  </si>
  <si>
    <t>zrnitost</t>
  </si>
  <si>
    <t>tloušťka</t>
  </si>
  <si>
    <t>faktor difuzního odporu (FDO)</t>
  </si>
  <si>
    <t xml:space="preserve">spotřeba </t>
  </si>
  <si>
    <t>OM.01 - fasáda objektu</t>
  </si>
  <si>
    <t>modulační tenkovrstvá omítka</t>
  </si>
  <si>
    <t xml:space="preserve">travertin, zrnitosti 1-3 mm, vytvoření 3D struktury povrchu </t>
  </si>
  <si>
    <t>W.E.01</t>
  </si>
  <si>
    <t>100-200</t>
  </si>
  <si>
    <t>4 kg /m2</t>
  </si>
  <si>
    <t>W.E.02</t>
  </si>
  <si>
    <t>W.E.03</t>
  </si>
  <si>
    <t>W.E.04</t>
  </si>
  <si>
    <t>W.E.23</t>
  </si>
  <si>
    <t>W.E.05</t>
  </si>
  <si>
    <t>W.E.16</t>
  </si>
  <si>
    <t xml:space="preserve">W.E.22 </t>
  </si>
  <si>
    <t>100-201</t>
  </si>
  <si>
    <t>5 kg/m2</t>
  </si>
  <si>
    <t>fasada zatažena do interieru krčky</t>
  </si>
  <si>
    <t>W.E.06</t>
  </si>
  <si>
    <t>sokl pod terénem - neomítá se</t>
  </si>
  <si>
    <t>OM.02 - fasáda nástaveb</t>
  </si>
  <si>
    <t>tenkovrstvá omítka</t>
  </si>
  <si>
    <t>antracit</t>
  </si>
  <si>
    <t>W.E.11 - plocha</t>
  </si>
  <si>
    <t>W.E.19 - atika</t>
  </si>
  <si>
    <t>4 kg/m2</t>
  </si>
  <si>
    <t>OM.03 - fasáda ang. dvorků</t>
  </si>
  <si>
    <t>světle šedá</t>
  </si>
  <si>
    <t>W.E.13</t>
  </si>
  <si>
    <t>OM.04 - hist. brána</t>
  </si>
  <si>
    <t>štuk probarvený</t>
  </si>
  <si>
    <t xml:space="preserve">fasáda hist. brány z probarveného štuku o výměře 47,7, m2 je součástí položky č. 130 v  20.01 - SO-20 – Stavební část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</si>
</sst>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9"/>
      <color rgb="FF00B05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3" fillId="2" borderId="43" xfId="0" applyNumberFormat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9F-4781-4D37-A442-73599AEE552A}">
  <dimension ref="A1:Q18"/>
  <sheetViews>
    <sheetView tabSelected="1" topLeftCell="A6" zoomScale="85" zoomScaleNormal="85" workbookViewId="0">
      <selection activeCell="Q15" sqref="Q15"/>
    </sheetView>
  </sheetViews>
  <sheetFormatPr defaultColWidth="23.85546875" defaultRowHeight="15"/>
  <cols>
    <col min="1" max="1" width="23.85546875" style="5"/>
    <col min="2" max="2" width="15.140625" style="5" customWidth="1"/>
    <col min="3" max="3" width="15.140625" style="20" customWidth="1"/>
    <col min="4" max="4" width="18.5703125" style="5" customWidth="1"/>
    <col min="5" max="5" width="23.85546875" style="5"/>
    <col min="6" max="6" width="13.7109375" style="5" customWidth="1"/>
    <col min="7" max="7" width="12.85546875" style="5" customWidth="1"/>
    <col min="8" max="8" width="14.140625" style="5" customWidth="1"/>
    <col min="9" max="9" width="13.85546875" style="5" customWidth="1"/>
    <col min="10" max="10" width="4" style="5" bestFit="1" customWidth="1"/>
    <col min="11" max="11" width="4.140625" style="5" customWidth="1"/>
    <col min="12" max="12" width="18" style="5" customWidth="1"/>
    <col min="13" max="13" width="33.140625" style="5" customWidth="1"/>
    <col min="14" max="14" width="7.28515625" style="5" customWidth="1"/>
    <col min="15" max="15" width="7.85546875" style="5" bestFit="1" customWidth="1"/>
    <col min="16" max="16" width="4" style="5" bestFit="1" customWidth="1"/>
    <col min="17" max="17" width="11.28515625" style="5" bestFit="1" customWidth="1"/>
    <col min="18" max="16384" width="23.85546875" style="5"/>
  </cols>
  <sheetData>
    <row r="1" spans="1:17" ht="15.75" hidden="1" customHeight="1">
      <c r="A1" s="50"/>
      <c r="B1" s="51"/>
      <c r="C1" s="52"/>
      <c r="D1" s="51"/>
      <c r="E1" s="51"/>
      <c r="F1" s="51"/>
      <c r="G1" s="51"/>
      <c r="H1" s="51"/>
      <c r="I1" s="53"/>
    </row>
    <row r="2" spans="1:17" ht="30.75" customHeight="1">
      <c r="A2" s="54"/>
      <c r="B2" s="55"/>
      <c r="C2" s="56"/>
      <c r="D2" s="26" t="s">
        <v>0</v>
      </c>
      <c r="E2" s="27" t="s">
        <v>1</v>
      </c>
      <c r="F2" s="28"/>
      <c r="G2" s="28"/>
      <c r="H2" s="28"/>
      <c r="I2" s="57"/>
    </row>
    <row r="3" spans="1:17" ht="45.75">
      <c r="A3" s="58" t="s">
        <v>2</v>
      </c>
      <c r="B3" s="15"/>
      <c r="C3" s="24" t="s">
        <v>3</v>
      </c>
      <c r="D3" s="10"/>
      <c r="E3" s="15"/>
      <c r="F3" s="10" t="s">
        <v>4</v>
      </c>
      <c r="G3" s="7" t="s">
        <v>5</v>
      </c>
      <c r="H3" s="7" t="s">
        <v>6</v>
      </c>
      <c r="I3" s="59" t="s">
        <v>7</v>
      </c>
    </row>
    <row r="4" spans="1:17">
      <c r="A4" s="60" t="s">
        <v>8</v>
      </c>
      <c r="B4" s="29" t="s">
        <v>9</v>
      </c>
      <c r="C4" s="46">
        <f>71.8+65.7+64.9+53.7</f>
        <v>256.10000000000002</v>
      </c>
      <c r="D4" s="33" t="s">
        <v>10</v>
      </c>
      <c r="E4" s="16" t="s">
        <v>11</v>
      </c>
      <c r="F4" s="11">
        <v>2</v>
      </c>
      <c r="G4" s="8">
        <v>5</v>
      </c>
      <c r="H4" s="8" t="s">
        <v>12</v>
      </c>
      <c r="I4" s="61" t="s">
        <v>13</v>
      </c>
      <c r="P4" s="2"/>
      <c r="Q4" s="3"/>
    </row>
    <row r="5" spans="1:17" ht="48.75" customHeight="1">
      <c r="A5" s="62"/>
      <c r="B5" s="30"/>
      <c r="C5" s="46">
        <f>1133.5+58.3+1032.5+49.8+987.6+768.5</f>
        <v>4030.2000000000003</v>
      </c>
      <c r="D5" s="35"/>
      <c r="E5" s="17" t="s">
        <v>14</v>
      </c>
      <c r="F5" s="12">
        <v>2</v>
      </c>
      <c r="G5" s="6">
        <v>5</v>
      </c>
      <c r="H5" s="6" t="s">
        <v>12</v>
      </c>
      <c r="I5" s="63" t="s">
        <v>13</v>
      </c>
      <c r="J5" s="1"/>
      <c r="K5" s="1"/>
      <c r="L5" s="1"/>
      <c r="M5" s="1"/>
      <c r="N5" s="1"/>
      <c r="O5" s="4"/>
      <c r="P5" s="1"/>
      <c r="Q5" s="4"/>
    </row>
    <row r="6" spans="1:17" ht="48.75" customHeight="1">
      <c r="A6" s="62"/>
      <c r="B6" s="30"/>
      <c r="C6" s="46">
        <v>36.5</v>
      </c>
      <c r="D6" s="35"/>
      <c r="E6" s="17" t="s">
        <v>15</v>
      </c>
      <c r="F6" s="12">
        <v>2</v>
      </c>
      <c r="G6" s="6">
        <v>5</v>
      </c>
      <c r="H6" s="6" t="s">
        <v>12</v>
      </c>
      <c r="I6" s="63" t="s">
        <v>13</v>
      </c>
      <c r="J6" s="1"/>
      <c r="K6" s="1"/>
      <c r="L6" s="1"/>
      <c r="M6" s="1"/>
      <c r="N6" s="1"/>
      <c r="O6" s="4"/>
      <c r="P6" s="1"/>
      <c r="Q6" s="4"/>
    </row>
    <row r="7" spans="1:17" ht="48.75" customHeight="1">
      <c r="A7" s="62"/>
      <c r="B7" s="30"/>
      <c r="C7" s="46">
        <f>236.3+159.6+486.4+298.7</f>
        <v>1181</v>
      </c>
      <c r="D7" s="35"/>
      <c r="E7" s="17" t="s">
        <v>16</v>
      </c>
      <c r="F7" s="12">
        <v>2</v>
      </c>
      <c r="G7" s="6">
        <v>5</v>
      </c>
      <c r="H7" s="6" t="s">
        <v>12</v>
      </c>
      <c r="I7" s="63" t="s">
        <v>13</v>
      </c>
      <c r="J7" s="1"/>
      <c r="K7" s="1"/>
      <c r="L7" s="1"/>
      <c r="M7" s="1"/>
      <c r="N7" s="1"/>
      <c r="O7" s="4"/>
      <c r="P7" s="1"/>
      <c r="Q7" s="4"/>
    </row>
    <row r="8" spans="1:17" ht="48.75" customHeight="1">
      <c r="A8" s="62"/>
      <c r="B8" s="30"/>
      <c r="C8" s="46">
        <f>2.1*3.85-(1.4*2.25)</f>
        <v>4.9350000000000005</v>
      </c>
      <c r="D8" s="35"/>
      <c r="E8" s="18" t="s">
        <v>17</v>
      </c>
      <c r="F8" s="13">
        <v>2</v>
      </c>
      <c r="G8" s="9">
        <v>5</v>
      </c>
      <c r="H8" s="9" t="s">
        <v>12</v>
      </c>
      <c r="I8" s="64" t="s">
        <v>13</v>
      </c>
      <c r="J8" s="1"/>
      <c r="K8" s="1"/>
      <c r="L8" s="1"/>
      <c r="M8" s="1"/>
      <c r="N8" s="1"/>
      <c r="O8" s="4"/>
      <c r="P8" s="1"/>
      <c r="Q8" s="4"/>
    </row>
    <row r="9" spans="1:17" ht="48.75" customHeight="1">
      <c r="A9" s="62"/>
      <c r="B9" s="30"/>
      <c r="C9" s="46">
        <f>40.5+35.5+50.8+37.1</f>
        <v>163.9</v>
      </c>
      <c r="D9" s="35"/>
      <c r="E9" s="17" t="s">
        <v>18</v>
      </c>
      <c r="F9" s="12">
        <v>2</v>
      </c>
      <c r="G9" s="6">
        <v>5</v>
      </c>
      <c r="H9" s="6" t="s">
        <v>12</v>
      </c>
      <c r="I9" s="63" t="s">
        <v>13</v>
      </c>
      <c r="J9" s="1"/>
      <c r="K9" s="1"/>
      <c r="L9" s="1"/>
      <c r="M9" s="1"/>
      <c r="N9" s="1"/>
      <c r="O9" s="4"/>
      <c r="P9" s="1"/>
      <c r="Q9" s="4"/>
    </row>
    <row r="10" spans="1:17" ht="48.75" customHeight="1">
      <c r="A10" s="65"/>
      <c r="B10" s="31"/>
      <c r="C10" s="46">
        <f>17.3+12.4</f>
        <v>29.700000000000003</v>
      </c>
      <c r="D10" s="34"/>
      <c r="E10" s="17" t="s">
        <v>19</v>
      </c>
      <c r="F10" s="12">
        <v>2</v>
      </c>
      <c r="G10" s="6">
        <v>5</v>
      </c>
      <c r="H10" s="6" t="s">
        <v>12</v>
      </c>
      <c r="I10" s="63" t="s">
        <v>13</v>
      </c>
      <c r="J10" s="1"/>
      <c r="K10" s="1"/>
      <c r="L10" s="1"/>
      <c r="M10" s="1"/>
      <c r="N10" s="1"/>
      <c r="O10" s="4"/>
      <c r="P10" s="1"/>
      <c r="Q10" s="4"/>
    </row>
    <row r="11" spans="1:17" ht="48.75" customHeight="1">
      <c r="A11" s="65"/>
      <c r="B11" s="31"/>
      <c r="C11" s="46">
        <f>68/0.8+50.1</f>
        <v>135.1</v>
      </c>
      <c r="D11" s="34"/>
      <c r="E11" s="21" t="s">
        <v>20</v>
      </c>
      <c r="F11" s="22">
        <v>2</v>
      </c>
      <c r="G11" s="23">
        <v>5</v>
      </c>
      <c r="H11" s="23" t="s">
        <v>21</v>
      </c>
      <c r="I11" s="66" t="s">
        <v>22</v>
      </c>
      <c r="J11" s="1"/>
      <c r="K11" s="1"/>
      <c r="L11" s="1"/>
      <c r="M11" s="1"/>
      <c r="N11" s="1"/>
      <c r="O11" s="4"/>
      <c r="P11" s="1"/>
      <c r="Q11" s="4"/>
    </row>
    <row r="12" spans="1:17" ht="51" customHeight="1">
      <c r="A12" s="65"/>
      <c r="B12" s="31"/>
      <c r="C12" s="47">
        <f>91.8+411.5+84.4+281.6+104.3+352.4+84.4+281.6</f>
        <v>1692</v>
      </c>
      <c r="D12" s="34"/>
      <c r="E12" s="21" t="s">
        <v>23</v>
      </c>
      <c r="F12" s="22">
        <v>2</v>
      </c>
      <c r="G12" s="23">
        <v>5</v>
      </c>
      <c r="H12" s="23" t="s">
        <v>21</v>
      </c>
      <c r="I12" s="66" t="s">
        <v>22</v>
      </c>
      <c r="J12" s="1"/>
      <c r="K12" s="1"/>
      <c r="L12" s="1"/>
      <c r="M12" s="1"/>
      <c r="N12" s="1"/>
      <c r="O12" s="4"/>
      <c r="P12" s="1"/>
      <c r="Q12" s="4"/>
    </row>
    <row r="13" spans="1:17" ht="36.75" customHeight="1">
      <c r="A13" s="67"/>
      <c r="B13" s="32"/>
      <c r="C13" s="48">
        <v>147.80000000000001</v>
      </c>
      <c r="D13" s="36"/>
      <c r="E13" s="18" t="s">
        <v>24</v>
      </c>
      <c r="F13" s="44" t="s">
        <v>25</v>
      </c>
      <c r="G13" s="45" t="s">
        <v>25</v>
      </c>
      <c r="H13" s="45" t="s">
        <v>25</v>
      </c>
      <c r="I13" s="68" t="s">
        <v>25</v>
      </c>
      <c r="J13" s="1"/>
      <c r="K13" s="1"/>
      <c r="L13" s="1"/>
      <c r="M13" s="1"/>
      <c r="N13" s="1"/>
      <c r="O13" s="4"/>
      <c r="P13" s="1"/>
      <c r="Q13" s="4"/>
    </row>
    <row r="14" spans="1:17">
      <c r="A14" s="60" t="s">
        <v>26</v>
      </c>
      <c r="B14" s="29" t="s">
        <v>27</v>
      </c>
      <c r="C14" s="46">
        <f>41.8+279.3+211.1</f>
        <v>532.20000000000005</v>
      </c>
      <c r="D14" s="33" t="s">
        <v>28</v>
      </c>
      <c r="E14" s="16" t="s">
        <v>29</v>
      </c>
      <c r="F14" s="38">
        <v>2</v>
      </c>
      <c r="G14" s="8">
        <v>5</v>
      </c>
      <c r="H14" s="8" t="s">
        <v>12</v>
      </c>
      <c r="I14" s="61" t="s">
        <v>13</v>
      </c>
    </row>
    <row r="15" spans="1:17" ht="48.75" customHeight="1">
      <c r="A15" s="65"/>
      <c r="B15" s="31"/>
      <c r="C15" s="46">
        <f>22.8+50.3+38.3</f>
        <v>111.39999999999999</v>
      </c>
      <c r="D15" s="34"/>
      <c r="E15" s="21" t="s">
        <v>30</v>
      </c>
      <c r="F15" s="39">
        <v>2</v>
      </c>
      <c r="G15" s="23">
        <v>5</v>
      </c>
      <c r="H15" s="23" t="s">
        <v>12</v>
      </c>
      <c r="I15" s="66" t="s">
        <v>31</v>
      </c>
    </row>
    <row r="16" spans="1:17">
      <c r="A16" s="69" t="s">
        <v>32</v>
      </c>
      <c r="B16" s="19" t="s">
        <v>27</v>
      </c>
      <c r="C16" s="49">
        <f>153.9+112.3</f>
        <v>266.2</v>
      </c>
      <c r="D16" s="14" t="s">
        <v>33</v>
      </c>
      <c r="E16" s="19" t="s">
        <v>34</v>
      </c>
      <c r="F16" s="40">
        <v>2</v>
      </c>
      <c r="G16" s="37">
        <v>5</v>
      </c>
      <c r="H16" s="37" t="s">
        <v>12</v>
      </c>
      <c r="I16" s="70" t="s">
        <v>13</v>
      </c>
    </row>
    <row r="17" spans="1:9" ht="24.75" customHeight="1">
      <c r="A17" s="71" t="s">
        <v>35</v>
      </c>
      <c r="B17" s="72" t="s">
        <v>36</v>
      </c>
      <c r="C17" s="73">
        <f>(0.9*3.825+0.8*3.825)*2*4-(4*(1.2*0.9))</f>
        <v>47.70000000000001</v>
      </c>
      <c r="D17" s="74" t="s">
        <v>36</v>
      </c>
      <c r="E17" s="75" t="s">
        <v>36</v>
      </c>
      <c r="F17" s="41" t="s">
        <v>37</v>
      </c>
      <c r="G17" s="42"/>
      <c r="H17" s="42"/>
      <c r="I17" s="43"/>
    </row>
    <row r="18" spans="1:9">
      <c r="C18" s="25">
        <f>SUM(C4:C17)</f>
        <v>8634.7350000000024</v>
      </c>
    </row>
  </sheetData>
  <mergeCells count="8">
    <mergeCell ref="F17:I17"/>
    <mergeCell ref="B4:B13"/>
    <mergeCell ref="A4:A13"/>
    <mergeCell ref="A14:A15"/>
    <mergeCell ref="B14:B15"/>
    <mergeCell ref="D14:D15"/>
    <mergeCell ref="D4:D13"/>
    <mergeCell ref="E2:I2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ec89b-bb74-4175-a20e-1fc675e7a32f">
      <Terms xmlns="http://schemas.microsoft.com/office/infopath/2007/PartnerControls"/>
    </lcf76f155ced4ddcb4097134ff3c332f>
    <TaxCatchAll xmlns="d1d12f1d-4785-45b5-bdcc-bfba8afcd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E6D2DD1669224481ED15F52158852A" ma:contentTypeVersion="11" ma:contentTypeDescription="Vytvoří nový dokument" ma:contentTypeScope="" ma:versionID="6a9be19e9c712a9ddd03864ae173a019">
  <xsd:schema xmlns:xsd="http://www.w3.org/2001/XMLSchema" xmlns:xs="http://www.w3.org/2001/XMLSchema" xmlns:p="http://schemas.microsoft.com/office/2006/metadata/properties" xmlns:ns2="f43ec89b-bb74-4175-a20e-1fc675e7a32f" xmlns:ns3="d1d12f1d-4785-45b5-bdcc-bfba8afcd1f0" targetNamespace="http://schemas.microsoft.com/office/2006/metadata/properties" ma:root="true" ma:fieldsID="233d81aa80c5ef738d6e118d3618e750" ns2:_="" ns3:_="">
    <xsd:import namespace="f43ec89b-bb74-4175-a20e-1fc675e7a32f"/>
    <xsd:import namespace="d1d12f1d-4785-45b5-bdcc-bfba8afcd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ec89b-bb74-4175-a20e-1fc675e7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12f1d-4785-45b5-bdcc-bfba8afcd1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d7263f-e137-4b3a-8ed3-2e960fc777e8}" ma:internalName="TaxCatchAll" ma:showField="CatchAllData" ma:web="d1d12f1d-4785-45b5-bdcc-bfba8afcd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44115-460F-47DE-99CB-DA72790E0013}"/>
</file>

<file path=customXml/itemProps2.xml><?xml version="1.0" encoding="utf-8"?>
<ds:datastoreItem xmlns:ds="http://schemas.openxmlformats.org/officeDocument/2006/customXml" ds:itemID="{CEC3494C-1AA1-48CC-98CE-E4C7A0B3C08A}"/>
</file>

<file path=customXml/itemProps3.xml><?xml version="1.0" encoding="utf-8"?>
<ds:datastoreItem xmlns:ds="http://schemas.openxmlformats.org/officeDocument/2006/customXml" ds:itemID="{41F865F4-F281-4D17-8744-F18E05946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Kurzová Jiřina</dc:creator>
  <cp:keywords/>
  <dc:description/>
  <cp:lastModifiedBy>Jiřina Kurzová</cp:lastModifiedBy>
  <cp:revision/>
  <dcterms:created xsi:type="dcterms:W3CDTF">2023-05-24T07:19:32Z</dcterms:created>
  <dcterms:modified xsi:type="dcterms:W3CDTF">2023-05-25T13:07:00Z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0x0101001FE6D2DD1669224481ED15F52158852A</vt:lpwstr>
  </property>
  <property fmtid="{D5CDD505-2E9C-101B-9397-08002B2CF9AE}" pid="3" name="MediaServiceImageTags">
    <vt:lpwstr/>
  </property>
</Properties>
</file>