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ef\AC\Temp\"/>
    </mc:Choice>
  </mc:AlternateContent>
  <xr:revisionPtr revIDLastSave="0" documentId="8_{1080EF9B-43BA-4BEB-A224-E1E8109242ED}" xr6:coauthVersionLast="47" xr6:coauthVersionMax="47" xr10:uidLastSave="{00000000-0000-0000-0000-000000000000}"/>
  <bookViews>
    <workbookView xWindow="-60" yWindow="-60" windowWidth="15480" windowHeight="11640" xr2:uid="{F22AB2EC-A5DF-40AA-9002-461D23E29774}"/>
  </bookViews>
  <sheets>
    <sheet name="SO-08d - Přeložka slabopr..." sheetId="1" r:id="rId1"/>
    <sheet name="SO-08e - Přeložka slabopr..." sheetId="2" r:id="rId2"/>
  </sheets>
  <definedNames>
    <definedName name="_xlnm._FilterDatabase" localSheetId="0" hidden="1">'SO-08d - Přeložka slabopr...'!$C$132:$K$204</definedName>
    <definedName name="_xlnm._FilterDatabase" localSheetId="1" hidden="1">'SO-08e - Přeložka slabopr...'!$C$132:$K$207</definedName>
    <definedName name="_xlnm.Print_Titles" localSheetId="0">'SO-08d - Přeložka slabopr...'!$132:$132</definedName>
    <definedName name="_xlnm.Print_Titles" localSheetId="1">'SO-08e - Přeložka slabopr...'!$132:$132</definedName>
    <definedName name="_xlnm.Print_Area" localSheetId="0">'SO-08d - Přeložka slabopr...'!$C$4:$J$76,'SO-08d - Přeložka slabopr...'!$C$82:$J$110,'SO-08d - Přeložka slabopr...'!$C$116:$J$204</definedName>
    <definedName name="_xlnm.Print_Area" localSheetId="1">'SO-08e - Přeložka slabopr...'!$C$4:$J$76,'SO-08e - Přeložka slabopr...'!$C$82:$J$110,'SO-08e - Přeložka slabopr...'!$C$116:$J$207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06" i="2" l="1"/>
  <c r="BI206" i="2"/>
  <c r="BH206" i="2"/>
  <c r="BG206" i="2"/>
  <c r="BF206" i="2"/>
  <c r="T206" i="2"/>
  <c r="R206" i="2"/>
  <c r="P206" i="2"/>
  <c r="J206" i="2"/>
  <c r="BE206" i="2" s="1"/>
  <c r="BK205" i="2"/>
  <c r="BI205" i="2"/>
  <c r="BH205" i="2"/>
  <c r="BG205" i="2"/>
  <c r="BF205" i="2"/>
  <c r="BE205" i="2"/>
  <c r="T205" i="2"/>
  <c r="R205" i="2"/>
  <c r="P205" i="2"/>
  <c r="J205" i="2"/>
  <c r="BK204" i="2"/>
  <c r="BI204" i="2"/>
  <c r="BH204" i="2"/>
  <c r="BG204" i="2"/>
  <c r="BF204" i="2"/>
  <c r="T204" i="2"/>
  <c r="R204" i="2"/>
  <c r="P204" i="2"/>
  <c r="J204" i="2"/>
  <c r="BE204" i="2" s="1"/>
  <c r="BK203" i="2"/>
  <c r="BI203" i="2"/>
  <c r="BH203" i="2"/>
  <c r="BG203" i="2"/>
  <c r="BF203" i="2"/>
  <c r="T203" i="2"/>
  <c r="R203" i="2"/>
  <c r="P203" i="2"/>
  <c r="J203" i="2"/>
  <c r="BE203" i="2" s="1"/>
  <c r="BK202" i="2"/>
  <c r="BI202" i="2"/>
  <c r="BH202" i="2"/>
  <c r="BG202" i="2"/>
  <c r="BF202" i="2"/>
  <c r="BE202" i="2"/>
  <c r="T202" i="2"/>
  <c r="R202" i="2"/>
  <c r="P202" i="2"/>
  <c r="J202" i="2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T200" i="2"/>
  <c r="R200" i="2"/>
  <c r="P200" i="2"/>
  <c r="J200" i="2"/>
  <c r="BE200" i="2" s="1"/>
  <c r="BK199" i="2"/>
  <c r="BI199" i="2"/>
  <c r="BH199" i="2"/>
  <c r="BG199" i="2"/>
  <c r="BF199" i="2"/>
  <c r="T199" i="2"/>
  <c r="R199" i="2"/>
  <c r="P199" i="2"/>
  <c r="J199" i="2"/>
  <c r="BE199" i="2" s="1"/>
  <c r="BK198" i="2"/>
  <c r="BI198" i="2"/>
  <c r="BH198" i="2"/>
  <c r="BG198" i="2"/>
  <c r="BF198" i="2"/>
  <c r="T198" i="2"/>
  <c r="R198" i="2"/>
  <c r="P198" i="2"/>
  <c r="J198" i="2"/>
  <c r="BE198" i="2" s="1"/>
  <c r="BK197" i="2"/>
  <c r="BI197" i="2"/>
  <c r="BH197" i="2"/>
  <c r="BG197" i="2"/>
  <c r="BF197" i="2"/>
  <c r="BE197" i="2"/>
  <c r="T197" i="2"/>
  <c r="R197" i="2"/>
  <c r="P197" i="2"/>
  <c r="J197" i="2"/>
  <c r="BK196" i="2"/>
  <c r="BI196" i="2"/>
  <c r="BH196" i="2"/>
  <c r="BG196" i="2"/>
  <c r="BF196" i="2"/>
  <c r="T196" i="2"/>
  <c r="R196" i="2"/>
  <c r="P196" i="2"/>
  <c r="J196" i="2"/>
  <c r="BE196" i="2" s="1"/>
  <c r="BK195" i="2"/>
  <c r="BI195" i="2"/>
  <c r="BH195" i="2"/>
  <c r="BG195" i="2"/>
  <c r="BF195" i="2"/>
  <c r="T195" i="2"/>
  <c r="R195" i="2"/>
  <c r="P195" i="2"/>
  <c r="J195" i="2"/>
  <c r="BE195" i="2" s="1"/>
  <c r="BK194" i="2"/>
  <c r="BI194" i="2"/>
  <c r="BH194" i="2"/>
  <c r="BG194" i="2"/>
  <c r="BF194" i="2"/>
  <c r="BE194" i="2"/>
  <c r="T194" i="2"/>
  <c r="R194" i="2"/>
  <c r="P194" i="2"/>
  <c r="J194" i="2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91" i="2"/>
  <c r="BK187" i="2" s="1"/>
  <c r="J187" i="2" s="1"/>
  <c r="J109" i="2" s="1"/>
  <c r="BI191" i="2"/>
  <c r="BH191" i="2"/>
  <c r="BG191" i="2"/>
  <c r="BF191" i="2"/>
  <c r="T191" i="2"/>
  <c r="R191" i="2"/>
  <c r="P191" i="2"/>
  <c r="J191" i="2"/>
  <c r="BE191" i="2" s="1"/>
  <c r="BK190" i="2"/>
  <c r="BI190" i="2"/>
  <c r="BH190" i="2"/>
  <c r="BG190" i="2"/>
  <c r="BF190" i="2"/>
  <c r="T190" i="2"/>
  <c r="R190" i="2"/>
  <c r="P190" i="2"/>
  <c r="J190" i="2"/>
  <c r="BE190" i="2" s="1"/>
  <c r="BK189" i="2"/>
  <c r="BI189" i="2"/>
  <c r="BH189" i="2"/>
  <c r="BG189" i="2"/>
  <c r="BF189" i="2"/>
  <c r="BE189" i="2"/>
  <c r="T189" i="2"/>
  <c r="R189" i="2"/>
  <c r="P189" i="2"/>
  <c r="J189" i="2"/>
  <c r="BK188" i="2"/>
  <c r="BI188" i="2"/>
  <c r="BH188" i="2"/>
  <c r="BG188" i="2"/>
  <c r="BF188" i="2"/>
  <c r="T188" i="2"/>
  <c r="R188" i="2"/>
  <c r="R187" i="2" s="1"/>
  <c r="P188" i="2"/>
  <c r="P187" i="2" s="1"/>
  <c r="J188" i="2"/>
  <c r="BE188" i="2" s="1"/>
  <c r="T187" i="2"/>
  <c r="BK186" i="2"/>
  <c r="BI186" i="2"/>
  <c r="BH186" i="2"/>
  <c r="BG186" i="2"/>
  <c r="BF186" i="2"/>
  <c r="T186" i="2"/>
  <c r="R186" i="2"/>
  <c r="R184" i="2" s="1"/>
  <c r="P186" i="2"/>
  <c r="J186" i="2"/>
  <c r="BE186" i="2" s="1"/>
  <c r="BK185" i="2"/>
  <c r="BK184" i="2" s="1"/>
  <c r="J184" i="2" s="1"/>
  <c r="J108" i="2" s="1"/>
  <c r="BI185" i="2"/>
  <c r="BH185" i="2"/>
  <c r="BG185" i="2"/>
  <c r="BF185" i="2"/>
  <c r="T185" i="2"/>
  <c r="R185" i="2"/>
  <c r="P185" i="2"/>
  <c r="J185" i="2"/>
  <c r="BE185" i="2" s="1"/>
  <c r="T184" i="2"/>
  <c r="P184" i="2"/>
  <c r="BK183" i="2"/>
  <c r="BI183" i="2"/>
  <c r="BH183" i="2"/>
  <c r="BG183" i="2"/>
  <c r="BF183" i="2"/>
  <c r="T183" i="2"/>
  <c r="R183" i="2"/>
  <c r="P183" i="2"/>
  <c r="J183" i="2"/>
  <c r="BE183" i="2" s="1"/>
  <c r="BK182" i="2"/>
  <c r="BK181" i="2" s="1"/>
  <c r="J181" i="2" s="1"/>
  <c r="J107" i="2" s="1"/>
  <c r="BI182" i="2"/>
  <c r="BH182" i="2"/>
  <c r="BG182" i="2"/>
  <c r="BF182" i="2"/>
  <c r="T182" i="2"/>
  <c r="T181" i="2" s="1"/>
  <c r="R182" i="2"/>
  <c r="R181" i="2" s="1"/>
  <c r="P182" i="2"/>
  <c r="P181" i="2" s="1"/>
  <c r="J182" i="2"/>
  <c r="BE182" i="2" s="1"/>
  <c r="BK180" i="2"/>
  <c r="BI180" i="2"/>
  <c r="BH180" i="2"/>
  <c r="BG180" i="2"/>
  <c r="BF180" i="2"/>
  <c r="T180" i="2"/>
  <c r="R180" i="2"/>
  <c r="P180" i="2"/>
  <c r="P177" i="2" s="1"/>
  <c r="J180" i="2"/>
  <c r="BE180" i="2" s="1"/>
  <c r="BK179" i="2"/>
  <c r="BI179" i="2"/>
  <c r="BH179" i="2"/>
  <c r="BG179" i="2"/>
  <c r="BF179" i="2"/>
  <c r="T179" i="2"/>
  <c r="R179" i="2"/>
  <c r="R177" i="2" s="1"/>
  <c r="P179" i="2"/>
  <c r="J179" i="2"/>
  <c r="BE179" i="2" s="1"/>
  <c r="BK178" i="2"/>
  <c r="BK177" i="2" s="1"/>
  <c r="J177" i="2" s="1"/>
  <c r="J106" i="2" s="1"/>
  <c r="BI178" i="2"/>
  <c r="BH178" i="2"/>
  <c r="BG178" i="2"/>
  <c r="BF178" i="2"/>
  <c r="BE178" i="2"/>
  <c r="T178" i="2"/>
  <c r="T177" i="2" s="1"/>
  <c r="R178" i="2"/>
  <c r="P178" i="2"/>
  <c r="J178" i="2"/>
  <c r="BK175" i="2"/>
  <c r="BI175" i="2"/>
  <c r="BH175" i="2"/>
  <c r="BG175" i="2"/>
  <c r="BF175" i="2"/>
  <c r="BE175" i="2"/>
  <c r="T175" i="2"/>
  <c r="R175" i="2"/>
  <c r="R172" i="2" s="1"/>
  <c r="P175" i="2"/>
  <c r="J175" i="2"/>
  <c r="BK174" i="2"/>
  <c r="BI174" i="2"/>
  <c r="BH174" i="2"/>
  <c r="BG174" i="2"/>
  <c r="BF174" i="2"/>
  <c r="T174" i="2"/>
  <c r="T172" i="2" s="1"/>
  <c r="R174" i="2"/>
  <c r="P174" i="2"/>
  <c r="P172" i="2" s="1"/>
  <c r="J174" i="2"/>
  <c r="BE174" i="2" s="1"/>
  <c r="BK173" i="2"/>
  <c r="BK172" i="2" s="1"/>
  <c r="J172" i="2" s="1"/>
  <c r="J105" i="2" s="1"/>
  <c r="BI173" i="2"/>
  <c r="BH173" i="2"/>
  <c r="BG173" i="2"/>
  <c r="BF173" i="2"/>
  <c r="BE173" i="2"/>
  <c r="T173" i="2"/>
  <c r="R173" i="2"/>
  <c r="P173" i="2"/>
  <c r="J173" i="2"/>
  <c r="BK171" i="2"/>
  <c r="BI171" i="2"/>
  <c r="BH171" i="2"/>
  <c r="BG171" i="2"/>
  <c r="BF171" i="2"/>
  <c r="BE171" i="2"/>
  <c r="T171" i="2"/>
  <c r="R171" i="2"/>
  <c r="P171" i="2"/>
  <c r="J171" i="2"/>
  <c r="BK170" i="2"/>
  <c r="BI170" i="2"/>
  <c r="BH170" i="2"/>
  <c r="BG170" i="2"/>
  <c r="BF170" i="2"/>
  <c r="T170" i="2"/>
  <c r="R170" i="2"/>
  <c r="P170" i="2"/>
  <c r="J170" i="2"/>
  <c r="BE170" i="2" s="1"/>
  <c r="BK169" i="2"/>
  <c r="BI169" i="2"/>
  <c r="BH169" i="2"/>
  <c r="BG169" i="2"/>
  <c r="BF169" i="2"/>
  <c r="T169" i="2"/>
  <c r="R169" i="2"/>
  <c r="P169" i="2"/>
  <c r="J169" i="2"/>
  <c r="BE169" i="2" s="1"/>
  <c r="BK168" i="2"/>
  <c r="BI168" i="2"/>
  <c r="BH168" i="2"/>
  <c r="BG168" i="2"/>
  <c r="BF168" i="2"/>
  <c r="BE168" i="2"/>
  <c r="T168" i="2"/>
  <c r="R168" i="2"/>
  <c r="P168" i="2"/>
  <c r="J168" i="2"/>
  <c r="BK167" i="2"/>
  <c r="BI167" i="2"/>
  <c r="BH167" i="2"/>
  <c r="BG167" i="2"/>
  <c r="BF167" i="2"/>
  <c r="T167" i="2"/>
  <c r="R167" i="2"/>
  <c r="P167" i="2"/>
  <c r="J167" i="2"/>
  <c r="BE167" i="2" s="1"/>
  <c r="BK166" i="2"/>
  <c r="BI166" i="2"/>
  <c r="BH166" i="2"/>
  <c r="BG166" i="2"/>
  <c r="BF166" i="2"/>
  <c r="T166" i="2"/>
  <c r="R166" i="2"/>
  <c r="P166" i="2"/>
  <c r="J166" i="2"/>
  <c r="BE166" i="2" s="1"/>
  <c r="BK165" i="2"/>
  <c r="BI165" i="2"/>
  <c r="BH165" i="2"/>
  <c r="BG165" i="2"/>
  <c r="BF165" i="2"/>
  <c r="BE165" i="2"/>
  <c r="T165" i="2"/>
  <c r="R165" i="2"/>
  <c r="P165" i="2"/>
  <c r="J165" i="2"/>
  <c r="BK164" i="2"/>
  <c r="BI164" i="2"/>
  <c r="BH164" i="2"/>
  <c r="BG164" i="2"/>
  <c r="BF164" i="2"/>
  <c r="BE164" i="2"/>
  <c r="T164" i="2"/>
  <c r="R164" i="2"/>
  <c r="P164" i="2"/>
  <c r="J164" i="2"/>
  <c r="BK163" i="2"/>
  <c r="BI163" i="2"/>
  <c r="BH163" i="2"/>
  <c r="BG163" i="2"/>
  <c r="BF163" i="2"/>
  <c r="BE163" i="2"/>
  <c r="T163" i="2"/>
  <c r="R163" i="2"/>
  <c r="P163" i="2"/>
  <c r="J163" i="2"/>
  <c r="BK162" i="2"/>
  <c r="BI162" i="2"/>
  <c r="BH162" i="2"/>
  <c r="BG162" i="2"/>
  <c r="BF162" i="2"/>
  <c r="BE162" i="2"/>
  <c r="T162" i="2"/>
  <c r="R162" i="2"/>
  <c r="P162" i="2"/>
  <c r="J162" i="2"/>
  <c r="BK161" i="2"/>
  <c r="BI161" i="2"/>
  <c r="BH161" i="2"/>
  <c r="BG161" i="2"/>
  <c r="BF161" i="2"/>
  <c r="T161" i="2"/>
  <c r="R161" i="2"/>
  <c r="P161" i="2"/>
  <c r="J161" i="2"/>
  <c r="BE161" i="2" s="1"/>
  <c r="BK160" i="2"/>
  <c r="BI160" i="2"/>
  <c r="BH160" i="2"/>
  <c r="BG160" i="2"/>
  <c r="BF160" i="2"/>
  <c r="BE160" i="2"/>
  <c r="T160" i="2"/>
  <c r="R160" i="2"/>
  <c r="P160" i="2"/>
  <c r="J160" i="2"/>
  <c r="BK159" i="2"/>
  <c r="BI159" i="2"/>
  <c r="BH159" i="2"/>
  <c r="BG159" i="2"/>
  <c r="BF159" i="2"/>
  <c r="T159" i="2"/>
  <c r="R159" i="2"/>
  <c r="P159" i="2"/>
  <c r="J159" i="2"/>
  <c r="BE159" i="2" s="1"/>
  <c r="BK158" i="2"/>
  <c r="BI158" i="2"/>
  <c r="BH158" i="2"/>
  <c r="BG158" i="2"/>
  <c r="BF158" i="2"/>
  <c r="T158" i="2"/>
  <c r="R158" i="2"/>
  <c r="P158" i="2"/>
  <c r="J158" i="2"/>
  <c r="BE158" i="2" s="1"/>
  <c r="BK157" i="2"/>
  <c r="BI157" i="2"/>
  <c r="BH157" i="2"/>
  <c r="BG157" i="2"/>
  <c r="BF157" i="2"/>
  <c r="BE157" i="2"/>
  <c r="T157" i="2"/>
  <c r="R157" i="2"/>
  <c r="P157" i="2"/>
  <c r="J157" i="2"/>
  <c r="BK156" i="2"/>
  <c r="BI156" i="2"/>
  <c r="BH156" i="2"/>
  <c r="BG156" i="2"/>
  <c r="BF156" i="2"/>
  <c r="BE156" i="2"/>
  <c r="T156" i="2"/>
  <c r="R156" i="2"/>
  <c r="P156" i="2"/>
  <c r="J156" i="2"/>
  <c r="BK155" i="2"/>
  <c r="BI155" i="2"/>
  <c r="BH155" i="2"/>
  <c r="BG155" i="2"/>
  <c r="BF155" i="2"/>
  <c r="BE155" i="2"/>
  <c r="T155" i="2"/>
  <c r="R155" i="2"/>
  <c r="P155" i="2"/>
  <c r="J155" i="2"/>
  <c r="BK154" i="2"/>
  <c r="BI154" i="2"/>
  <c r="BH154" i="2"/>
  <c r="BG154" i="2"/>
  <c r="BF154" i="2"/>
  <c r="BE154" i="2"/>
  <c r="T154" i="2"/>
  <c r="R154" i="2"/>
  <c r="P154" i="2"/>
  <c r="J154" i="2"/>
  <c r="BK153" i="2"/>
  <c r="BI153" i="2"/>
  <c r="BH153" i="2"/>
  <c r="BG153" i="2"/>
  <c r="BF153" i="2"/>
  <c r="T153" i="2"/>
  <c r="R153" i="2"/>
  <c r="P153" i="2"/>
  <c r="J153" i="2"/>
  <c r="BE153" i="2" s="1"/>
  <c r="BK152" i="2"/>
  <c r="BI152" i="2"/>
  <c r="BH152" i="2"/>
  <c r="BG152" i="2"/>
  <c r="BF152" i="2"/>
  <c r="BE152" i="2"/>
  <c r="T152" i="2"/>
  <c r="R152" i="2"/>
  <c r="P152" i="2"/>
  <c r="J152" i="2"/>
  <c r="BK151" i="2"/>
  <c r="BI151" i="2"/>
  <c r="BH151" i="2"/>
  <c r="BG151" i="2"/>
  <c r="BF151" i="2"/>
  <c r="T151" i="2"/>
  <c r="R151" i="2"/>
  <c r="P151" i="2"/>
  <c r="J151" i="2"/>
  <c r="BE151" i="2" s="1"/>
  <c r="BK150" i="2"/>
  <c r="BI150" i="2"/>
  <c r="BH150" i="2"/>
  <c r="BG150" i="2"/>
  <c r="BF150" i="2"/>
  <c r="T150" i="2"/>
  <c r="R150" i="2"/>
  <c r="P150" i="2"/>
  <c r="J150" i="2"/>
  <c r="BE150" i="2" s="1"/>
  <c r="BK149" i="2"/>
  <c r="BK148" i="2" s="1"/>
  <c r="J148" i="2" s="1"/>
  <c r="J104" i="2" s="1"/>
  <c r="BI149" i="2"/>
  <c r="BH149" i="2"/>
  <c r="BG149" i="2"/>
  <c r="BF149" i="2"/>
  <c r="BE149" i="2"/>
  <c r="T149" i="2"/>
  <c r="T148" i="2" s="1"/>
  <c r="R149" i="2"/>
  <c r="R148" i="2" s="1"/>
  <c r="P149" i="2"/>
  <c r="P148" i="2" s="1"/>
  <c r="J149" i="2"/>
  <c r="BK147" i="2"/>
  <c r="BI147" i="2"/>
  <c r="BH147" i="2"/>
  <c r="BG147" i="2"/>
  <c r="BF147" i="2"/>
  <c r="T147" i="2"/>
  <c r="R147" i="2"/>
  <c r="P147" i="2"/>
  <c r="J147" i="2"/>
  <c r="BE147" i="2" s="1"/>
  <c r="BK146" i="2"/>
  <c r="BI146" i="2"/>
  <c r="BH146" i="2"/>
  <c r="BG146" i="2"/>
  <c r="BF146" i="2"/>
  <c r="T146" i="2"/>
  <c r="R146" i="2"/>
  <c r="P146" i="2"/>
  <c r="J146" i="2"/>
  <c r="BE146" i="2" s="1"/>
  <c r="BK145" i="2"/>
  <c r="BI145" i="2"/>
  <c r="BH145" i="2"/>
  <c r="F40" i="2" s="1"/>
  <c r="BG145" i="2"/>
  <c r="BF145" i="2"/>
  <c r="BE145" i="2"/>
  <c r="T145" i="2"/>
  <c r="R145" i="2"/>
  <c r="P145" i="2"/>
  <c r="J145" i="2"/>
  <c r="BK144" i="2"/>
  <c r="BI144" i="2"/>
  <c r="BH144" i="2"/>
  <c r="BG144" i="2"/>
  <c r="BF144" i="2"/>
  <c r="T144" i="2"/>
  <c r="R144" i="2"/>
  <c r="P144" i="2"/>
  <c r="J144" i="2"/>
  <c r="BE144" i="2" s="1"/>
  <c r="BK143" i="2"/>
  <c r="BI143" i="2"/>
  <c r="BH143" i="2"/>
  <c r="BG143" i="2"/>
  <c r="BF143" i="2"/>
  <c r="T143" i="2"/>
  <c r="R143" i="2"/>
  <c r="P143" i="2"/>
  <c r="J143" i="2"/>
  <c r="BE143" i="2" s="1"/>
  <c r="BK142" i="2"/>
  <c r="BI142" i="2"/>
  <c r="BH142" i="2"/>
  <c r="BG142" i="2"/>
  <c r="BF142" i="2"/>
  <c r="F38" i="2" s="1"/>
  <c r="BE142" i="2"/>
  <c r="T142" i="2"/>
  <c r="R142" i="2"/>
  <c r="P142" i="2"/>
  <c r="J142" i="2"/>
  <c r="BK141" i="2"/>
  <c r="BI141" i="2"/>
  <c r="BH141" i="2"/>
  <c r="BG141" i="2"/>
  <c r="BF141" i="2"/>
  <c r="T141" i="2"/>
  <c r="R141" i="2"/>
  <c r="P141" i="2"/>
  <c r="J141" i="2"/>
  <c r="BE141" i="2" s="1"/>
  <c r="BK140" i="2"/>
  <c r="BI140" i="2"/>
  <c r="BH140" i="2"/>
  <c r="BG140" i="2"/>
  <c r="F39" i="2" s="1"/>
  <c r="BF140" i="2"/>
  <c r="T140" i="2"/>
  <c r="R140" i="2"/>
  <c r="P140" i="2"/>
  <c r="J140" i="2"/>
  <c r="BE140" i="2" s="1"/>
  <c r="BK139" i="2"/>
  <c r="BK138" i="2" s="1"/>
  <c r="J138" i="2" s="1"/>
  <c r="J103" i="2" s="1"/>
  <c r="BI139" i="2"/>
  <c r="BH139" i="2"/>
  <c r="BG139" i="2"/>
  <c r="BF139" i="2"/>
  <c r="J38" i="2" s="1"/>
  <c r="T139" i="2"/>
  <c r="T138" i="2" s="1"/>
  <c r="R139" i="2"/>
  <c r="R138" i="2" s="1"/>
  <c r="P139" i="2"/>
  <c r="P138" i="2" s="1"/>
  <c r="J139" i="2"/>
  <c r="BE139" i="2" s="1"/>
  <c r="BK137" i="2"/>
  <c r="BI137" i="2"/>
  <c r="F41" i="2" s="1"/>
  <c r="BH137" i="2"/>
  <c r="BG137" i="2"/>
  <c r="BF137" i="2"/>
  <c r="BE137" i="2"/>
  <c r="T137" i="2"/>
  <c r="R137" i="2"/>
  <c r="P137" i="2"/>
  <c r="P135" i="2" s="1"/>
  <c r="J137" i="2"/>
  <c r="BK136" i="2"/>
  <c r="BK135" i="2" s="1"/>
  <c r="BI136" i="2"/>
  <c r="BH136" i="2"/>
  <c r="BG136" i="2"/>
  <c r="BF136" i="2"/>
  <c r="T136" i="2"/>
  <c r="R136" i="2"/>
  <c r="R135" i="2" s="1"/>
  <c r="R134" i="2" s="1"/>
  <c r="R133" i="2" s="1"/>
  <c r="P136" i="2"/>
  <c r="J136" i="2"/>
  <c r="BE136" i="2" s="1"/>
  <c r="T135" i="2"/>
  <c r="J129" i="2"/>
  <c r="J127" i="2"/>
  <c r="F127" i="2"/>
  <c r="E125" i="2"/>
  <c r="E119" i="2"/>
  <c r="F96" i="2"/>
  <c r="J95" i="2"/>
  <c r="F95" i="2"/>
  <c r="F93" i="2"/>
  <c r="E91" i="2"/>
  <c r="J41" i="2"/>
  <c r="J40" i="2"/>
  <c r="J39" i="2"/>
  <c r="J130" i="2" s="1"/>
  <c r="F130" i="2" s="1"/>
  <c r="F129" i="2" s="1"/>
  <c r="J93" i="2" s="1"/>
  <c r="E85" i="2" s="1"/>
  <c r="BK203" i="1"/>
  <c r="BI203" i="1"/>
  <c r="BH203" i="1"/>
  <c r="BG203" i="1"/>
  <c r="BF203" i="1"/>
  <c r="BE203" i="1"/>
  <c r="T203" i="1"/>
  <c r="R203" i="1"/>
  <c r="P203" i="1"/>
  <c r="J203" i="1"/>
  <c r="BK202" i="1"/>
  <c r="BI202" i="1"/>
  <c r="BH202" i="1"/>
  <c r="BG202" i="1"/>
  <c r="BF202" i="1"/>
  <c r="T202" i="1"/>
  <c r="R202" i="1"/>
  <c r="P202" i="1"/>
  <c r="J202" i="1"/>
  <c r="BE202" i="1" s="1"/>
  <c r="BK201" i="1"/>
  <c r="BI201" i="1"/>
  <c r="BH201" i="1"/>
  <c r="BG201" i="1"/>
  <c r="BF201" i="1"/>
  <c r="T201" i="1"/>
  <c r="R201" i="1"/>
  <c r="P201" i="1"/>
  <c r="J201" i="1"/>
  <c r="BE201" i="1" s="1"/>
  <c r="BK200" i="1"/>
  <c r="BI200" i="1"/>
  <c r="BH200" i="1"/>
  <c r="BG200" i="1"/>
  <c r="BF200" i="1"/>
  <c r="BE200" i="1"/>
  <c r="T200" i="1"/>
  <c r="R200" i="1"/>
  <c r="P200" i="1"/>
  <c r="J200" i="1"/>
  <c r="BK199" i="1"/>
  <c r="BI199" i="1"/>
  <c r="BH199" i="1"/>
  <c r="BG199" i="1"/>
  <c r="BF199" i="1"/>
  <c r="T199" i="1"/>
  <c r="R199" i="1"/>
  <c r="P199" i="1"/>
  <c r="J199" i="1"/>
  <c r="BE199" i="1" s="1"/>
  <c r="BK198" i="1"/>
  <c r="BI198" i="1"/>
  <c r="BH198" i="1"/>
  <c r="BG198" i="1"/>
  <c r="BF198" i="1"/>
  <c r="T198" i="1"/>
  <c r="R198" i="1"/>
  <c r="P198" i="1"/>
  <c r="J198" i="1"/>
  <c r="BE198" i="1" s="1"/>
  <c r="BK197" i="1"/>
  <c r="BI197" i="1"/>
  <c r="BH197" i="1"/>
  <c r="BG197" i="1"/>
  <c r="BF197" i="1"/>
  <c r="BE197" i="1"/>
  <c r="T197" i="1"/>
  <c r="R197" i="1"/>
  <c r="P197" i="1"/>
  <c r="J197" i="1"/>
  <c r="BK196" i="1"/>
  <c r="BI196" i="1"/>
  <c r="BH196" i="1"/>
  <c r="BG196" i="1"/>
  <c r="BF196" i="1"/>
  <c r="T196" i="1"/>
  <c r="R196" i="1"/>
  <c r="P196" i="1"/>
  <c r="J196" i="1"/>
  <c r="BE196" i="1" s="1"/>
  <c r="BK195" i="1"/>
  <c r="BI195" i="1"/>
  <c r="BH195" i="1"/>
  <c r="BG195" i="1"/>
  <c r="BF195" i="1"/>
  <c r="BE195" i="1"/>
  <c r="T195" i="1"/>
  <c r="R195" i="1"/>
  <c r="P195" i="1"/>
  <c r="J195" i="1"/>
  <c r="BK194" i="1"/>
  <c r="BI194" i="1"/>
  <c r="BH194" i="1"/>
  <c r="BG194" i="1"/>
  <c r="BF194" i="1"/>
  <c r="T194" i="1"/>
  <c r="R194" i="1"/>
  <c r="P194" i="1"/>
  <c r="J194" i="1"/>
  <c r="BE194" i="1" s="1"/>
  <c r="BK193" i="1"/>
  <c r="BI193" i="1"/>
  <c r="BH193" i="1"/>
  <c r="BG193" i="1"/>
  <c r="BF193" i="1"/>
  <c r="T193" i="1"/>
  <c r="R193" i="1"/>
  <c r="P193" i="1"/>
  <c r="J193" i="1"/>
  <c r="BE193" i="1" s="1"/>
  <c r="BK192" i="1"/>
  <c r="BI192" i="1"/>
  <c r="BH192" i="1"/>
  <c r="BG192" i="1"/>
  <c r="BF192" i="1"/>
  <c r="BE192" i="1"/>
  <c r="T192" i="1"/>
  <c r="R192" i="1"/>
  <c r="P192" i="1"/>
  <c r="J192" i="1"/>
  <c r="BK191" i="1"/>
  <c r="BI191" i="1"/>
  <c r="BH191" i="1"/>
  <c r="BG191" i="1"/>
  <c r="BF191" i="1"/>
  <c r="T191" i="1"/>
  <c r="R191" i="1"/>
  <c r="P191" i="1"/>
  <c r="J191" i="1"/>
  <c r="BE191" i="1" s="1"/>
  <c r="BK190" i="1"/>
  <c r="BI190" i="1"/>
  <c r="BH190" i="1"/>
  <c r="BG190" i="1"/>
  <c r="BF190" i="1"/>
  <c r="T190" i="1"/>
  <c r="R190" i="1"/>
  <c r="P190" i="1"/>
  <c r="J190" i="1"/>
  <c r="BE190" i="1" s="1"/>
  <c r="BK189" i="1"/>
  <c r="BI189" i="1"/>
  <c r="BH189" i="1"/>
  <c r="BG189" i="1"/>
  <c r="BF189" i="1"/>
  <c r="BE189" i="1"/>
  <c r="T189" i="1"/>
  <c r="R189" i="1"/>
  <c r="P189" i="1"/>
  <c r="J189" i="1"/>
  <c r="BK188" i="1"/>
  <c r="BI188" i="1"/>
  <c r="BH188" i="1"/>
  <c r="BG188" i="1"/>
  <c r="BF188" i="1"/>
  <c r="T188" i="1"/>
  <c r="R188" i="1"/>
  <c r="P188" i="1"/>
  <c r="J188" i="1"/>
  <c r="BE188" i="1" s="1"/>
  <c r="BK187" i="1"/>
  <c r="BK184" i="1" s="1"/>
  <c r="J184" i="1" s="1"/>
  <c r="J109" i="1" s="1"/>
  <c r="BI187" i="1"/>
  <c r="BH187" i="1"/>
  <c r="BG187" i="1"/>
  <c r="BF187" i="1"/>
  <c r="BE187" i="1"/>
  <c r="T187" i="1"/>
  <c r="R187" i="1"/>
  <c r="P187" i="1"/>
  <c r="J187" i="1"/>
  <c r="BK186" i="1"/>
  <c r="BI186" i="1"/>
  <c r="BH186" i="1"/>
  <c r="BG186" i="1"/>
  <c r="BF186" i="1"/>
  <c r="T186" i="1"/>
  <c r="R186" i="1"/>
  <c r="R184" i="1" s="1"/>
  <c r="P186" i="1"/>
  <c r="J186" i="1"/>
  <c r="BE186" i="1" s="1"/>
  <c r="BK185" i="1"/>
  <c r="BI185" i="1"/>
  <c r="BH185" i="1"/>
  <c r="BG185" i="1"/>
  <c r="BF185" i="1"/>
  <c r="T185" i="1"/>
  <c r="T184" i="1" s="1"/>
  <c r="R185" i="1"/>
  <c r="P185" i="1"/>
  <c r="J185" i="1"/>
  <c r="BE185" i="1" s="1"/>
  <c r="P184" i="1"/>
  <c r="BK183" i="1"/>
  <c r="BI183" i="1"/>
  <c r="BH183" i="1"/>
  <c r="BG183" i="1"/>
  <c r="BF183" i="1"/>
  <c r="T183" i="1"/>
  <c r="R183" i="1"/>
  <c r="R181" i="1" s="1"/>
  <c r="P183" i="1"/>
  <c r="J183" i="1"/>
  <c r="BE183" i="1" s="1"/>
  <c r="BK182" i="1"/>
  <c r="BK181" i="1" s="1"/>
  <c r="J181" i="1" s="1"/>
  <c r="J108" i="1" s="1"/>
  <c r="BI182" i="1"/>
  <c r="BH182" i="1"/>
  <c r="BG182" i="1"/>
  <c r="BF182" i="1"/>
  <c r="BE182" i="1"/>
  <c r="T182" i="1"/>
  <c r="T181" i="1" s="1"/>
  <c r="R182" i="1"/>
  <c r="P182" i="1"/>
  <c r="J182" i="1"/>
  <c r="P181" i="1"/>
  <c r="BK180" i="1"/>
  <c r="BI180" i="1"/>
  <c r="BH180" i="1"/>
  <c r="BG180" i="1"/>
  <c r="BF180" i="1"/>
  <c r="BE180" i="1"/>
  <c r="T180" i="1"/>
  <c r="R180" i="1"/>
  <c r="P180" i="1"/>
  <c r="J180" i="1"/>
  <c r="BK179" i="1"/>
  <c r="BI179" i="1"/>
  <c r="BH179" i="1"/>
  <c r="BG179" i="1"/>
  <c r="BF179" i="1"/>
  <c r="T179" i="1"/>
  <c r="R179" i="1"/>
  <c r="R178" i="1" s="1"/>
  <c r="P179" i="1"/>
  <c r="J179" i="1"/>
  <c r="BE179" i="1" s="1"/>
  <c r="BK178" i="1"/>
  <c r="J178" i="1" s="1"/>
  <c r="J107" i="1" s="1"/>
  <c r="T178" i="1"/>
  <c r="P178" i="1"/>
  <c r="BK177" i="1"/>
  <c r="BI177" i="1"/>
  <c r="BH177" i="1"/>
  <c r="BG177" i="1"/>
  <c r="BF177" i="1"/>
  <c r="T177" i="1"/>
  <c r="R177" i="1"/>
  <c r="P177" i="1"/>
  <c r="J177" i="1"/>
  <c r="BE177" i="1" s="1"/>
  <c r="BK176" i="1"/>
  <c r="BI176" i="1"/>
  <c r="BH176" i="1"/>
  <c r="BG176" i="1"/>
  <c r="BF176" i="1"/>
  <c r="T176" i="1"/>
  <c r="R176" i="1"/>
  <c r="P176" i="1"/>
  <c r="J176" i="1"/>
  <c r="BE176" i="1" s="1"/>
  <c r="BK175" i="1"/>
  <c r="BI175" i="1"/>
  <c r="BH175" i="1"/>
  <c r="BG175" i="1"/>
  <c r="BF175" i="1"/>
  <c r="BE175" i="1"/>
  <c r="T175" i="1"/>
  <c r="T174" i="1" s="1"/>
  <c r="R175" i="1"/>
  <c r="R174" i="1" s="1"/>
  <c r="P175" i="1"/>
  <c r="P174" i="1" s="1"/>
  <c r="J175" i="1"/>
  <c r="BK174" i="1"/>
  <c r="J174" i="1" s="1"/>
  <c r="J106" i="1" s="1"/>
  <c r="BK173" i="1"/>
  <c r="BI173" i="1"/>
  <c r="BH173" i="1"/>
  <c r="BG173" i="1"/>
  <c r="BF173" i="1"/>
  <c r="T173" i="1"/>
  <c r="R173" i="1"/>
  <c r="R172" i="1" s="1"/>
  <c r="P173" i="1"/>
  <c r="P172" i="1" s="1"/>
  <c r="J173" i="1"/>
  <c r="BE173" i="1" s="1"/>
  <c r="BK172" i="1"/>
  <c r="J172" i="1" s="1"/>
  <c r="J105" i="1" s="1"/>
  <c r="T172" i="1"/>
  <c r="BK171" i="1"/>
  <c r="BI171" i="1"/>
  <c r="BH171" i="1"/>
  <c r="BG171" i="1"/>
  <c r="BF171" i="1"/>
  <c r="T171" i="1"/>
  <c r="R171" i="1"/>
  <c r="P171" i="1"/>
  <c r="J171" i="1"/>
  <c r="BE171" i="1" s="1"/>
  <c r="BK170" i="1"/>
  <c r="BI170" i="1"/>
  <c r="BH170" i="1"/>
  <c r="BG170" i="1"/>
  <c r="BF170" i="1"/>
  <c r="T170" i="1"/>
  <c r="R170" i="1"/>
  <c r="P170" i="1"/>
  <c r="J170" i="1"/>
  <c r="BE170" i="1" s="1"/>
  <c r="BK169" i="1"/>
  <c r="BI169" i="1"/>
  <c r="BH169" i="1"/>
  <c r="BG169" i="1"/>
  <c r="BF169" i="1"/>
  <c r="BE169" i="1"/>
  <c r="T169" i="1"/>
  <c r="R169" i="1"/>
  <c r="P169" i="1"/>
  <c r="J169" i="1"/>
  <c r="BK168" i="1"/>
  <c r="BI168" i="1"/>
  <c r="BH168" i="1"/>
  <c r="BG168" i="1"/>
  <c r="BF168" i="1"/>
  <c r="T168" i="1"/>
  <c r="R168" i="1"/>
  <c r="P168" i="1"/>
  <c r="J168" i="1"/>
  <c r="BE168" i="1" s="1"/>
  <c r="BK167" i="1"/>
  <c r="BI167" i="1"/>
  <c r="BH167" i="1"/>
  <c r="BG167" i="1"/>
  <c r="BF167" i="1"/>
  <c r="BE167" i="1"/>
  <c r="T167" i="1"/>
  <c r="R167" i="1"/>
  <c r="P167" i="1"/>
  <c r="J167" i="1"/>
  <c r="BK166" i="1"/>
  <c r="BI166" i="1"/>
  <c r="BH166" i="1"/>
  <c r="BG166" i="1"/>
  <c r="BF166" i="1"/>
  <c r="BE166" i="1"/>
  <c r="T166" i="1"/>
  <c r="R166" i="1"/>
  <c r="P166" i="1"/>
  <c r="J166" i="1"/>
  <c r="BK165" i="1"/>
  <c r="BI165" i="1"/>
  <c r="BH165" i="1"/>
  <c r="BG165" i="1"/>
  <c r="BF165" i="1"/>
  <c r="T165" i="1"/>
  <c r="R165" i="1"/>
  <c r="P165" i="1"/>
  <c r="J165" i="1"/>
  <c r="BE165" i="1" s="1"/>
  <c r="BK164" i="1"/>
  <c r="BI164" i="1"/>
  <c r="BH164" i="1"/>
  <c r="BG164" i="1"/>
  <c r="BF164" i="1"/>
  <c r="T164" i="1"/>
  <c r="R164" i="1"/>
  <c r="P164" i="1"/>
  <c r="J164" i="1"/>
  <c r="BE164" i="1" s="1"/>
  <c r="BK163" i="1"/>
  <c r="BI163" i="1"/>
  <c r="BH163" i="1"/>
  <c r="BG163" i="1"/>
  <c r="BF163" i="1"/>
  <c r="T163" i="1"/>
  <c r="R163" i="1"/>
  <c r="P163" i="1"/>
  <c r="J163" i="1"/>
  <c r="BE163" i="1" s="1"/>
  <c r="BK162" i="1"/>
  <c r="BI162" i="1"/>
  <c r="BH162" i="1"/>
  <c r="BG162" i="1"/>
  <c r="BF162" i="1"/>
  <c r="T162" i="1"/>
  <c r="R162" i="1"/>
  <c r="P162" i="1"/>
  <c r="J162" i="1"/>
  <c r="BE162" i="1" s="1"/>
  <c r="BK161" i="1"/>
  <c r="BI161" i="1"/>
  <c r="BH161" i="1"/>
  <c r="BG161" i="1"/>
  <c r="BF161" i="1"/>
  <c r="BE161" i="1"/>
  <c r="T161" i="1"/>
  <c r="R161" i="1"/>
  <c r="P161" i="1"/>
  <c r="J161" i="1"/>
  <c r="BK160" i="1"/>
  <c r="BI160" i="1"/>
  <c r="BH160" i="1"/>
  <c r="BG160" i="1"/>
  <c r="BF160" i="1"/>
  <c r="T160" i="1"/>
  <c r="R160" i="1"/>
  <c r="P160" i="1"/>
  <c r="J160" i="1"/>
  <c r="BE160" i="1" s="1"/>
  <c r="BK159" i="1"/>
  <c r="BI159" i="1"/>
  <c r="BH159" i="1"/>
  <c r="BG159" i="1"/>
  <c r="BF159" i="1"/>
  <c r="BE159" i="1"/>
  <c r="T159" i="1"/>
  <c r="R159" i="1"/>
  <c r="P159" i="1"/>
  <c r="J159" i="1"/>
  <c r="BK158" i="1"/>
  <c r="BI158" i="1"/>
  <c r="BH158" i="1"/>
  <c r="BG158" i="1"/>
  <c r="BF158" i="1"/>
  <c r="BE158" i="1"/>
  <c r="T158" i="1"/>
  <c r="R158" i="1"/>
  <c r="P158" i="1"/>
  <c r="J158" i="1"/>
  <c r="BK157" i="1"/>
  <c r="BI157" i="1"/>
  <c r="BH157" i="1"/>
  <c r="BG157" i="1"/>
  <c r="BF157" i="1"/>
  <c r="T157" i="1"/>
  <c r="R157" i="1"/>
  <c r="P157" i="1"/>
  <c r="J157" i="1"/>
  <c r="BE157" i="1" s="1"/>
  <c r="BK156" i="1"/>
  <c r="BI156" i="1"/>
  <c r="BH156" i="1"/>
  <c r="BG156" i="1"/>
  <c r="BF156" i="1"/>
  <c r="T156" i="1"/>
  <c r="R156" i="1"/>
  <c r="P156" i="1"/>
  <c r="J156" i="1"/>
  <c r="BE156" i="1" s="1"/>
  <c r="BK155" i="1"/>
  <c r="BI155" i="1"/>
  <c r="BH155" i="1"/>
  <c r="BG155" i="1"/>
  <c r="BF155" i="1"/>
  <c r="T155" i="1"/>
  <c r="R155" i="1"/>
  <c r="P155" i="1"/>
  <c r="J155" i="1"/>
  <c r="BE155" i="1" s="1"/>
  <c r="BK154" i="1"/>
  <c r="BI154" i="1"/>
  <c r="BH154" i="1"/>
  <c r="BG154" i="1"/>
  <c r="BF154" i="1"/>
  <c r="T154" i="1"/>
  <c r="R154" i="1"/>
  <c r="P154" i="1"/>
  <c r="J154" i="1"/>
  <c r="BE154" i="1" s="1"/>
  <c r="BK153" i="1"/>
  <c r="BI153" i="1"/>
  <c r="BH153" i="1"/>
  <c r="BG153" i="1"/>
  <c r="BF153" i="1"/>
  <c r="BE153" i="1"/>
  <c r="T153" i="1"/>
  <c r="T148" i="1" s="1"/>
  <c r="R153" i="1"/>
  <c r="P153" i="1"/>
  <c r="J153" i="1"/>
  <c r="BK152" i="1"/>
  <c r="BI152" i="1"/>
  <c r="BH152" i="1"/>
  <c r="BG152" i="1"/>
  <c r="BF152" i="1"/>
  <c r="T152" i="1"/>
  <c r="R152" i="1"/>
  <c r="P152" i="1"/>
  <c r="J152" i="1"/>
  <c r="BE152" i="1" s="1"/>
  <c r="BK151" i="1"/>
  <c r="BI151" i="1"/>
  <c r="BH151" i="1"/>
  <c r="BG151" i="1"/>
  <c r="BF151" i="1"/>
  <c r="T151" i="1"/>
  <c r="R151" i="1"/>
  <c r="P151" i="1"/>
  <c r="J151" i="1"/>
  <c r="BE151" i="1" s="1"/>
  <c r="BK150" i="1"/>
  <c r="BI150" i="1"/>
  <c r="BH150" i="1"/>
  <c r="BG150" i="1"/>
  <c r="BF150" i="1"/>
  <c r="BE150" i="1"/>
  <c r="T150" i="1"/>
  <c r="R150" i="1"/>
  <c r="P150" i="1"/>
  <c r="P148" i="1" s="1"/>
  <c r="J150" i="1"/>
  <c r="BK149" i="1"/>
  <c r="BK148" i="1" s="1"/>
  <c r="J148" i="1" s="1"/>
  <c r="J104" i="1" s="1"/>
  <c r="BI149" i="1"/>
  <c r="BH149" i="1"/>
  <c r="BG149" i="1"/>
  <c r="BF149" i="1"/>
  <c r="T149" i="1"/>
  <c r="R149" i="1"/>
  <c r="R148" i="1" s="1"/>
  <c r="P149" i="1"/>
  <c r="J149" i="1"/>
  <c r="BE149" i="1" s="1"/>
  <c r="BK147" i="1"/>
  <c r="BI147" i="1"/>
  <c r="BH147" i="1"/>
  <c r="BG147" i="1"/>
  <c r="BF147" i="1"/>
  <c r="T147" i="1"/>
  <c r="R147" i="1"/>
  <c r="P147" i="1"/>
  <c r="J147" i="1"/>
  <c r="BE147" i="1" s="1"/>
  <c r="BK146" i="1"/>
  <c r="BI146" i="1"/>
  <c r="BH146" i="1"/>
  <c r="BG146" i="1"/>
  <c r="BF146" i="1"/>
  <c r="BE146" i="1"/>
  <c r="T146" i="1"/>
  <c r="R146" i="1"/>
  <c r="P146" i="1"/>
  <c r="J146" i="1"/>
  <c r="BK145" i="1"/>
  <c r="BI145" i="1"/>
  <c r="BH145" i="1"/>
  <c r="BG145" i="1"/>
  <c r="BF145" i="1"/>
  <c r="T145" i="1"/>
  <c r="R145" i="1"/>
  <c r="P145" i="1"/>
  <c r="J145" i="1"/>
  <c r="BE145" i="1" s="1"/>
  <c r="BK144" i="1"/>
  <c r="BI144" i="1"/>
  <c r="BH144" i="1"/>
  <c r="BG144" i="1"/>
  <c r="BF144" i="1"/>
  <c r="BE144" i="1"/>
  <c r="T144" i="1"/>
  <c r="R144" i="1"/>
  <c r="P144" i="1"/>
  <c r="J144" i="1"/>
  <c r="BK143" i="1"/>
  <c r="BI143" i="1"/>
  <c r="BH143" i="1"/>
  <c r="BG143" i="1"/>
  <c r="BF143" i="1"/>
  <c r="F38" i="1" s="1"/>
  <c r="T143" i="1"/>
  <c r="R143" i="1"/>
  <c r="R138" i="1" s="1"/>
  <c r="P143" i="1"/>
  <c r="J143" i="1"/>
  <c r="BE143" i="1" s="1"/>
  <c r="BK142" i="1"/>
  <c r="BI142" i="1"/>
  <c r="BH142" i="1"/>
  <c r="BG142" i="1"/>
  <c r="BF142" i="1"/>
  <c r="T142" i="1"/>
  <c r="R142" i="1"/>
  <c r="P142" i="1"/>
  <c r="J142" i="1"/>
  <c r="BE142" i="1" s="1"/>
  <c r="BK141" i="1"/>
  <c r="BK138" i="1" s="1"/>
  <c r="J138" i="1" s="1"/>
  <c r="J103" i="1" s="1"/>
  <c r="BI141" i="1"/>
  <c r="BH141" i="1"/>
  <c r="BG141" i="1"/>
  <c r="BF141" i="1"/>
  <c r="BE141" i="1"/>
  <c r="T141" i="1"/>
  <c r="R141" i="1"/>
  <c r="P141" i="1"/>
  <c r="J141" i="1"/>
  <c r="BK140" i="1"/>
  <c r="BI140" i="1"/>
  <c r="BH140" i="1"/>
  <c r="BG140" i="1"/>
  <c r="BF140" i="1"/>
  <c r="T140" i="1"/>
  <c r="R140" i="1"/>
  <c r="P140" i="1"/>
  <c r="J140" i="1"/>
  <c r="BE140" i="1" s="1"/>
  <c r="BK139" i="1"/>
  <c r="BI139" i="1"/>
  <c r="F41" i="1" s="1"/>
  <c r="BH139" i="1"/>
  <c r="BG139" i="1"/>
  <c r="BF139" i="1"/>
  <c r="T139" i="1"/>
  <c r="R139" i="1"/>
  <c r="P139" i="1"/>
  <c r="P138" i="1" s="1"/>
  <c r="J139" i="1"/>
  <c r="BE139" i="1" s="1"/>
  <c r="T138" i="1"/>
  <c r="BK137" i="1"/>
  <c r="BI137" i="1"/>
  <c r="BH137" i="1"/>
  <c r="BG137" i="1"/>
  <c r="BF137" i="1"/>
  <c r="T137" i="1"/>
  <c r="R137" i="1"/>
  <c r="P137" i="1"/>
  <c r="J137" i="1"/>
  <c r="BE137" i="1" s="1"/>
  <c r="BK136" i="1"/>
  <c r="BK135" i="1" s="1"/>
  <c r="BI136" i="1"/>
  <c r="BH136" i="1"/>
  <c r="F40" i="1" s="1"/>
  <c r="BG136" i="1"/>
  <c r="F39" i="1" s="1"/>
  <c r="BF136" i="1"/>
  <c r="J38" i="1" s="1"/>
  <c r="BE136" i="1"/>
  <c r="T136" i="1"/>
  <c r="T135" i="1" s="1"/>
  <c r="T134" i="1" s="1"/>
  <c r="T133" i="1" s="1"/>
  <c r="R136" i="1"/>
  <c r="P136" i="1"/>
  <c r="P135" i="1" s="1"/>
  <c r="J136" i="1"/>
  <c r="R135" i="1"/>
  <c r="F127" i="1"/>
  <c r="E125" i="1"/>
  <c r="J96" i="1"/>
  <c r="J93" i="1"/>
  <c r="F93" i="1"/>
  <c r="E91" i="1"/>
  <c r="E85" i="1"/>
  <c r="J41" i="1"/>
  <c r="J40" i="1"/>
  <c r="J39" i="1"/>
  <c r="J130" i="1" s="1"/>
  <c r="J129" i="1" s="1"/>
  <c r="F130" i="1" s="1"/>
  <c r="F129" i="1" s="1"/>
  <c r="J127" i="1" s="1"/>
  <c r="E119" i="1" s="1"/>
  <c r="J37" i="1" l="1"/>
  <c r="T134" i="2"/>
  <c r="T133" i="2" s="1"/>
  <c r="J135" i="2"/>
  <c r="J102" i="2" s="1"/>
  <c r="BK134" i="2"/>
  <c r="J135" i="1"/>
  <c r="J102" i="1" s="1"/>
  <c r="BK134" i="1"/>
  <c r="P134" i="2"/>
  <c r="P133" i="2" s="1"/>
  <c r="R134" i="1"/>
  <c r="R133" i="1" s="1"/>
  <c r="J37" i="2"/>
  <c r="F37" i="2"/>
  <c r="P134" i="1"/>
  <c r="P133" i="1" s="1"/>
  <c r="J96" i="2"/>
  <c r="F95" i="1"/>
  <c r="F37" i="1"/>
  <c r="J95" i="1"/>
  <c r="F96" i="1"/>
  <c r="J134" i="1" l="1"/>
  <c r="J101" i="1" s="1"/>
  <c r="BK133" i="1"/>
  <c r="J133" i="1" s="1"/>
  <c r="J134" i="2"/>
  <c r="J101" i="2" s="1"/>
  <c r="BK133" i="2"/>
  <c r="J133" i="2" s="1"/>
  <c r="J100" i="2" l="1"/>
  <c r="J34" i="2"/>
  <c r="J43" i="2" s="1"/>
  <c r="J100" i="1"/>
  <c r="J34" i="1"/>
  <c r="J43" i="1" s="1"/>
</calcChain>
</file>

<file path=xl/sharedStrings.xml><?xml version="1.0" encoding="utf-8"?>
<sst xmlns="http://schemas.openxmlformats.org/spreadsheetml/2006/main" count="2136" uniqueCount="402">
  <si>
    <t>{a07d7ba1-6585-4d35-96f6-bf2cf03c8f25}</t>
  </si>
  <si>
    <t>2</t>
  </si>
  <si>
    <t>KRYCÍ LIST SOUPISU PRACÍ</t>
  </si>
  <si>
    <t>v ---  níže se nacházejí doplnkové a pomocné údaje k sestavám  --- v</t>
  </si>
  <si>
    <t>False</t>
  </si>
  <si>
    <t>Stavba:</t>
  </si>
  <si>
    <t>KAMPUS ALBERTOV - BIOCENTRUM</t>
  </si>
  <si>
    <t>Objekt:</t>
  </si>
  <si>
    <t>BCA D.1 - BCA - zajištění stavební jámy a související práce</t>
  </si>
  <si>
    <t>Soupis:</t>
  </si>
  <si>
    <t>D.3 - SO08 - Přeložky inženýrských sítí</t>
  </si>
  <si>
    <t>Úroveň 3:</t>
  </si>
  <si>
    <t>SO-08d - Přeložka slaboproudu T-Mobile</t>
  </si>
  <si>
    <t>KSO:</t>
  </si>
  <si>
    <t/>
  </si>
  <si>
    <t>CC-CZ:</t>
  </si>
  <si>
    <t>Místo:</t>
  </si>
  <si>
    <t xml:space="preserve"> </t>
  </si>
  <si>
    <t>Datum:</t>
  </si>
  <si>
    <t>5. 12. 2022</t>
  </si>
  <si>
    <t>Zadavatel:</t>
  </si>
  <si>
    <t>IČ:</t>
  </si>
  <si>
    <t>UNIVERZITA KARLOVA, Ovocný trh 560/5, Praha 1</t>
  </si>
  <si>
    <t>DIČ:</t>
  </si>
  <si>
    <t>Uchazeč:</t>
  </si>
  <si>
    <t>Vyplň údaj</t>
  </si>
  <si>
    <t>Projektant:</t>
  </si>
  <si>
    <t>ZNAMENÍ ČTYŘ - ARCHITEKTI s.r.o.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</si>
  <si>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</si>
  <si>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</si>
  <si>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</si>
  <si>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</si>
  <si>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</si>
  <si>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</si>
  <si>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</si>
  <si>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</si>
  <si>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</si>
  <si>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</si>
  <si>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</si>
  <si>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</si>
  <si>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</si>
  <si>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</si>
  <si>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</si>
  <si>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</si>
  <si>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</si>
  <si>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</si>
  <si>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</si>
  <si>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</si>
  <si>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</si>
  <si>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</si>
  <si>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</si>
  <si>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</si>
  <si>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</si>
  <si>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</si>
  <si>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</si>
  <si>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742-001 - Příprava</t>
  </si>
  <si>
    <t xml:space="preserve">    742-002a - Zemní práce</t>
  </si>
  <si>
    <t xml:space="preserve">    742-003 - Montáž a osazení kabelů</t>
  </si>
  <si>
    <t xml:space="preserve">    742-005 - Věcná břemena příprava</t>
  </si>
  <si>
    <t xml:space="preserve">    742-006 - Věcná břemena realizace</t>
  </si>
  <si>
    <t xml:space="preserve">    742-007 - Provozní práce</t>
  </si>
  <si>
    <t xml:space="preserve">    742-008 - Materiál</t>
  </si>
  <si>
    <t xml:space="preserve">    742-009 - Materiál zhotovitele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</si>
  <si>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</si>
  <si>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</si>
  <si>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</si>
  <si>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</si>
  <si>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</si>
  <si>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</si>
  <si>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</si>
  <si>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</si>
  <si>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</si>
  <si>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</si>
  <si>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</si>
  <si>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</si>
  <si>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</si>
  <si>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</si>
  <si>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</si>
  <si>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</si>
  <si>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</si>
  <si>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PSV</t>
  </si>
  <si>
    <t>Práce a dodávky PSV</t>
  </si>
  <si>
    <t>0</t>
  </si>
  <si>
    <t>ROZPOCET</t>
  </si>
  <si>
    <t>742-001</t>
  </si>
  <si>
    <t>Příprava</t>
  </si>
  <si>
    <t>1</t>
  </si>
  <si>
    <t>K</t>
  </si>
  <si>
    <t>958084</t>
  </si>
  <si>
    <t>Návrh cenový a technický		1.00 ks</t>
  </si>
  <si>
    <t>ks</t>
  </si>
  <si>
    <t>4</t>
  </si>
  <si>
    <t>953634</t>
  </si>
  <si>
    <t>Projekt tlkm liniové metalické sítě	17036.24 JV</t>
  </si>
  <si>
    <t>742-002a</t>
  </si>
  <si>
    <t>Zemní práce</t>
  </si>
  <si>
    <t>3</t>
  </si>
  <si>
    <t>954970S</t>
  </si>
  <si>
    <t>Pokládka PE nebo vrapované chráničky</t>
  </si>
  <si>
    <t>m</t>
  </si>
  <si>
    <t>6</t>
  </si>
  <si>
    <t>952367S</t>
  </si>
  <si>
    <t>Pokládka žlabů TK</t>
  </si>
  <si>
    <t>8</t>
  </si>
  <si>
    <t>5</t>
  </si>
  <si>
    <t>958554S</t>
  </si>
  <si>
    <t>Práce zemní do 50 m-ostatní činnosti</t>
  </si>
  <si>
    <t>10</t>
  </si>
  <si>
    <t>955577S</t>
  </si>
  <si>
    <t>Rýha v chodníku  35/50-7043m</t>
  </si>
  <si>
    <t>12</t>
  </si>
  <si>
    <t>7</t>
  </si>
  <si>
    <t>952357S</t>
  </si>
  <si>
    <t>Rýha v chodníku moz.35/50-70rozš.o 10cm 5.00 m</t>
  </si>
  <si>
    <t>14</t>
  </si>
  <si>
    <t>952361S</t>
  </si>
  <si>
    <t>Rýha v chodníku mozaika 35/50-70</t>
  </si>
  <si>
    <t>16</t>
  </si>
  <si>
    <t>9</t>
  </si>
  <si>
    <t>954956S</t>
  </si>
  <si>
    <t>Rýha vjezd kostky 35/70-90</t>
  </si>
  <si>
    <t>18</t>
  </si>
  <si>
    <t>955053S</t>
  </si>
  <si>
    <t>Vytyčení trasy v zastavěném terénu</t>
  </si>
  <si>
    <t>20</t>
  </si>
  <si>
    <t>11</t>
  </si>
  <si>
    <t>951349S</t>
  </si>
  <si>
    <t>Zřízení a odstr.přech.lávky z ocel.desky</t>
  </si>
  <si>
    <t>22</t>
  </si>
  <si>
    <t>742-003</t>
  </si>
  <si>
    <t>Montáž a osazení kabelů</t>
  </si>
  <si>
    <t>955089S</t>
  </si>
  <si>
    <t>Demontáž rozvaděče skříň.obezd.do 50 čty</t>
  </si>
  <si>
    <t>24</t>
  </si>
  <si>
    <t>13</t>
  </si>
  <si>
    <t>952649S</t>
  </si>
  <si>
    <t>Měření stejnosměrné během stavby- první čtyřka</t>
  </si>
  <si>
    <t>26</t>
  </si>
  <si>
    <t>952650S</t>
  </si>
  <si>
    <t>Měření stejnosměrné během stavby - další čtyřka</t>
  </si>
  <si>
    <t>28</t>
  </si>
  <si>
    <t>15</t>
  </si>
  <si>
    <t>952644S</t>
  </si>
  <si>
    <t>Měření střídavé během stavby - další čtyřka</t>
  </si>
  <si>
    <t>30</t>
  </si>
  <si>
    <t>952643S</t>
  </si>
  <si>
    <t>Měření střídavé během stavby - první čtyřka</t>
  </si>
  <si>
    <t>32</t>
  </si>
  <si>
    <t>17</t>
  </si>
  <si>
    <t>952647S</t>
  </si>
  <si>
    <t>Měření útlumu během stavby- první čtyřka</t>
  </si>
  <si>
    <t>34</t>
  </si>
  <si>
    <t>954999S</t>
  </si>
  <si>
    <t>Montáž jedné čtyřky s jednostr.číslování</t>
  </si>
  <si>
    <t>36</t>
  </si>
  <si>
    <t>19</t>
  </si>
  <si>
    <t>955293S</t>
  </si>
  <si>
    <t>Montáž rozvaděče skříň.zasek. nad 50 čt.</t>
  </si>
  <si>
    <t>38</t>
  </si>
  <si>
    <t>955282S</t>
  </si>
  <si>
    <t>Montáž spojky smrštitelné  nad 50 čtyřek</t>
  </si>
  <si>
    <t>40</t>
  </si>
  <si>
    <t>21</t>
  </si>
  <si>
    <t>954990S</t>
  </si>
  <si>
    <t>Montáž úložných kabelů do 15 XN</t>
  </si>
  <si>
    <t>42</t>
  </si>
  <si>
    <t>954991S</t>
  </si>
  <si>
    <t>Montáž úložných kabelů do 50 XN</t>
  </si>
  <si>
    <t>44</t>
  </si>
  <si>
    <t>23</t>
  </si>
  <si>
    <t>955303S</t>
  </si>
  <si>
    <t>Montáž uzemnění venkovního rozvaděče</t>
  </si>
  <si>
    <t>46</t>
  </si>
  <si>
    <t>958592S</t>
  </si>
  <si>
    <t>Provádění PEW v maintenance window</t>
  </si>
  <si>
    <t>48</t>
  </si>
  <si>
    <t>25</t>
  </si>
  <si>
    <t>954980S</t>
  </si>
  <si>
    <t>Překládka trubky úložné</t>
  </si>
  <si>
    <t>50</t>
  </si>
  <si>
    <t>955298S</t>
  </si>
  <si>
    <t>Ukončení jedné čtyřky v rozvaděči</t>
  </si>
  <si>
    <t>52</t>
  </si>
  <si>
    <t>27</t>
  </si>
  <si>
    <t>955259S</t>
  </si>
  <si>
    <t>Ukončení kabelu v rozvaděči</t>
  </si>
  <si>
    <t>54</t>
  </si>
  <si>
    <t>958469S</t>
  </si>
  <si>
    <t>Uvedení stavby do provozu 5580.00 JV</t>
  </si>
  <si>
    <t>56</t>
  </si>
  <si>
    <t>29</t>
  </si>
  <si>
    <t>955630S</t>
  </si>
  <si>
    <t>Vyhledání průběhu tlk. kabelu při výstavbě</t>
  </si>
  <si>
    <t>58</t>
  </si>
  <si>
    <t>958555S</t>
  </si>
  <si>
    <t>Zpracování dok. skut. provedení do 50 m</t>
  </si>
  <si>
    <t>60</t>
  </si>
  <si>
    <t>31</t>
  </si>
  <si>
    <t>955067S</t>
  </si>
  <si>
    <t>Zrušení spojky smrštitelné nad 50 čtyř</t>
  </si>
  <si>
    <t>62</t>
  </si>
  <si>
    <t>955081S</t>
  </si>
  <si>
    <t>Zrušení ukončení jedné čtyřky v rozvad.</t>
  </si>
  <si>
    <t>64</t>
  </si>
  <si>
    <t>33</t>
  </si>
  <si>
    <t>955083S</t>
  </si>
  <si>
    <t>Zrušení ukončení kabelu v rozvaděči</t>
  </si>
  <si>
    <t>66</t>
  </si>
  <si>
    <t>955097S</t>
  </si>
  <si>
    <t>Zrušení uzemnění venkovního rozvaděče</t>
  </si>
  <si>
    <t>68</t>
  </si>
  <si>
    <t>742-005</t>
  </si>
  <si>
    <t>Věcná břemena příprava</t>
  </si>
  <si>
    <t>35</t>
  </si>
  <si>
    <t>955313</t>
  </si>
  <si>
    <t>Uzavření sml. o SB o VBŘ	2.00 ks</t>
  </si>
  <si>
    <t>74</t>
  </si>
  <si>
    <t>742-006</t>
  </si>
  <si>
    <t>Věcná břemena realizace</t>
  </si>
  <si>
    <t>954830</t>
  </si>
  <si>
    <t>Projednání Smlouvy o zřízení věcného břemene	 7100.00 JV, náhrada VBŘ+kolek</t>
  </si>
  <si>
    <t>76</t>
  </si>
  <si>
    <t>37</t>
  </si>
  <si>
    <t>955315</t>
  </si>
  <si>
    <t>Uzavření sml.na zákl.SSB a přípr.vkl.VBŘ  	  2.00 ks</t>
  </si>
  <si>
    <t>78</t>
  </si>
  <si>
    <t>958085</t>
  </si>
  <si>
    <t>Zajištění vkladu/výmazu věcného břemene do/z KN</t>
  </si>
  <si>
    <t>80</t>
  </si>
  <si>
    <t>742-007</t>
  </si>
  <si>
    <t>Provozní práce</t>
  </si>
  <si>
    <t>39</t>
  </si>
  <si>
    <t>955208	S</t>
  </si>
  <si>
    <t>Zřízení převodu v rozvaděči-Zřízení-1. pár</t>
  </si>
  <si>
    <t>82</t>
  </si>
  <si>
    <t>955209	S</t>
  </si>
  <si>
    <t>Zřízení převodu v rozvaděči-Zřízení-další pár</t>
  </si>
  <si>
    <t>84</t>
  </si>
  <si>
    <t>742-008</t>
  </si>
  <si>
    <t>Materiál</t>
  </si>
  <si>
    <t>41</t>
  </si>
  <si>
    <t>306168	S</t>
  </si>
  <si>
    <t>Skříň rozváděče MIS 300-QT 200-300p na i pod o.	1.00 ks</t>
  </si>
  <si>
    <t>86</t>
  </si>
  <si>
    <t>407578	S</t>
  </si>
  <si>
    <t>Souprava čistící 4413L			1.00 ks</t>
  </si>
  <si>
    <t>88</t>
  </si>
  <si>
    <t>742-009</t>
  </si>
  <si>
    <t>Materiál zhotovitele</t>
  </si>
  <si>
    <t>43</t>
  </si>
  <si>
    <t>303918S</t>
  </si>
  <si>
    <t>Deska krycí plast. 300x1000 mm</t>
  </si>
  <si>
    <t>90</t>
  </si>
  <si>
    <t>303918S.1</t>
  </si>
  <si>
    <t>Deska zemnicí 2000x250x3 s přivař. pásem</t>
  </si>
  <si>
    <t>92</t>
  </si>
  <si>
    <t>45</t>
  </si>
  <si>
    <t>303918S.2</t>
  </si>
  <si>
    <t>Fólie výstražná 330mm PE oranžová</t>
  </si>
  <si>
    <t>94</t>
  </si>
  <si>
    <t>303918S.3</t>
  </si>
  <si>
    <t>Fólie výstražná 80mm PE červenobílá</t>
  </si>
  <si>
    <t>96</t>
  </si>
  <si>
    <t>47</t>
  </si>
  <si>
    <t>303918S.4</t>
  </si>
  <si>
    <t>Kabel plastový TCEPKPFLE 50x4x0,4</t>
  </si>
  <si>
    <t>98</t>
  </si>
  <si>
    <t>303918S.5</t>
  </si>
  <si>
    <t>Modul konektor. 4000-25P</t>
  </si>
  <si>
    <t>100</t>
  </si>
  <si>
    <t>49</t>
  </si>
  <si>
    <t>303918S.6</t>
  </si>
  <si>
    <t>Poklop žlabu beton 50x17x4 cm k TK 1</t>
  </si>
  <si>
    <t>102</t>
  </si>
  <si>
    <t>303918S.7</t>
  </si>
  <si>
    <t>Rámeček štít. SID 10-párový 79156-51600</t>
  </si>
  <si>
    <t>104</t>
  </si>
  <si>
    <t>51</t>
  </si>
  <si>
    <t>303918S.8</t>
  </si>
  <si>
    <t>Spona trubkySYSPRO</t>
  </si>
  <si>
    <t>106</t>
  </si>
  <si>
    <t>303918S.9</t>
  </si>
  <si>
    <t>Svorka zemnicí SR 02 pro pásek 30x4 mm</t>
  </si>
  <si>
    <t>108</t>
  </si>
  <si>
    <t>53</t>
  </si>
  <si>
    <t>303918S.10</t>
  </si>
  <si>
    <t>Svorkovnice zář. rozp.SID-C 79103-53400</t>
  </si>
  <si>
    <t>110</t>
  </si>
  <si>
    <t>303918S.11</t>
  </si>
  <si>
    <t>Trubka dělená SYSPRO 160/110</t>
  </si>
  <si>
    <t>112</t>
  </si>
  <si>
    <t>55</t>
  </si>
  <si>
    <t>303918S.12</t>
  </si>
  <si>
    <t>Trubka vrapovaná 110/94 s lankem</t>
  </si>
  <si>
    <t>114</t>
  </si>
  <si>
    <t>303918S.13</t>
  </si>
  <si>
    <t>Vana mont. SID-C 150P+zem 30175-151 CZ</t>
  </si>
  <si>
    <t>116</t>
  </si>
  <si>
    <t>57</t>
  </si>
  <si>
    <t>303918S.14</t>
  </si>
  <si>
    <t>Vložka speciální 2008/1 Praha-24573</t>
  </si>
  <si>
    <t>118</t>
  </si>
  <si>
    <t>303918S.15</t>
  </si>
  <si>
    <t>Vodič prop. SMclip-autok. C2 10114-C2L50</t>
  </si>
  <si>
    <t>120</t>
  </si>
  <si>
    <t>59</t>
  </si>
  <si>
    <t>303918S.16</t>
  </si>
  <si>
    <t>Vodič sděl. nf U 2x0,5</t>
  </si>
  <si>
    <t>122</t>
  </si>
  <si>
    <t>303918S.17</t>
  </si>
  <si>
    <t>Žlab kabelový beton 100x17x14 cm TK 1</t>
  </si>
  <si>
    <t>124</t>
  </si>
  <si>
    <t>61</t>
  </si>
  <si>
    <t>742-010</t>
  </si>
  <si>
    <t>Poplatky</t>
  </si>
  <si>
    <t>kpl</t>
  </si>
  <si>
    <t>126</t>
  </si>
  <si>
    <t>P</t>
  </si>
  <si>
    <t>Poznámka k položce:_x000D_
Poznámka k položce: 955367		Poplatky k podzemním tratím síť.metalic.	10000.00 JV</t>
  </si>
  <si>
    <t>{b7bc9ee0-f5d5-455a-a7ba-5023ae1f1a3a}</t>
  </si>
  <si>
    <t>SO-08e - Přeložka slaboproudu CETIN</t>
  </si>
  <si>
    <t xml:space="preserve">    742-002 - Zemní práce</t>
  </si>
  <si>
    <t xml:space="preserve">    742-003 - Montáž</t>
  </si>
  <si>
    <t xml:space="preserve">    742-004 - Geodetické práce realizace</t>
  </si>
  <si>
    <t>Návrh cenový a technický</t>
  </si>
  <si>
    <t>Projekt tlkm liniové metalické sítě	15036.24 JV</t>
  </si>
  <si>
    <t>742-002</t>
  </si>
  <si>
    <t>954970	S</t>
  </si>
  <si>
    <t>952367	S</t>
  </si>
  <si>
    <t>Pokládka žlabů TK1			4.00 m</t>
  </si>
  <si>
    <t>958554	S</t>
  </si>
  <si>
    <t>Práce zemní do 50 m-ostatní činnosti	2.00 ks</t>
  </si>
  <si>
    <t>955577	S</t>
  </si>
  <si>
    <t>Rýha v chodníku  35/50-70		40.00 m</t>
  </si>
  <si>
    <t>952357	S</t>
  </si>
  <si>
    <t>Rýha v chodníku moz.35/50-70rozš.o 10cm 3.00 m</t>
  </si>
  <si>
    <t>952361	S</t>
  </si>
  <si>
    <t>Rýha v chodníku mozaika 35/50-70	10.00 m</t>
  </si>
  <si>
    <t>954956	S</t>
  </si>
  <si>
    <t>Rýha vjezd kostky 35/70-90		6.00 m</t>
  </si>
  <si>
    <t>955053	S</t>
  </si>
  <si>
    <t>Vytyčení trasy v zastavěném terénu	56.00 m</t>
  </si>
  <si>
    <t>951349	S</t>
  </si>
  <si>
    <t>Zřízení a odstr.přech.lávky z ocel.desky	4.00 ks</t>
  </si>
  <si>
    <t>Montáž</t>
  </si>
  <si>
    <t>955089 S</t>
  </si>
  <si>
    <t>952649 S</t>
  </si>
  <si>
    <t>952650 S</t>
  </si>
  <si>
    <t>952644 S</t>
  </si>
  <si>
    <t>952643 S</t>
  </si>
  <si>
    <t>952647 S</t>
  </si>
  <si>
    <t>954999 S</t>
  </si>
  <si>
    <t>955293 S</t>
  </si>
  <si>
    <t>955282 S</t>
  </si>
  <si>
    <t>954990 S</t>
  </si>
  <si>
    <t>954991 S</t>
  </si>
  <si>
    <t>955303 S</t>
  </si>
  <si>
    <t>958592 S</t>
  </si>
  <si>
    <t>954980 S</t>
  </si>
  <si>
    <t>955298 S</t>
  </si>
  <si>
    <t>955259 S</t>
  </si>
  <si>
    <t>958469 S</t>
  </si>
  <si>
    <t>Uvedení stavby do provozu</t>
  </si>
  <si>
    <t>955630 S</t>
  </si>
  <si>
    <t>958555 S</t>
  </si>
  <si>
    <t>955067 S</t>
  </si>
  <si>
    <t>955081 S</t>
  </si>
  <si>
    <t>955083 S</t>
  </si>
  <si>
    <t>955097 S</t>
  </si>
  <si>
    <t>742-004</t>
  </si>
  <si>
    <t>Geodetické práce realizace</t>
  </si>
  <si>
    <t>955198	S</t>
  </si>
  <si>
    <t>Plán geom.pro VBŘ do 200m vč.(kus=100m)</t>
  </si>
  <si>
    <t>70</t>
  </si>
  <si>
    <t>956284	S</t>
  </si>
  <si>
    <t>Zaměření trasy pro stavbu do 100m		1.00 ks</t>
  </si>
  <si>
    <t>72</t>
  </si>
  <si>
    <t>Poznámka k položce:_x000D_
Poznámka k položce: 955313		Uzavření sml. o SB o VBŘ	2.00 ks</t>
  </si>
  <si>
    <t>Projednání Smlouvy o zřízení věcného břemene	 7100.00 JV náhrada VBŘ+kolek</t>
  </si>
  <si>
    <t>Zajištění vkladu/výmazu věcného břemene do/z KN 2.00 ks</t>
  </si>
  <si>
    <t>Zřízení převodu v rozvaděči-Zřízení-1. pár	1.00 ks</t>
  </si>
  <si>
    <t>Zřízení převodu v rozvaděči-Zřízení-další pár	2.00 ks</t>
  </si>
  <si>
    <t>309912S</t>
  </si>
  <si>
    <t>303813S</t>
  </si>
  <si>
    <t>303777S</t>
  </si>
  <si>
    <t>300109S</t>
  </si>
  <si>
    <t>Kabel plastový TCEPKPFLE 50x4x0,420.00m</t>
  </si>
  <si>
    <t>312417S</t>
  </si>
  <si>
    <t>305338S</t>
  </si>
  <si>
    <t>312880S</t>
  </si>
  <si>
    <t>319184S</t>
  </si>
  <si>
    <t>309974S</t>
  </si>
  <si>
    <t>309380S</t>
  </si>
  <si>
    <t>319209S</t>
  </si>
  <si>
    <t>302423S</t>
  </si>
  <si>
    <t>309799S</t>
  </si>
  <si>
    <t>306206S</t>
  </si>
  <si>
    <t>303240S</t>
  </si>
  <si>
    <t>315502S</t>
  </si>
  <si>
    <t>305195S</t>
  </si>
  <si>
    <t>Žlab kabelový beton 100x17x14 cm TK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</si>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</sst>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1"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sz val="8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i/>
      <sz val="7"/>
      <color rgb="FF969696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6" xfId="0" applyBorder="1" applyAlignment="1">
      <alignment vertical="center"/>
    </xf>
    <xf numFmtId="166" fontId="16" fillId="0" borderId="4" xfId="0" applyNumberFormat="1" applyFont="1" applyBorder="1"/>
    <xf numFmtId="166" fontId="16" fillId="0" borderId="17" xfId="0" applyNumberFormat="1" applyFont="1" applyBorder="1"/>
    <xf numFmtId="4" fontId="17" fillId="0" borderId="0" xfId="0" applyNumberFormat="1" applyFont="1" applyAlignment="1">
      <alignment vertical="center"/>
    </xf>
    <xf numFmtId="0" fontId="18" fillId="0" borderId="0" xfId="0" applyFont="1"/>
    <xf numFmtId="0" fontId="18" fillId="0" borderId="3" xfId="0" applyFont="1" applyBorder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Protection="1">
      <protection locked="0"/>
    </xf>
    <xf numFmtId="4" fontId="13" fillId="0" borderId="0" xfId="0" applyNumberFormat="1" applyFont="1"/>
    <xf numFmtId="0" fontId="18" fillId="0" borderId="18" xfId="0" applyFont="1" applyBorder="1"/>
    <xf numFmtId="166" fontId="18" fillId="0" borderId="0" xfId="0" applyNumberFormat="1" applyFont="1"/>
    <xf numFmtId="166" fontId="18" fillId="0" borderId="19" xfId="0" applyNumberFormat="1" applyFont="1" applyBorder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1" fillId="0" borderId="20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167" fontId="11" fillId="0" borderId="20" xfId="0" applyNumberFormat="1" applyFont="1" applyBorder="1" applyAlignment="1">
      <alignment vertical="center"/>
    </xf>
    <xf numFmtId="4" fontId="11" fillId="2" borderId="20" xfId="0" applyNumberFormat="1" applyFont="1" applyFill="1" applyBorder="1" applyAlignment="1" applyProtection="1">
      <alignment vertical="center"/>
      <protection locked="0"/>
    </xf>
    <xf numFmtId="4" fontId="11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9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75DFA5A-EFF5-4DD5-9B2B-E9167A2CDD0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5D68EFF0-2711-4E56-8FB9-38C8964DD58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235A-104A-4CC1-A19E-2AE7FBA4CCA8}">
  <sheetPr>
    <pageSetUpPr fitToPage="1"/>
  </sheetPr>
  <dimension ref="B2:BM205"/>
  <sheetViews>
    <sheetView showGridLines="0" tabSelected="1" topLeftCell="A102" zoomScale="70" zoomScaleNormal="7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1" t="s">
        <v>0</v>
      </c>
    </row>
    <row r="3" spans="2:46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2:46" ht="24.95" customHeight="1">
      <c r="B4" s="4"/>
      <c r="D4" s="5" t="s">
        <v>2</v>
      </c>
      <c r="L4" s="4"/>
      <c r="M4" s="6" t="s">
        <v>3</v>
      </c>
      <c r="AT4" s="1" t="s">
        <v>4</v>
      </c>
    </row>
    <row r="5" spans="2:46" ht="6.95" customHeight="1">
      <c r="B5" s="4"/>
      <c r="L5" s="4"/>
    </row>
    <row r="6" spans="2:46" ht="12" customHeight="1">
      <c r="B6" s="4"/>
      <c r="D6" s="7" t="s">
        <v>5</v>
      </c>
      <c r="L6" s="4"/>
    </row>
    <row r="7" spans="2:46" ht="16.5" customHeight="1">
      <c r="B7" s="4"/>
      <c r="E7" s="105" t="s">
        <v>6</v>
      </c>
      <c r="F7" s="106"/>
      <c r="G7" s="106"/>
      <c r="H7" s="106"/>
      <c r="L7" s="4"/>
    </row>
    <row r="8" spans="2:46" ht="12.75">
      <c r="B8" s="4"/>
      <c r="D8" s="7" t="s">
        <v>7</v>
      </c>
      <c r="L8" s="4"/>
    </row>
    <row r="9" spans="2:46" ht="16.5" customHeight="1">
      <c r="B9" s="4"/>
      <c r="E9" s="105" t="s">
        <v>8</v>
      </c>
      <c r="F9" s="111"/>
      <c r="G9" s="111"/>
      <c r="H9" s="111"/>
      <c r="L9" s="4"/>
    </row>
    <row r="10" spans="2:46" ht="12" customHeight="1">
      <c r="B10" s="4"/>
      <c r="D10" s="7" t="s">
        <v>9</v>
      </c>
      <c r="L10" s="4"/>
    </row>
    <row r="11" spans="2:46" s="8" customFormat="1" ht="16.5" customHeight="1">
      <c r="B11" s="9"/>
      <c r="E11" s="107" t="s">
        <v>10</v>
      </c>
      <c r="F11" s="108"/>
      <c r="G11" s="108"/>
      <c r="H11" s="108"/>
      <c r="L11" s="9"/>
    </row>
    <row r="12" spans="2:46" s="8" customFormat="1" ht="12" customHeight="1">
      <c r="B12" s="9"/>
      <c r="D12" s="7" t="s">
        <v>11</v>
      </c>
      <c r="L12" s="9"/>
    </row>
    <row r="13" spans="2:46" s="8" customFormat="1" ht="16.5" customHeight="1">
      <c r="B13" s="9"/>
      <c r="E13" s="109" t="s">
        <v>12</v>
      </c>
      <c r="F13" s="108"/>
      <c r="G13" s="108"/>
      <c r="H13" s="108"/>
      <c r="L13" s="9"/>
    </row>
    <row r="14" spans="2:46" s="8" customFormat="1">
      <c r="B14" s="9"/>
      <c r="L14" s="9"/>
    </row>
    <row r="15" spans="2:46" s="8" customFormat="1" ht="12" customHeight="1">
      <c r="B15" s="9"/>
      <c r="D15" s="7" t="s">
        <v>13</v>
      </c>
      <c r="F15" s="10" t="s">
        <v>14</v>
      </c>
      <c r="I15" s="7" t="s">
        <v>15</v>
      </c>
      <c r="J15" s="10" t="s">
        <v>14</v>
      </c>
      <c r="L15" s="9"/>
    </row>
    <row r="16" spans="2:46" s="8" customFormat="1" ht="12" customHeight="1">
      <c r="B16" s="9"/>
      <c r="D16" s="7" t="s">
        <v>16</v>
      </c>
      <c r="F16" s="10" t="s">
        <v>17</v>
      </c>
      <c r="I16" s="7" t="s">
        <v>18</v>
      </c>
      <c r="J16" s="11" t="s">
        <v>19</v>
      </c>
      <c r="L16" s="9"/>
    </row>
    <row r="17" spans="2:12" s="8" customFormat="1" ht="10.9" customHeight="1">
      <c r="B17" s="9"/>
      <c r="L17" s="9"/>
    </row>
    <row r="18" spans="2:12" s="8" customFormat="1" ht="12" customHeight="1">
      <c r="B18" s="9"/>
      <c r="D18" s="7" t="s">
        <v>20</v>
      </c>
      <c r="I18" s="7" t="s">
        <v>21</v>
      </c>
      <c r="J18" s="10" t="s">
        <v>14</v>
      </c>
      <c r="L18" s="9"/>
    </row>
    <row r="19" spans="2:12" s="8" customFormat="1" ht="18" customHeight="1">
      <c r="B19" s="9"/>
      <c r="E19" s="10" t="s">
        <v>22</v>
      </c>
      <c r="I19" s="7" t="s">
        <v>23</v>
      </c>
      <c r="J19" s="10" t="s">
        <v>14</v>
      </c>
      <c r="L19" s="9"/>
    </row>
    <row r="20" spans="2:12" s="8" customFormat="1" ht="6.95" customHeight="1">
      <c r="B20" s="9"/>
      <c r="L20" s="9"/>
    </row>
    <row r="21" spans="2:12" s="8" customFormat="1" ht="12" customHeight="1">
      <c r="B21" s="9"/>
      <c r="D21" s="7" t="s">
        <v>24</v>
      </c>
      <c r="I21" s="7" t="s">
        <v>21</v>
      </c>
      <c r="J21" s="12" t="s">
        <v>25</v>
      </c>
      <c r="L21" s="9"/>
    </row>
    <row r="22" spans="2:12" s="8" customFormat="1" ht="18" customHeight="1">
      <c r="B22" s="9"/>
      <c r="E22" s="103" t="s">
        <v>25</v>
      </c>
      <c r="F22" s="104"/>
      <c r="G22" s="104"/>
      <c r="H22" s="104"/>
      <c r="I22" s="7" t="s">
        <v>23</v>
      </c>
      <c r="J22" s="12" t="s">
        <v>25</v>
      </c>
      <c r="L22" s="9"/>
    </row>
    <row r="23" spans="2:12" s="8" customFormat="1" ht="6.95" customHeight="1">
      <c r="B23" s="9"/>
      <c r="L23" s="9"/>
    </row>
    <row r="24" spans="2:12" s="8" customFormat="1" ht="12" customHeight="1">
      <c r="B24" s="9"/>
      <c r="D24" s="7" t="s">
        <v>26</v>
      </c>
      <c r="I24" s="7" t="s">
        <v>21</v>
      </c>
      <c r="J24" s="10" t="s">
        <v>14</v>
      </c>
      <c r="L24" s="9"/>
    </row>
    <row r="25" spans="2:12" s="8" customFormat="1" ht="18" customHeight="1">
      <c r="B25" s="9"/>
      <c r="E25" s="10" t="s">
        <v>27</v>
      </c>
      <c r="I25" s="7" t="s">
        <v>23</v>
      </c>
      <c r="J25" s="10" t="s">
        <v>14</v>
      </c>
      <c r="L25" s="9"/>
    </row>
    <row r="26" spans="2:12" s="8" customFormat="1" ht="6.95" customHeight="1">
      <c r="B26" s="9"/>
      <c r="L26" s="9"/>
    </row>
    <row r="27" spans="2:12" s="8" customFormat="1" ht="12" customHeight="1">
      <c r="B27" s="9"/>
      <c r="D27" s="7" t="s">
        <v>28</v>
      </c>
      <c r="I27" s="7" t="s">
        <v>21</v>
      </c>
      <c r="J27" s="10" t="s">
        <v>14</v>
      </c>
      <c r="L27" s="9"/>
    </row>
    <row r="28" spans="2:12" s="8" customFormat="1" ht="18" customHeight="1">
      <c r="B28" s="9"/>
      <c r="E28" s="10" t="s">
        <v>17</v>
      </c>
      <c r="I28" s="7" t="s">
        <v>23</v>
      </c>
      <c r="J28" s="10" t="s">
        <v>14</v>
      </c>
      <c r="L28" s="9"/>
    </row>
    <row r="29" spans="2:12" s="8" customFormat="1" ht="6.95" customHeight="1">
      <c r="B29" s="9"/>
      <c r="L29" s="9"/>
    </row>
    <row r="30" spans="2:12" s="8" customFormat="1" ht="12" customHeight="1">
      <c r="B30" s="9"/>
      <c r="D30" s="7" t="s">
        <v>29</v>
      </c>
      <c r="L30" s="9"/>
    </row>
    <row r="31" spans="2:12" s="13" customFormat="1" ht="16.5" customHeight="1">
      <c r="B31" s="14"/>
      <c r="E31" s="110" t="s">
        <v>14</v>
      </c>
      <c r="F31" s="110"/>
      <c r="G31" s="110"/>
      <c r="H31" s="110"/>
      <c r="L31" s="14"/>
    </row>
    <row r="32" spans="2:12" s="8" customFormat="1" ht="6.95" customHeight="1">
      <c r="B32" s="9"/>
      <c r="L32" s="9"/>
    </row>
    <row r="33" spans="2:12" s="8" customFormat="1" ht="6.95" customHeight="1">
      <c r="B33" s="9"/>
      <c r="D33" s="15"/>
      <c r="E33" s="15"/>
      <c r="F33" s="15"/>
      <c r="G33" s="15"/>
      <c r="H33" s="15"/>
      <c r="I33" s="15"/>
      <c r="J33" s="15"/>
      <c r="K33" s="15"/>
      <c r="L33" s="9"/>
    </row>
    <row r="34" spans="2:12" s="8" customFormat="1" ht="25.35" customHeight="1">
      <c r="B34" s="9"/>
      <c r="D34" s="16" t="s">
        <v>30</v>
      </c>
      <c r="J34" s="17">
        <f>ROUND(J133, 2)</f>
        <v>0</v>
      </c>
      <c r="L34" s="9"/>
    </row>
    <row r="35" spans="2:12" s="8" customFormat="1" ht="6.95" customHeight="1">
      <c r="B35" s="9"/>
      <c r="D35" s="15"/>
      <c r="E35" s="15"/>
      <c r="F35" s="15"/>
      <c r="G35" s="15"/>
      <c r="H35" s="15"/>
      <c r="I35" s="15"/>
      <c r="J35" s="15"/>
      <c r="K35" s="15"/>
      <c r="L35" s="9"/>
    </row>
    <row r="36" spans="2:12" s="8" customFormat="1" ht="14.45" customHeight="1">
      <c r="B36" s="9"/>
      <c r="F36" s="18" t="s">
        <v>31</v>
      </c>
      <c r="I36" s="18" t="s">
        <v>32</v>
      </c>
      <c r="J36" s="18" t="s">
        <v>33</v>
      </c>
      <c r="L36" s="9"/>
    </row>
    <row r="37" spans="2:12" s="8" customFormat="1" ht="14.45" customHeight="1">
      <c r="B37" s="9"/>
      <c r="D37" s="19" t="s">
        <v>34</v>
      </c>
      <c r="E37" s="7" t="s">
        <v>35</v>
      </c>
      <c r="F37" s="20">
        <f>ROUND((SUM(BE133:BE204)),  2)</f>
        <v>0</v>
      </c>
      <c r="I37" s="21">
        <v>0.21</v>
      </c>
      <c r="J37" s="20">
        <f>ROUND(((SUM(BE133:BE204))*I37),  2)</f>
        <v>0</v>
      </c>
      <c r="L37" s="9"/>
    </row>
    <row r="38" spans="2:12" s="8" customFormat="1" ht="14.45" customHeight="1">
      <c r="B38" s="9"/>
      <c r="E38" s="7" t="s">
        <v>36</v>
      </c>
      <c r="F38" s="20">
        <f>ROUND((SUM(BF133:BF204)),  2)</f>
        <v>0</v>
      </c>
      <c r="I38" s="21">
        <v>0.15</v>
      </c>
      <c r="J38" s="20">
        <f>ROUND(((SUM(BF133:BF204))*I38),  2)</f>
        <v>0</v>
      </c>
      <c r="L38" s="9"/>
    </row>
    <row r="39" spans="2:12" s="8" customFormat="1" ht="14.45" hidden="1" customHeight="1">
      <c r="B39" s="9"/>
      <c r="E39" s="7" t="s">
        <v>37</v>
      </c>
      <c r="F39" s="20">
        <f>ROUND((SUM(BG133:BG204)),  2)</f>
        <v>0</v>
      </c>
      <c r="I39" s="21">
        <v>0.21</v>
      </c>
      <c r="J39" s="20">
        <f>0</f>
        <v>0</v>
      </c>
      <c r="L39" s="9"/>
    </row>
    <row r="40" spans="2:12" s="8" customFormat="1" ht="14.45" hidden="1" customHeight="1">
      <c r="B40" s="9"/>
      <c r="E40" s="7" t="s">
        <v>38</v>
      </c>
      <c r="F40" s="20">
        <f>ROUND((SUM(BH133:BH204)),  2)</f>
        <v>0</v>
      </c>
      <c r="I40" s="21">
        <v>0.15</v>
      </c>
      <c r="J40" s="20">
        <f>0</f>
        <v>0</v>
      </c>
      <c r="L40" s="9"/>
    </row>
    <row r="41" spans="2:12" s="8" customFormat="1" ht="14.45" hidden="1" customHeight="1">
      <c r="B41" s="9"/>
      <c r="E41" s="7" t="s">
        <v>39</v>
      </c>
      <c r="F41" s="20">
        <f>ROUND((SUM(BI133:BI204)),  2)</f>
        <v>0</v>
      </c>
      <c r="I41" s="21">
        <v>0</v>
      </c>
      <c r="J41" s="20">
        <f>0</f>
        <v>0</v>
      </c>
      <c r="L41" s="9"/>
    </row>
    <row r="42" spans="2:12" s="8" customFormat="1" ht="6.95" customHeight="1">
      <c r="B42" s="9"/>
      <c r="L42" s="9"/>
    </row>
    <row r="43" spans="2:12" s="8" customFormat="1" ht="25.35" customHeight="1">
      <c r="B43" s="9"/>
      <c r="C43" s="22"/>
      <c r="D43" s="23" t="s">
        <v>40</v>
      </c>
      <c r="E43" s="24"/>
      <c r="F43" s="24"/>
      <c r="G43" s="25" t="s">
        <v>41</v>
      </c>
      <c r="H43" s="26" t="s">
        <v>42</v>
      </c>
      <c r="I43" s="24"/>
      <c r="J43" s="27">
        <f>SUM(J34:J41)</f>
        <v>0</v>
      </c>
      <c r="K43" s="28"/>
      <c r="L43" s="9"/>
    </row>
    <row r="44" spans="2:12" s="8" customFormat="1" ht="14.45" customHeight="1">
      <c r="B44" s="9"/>
      <c r="L44" s="9"/>
    </row>
    <row r="45" spans="2:12" ht="14.45" customHeight="1">
      <c r="B45" s="4"/>
      <c r="L45" s="4"/>
    </row>
    <row r="46" spans="2:12" ht="14.45" customHeight="1">
      <c r="B46" s="4"/>
      <c r="L46" s="4"/>
    </row>
    <row r="47" spans="2:12" ht="14.45" customHeight="1">
      <c r="B47" s="4"/>
      <c r="L47" s="4"/>
    </row>
    <row r="48" spans="2:12" ht="14.45" customHeight="1">
      <c r="B48" s="4"/>
      <c r="L48" s="4"/>
    </row>
    <row r="49" spans="2:12" ht="14.45" customHeight="1">
      <c r="B49" s="4"/>
      <c r="L49" s="4"/>
    </row>
    <row r="50" spans="2:12" s="8" customFormat="1" ht="14.45" customHeight="1">
      <c r="B50" s="9"/>
      <c r="D50" s="29" t="s">
        <v>43</v>
      </c>
      <c r="E50" s="30"/>
      <c r="F50" s="30"/>
      <c r="G50" s="29" t="s">
        <v>44</v>
      </c>
      <c r="H50" s="30"/>
      <c r="I50" s="30"/>
      <c r="J50" s="30"/>
      <c r="K50" s="30"/>
      <c r="L50" s="9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8" customFormat="1" ht="12.75">
      <c r="B61" s="9"/>
      <c r="D61" s="31" t="s">
        <v>45</v>
      </c>
      <c r="E61" s="32"/>
      <c r="F61" s="33" t="s">
        <v>46</v>
      </c>
      <c r="G61" s="31" t="s">
        <v>45</v>
      </c>
      <c r="H61" s="32"/>
      <c r="I61" s="32"/>
      <c r="J61" s="34" t="s">
        <v>46</v>
      </c>
      <c r="K61" s="32"/>
      <c r="L61" s="9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8" customFormat="1" ht="12.75">
      <c r="B65" s="9"/>
      <c r="D65" s="29" t="s">
        <v>47</v>
      </c>
      <c r="E65" s="30"/>
      <c r="F65" s="30"/>
      <c r="G65" s="29" t="s">
        <v>48</v>
      </c>
      <c r="H65" s="30"/>
      <c r="I65" s="30"/>
      <c r="J65" s="30"/>
      <c r="K65" s="30"/>
      <c r="L65" s="9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8" customFormat="1" ht="12.75">
      <c r="B76" s="9"/>
      <c r="D76" s="31" t="s">
        <v>45</v>
      </c>
      <c r="E76" s="32"/>
      <c r="F76" s="33" t="s">
        <v>46</v>
      </c>
      <c r="G76" s="31" t="s">
        <v>45</v>
      </c>
      <c r="H76" s="32"/>
      <c r="I76" s="32"/>
      <c r="J76" s="34" t="s">
        <v>46</v>
      </c>
      <c r="K76" s="32"/>
      <c r="L76" s="9"/>
    </row>
    <row r="77" spans="2:12" s="8" customFormat="1" ht="14.4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9"/>
    </row>
    <row r="81" spans="2:12" s="8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9"/>
    </row>
    <row r="82" spans="2:12" s="8" customFormat="1" ht="24.95" customHeight="1">
      <c r="B82" s="9"/>
      <c r="C82" s="5" t="s">
        <v>49</v>
      </c>
      <c r="L82" s="9"/>
    </row>
    <row r="83" spans="2:12" s="8" customFormat="1" ht="6.95" customHeight="1">
      <c r="B83" s="9"/>
      <c r="L83" s="9"/>
    </row>
    <row r="84" spans="2:12" s="8" customFormat="1" ht="12" customHeight="1">
      <c r="B84" s="9"/>
      <c r="C84" s="7" t="s">
        <v>5</v>
      </c>
      <c r="L84" s="9"/>
    </row>
    <row r="85" spans="2:12" s="8" customFormat="1" ht="16.5" customHeight="1">
      <c r="B85" s="9"/>
      <c r="E85" s="105" t="str">
        <f>E7</f>
        <v>KAMPUS ALBERTOV - BIOCENTRUM</v>
      </c>
      <c r="F85" s="106"/>
      <c r="G85" s="106"/>
      <c r="H85" s="106"/>
      <c r="L85" s="9"/>
    </row>
    <row r="86" spans="2:12" ht="12" customHeight="1">
      <c r="B86" s="4"/>
      <c r="C86" s="7" t="s">
        <v>7</v>
      </c>
      <c r="L86" s="4"/>
    </row>
    <row r="87" spans="2:12" ht="16.5" customHeight="1">
      <c r="B87" s="4"/>
      <c r="E87" s="105" t="s">
        <v>8</v>
      </c>
      <c r="F87" s="111"/>
      <c r="G87" s="111"/>
      <c r="H87" s="111"/>
      <c r="L87" s="4"/>
    </row>
    <row r="88" spans="2:12" ht="12" customHeight="1">
      <c r="B88" s="4"/>
      <c r="C88" s="7" t="s">
        <v>9</v>
      </c>
      <c r="L88" s="4"/>
    </row>
    <row r="89" spans="2:12" s="8" customFormat="1" ht="16.5" customHeight="1">
      <c r="B89" s="9"/>
      <c r="E89" s="107" t="s">
        <v>10</v>
      </c>
      <c r="F89" s="108"/>
      <c r="G89" s="108"/>
      <c r="H89" s="108"/>
      <c r="L89" s="9"/>
    </row>
    <row r="90" spans="2:12" s="8" customFormat="1" ht="12" customHeight="1">
      <c r="B90" s="9"/>
      <c r="C90" s="7" t="s">
        <v>11</v>
      </c>
      <c r="L90" s="9"/>
    </row>
    <row r="91" spans="2:12" s="8" customFormat="1" ht="16.5" customHeight="1">
      <c r="B91" s="9"/>
      <c r="E91" s="109" t="str">
        <f>E13</f>
        <v>SO-08d - Přeložka slaboproudu T-Mobile</v>
      </c>
      <c r="F91" s="108"/>
      <c r="G91" s="108"/>
      <c r="H91" s="108"/>
      <c r="L91" s="9"/>
    </row>
    <row r="92" spans="2:12" s="8" customFormat="1" ht="6.95" customHeight="1">
      <c r="B92" s="9"/>
      <c r="L92" s="9"/>
    </row>
    <row r="93" spans="2:12" s="8" customFormat="1" ht="12" customHeight="1">
      <c r="B93" s="9"/>
      <c r="C93" s="7" t="s">
        <v>16</v>
      </c>
      <c r="F93" s="10" t="str">
        <f>F16</f>
        <v xml:space="preserve"> </v>
      </c>
      <c r="I93" s="7" t="s">
        <v>18</v>
      </c>
      <c r="J93" s="11" t="str">
        <f>IF(J16="","",J16)</f>
        <v>5. 12. 2022</v>
      </c>
      <c r="L93" s="9"/>
    </row>
    <row r="94" spans="2:12" s="8" customFormat="1" ht="6.95" customHeight="1">
      <c r="B94" s="9"/>
      <c r="L94" s="9"/>
    </row>
    <row r="95" spans="2:12" s="8" customFormat="1" ht="25.7" customHeight="1">
      <c r="B95" s="9"/>
      <c r="C95" s="7" t="s">
        <v>20</v>
      </c>
      <c r="F95" s="10" t="str">
        <f>E19</f>
        <v>UNIVERZITA KARLOVA, Ovocný trh 560/5, Praha 1</v>
      </c>
      <c r="I95" s="7" t="s">
        <v>26</v>
      </c>
      <c r="J95" s="39" t="str">
        <f>E25</f>
        <v>ZNAMENÍ ČTYŘ - ARCHITEKTI s.r.o.</v>
      </c>
      <c r="L95" s="9"/>
    </row>
    <row r="96" spans="2:12" s="8" customFormat="1" ht="15.2" customHeight="1">
      <c r="B96" s="9"/>
      <c r="C96" s="7" t="s">
        <v>24</v>
      </c>
      <c r="F96" s="10" t="str">
        <f>IF(E22="","",E22)</f>
        <v>Vyplň údaj</v>
      </c>
      <c r="I96" s="7" t="s">
        <v>28</v>
      </c>
      <c r="J96" s="39" t="str">
        <f>E28</f>
        <v xml:space="preserve"> </v>
      </c>
      <c r="L96" s="9"/>
    </row>
    <row r="97" spans="2:47" s="8" customFormat="1" ht="10.35" customHeight="1">
      <c r="B97" s="9"/>
      <c r="L97" s="9"/>
    </row>
    <row r="98" spans="2:47" s="8" customFormat="1" ht="29.25" customHeight="1">
      <c r="B98" s="9"/>
      <c r="C98" s="40" t="s">
        <v>50</v>
      </c>
      <c r="D98" s="22"/>
      <c r="E98" s="22"/>
      <c r="F98" s="22"/>
      <c r="G98" s="22"/>
      <c r="H98" s="22"/>
      <c r="I98" s="22"/>
      <c r="J98" s="41" t="s">
        <v>51</v>
      </c>
      <c r="K98" s="22"/>
      <c r="L98" s="9"/>
    </row>
    <row r="99" spans="2:47" s="8" customFormat="1" ht="10.35" customHeight="1">
      <c r="B99" s="9"/>
      <c r="L99" s="9"/>
    </row>
    <row r="100" spans="2:47" s="8" customFormat="1" ht="22.9" customHeight="1">
      <c r="B100" s="9"/>
      <c r="C100" s="42" t="s">
        <v>52</v>
      </c>
      <c r="J100" s="17">
        <f>J133</f>
        <v>0</v>
      </c>
      <c r="L100" s="9"/>
      <c r="AU100" s="1" t="s">
        <v>53</v>
      </c>
    </row>
    <row r="101" spans="2:47" s="43" customFormat="1" ht="24.95" customHeight="1">
      <c r="B101" s="44"/>
      <c r="D101" s="45" t="s">
        <v>54</v>
      </c>
      <c r="E101" s="46"/>
      <c r="F101" s="46"/>
      <c r="G101" s="46"/>
      <c r="H101" s="46"/>
      <c r="I101" s="46"/>
      <c r="J101" s="47">
        <f>J134</f>
        <v>0</v>
      </c>
      <c r="L101" s="44"/>
    </row>
    <row r="102" spans="2:47" s="48" customFormat="1" ht="19.899999999999999" customHeight="1">
      <c r="B102" s="49"/>
      <c r="D102" s="50" t="s">
        <v>55</v>
      </c>
      <c r="E102" s="51"/>
      <c r="F102" s="51"/>
      <c r="G102" s="51"/>
      <c r="H102" s="51"/>
      <c r="I102" s="51"/>
      <c r="J102" s="52">
        <f>J135</f>
        <v>0</v>
      </c>
      <c r="L102" s="49"/>
    </row>
    <row r="103" spans="2:47" s="48" customFormat="1" ht="19.899999999999999" customHeight="1">
      <c r="B103" s="49"/>
      <c r="D103" s="50" t="s">
        <v>56</v>
      </c>
      <c r="E103" s="51"/>
      <c r="F103" s="51"/>
      <c r="G103" s="51"/>
      <c r="H103" s="51"/>
      <c r="I103" s="51"/>
      <c r="J103" s="52">
        <f>J138</f>
        <v>0</v>
      </c>
      <c r="L103" s="49"/>
    </row>
    <row r="104" spans="2:47" s="48" customFormat="1" ht="19.899999999999999" customHeight="1">
      <c r="B104" s="49"/>
      <c r="D104" s="50" t="s">
        <v>57</v>
      </c>
      <c r="E104" s="51"/>
      <c r="F104" s="51"/>
      <c r="G104" s="51"/>
      <c r="H104" s="51"/>
      <c r="I104" s="51"/>
      <c r="J104" s="52">
        <f>J148</f>
        <v>0</v>
      </c>
      <c r="L104" s="49"/>
    </row>
    <row r="105" spans="2:47" s="48" customFormat="1" ht="19.899999999999999" customHeight="1">
      <c r="B105" s="49"/>
      <c r="D105" s="50" t="s">
        <v>58</v>
      </c>
      <c r="E105" s="51"/>
      <c r="F105" s="51"/>
      <c r="G105" s="51"/>
      <c r="H105" s="51"/>
      <c r="I105" s="51"/>
      <c r="J105" s="52">
        <f>J172</f>
        <v>0</v>
      </c>
      <c r="L105" s="49"/>
    </row>
    <row r="106" spans="2:47" s="48" customFormat="1" ht="19.899999999999999" customHeight="1">
      <c r="B106" s="49"/>
      <c r="D106" s="50" t="s">
        <v>59</v>
      </c>
      <c r="E106" s="51"/>
      <c r="F106" s="51"/>
      <c r="G106" s="51"/>
      <c r="H106" s="51"/>
      <c r="I106" s="51"/>
      <c r="J106" s="52">
        <f>J174</f>
        <v>0</v>
      </c>
      <c r="L106" s="49"/>
    </row>
    <row r="107" spans="2:47" s="48" customFormat="1" ht="19.899999999999999" customHeight="1">
      <c r="B107" s="49"/>
      <c r="D107" s="50" t="s">
        <v>60</v>
      </c>
      <c r="E107" s="51"/>
      <c r="F107" s="51"/>
      <c r="G107" s="51"/>
      <c r="H107" s="51"/>
      <c r="I107" s="51"/>
      <c r="J107" s="52">
        <f>J178</f>
        <v>0</v>
      </c>
      <c r="L107" s="49"/>
    </row>
    <row r="108" spans="2:47" s="48" customFormat="1" ht="19.899999999999999" customHeight="1">
      <c r="B108" s="49"/>
      <c r="D108" s="50" t="s">
        <v>61</v>
      </c>
      <c r="E108" s="51"/>
      <c r="F108" s="51"/>
      <c r="G108" s="51"/>
      <c r="H108" s="51"/>
      <c r="I108" s="51"/>
      <c r="J108" s="52">
        <f>J181</f>
        <v>0</v>
      </c>
      <c r="L108" s="49"/>
    </row>
    <row r="109" spans="2:47" s="48" customFormat="1" ht="19.899999999999999" customHeight="1">
      <c r="B109" s="49"/>
      <c r="D109" s="50" t="s">
        <v>62</v>
      </c>
      <c r="E109" s="51"/>
      <c r="F109" s="51"/>
      <c r="G109" s="51"/>
      <c r="H109" s="51"/>
      <c r="I109" s="51"/>
      <c r="J109" s="52">
        <f>J184</f>
        <v>0</v>
      </c>
      <c r="L109" s="49"/>
    </row>
    <row r="110" spans="2:47" s="8" customFormat="1" ht="21.75" customHeight="1">
      <c r="B110" s="9"/>
      <c r="L110" s="9"/>
    </row>
    <row r="111" spans="2:47" s="8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9"/>
    </row>
    <row r="115" spans="2:12" s="8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9"/>
    </row>
    <row r="116" spans="2:12" s="8" customFormat="1" ht="24.95" customHeight="1">
      <c r="B116" s="9"/>
      <c r="C116" s="5" t="s">
        <v>63</v>
      </c>
      <c r="L116" s="9"/>
    </row>
    <row r="117" spans="2:12" s="8" customFormat="1" ht="6.95" customHeight="1">
      <c r="B117" s="9"/>
      <c r="L117" s="9"/>
    </row>
    <row r="118" spans="2:12" s="8" customFormat="1" ht="12" customHeight="1">
      <c r="B118" s="9"/>
      <c r="C118" s="7" t="s">
        <v>5</v>
      </c>
      <c r="L118" s="9"/>
    </row>
    <row r="119" spans="2:12" s="8" customFormat="1" ht="16.5" customHeight="1">
      <c r="B119" s="9"/>
      <c r="E119" s="105" t="str">
        <f>E7</f>
        <v>KAMPUS ALBERTOV - BIOCENTRUM</v>
      </c>
      <c r="F119" s="106"/>
      <c r="G119" s="106"/>
      <c r="H119" s="106"/>
      <c r="L119" s="9"/>
    </row>
    <row r="120" spans="2:12" ht="12" customHeight="1">
      <c r="B120" s="4"/>
      <c r="C120" s="7" t="s">
        <v>7</v>
      </c>
      <c r="L120" s="4"/>
    </row>
    <row r="121" spans="2:12" ht="16.5" customHeight="1">
      <c r="B121" s="4"/>
      <c r="E121" s="105" t="s">
        <v>8</v>
      </c>
      <c r="F121" s="111"/>
      <c r="G121" s="111"/>
      <c r="H121" s="111"/>
      <c r="L121" s="4"/>
    </row>
    <row r="122" spans="2:12" ht="12" customHeight="1">
      <c r="B122" s="4"/>
      <c r="C122" s="7" t="s">
        <v>9</v>
      </c>
      <c r="L122" s="4"/>
    </row>
    <row r="123" spans="2:12" s="8" customFormat="1" ht="16.5" customHeight="1">
      <c r="B123" s="9"/>
      <c r="E123" s="107" t="s">
        <v>10</v>
      </c>
      <c r="F123" s="108"/>
      <c r="G123" s="108"/>
      <c r="H123" s="108"/>
      <c r="L123" s="9"/>
    </row>
    <row r="124" spans="2:12" s="8" customFormat="1" ht="12" customHeight="1">
      <c r="B124" s="9"/>
      <c r="C124" s="7" t="s">
        <v>11</v>
      </c>
      <c r="L124" s="9"/>
    </row>
    <row r="125" spans="2:12" s="8" customFormat="1" ht="16.5" customHeight="1">
      <c r="B125" s="9"/>
      <c r="E125" s="109" t="str">
        <f>E13</f>
        <v>SO-08d - Přeložka slaboproudu T-Mobile</v>
      </c>
      <c r="F125" s="108"/>
      <c r="G125" s="108"/>
      <c r="H125" s="108"/>
      <c r="L125" s="9"/>
    </row>
    <row r="126" spans="2:12" s="8" customFormat="1" ht="6.95" customHeight="1">
      <c r="B126" s="9"/>
      <c r="L126" s="9"/>
    </row>
    <row r="127" spans="2:12" s="8" customFormat="1" ht="12" customHeight="1">
      <c r="B127" s="9"/>
      <c r="C127" s="7" t="s">
        <v>16</v>
      </c>
      <c r="F127" s="10" t="str">
        <f>F16</f>
        <v xml:space="preserve"> </v>
      </c>
      <c r="I127" s="7" t="s">
        <v>18</v>
      </c>
      <c r="J127" s="11" t="str">
        <f>IF(J16="","",J16)</f>
        <v>5. 12. 2022</v>
      </c>
      <c r="L127" s="9"/>
    </row>
    <row r="128" spans="2:12" s="8" customFormat="1" ht="6.95" customHeight="1">
      <c r="B128" s="9"/>
      <c r="L128" s="9"/>
    </row>
    <row r="129" spans="2:65" s="8" customFormat="1" ht="25.7" customHeight="1">
      <c r="B129" s="9"/>
      <c r="C129" s="7" t="s">
        <v>20</v>
      </c>
      <c r="F129" s="10" t="str">
        <f>E19</f>
        <v>UNIVERZITA KARLOVA, Ovocný trh 560/5, Praha 1</v>
      </c>
      <c r="I129" s="7" t="s">
        <v>26</v>
      </c>
      <c r="J129" s="39" t="str">
        <f>E25</f>
        <v>ZNAMENÍ ČTYŘ - ARCHITEKTI s.r.o.</v>
      </c>
      <c r="L129" s="9"/>
    </row>
    <row r="130" spans="2:65" s="8" customFormat="1" ht="15.2" customHeight="1">
      <c r="B130" s="9"/>
      <c r="C130" s="7" t="s">
        <v>24</v>
      </c>
      <c r="F130" s="10" t="str">
        <f>IF(E22="","",E22)</f>
        <v>Vyplň údaj</v>
      </c>
      <c r="I130" s="7" t="s">
        <v>28</v>
      </c>
      <c r="J130" s="39" t="str">
        <f>E28</f>
        <v xml:space="preserve"> </v>
      </c>
      <c r="L130" s="9"/>
    </row>
    <row r="131" spans="2:65" s="8" customFormat="1" ht="10.35" customHeight="1">
      <c r="B131" s="9"/>
      <c r="L131" s="9"/>
    </row>
    <row r="132" spans="2:65" s="53" customFormat="1" ht="29.25" customHeight="1">
      <c r="B132" s="54"/>
      <c r="C132" s="55" t="s">
        <v>64</v>
      </c>
      <c r="D132" s="56" t="s">
        <v>65</v>
      </c>
      <c r="E132" s="56" t="s">
        <v>66</v>
      </c>
      <c r="F132" s="56" t="s">
        <v>67</v>
      </c>
      <c r="G132" s="56" t="s">
        <v>68</v>
      </c>
      <c r="H132" s="56" t="s">
        <v>69</v>
      </c>
      <c r="I132" s="56" t="s">
        <v>70</v>
      </c>
      <c r="J132" s="57" t="s">
        <v>51</v>
      </c>
      <c r="K132" s="58" t="s">
        <v>71</v>
      </c>
      <c r="L132" s="54"/>
      <c r="M132" s="59" t="s">
        <v>14</v>
      </c>
      <c r="N132" s="60" t="s">
        <v>34</v>
      </c>
      <c r="O132" s="60" t="s">
        <v>72</v>
      </c>
      <c r="P132" s="60" t="s">
        <v>73</v>
      </c>
      <c r="Q132" s="60" t="s">
        <v>74</v>
      </c>
      <c r="R132" s="60" t="s">
        <v>75</v>
      </c>
      <c r="S132" s="60" t="s">
        <v>76</v>
      </c>
      <c r="T132" s="61" t="s">
        <v>77</v>
      </c>
    </row>
    <row r="133" spans="2:65" s="8" customFormat="1" ht="22.9" customHeight="1">
      <c r="B133" s="9"/>
      <c r="C133" s="62" t="s">
        <v>78</v>
      </c>
      <c r="J133" s="63">
        <f>BK133</f>
        <v>0</v>
      </c>
      <c r="L133" s="9"/>
      <c r="M133" s="64"/>
      <c r="N133" s="15"/>
      <c r="O133" s="15"/>
      <c r="P133" s="65">
        <f>P134</f>
        <v>0</v>
      </c>
      <c r="Q133" s="15"/>
      <c r="R133" s="65">
        <f>R134</f>
        <v>0</v>
      </c>
      <c r="S133" s="15"/>
      <c r="T133" s="66">
        <f>T134</f>
        <v>0</v>
      </c>
      <c r="AT133" s="1" t="s">
        <v>79</v>
      </c>
      <c r="AU133" s="1" t="s">
        <v>53</v>
      </c>
      <c r="BK133" s="67">
        <f>BK134</f>
        <v>0</v>
      </c>
    </row>
    <row r="134" spans="2:65" s="68" customFormat="1" ht="25.9" customHeight="1">
      <c r="B134" s="69"/>
      <c r="D134" s="70" t="s">
        <v>79</v>
      </c>
      <c r="E134" s="71" t="s">
        <v>80</v>
      </c>
      <c r="F134" s="71" t="s">
        <v>81</v>
      </c>
      <c r="I134" s="72"/>
      <c r="J134" s="73">
        <f>BK134</f>
        <v>0</v>
      </c>
      <c r="L134" s="69"/>
      <c r="M134" s="74"/>
      <c r="P134" s="75">
        <f>P135+P138+P148+P172+P174+P178+P181+P184</f>
        <v>0</v>
      </c>
      <c r="R134" s="75">
        <f>R135+R138+R148+R172+R174+R178+R181+R184</f>
        <v>0</v>
      </c>
      <c r="T134" s="76">
        <f>T135+T138+T148+T172+T174+T178+T181+T184</f>
        <v>0</v>
      </c>
      <c r="AR134" s="70" t="s">
        <v>1</v>
      </c>
      <c r="AT134" s="77" t="s">
        <v>79</v>
      </c>
      <c r="AU134" s="77" t="s">
        <v>82</v>
      </c>
      <c r="AY134" s="70" t="s">
        <v>83</v>
      </c>
      <c r="BK134" s="78">
        <f>BK135+BK138+BK148+BK172+BK174+BK178+BK181+BK184</f>
        <v>0</v>
      </c>
    </row>
    <row r="135" spans="2:65" s="68" customFormat="1" ht="22.9" customHeight="1">
      <c r="B135" s="69"/>
      <c r="D135" s="70" t="s">
        <v>79</v>
      </c>
      <c r="E135" s="79" t="s">
        <v>84</v>
      </c>
      <c r="F135" s="79" t="s">
        <v>85</v>
      </c>
      <c r="I135" s="72"/>
      <c r="J135" s="80">
        <f>BK135</f>
        <v>0</v>
      </c>
      <c r="L135" s="69"/>
      <c r="M135" s="74"/>
      <c r="P135" s="75">
        <f>SUM(P136:P137)</f>
        <v>0</v>
      </c>
      <c r="R135" s="75">
        <f>SUM(R136:R137)</f>
        <v>0</v>
      </c>
      <c r="T135" s="76">
        <f>SUM(T136:T137)</f>
        <v>0</v>
      </c>
      <c r="AR135" s="70" t="s">
        <v>86</v>
      </c>
      <c r="AT135" s="77" t="s">
        <v>79</v>
      </c>
      <c r="AU135" s="77" t="s">
        <v>86</v>
      </c>
      <c r="AY135" s="70" t="s">
        <v>83</v>
      </c>
      <c r="BK135" s="78">
        <f>SUM(BK136:BK137)</f>
        <v>0</v>
      </c>
    </row>
    <row r="136" spans="2:65" s="8" customFormat="1" ht="16.5" customHeight="1">
      <c r="B136" s="9"/>
      <c r="C136" s="81" t="s">
        <v>86</v>
      </c>
      <c r="D136" s="81" t="s">
        <v>87</v>
      </c>
      <c r="E136" s="82" t="s">
        <v>88</v>
      </c>
      <c r="F136" s="83" t="s">
        <v>89</v>
      </c>
      <c r="G136" s="84" t="s">
        <v>90</v>
      </c>
      <c r="H136" s="85">
        <v>1</v>
      </c>
      <c r="I136" s="86"/>
      <c r="J136" s="87">
        <f>ROUND(I136*H136,2)</f>
        <v>0</v>
      </c>
      <c r="K136" s="88"/>
      <c r="L136" s="9"/>
      <c r="M136" s="89" t="s">
        <v>14</v>
      </c>
      <c r="N136" s="90" t="s">
        <v>35</v>
      </c>
      <c r="P136" s="91">
        <f>O136*H136</f>
        <v>0</v>
      </c>
      <c r="Q136" s="91">
        <v>0</v>
      </c>
      <c r="R136" s="91">
        <f>Q136*H136</f>
        <v>0</v>
      </c>
      <c r="S136" s="91">
        <v>0</v>
      </c>
      <c r="T136" s="92">
        <f>S136*H136</f>
        <v>0</v>
      </c>
      <c r="AR136" s="93" t="s">
        <v>91</v>
      </c>
      <c r="AT136" s="93" t="s">
        <v>87</v>
      </c>
      <c r="AU136" s="93" t="s">
        <v>1</v>
      </c>
      <c r="AY136" s="1" t="s">
        <v>83</v>
      </c>
      <c r="BE136" s="94">
        <f>IF(N136="základní",J136,0)</f>
        <v>0</v>
      </c>
      <c r="BF136" s="94">
        <f>IF(N136="snížená",J136,0)</f>
        <v>0</v>
      </c>
      <c r="BG136" s="94">
        <f>IF(N136="zákl. přenesená",J136,0)</f>
        <v>0</v>
      </c>
      <c r="BH136" s="94">
        <f>IF(N136="sníž. přenesená",J136,0)</f>
        <v>0</v>
      </c>
      <c r="BI136" s="94">
        <f>IF(N136="nulová",J136,0)</f>
        <v>0</v>
      </c>
      <c r="BJ136" s="1" t="s">
        <v>86</v>
      </c>
      <c r="BK136" s="94">
        <f>ROUND(I136*H136,2)</f>
        <v>0</v>
      </c>
      <c r="BL136" s="1" t="s">
        <v>91</v>
      </c>
      <c r="BM136" s="93" t="s">
        <v>1</v>
      </c>
    </row>
    <row r="137" spans="2:65" s="8" customFormat="1" ht="16.5" customHeight="1">
      <c r="B137" s="9"/>
      <c r="C137" s="81" t="s">
        <v>1</v>
      </c>
      <c r="D137" s="81" t="s">
        <v>87</v>
      </c>
      <c r="E137" s="82" t="s">
        <v>92</v>
      </c>
      <c r="F137" s="83" t="s">
        <v>93</v>
      </c>
      <c r="G137" s="84" t="s">
        <v>90</v>
      </c>
      <c r="H137" s="85">
        <v>1</v>
      </c>
      <c r="I137" s="86"/>
      <c r="J137" s="87">
        <f>ROUND(I137*H137,2)</f>
        <v>0</v>
      </c>
      <c r="K137" s="88"/>
      <c r="L137" s="9"/>
      <c r="M137" s="89" t="s">
        <v>14</v>
      </c>
      <c r="N137" s="90" t="s">
        <v>35</v>
      </c>
      <c r="P137" s="91">
        <f>O137*H137</f>
        <v>0</v>
      </c>
      <c r="Q137" s="91">
        <v>0</v>
      </c>
      <c r="R137" s="91">
        <f>Q137*H137</f>
        <v>0</v>
      </c>
      <c r="S137" s="91">
        <v>0</v>
      </c>
      <c r="T137" s="92">
        <f>S137*H137</f>
        <v>0</v>
      </c>
      <c r="AR137" s="93" t="s">
        <v>91</v>
      </c>
      <c r="AT137" s="93" t="s">
        <v>87</v>
      </c>
      <c r="AU137" s="93" t="s">
        <v>1</v>
      </c>
      <c r="AY137" s="1" t="s">
        <v>83</v>
      </c>
      <c r="BE137" s="94">
        <f>IF(N137="základní",J137,0)</f>
        <v>0</v>
      </c>
      <c r="BF137" s="94">
        <f>IF(N137="snížená",J137,0)</f>
        <v>0</v>
      </c>
      <c r="BG137" s="94">
        <f>IF(N137="zákl. přenesená",J137,0)</f>
        <v>0</v>
      </c>
      <c r="BH137" s="94">
        <f>IF(N137="sníž. přenesená",J137,0)</f>
        <v>0</v>
      </c>
      <c r="BI137" s="94">
        <f>IF(N137="nulová",J137,0)</f>
        <v>0</v>
      </c>
      <c r="BJ137" s="1" t="s">
        <v>86</v>
      </c>
      <c r="BK137" s="94">
        <f>ROUND(I137*H137,2)</f>
        <v>0</v>
      </c>
      <c r="BL137" s="1" t="s">
        <v>91</v>
      </c>
      <c r="BM137" s="93" t="s">
        <v>91</v>
      </c>
    </row>
    <row r="138" spans="2:65" s="68" customFormat="1" ht="22.9" customHeight="1">
      <c r="B138" s="69"/>
      <c r="D138" s="70" t="s">
        <v>79</v>
      </c>
      <c r="E138" s="79" t="s">
        <v>94</v>
      </c>
      <c r="F138" s="79" t="s">
        <v>95</v>
      </c>
      <c r="I138" s="72"/>
      <c r="J138" s="80">
        <f>BK138</f>
        <v>0</v>
      </c>
      <c r="L138" s="69"/>
      <c r="M138" s="74"/>
      <c r="P138" s="75">
        <f>SUM(P139:P147)</f>
        <v>0</v>
      </c>
      <c r="R138" s="75">
        <f>SUM(R139:R147)</f>
        <v>0</v>
      </c>
      <c r="T138" s="76">
        <f>SUM(T139:T147)</f>
        <v>0</v>
      </c>
      <c r="AR138" s="70" t="s">
        <v>86</v>
      </c>
      <c r="AT138" s="77" t="s">
        <v>79</v>
      </c>
      <c r="AU138" s="77" t="s">
        <v>86</v>
      </c>
      <c r="AY138" s="70" t="s">
        <v>83</v>
      </c>
      <c r="BK138" s="78">
        <f>SUM(BK139:BK147)</f>
        <v>0</v>
      </c>
    </row>
    <row r="139" spans="2:65" s="8" customFormat="1" ht="16.5" customHeight="1">
      <c r="B139" s="9"/>
      <c r="C139" s="81" t="s">
        <v>96</v>
      </c>
      <c r="D139" s="81" t="s">
        <v>87</v>
      </c>
      <c r="E139" s="82" t="s">
        <v>97</v>
      </c>
      <c r="F139" s="83" t="s">
        <v>98</v>
      </c>
      <c r="G139" s="84" t="s">
        <v>99</v>
      </c>
      <c r="H139" s="85">
        <v>18</v>
      </c>
      <c r="I139" s="86"/>
      <c r="J139" s="87">
        <f t="shared" ref="J139:J147" si="0">ROUND(I139*H139,2)</f>
        <v>0</v>
      </c>
      <c r="K139" s="88"/>
      <c r="L139" s="9"/>
      <c r="M139" s="89" t="s">
        <v>14</v>
      </c>
      <c r="N139" s="90" t="s">
        <v>35</v>
      </c>
      <c r="P139" s="91">
        <f t="shared" ref="P139:P147" si="1">O139*H139</f>
        <v>0</v>
      </c>
      <c r="Q139" s="91">
        <v>0</v>
      </c>
      <c r="R139" s="91">
        <f t="shared" ref="R139:R147" si="2">Q139*H139</f>
        <v>0</v>
      </c>
      <c r="S139" s="91">
        <v>0</v>
      </c>
      <c r="T139" s="92">
        <f t="shared" ref="T139:T147" si="3">S139*H139</f>
        <v>0</v>
      </c>
      <c r="AR139" s="93" t="s">
        <v>91</v>
      </c>
      <c r="AT139" s="93" t="s">
        <v>87</v>
      </c>
      <c r="AU139" s="93" t="s">
        <v>1</v>
      </c>
      <c r="AY139" s="1" t="s">
        <v>83</v>
      </c>
      <c r="BE139" s="94">
        <f t="shared" ref="BE139:BE147" si="4">IF(N139="základní",J139,0)</f>
        <v>0</v>
      </c>
      <c r="BF139" s="94">
        <f t="shared" ref="BF139:BF147" si="5">IF(N139="snížená",J139,0)</f>
        <v>0</v>
      </c>
      <c r="BG139" s="94">
        <f t="shared" ref="BG139:BG147" si="6">IF(N139="zákl. přenesená",J139,0)</f>
        <v>0</v>
      </c>
      <c r="BH139" s="94">
        <f t="shared" ref="BH139:BH147" si="7">IF(N139="sníž. přenesená",J139,0)</f>
        <v>0</v>
      </c>
      <c r="BI139" s="94">
        <f t="shared" ref="BI139:BI147" si="8">IF(N139="nulová",J139,0)</f>
        <v>0</v>
      </c>
      <c r="BJ139" s="1" t="s">
        <v>86</v>
      </c>
      <c r="BK139" s="94">
        <f t="shared" ref="BK139:BK147" si="9">ROUND(I139*H139,2)</f>
        <v>0</v>
      </c>
      <c r="BL139" s="1" t="s">
        <v>91</v>
      </c>
      <c r="BM139" s="93" t="s">
        <v>100</v>
      </c>
    </row>
    <row r="140" spans="2:65" s="8" customFormat="1" ht="16.5" customHeight="1">
      <c r="B140" s="9"/>
      <c r="C140" s="81" t="s">
        <v>91</v>
      </c>
      <c r="D140" s="81" t="s">
        <v>87</v>
      </c>
      <c r="E140" s="82" t="s">
        <v>101</v>
      </c>
      <c r="F140" s="83" t="s">
        <v>102</v>
      </c>
      <c r="G140" s="84" t="s">
        <v>99</v>
      </c>
      <c r="H140" s="85">
        <v>14</v>
      </c>
      <c r="I140" s="86"/>
      <c r="J140" s="87">
        <f t="shared" si="0"/>
        <v>0</v>
      </c>
      <c r="K140" s="88"/>
      <c r="L140" s="9"/>
      <c r="M140" s="89" t="s">
        <v>14</v>
      </c>
      <c r="N140" s="90" t="s">
        <v>35</v>
      </c>
      <c r="P140" s="91">
        <f t="shared" si="1"/>
        <v>0</v>
      </c>
      <c r="Q140" s="91">
        <v>0</v>
      </c>
      <c r="R140" s="91">
        <f t="shared" si="2"/>
        <v>0</v>
      </c>
      <c r="S140" s="91">
        <v>0</v>
      </c>
      <c r="T140" s="92">
        <f t="shared" si="3"/>
        <v>0</v>
      </c>
      <c r="AR140" s="93" t="s">
        <v>91</v>
      </c>
      <c r="AT140" s="93" t="s">
        <v>87</v>
      </c>
      <c r="AU140" s="93" t="s">
        <v>1</v>
      </c>
      <c r="AY140" s="1" t="s">
        <v>83</v>
      </c>
      <c r="BE140" s="94">
        <f t="shared" si="4"/>
        <v>0</v>
      </c>
      <c r="BF140" s="94">
        <f t="shared" si="5"/>
        <v>0</v>
      </c>
      <c r="BG140" s="94">
        <f t="shared" si="6"/>
        <v>0</v>
      </c>
      <c r="BH140" s="94">
        <f t="shared" si="7"/>
        <v>0</v>
      </c>
      <c r="BI140" s="94">
        <f t="shared" si="8"/>
        <v>0</v>
      </c>
      <c r="BJ140" s="1" t="s">
        <v>86</v>
      </c>
      <c r="BK140" s="94">
        <f t="shared" si="9"/>
        <v>0</v>
      </c>
      <c r="BL140" s="1" t="s">
        <v>91</v>
      </c>
      <c r="BM140" s="93" t="s">
        <v>103</v>
      </c>
    </row>
    <row r="141" spans="2:65" s="8" customFormat="1" ht="16.5" customHeight="1">
      <c r="B141" s="9"/>
      <c r="C141" s="81" t="s">
        <v>104</v>
      </c>
      <c r="D141" s="81" t="s">
        <v>87</v>
      </c>
      <c r="E141" s="82" t="s">
        <v>105</v>
      </c>
      <c r="F141" s="83" t="s">
        <v>106</v>
      </c>
      <c r="G141" s="84" t="s">
        <v>90</v>
      </c>
      <c r="H141" s="85">
        <v>2</v>
      </c>
      <c r="I141" s="86"/>
      <c r="J141" s="87">
        <f t="shared" si="0"/>
        <v>0</v>
      </c>
      <c r="K141" s="88"/>
      <c r="L141" s="9"/>
      <c r="M141" s="89" t="s">
        <v>14</v>
      </c>
      <c r="N141" s="90" t="s">
        <v>35</v>
      </c>
      <c r="P141" s="91">
        <f t="shared" si="1"/>
        <v>0</v>
      </c>
      <c r="Q141" s="91">
        <v>0</v>
      </c>
      <c r="R141" s="91">
        <f t="shared" si="2"/>
        <v>0</v>
      </c>
      <c r="S141" s="91">
        <v>0</v>
      </c>
      <c r="T141" s="92">
        <f t="shared" si="3"/>
        <v>0</v>
      </c>
      <c r="AR141" s="93" t="s">
        <v>91</v>
      </c>
      <c r="AT141" s="93" t="s">
        <v>87</v>
      </c>
      <c r="AU141" s="93" t="s">
        <v>1</v>
      </c>
      <c r="AY141" s="1" t="s">
        <v>83</v>
      </c>
      <c r="BE141" s="94">
        <f t="shared" si="4"/>
        <v>0</v>
      </c>
      <c r="BF141" s="94">
        <f t="shared" si="5"/>
        <v>0</v>
      </c>
      <c r="BG141" s="94">
        <f t="shared" si="6"/>
        <v>0</v>
      </c>
      <c r="BH141" s="94">
        <f t="shared" si="7"/>
        <v>0</v>
      </c>
      <c r="BI141" s="94">
        <f t="shared" si="8"/>
        <v>0</v>
      </c>
      <c r="BJ141" s="1" t="s">
        <v>86</v>
      </c>
      <c r="BK141" s="94">
        <f t="shared" si="9"/>
        <v>0</v>
      </c>
      <c r="BL141" s="1" t="s">
        <v>91</v>
      </c>
      <c r="BM141" s="93" t="s">
        <v>107</v>
      </c>
    </row>
    <row r="142" spans="2:65" s="8" customFormat="1" ht="16.5" customHeight="1">
      <c r="B142" s="9"/>
      <c r="C142" s="81" t="s">
        <v>100</v>
      </c>
      <c r="D142" s="81" t="s">
        <v>87</v>
      </c>
      <c r="E142" s="82" t="s">
        <v>108</v>
      </c>
      <c r="F142" s="83" t="s">
        <v>109</v>
      </c>
      <c r="G142" s="84" t="s">
        <v>99</v>
      </c>
      <c r="H142" s="85">
        <v>43</v>
      </c>
      <c r="I142" s="86"/>
      <c r="J142" s="87">
        <f t="shared" si="0"/>
        <v>0</v>
      </c>
      <c r="K142" s="88"/>
      <c r="L142" s="9"/>
      <c r="M142" s="89" t="s">
        <v>14</v>
      </c>
      <c r="N142" s="90" t="s">
        <v>35</v>
      </c>
      <c r="P142" s="91">
        <f t="shared" si="1"/>
        <v>0</v>
      </c>
      <c r="Q142" s="91">
        <v>0</v>
      </c>
      <c r="R142" s="91">
        <f t="shared" si="2"/>
        <v>0</v>
      </c>
      <c r="S142" s="91">
        <v>0</v>
      </c>
      <c r="T142" s="92">
        <f t="shared" si="3"/>
        <v>0</v>
      </c>
      <c r="AR142" s="93" t="s">
        <v>91</v>
      </c>
      <c r="AT142" s="93" t="s">
        <v>87</v>
      </c>
      <c r="AU142" s="93" t="s">
        <v>1</v>
      </c>
      <c r="AY142" s="1" t="s">
        <v>83</v>
      </c>
      <c r="BE142" s="94">
        <f t="shared" si="4"/>
        <v>0</v>
      </c>
      <c r="BF142" s="94">
        <f t="shared" si="5"/>
        <v>0</v>
      </c>
      <c r="BG142" s="94">
        <f t="shared" si="6"/>
        <v>0</v>
      </c>
      <c r="BH142" s="94">
        <f t="shared" si="7"/>
        <v>0</v>
      </c>
      <c r="BI142" s="94">
        <f t="shared" si="8"/>
        <v>0</v>
      </c>
      <c r="BJ142" s="1" t="s">
        <v>86</v>
      </c>
      <c r="BK142" s="94">
        <f t="shared" si="9"/>
        <v>0</v>
      </c>
      <c r="BL142" s="1" t="s">
        <v>91</v>
      </c>
      <c r="BM142" s="93" t="s">
        <v>110</v>
      </c>
    </row>
    <row r="143" spans="2:65" s="8" customFormat="1" ht="21.75" customHeight="1">
      <c r="B143" s="9"/>
      <c r="C143" s="81" t="s">
        <v>111</v>
      </c>
      <c r="D143" s="81" t="s">
        <v>87</v>
      </c>
      <c r="E143" s="82" t="s">
        <v>112</v>
      </c>
      <c r="F143" s="83" t="s">
        <v>113</v>
      </c>
      <c r="G143" s="84" t="s">
        <v>99</v>
      </c>
      <c r="H143" s="85">
        <v>5</v>
      </c>
      <c r="I143" s="86"/>
      <c r="J143" s="87">
        <f t="shared" si="0"/>
        <v>0</v>
      </c>
      <c r="K143" s="88"/>
      <c r="L143" s="9"/>
      <c r="M143" s="89" t="s">
        <v>14</v>
      </c>
      <c r="N143" s="90" t="s">
        <v>35</v>
      </c>
      <c r="P143" s="91">
        <f t="shared" si="1"/>
        <v>0</v>
      </c>
      <c r="Q143" s="91">
        <v>0</v>
      </c>
      <c r="R143" s="91">
        <f t="shared" si="2"/>
        <v>0</v>
      </c>
      <c r="S143" s="91">
        <v>0</v>
      </c>
      <c r="T143" s="92">
        <f t="shared" si="3"/>
        <v>0</v>
      </c>
      <c r="AR143" s="93" t="s">
        <v>91</v>
      </c>
      <c r="AT143" s="93" t="s">
        <v>87</v>
      </c>
      <c r="AU143" s="93" t="s">
        <v>1</v>
      </c>
      <c r="AY143" s="1" t="s">
        <v>83</v>
      </c>
      <c r="BE143" s="94">
        <f t="shared" si="4"/>
        <v>0</v>
      </c>
      <c r="BF143" s="94">
        <f t="shared" si="5"/>
        <v>0</v>
      </c>
      <c r="BG143" s="94">
        <f t="shared" si="6"/>
        <v>0</v>
      </c>
      <c r="BH143" s="94">
        <f t="shared" si="7"/>
        <v>0</v>
      </c>
      <c r="BI143" s="94">
        <f t="shared" si="8"/>
        <v>0</v>
      </c>
      <c r="BJ143" s="1" t="s">
        <v>86</v>
      </c>
      <c r="BK143" s="94">
        <f t="shared" si="9"/>
        <v>0</v>
      </c>
      <c r="BL143" s="1" t="s">
        <v>91</v>
      </c>
      <c r="BM143" s="93" t="s">
        <v>114</v>
      </c>
    </row>
    <row r="144" spans="2:65" s="8" customFormat="1" ht="16.5" customHeight="1">
      <c r="B144" s="9"/>
      <c r="C144" s="81" t="s">
        <v>103</v>
      </c>
      <c r="D144" s="81" t="s">
        <v>87</v>
      </c>
      <c r="E144" s="82" t="s">
        <v>115</v>
      </c>
      <c r="F144" s="83" t="s">
        <v>116</v>
      </c>
      <c r="G144" s="84" t="s">
        <v>99</v>
      </c>
      <c r="H144" s="85">
        <v>13</v>
      </c>
      <c r="I144" s="86"/>
      <c r="J144" s="87">
        <f t="shared" si="0"/>
        <v>0</v>
      </c>
      <c r="K144" s="88"/>
      <c r="L144" s="9"/>
      <c r="M144" s="89" t="s">
        <v>14</v>
      </c>
      <c r="N144" s="90" t="s">
        <v>35</v>
      </c>
      <c r="P144" s="91">
        <f t="shared" si="1"/>
        <v>0</v>
      </c>
      <c r="Q144" s="91">
        <v>0</v>
      </c>
      <c r="R144" s="91">
        <f t="shared" si="2"/>
        <v>0</v>
      </c>
      <c r="S144" s="91">
        <v>0</v>
      </c>
      <c r="T144" s="92">
        <f t="shared" si="3"/>
        <v>0</v>
      </c>
      <c r="AR144" s="93" t="s">
        <v>91</v>
      </c>
      <c r="AT144" s="93" t="s">
        <v>87</v>
      </c>
      <c r="AU144" s="93" t="s">
        <v>1</v>
      </c>
      <c r="AY144" s="1" t="s">
        <v>83</v>
      </c>
      <c r="BE144" s="94">
        <f t="shared" si="4"/>
        <v>0</v>
      </c>
      <c r="BF144" s="94">
        <f t="shared" si="5"/>
        <v>0</v>
      </c>
      <c r="BG144" s="94">
        <f t="shared" si="6"/>
        <v>0</v>
      </c>
      <c r="BH144" s="94">
        <f t="shared" si="7"/>
        <v>0</v>
      </c>
      <c r="BI144" s="94">
        <f t="shared" si="8"/>
        <v>0</v>
      </c>
      <c r="BJ144" s="1" t="s">
        <v>86</v>
      </c>
      <c r="BK144" s="94">
        <f t="shared" si="9"/>
        <v>0</v>
      </c>
      <c r="BL144" s="1" t="s">
        <v>91</v>
      </c>
      <c r="BM144" s="93" t="s">
        <v>117</v>
      </c>
    </row>
    <row r="145" spans="2:65" s="8" customFormat="1" ht="16.5" customHeight="1">
      <c r="B145" s="9"/>
      <c r="C145" s="81" t="s">
        <v>118</v>
      </c>
      <c r="D145" s="81" t="s">
        <v>87</v>
      </c>
      <c r="E145" s="82" t="s">
        <v>119</v>
      </c>
      <c r="F145" s="83" t="s">
        <v>120</v>
      </c>
      <c r="G145" s="84" t="s">
        <v>99</v>
      </c>
      <c r="H145" s="85">
        <v>8</v>
      </c>
      <c r="I145" s="86"/>
      <c r="J145" s="87">
        <f t="shared" si="0"/>
        <v>0</v>
      </c>
      <c r="K145" s="88"/>
      <c r="L145" s="9"/>
      <c r="M145" s="89" t="s">
        <v>14</v>
      </c>
      <c r="N145" s="90" t="s">
        <v>35</v>
      </c>
      <c r="P145" s="91">
        <f t="shared" si="1"/>
        <v>0</v>
      </c>
      <c r="Q145" s="91">
        <v>0</v>
      </c>
      <c r="R145" s="91">
        <f t="shared" si="2"/>
        <v>0</v>
      </c>
      <c r="S145" s="91">
        <v>0</v>
      </c>
      <c r="T145" s="92">
        <f t="shared" si="3"/>
        <v>0</v>
      </c>
      <c r="AR145" s="93" t="s">
        <v>91</v>
      </c>
      <c r="AT145" s="93" t="s">
        <v>87</v>
      </c>
      <c r="AU145" s="93" t="s">
        <v>1</v>
      </c>
      <c r="AY145" s="1" t="s">
        <v>83</v>
      </c>
      <c r="BE145" s="94">
        <f t="shared" si="4"/>
        <v>0</v>
      </c>
      <c r="BF145" s="94">
        <f t="shared" si="5"/>
        <v>0</v>
      </c>
      <c r="BG145" s="94">
        <f t="shared" si="6"/>
        <v>0</v>
      </c>
      <c r="BH145" s="94">
        <f t="shared" si="7"/>
        <v>0</v>
      </c>
      <c r="BI145" s="94">
        <f t="shared" si="8"/>
        <v>0</v>
      </c>
      <c r="BJ145" s="1" t="s">
        <v>86</v>
      </c>
      <c r="BK145" s="94">
        <f t="shared" si="9"/>
        <v>0</v>
      </c>
      <c r="BL145" s="1" t="s">
        <v>91</v>
      </c>
      <c r="BM145" s="93" t="s">
        <v>121</v>
      </c>
    </row>
    <row r="146" spans="2:65" s="8" customFormat="1" ht="16.5" customHeight="1">
      <c r="B146" s="9"/>
      <c r="C146" s="81" t="s">
        <v>107</v>
      </c>
      <c r="D146" s="81" t="s">
        <v>87</v>
      </c>
      <c r="E146" s="82" t="s">
        <v>122</v>
      </c>
      <c r="F146" s="83" t="s">
        <v>123</v>
      </c>
      <c r="G146" s="84" t="s">
        <v>99</v>
      </c>
      <c r="H146" s="85">
        <v>79</v>
      </c>
      <c r="I146" s="86"/>
      <c r="J146" s="87">
        <f t="shared" si="0"/>
        <v>0</v>
      </c>
      <c r="K146" s="88"/>
      <c r="L146" s="9"/>
      <c r="M146" s="89" t="s">
        <v>14</v>
      </c>
      <c r="N146" s="90" t="s">
        <v>35</v>
      </c>
      <c r="P146" s="91">
        <f t="shared" si="1"/>
        <v>0</v>
      </c>
      <c r="Q146" s="91">
        <v>0</v>
      </c>
      <c r="R146" s="91">
        <f t="shared" si="2"/>
        <v>0</v>
      </c>
      <c r="S146" s="91">
        <v>0</v>
      </c>
      <c r="T146" s="92">
        <f t="shared" si="3"/>
        <v>0</v>
      </c>
      <c r="AR146" s="93" t="s">
        <v>91</v>
      </c>
      <c r="AT146" s="93" t="s">
        <v>87</v>
      </c>
      <c r="AU146" s="93" t="s">
        <v>1</v>
      </c>
      <c r="AY146" s="1" t="s">
        <v>83</v>
      </c>
      <c r="BE146" s="94">
        <f t="shared" si="4"/>
        <v>0</v>
      </c>
      <c r="BF146" s="94">
        <f t="shared" si="5"/>
        <v>0</v>
      </c>
      <c r="BG146" s="94">
        <f t="shared" si="6"/>
        <v>0</v>
      </c>
      <c r="BH146" s="94">
        <f t="shared" si="7"/>
        <v>0</v>
      </c>
      <c r="BI146" s="94">
        <f t="shared" si="8"/>
        <v>0</v>
      </c>
      <c r="BJ146" s="1" t="s">
        <v>86</v>
      </c>
      <c r="BK146" s="94">
        <f t="shared" si="9"/>
        <v>0</v>
      </c>
      <c r="BL146" s="1" t="s">
        <v>91</v>
      </c>
      <c r="BM146" s="93" t="s">
        <v>124</v>
      </c>
    </row>
    <row r="147" spans="2:65" s="8" customFormat="1" ht="16.5" customHeight="1">
      <c r="B147" s="9"/>
      <c r="C147" s="81" t="s">
        <v>125</v>
      </c>
      <c r="D147" s="81" t="s">
        <v>87</v>
      </c>
      <c r="E147" s="82" t="s">
        <v>126</v>
      </c>
      <c r="F147" s="83" t="s">
        <v>127</v>
      </c>
      <c r="G147" s="84" t="s">
        <v>90</v>
      </c>
      <c r="H147" s="85">
        <v>4</v>
      </c>
      <c r="I147" s="86"/>
      <c r="J147" s="87">
        <f t="shared" si="0"/>
        <v>0</v>
      </c>
      <c r="K147" s="88"/>
      <c r="L147" s="9"/>
      <c r="M147" s="89" t="s">
        <v>14</v>
      </c>
      <c r="N147" s="90" t="s">
        <v>35</v>
      </c>
      <c r="P147" s="91">
        <f t="shared" si="1"/>
        <v>0</v>
      </c>
      <c r="Q147" s="91">
        <v>0</v>
      </c>
      <c r="R147" s="91">
        <f t="shared" si="2"/>
        <v>0</v>
      </c>
      <c r="S147" s="91">
        <v>0</v>
      </c>
      <c r="T147" s="92">
        <f t="shared" si="3"/>
        <v>0</v>
      </c>
      <c r="AR147" s="93" t="s">
        <v>91</v>
      </c>
      <c r="AT147" s="93" t="s">
        <v>87</v>
      </c>
      <c r="AU147" s="93" t="s">
        <v>1</v>
      </c>
      <c r="AY147" s="1" t="s">
        <v>83</v>
      </c>
      <c r="BE147" s="94">
        <f t="shared" si="4"/>
        <v>0</v>
      </c>
      <c r="BF147" s="94">
        <f t="shared" si="5"/>
        <v>0</v>
      </c>
      <c r="BG147" s="94">
        <f t="shared" si="6"/>
        <v>0</v>
      </c>
      <c r="BH147" s="94">
        <f t="shared" si="7"/>
        <v>0</v>
      </c>
      <c r="BI147" s="94">
        <f t="shared" si="8"/>
        <v>0</v>
      </c>
      <c r="BJ147" s="1" t="s">
        <v>86</v>
      </c>
      <c r="BK147" s="94">
        <f t="shared" si="9"/>
        <v>0</v>
      </c>
      <c r="BL147" s="1" t="s">
        <v>91</v>
      </c>
      <c r="BM147" s="93" t="s">
        <v>128</v>
      </c>
    </row>
    <row r="148" spans="2:65" s="68" customFormat="1" ht="22.9" customHeight="1">
      <c r="B148" s="69"/>
      <c r="D148" s="70" t="s">
        <v>79</v>
      </c>
      <c r="E148" s="79" t="s">
        <v>129</v>
      </c>
      <c r="F148" s="79" t="s">
        <v>130</v>
      </c>
      <c r="I148" s="72"/>
      <c r="J148" s="80">
        <f>BK148</f>
        <v>0</v>
      </c>
      <c r="L148" s="69"/>
      <c r="M148" s="74"/>
      <c r="P148" s="75">
        <f>SUM(P149:P171)</f>
        <v>0</v>
      </c>
      <c r="R148" s="75">
        <f>SUM(R149:R171)</f>
        <v>0</v>
      </c>
      <c r="T148" s="76">
        <f>SUM(T149:T171)</f>
        <v>0</v>
      </c>
      <c r="AR148" s="70" t="s">
        <v>86</v>
      </c>
      <c r="AT148" s="77" t="s">
        <v>79</v>
      </c>
      <c r="AU148" s="77" t="s">
        <v>86</v>
      </c>
      <c r="AY148" s="70" t="s">
        <v>83</v>
      </c>
      <c r="BK148" s="78">
        <f>SUM(BK149:BK171)</f>
        <v>0</v>
      </c>
    </row>
    <row r="149" spans="2:65" s="8" customFormat="1" ht="16.5" customHeight="1">
      <c r="B149" s="9"/>
      <c r="C149" s="81" t="s">
        <v>110</v>
      </c>
      <c r="D149" s="81" t="s">
        <v>87</v>
      </c>
      <c r="E149" s="82" t="s">
        <v>131</v>
      </c>
      <c r="F149" s="83" t="s">
        <v>132</v>
      </c>
      <c r="G149" s="84" t="s">
        <v>90</v>
      </c>
      <c r="H149" s="85">
        <v>1</v>
      </c>
      <c r="I149" s="86"/>
      <c r="J149" s="87">
        <f t="shared" ref="J149:J171" si="10">ROUND(I149*H149,2)</f>
        <v>0</v>
      </c>
      <c r="K149" s="88"/>
      <c r="L149" s="9"/>
      <c r="M149" s="89" t="s">
        <v>14</v>
      </c>
      <c r="N149" s="90" t="s">
        <v>35</v>
      </c>
      <c r="P149" s="91">
        <f t="shared" ref="P149:P171" si="11">O149*H149</f>
        <v>0</v>
      </c>
      <c r="Q149" s="91">
        <v>0</v>
      </c>
      <c r="R149" s="91">
        <f t="shared" ref="R149:R171" si="12">Q149*H149</f>
        <v>0</v>
      </c>
      <c r="S149" s="91">
        <v>0</v>
      </c>
      <c r="T149" s="92">
        <f t="shared" ref="T149:T171" si="13">S149*H149</f>
        <v>0</v>
      </c>
      <c r="AR149" s="93" t="s">
        <v>91</v>
      </c>
      <c r="AT149" s="93" t="s">
        <v>87</v>
      </c>
      <c r="AU149" s="93" t="s">
        <v>1</v>
      </c>
      <c r="AY149" s="1" t="s">
        <v>83</v>
      </c>
      <c r="BE149" s="94">
        <f t="shared" ref="BE149:BE171" si="14">IF(N149="základní",J149,0)</f>
        <v>0</v>
      </c>
      <c r="BF149" s="94">
        <f t="shared" ref="BF149:BF171" si="15">IF(N149="snížená",J149,0)</f>
        <v>0</v>
      </c>
      <c r="BG149" s="94">
        <f t="shared" ref="BG149:BG171" si="16">IF(N149="zákl. přenesená",J149,0)</f>
        <v>0</v>
      </c>
      <c r="BH149" s="94">
        <f t="shared" ref="BH149:BH171" si="17">IF(N149="sníž. přenesená",J149,0)</f>
        <v>0</v>
      </c>
      <c r="BI149" s="94">
        <f t="shared" ref="BI149:BI171" si="18">IF(N149="nulová",J149,0)</f>
        <v>0</v>
      </c>
      <c r="BJ149" s="1" t="s">
        <v>86</v>
      </c>
      <c r="BK149" s="94">
        <f t="shared" ref="BK149:BK171" si="19">ROUND(I149*H149,2)</f>
        <v>0</v>
      </c>
      <c r="BL149" s="1" t="s">
        <v>91</v>
      </c>
      <c r="BM149" s="93" t="s">
        <v>133</v>
      </c>
    </row>
    <row r="150" spans="2:65" s="8" customFormat="1" ht="16.5" customHeight="1">
      <c r="B150" s="9"/>
      <c r="C150" s="81" t="s">
        <v>134</v>
      </c>
      <c r="D150" s="81" t="s">
        <v>87</v>
      </c>
      <c r="E150" s="82" t="s">
        <v>135</v>
      </c>
      <c r="F150" s="83" t="s">
        <v>136</v>
      </c>
      <c r="G150" s="84" t="s">
        <v>90</v>
      </c>
      <c r="H150" s="85">
        <v>3</v>
      </c>
      <c r="I150" s="86"/>
      <c r="J150" s="87">
        <f t="shared" si="10"/>
        <v>0</v>
      </c>
      <c r="K150" s="88"/>
      <c r="L150" s="9"/>
      <c r="M150" s="89" t="s">
        <v>14</v>
      </c>
      <c r="N150" s="90" t="s">
        <v>35</v>
      </c>
      <c r="P150" s="91">
        <f t="shared" si="11"/>
        <v>0</v>
      </c>
      <c r="Q150" s="91">
        <v>0</v>
      </c>
      <c r="R150" s="91">
        <f t="shared" si="12"/>
        <v>0</v>
      </c>
      <c r="S150" s="91">
        <v>0</v>
      </c>
      <c r="T150" s="92">
        <f t="shared" si="13"/>
        <v>0</v>
      </c>
      <c r="AR150" s="93" t="s">
        <v>91</v>
      </c>
      <c r="AT150" s="93" t="s">
        <v>87</v>
      </c>
      <c r="AU150" s="93" t="s">
        <v>1</v>
      </c>
      <c r="AY150" s="1" t="s">
        <v>83</v>
      </c>
      <c r="BE150" s="94">
        <f t="shared" si="14"/>
        <v>0</v>
      </c>
      <c r="BF150" s="94">
        <f t="shared" si="15"/>
        <v>0</v>
      </c>
      <c r="BG150" s="94">
        <f t="shared" si="16"/>
        <v>0</v>
      </c>
      <c r="BH150" s="94">
        <f t="shared" si="17"/>
        <v>0</v>
      </c>
      <c r="BI150" s="94">
        <f t="shared" si="18"/>
        <v>0</v>
      </c>
      <c r="BJ150" s="1" t="s">
        <v>86</v>
      </c>
      <c r="BK150" s="94">
        <f t="shared" si="19"/>
        <v>0</v>
      </c>
      <c r="BL150" s="1" t="s">
        <v>91</v>
      </c>
      <c r="BM150" s="93" t="s">
        <v>137</v>
      </c>
    </row>
    <row r="151" spans="2:65" s="8" customFormat="1" ht="16.5" customHeight="1">
      <c r="B151" s="9"/>
      <c r="C151" s="81" t="s">
        <v>114</v>
      </c>
      <c r="D151" s="81" t="s">
        <v>87</v>
      </c>
      <c r="E151" s="82" t="s">
        <v>138</v>
      </c>
      <c r="F151" s="83" t="s">
        <v>139</v>
      </c>
      <c r="G151" s="84" t="s">
        <v>90</v>
      </c>
      <c r="H151" s="85">
        <v>90</v>
      </c>
      <c r="I151" s="86"/>
      <c r="J151" s="87">
        <f t="shared" si="10"/>
        <v>0</v>
      </c>
      <c r="K151" s="88"/>
      <c r="L151" s="9"/>
      <c r="M151" s="89" t="s">
        <v>14</v>
      </c>
      <c r="N151" s="90" t="s">
        <v>35</v>
      </c>
      <c r="P151" s="91">
        <f t="shared" si="11"/>
        <v>0</v>
      </c>
      <c r="Q151" s="91">
        <v>0</v>
      </c>
      <c r="R151" s="91">
        <f t="shared" si="12"/>
        <v>0</v>
      </c>
      <c r="S151" s="91">
        <v>0</v>
      </c>
      <c r="T151" s="92">
        <f t="shared" si="13"/>
        <v>0</v>
      </c>
      <c r="AR151" s="93" t="s">
        <v>91</v>
      </c>
      <c r="AT151" s="93" t="s">
        <v>87</v>
      </c>
      <c r="AU151" s="93" t="s">
        <v>1</v>
      </c>
      <c r="AY151" s="1" t="s">
        <v>83</v>
      </c>
      <c r="BE151" s="94">
        <f t="shared" si="14"/>
        <v>0</v>
      </c>
      <c r="BF151" s="94">
        <f t="shared" si="15"/>
        <v>0</v>
      </c>
      <c r="BG151" s="94">
        <f t="shared" si="16"/>
        <v>0</v>
      </c>
      <c r="BH151" s="94">
        <f t="shared" si="17"/>
        <v>0</v>
      </c>
      <c r="BI151" s="94">
        <f t="shared" si="18"/>
        <v>0</v>
      </c>
      <c r="BJ151" s="1" t="s">
        <v>86</v>
      </c>
      <c r="BK151" s="94">
        <f t="shared" si="19"/>
        <v>0</v>
      </c>
      <c r="BL151" s="1" t="s">
        <v>91</v>
      </c>
      <c r="BM151" s="93" t="s">
        <v>140</v>
      </c>
    </row>
    <row r="152" spans="2:65" s="8" customFormat="1" ht="16.5" customHeight="1">
      <c r="B152" s="9"/>
      <c r="C152" s="81" t="s">
        <v>141</v>
      </c>
      <c r="D152" s="81" t="s">
        <v>87</v>
      </c>
      <c r="E152" s="82" t="s">
        <v>142</v>
      </c>
      <c r="F152" s="83" t="s">
        <v>143</v>
      </c>
      <c r="G152" s="84" t="s">
        <v>90</v>
      </c>
      <c r="H152" s="85">
        <v>88</v>
      </c>
      <c r="I152" s="86"/>
      <c r="J152" s="87">
        <f t="shared" si="10"/>
        <v>0</v>
      </c>
      <c r="K152" s="88"/>
      <c r="L152" s="9"/>
      <c r="M152" s="89" t="s">
        <v>14</v>
      </c>
      <c r="N152" s="90" t="s">
        <v>35</v>
      </c>
      <c r="P152" s="91">
        <f t="shared" si="11"/>
        <v>0</v>
      </c>
      <c r="Q152" s="91">
        <v>0</v>
      </c>
      <c r="R152" s="91">
        <f t="shared" si="12"/>
        <v>0</v>
      </c>
      <c r="S152" s="91">
        <v>0</v>
      </c>
      <c r="T152" s="92">
        <f t="shared" si="13"/>
        <v>0</v>
      </c>
      <c r="AR152" s="93" t="s">
        <v>91</v>
      </c>
      <c r="AT152" s="93" t="s">
        <v>87</v>
      </c>
      <c r="AU152" s="93" t="s">
        <v>1</v>
      </c>
      <c r="AY152" s="1" t="s">
        <v>83</v>
      </c>
      <c r="BE152" s="94">
        <f t="shared" si="14"/>
        <v>0</v>
      </c>
      <c r="BF152" s="94">
        <f t="shared" si="15"/>
        <v>0</v>
      </c>
      <c r="BG152" s="94">
        <f t="shared" si="16"/>
        <v>0</v>
      </c>
      <c r="BH152" s="94">
        <f t="shared" si="17"/>
        <v>0</v>
      </c>
      <c r="BI152" s="94">
        <f t="shared" si="18"/>
        <v>0</v>
      </c>
      <c r="BJ152" s="1" t="s">
        <v>86</v>
      </c>
      <c r="BK152" s="94">
        <f t="shared" si="19"/>
        <v>0</v>
      </c>
      <c r="BL152" s="1" t="s">
        <v>91</v>
      </c>
      <c r="BM152" s="93" t="s">
        <v>144</v>
      </c>
    </row>
    <row r="153" spans="2:65" s="8" customFormat="1" ht="16.5" customHeight="1">
      <c r="B153" s="9"/>
      <c r="C153" s="81" t="s">
        <v>117</v>
      </c>
      <c r="D153" s="81" t="s">
        <v>87</v>
      </c>
      <c r="E153" s="82" t="s">
        <v>145</v>
      </c>
      <c r="F153" s="83" t="s">
        <v>146</v>
      </c>
      <c r="G153" s="84" t="s">
        <v>90</v>
      </c>
      <c r="H153" s="85">
        <v>2</v>
      </c>
      <c r="I153" s="86"/>
      <c r="J153" s="87">
        <f t="shared" si="10"/>
        <v>0</v>
      </c>
      <c r="K153" s="88"/>
      <c r="L153" s="9"/>
      <c r="M153" s="89" t="s">
        <v>14</v>
      </c>
      <c r="N153" s="90" t="s">
        <v>35</v>
      </c>
      <c r="P153" s="91">
        <f t="shared" si="11"/>
        <v>0</v>
      </c>
      <c r="Q153" s="91">
        <v>0</v>
      </c>
      <c r="R153" s="91">
        <f t="shared" si="12"/>
        <v>0</v>
      </c>
      <c r="S153" s="91">
        <v>0</v>
      </c>
      <c r="T153" s="92">
        <f t="shared" si="13"/>
        <v>0</v>
      </c>
      <c r="AR153" s="93" t="s">
        <v>91</v>
      </c>
      <c r="AT153" s="93" t="s">
        <v>87</v>
      </c>
      <c r="AU153" s="93" t="s">
        <v>1</v>
      </c>
      <c r="AY153" s="1" t="s">
        <v>83</v>
      </c>
      <c r="BE153" s="94">
        <f t="shared" si="14"/>
        <v>0</v>
      </c>
      <c r="BF153" s="94">
        <f t="shared" si="15"/>
        <v>0</v>
      </c>
      <c r="BG153" s="94">
        <f t="shared" si="16"/>
        <v>0</v>
      </c>
      <c r="BH153" s="94">
        <f t="shared" si="17"/>
        <v>0</v>
      </c>
      <c r="BI153" s="94">
        <f t="shared" si="18"/>
        <v>0</v>
      </c>
      <c r="BJ153" s="1" t="s">
        <v>86</v>
      </c>
      <c r="BK153" s="94">
        <f t="shared" si="19"/>
        <v>0</v>
      </c>
      <c r="BL153" s="1" t="s">
        <v>91</v>
      </c>
      <c r="BM153" s="93" t="s">
        <v>147</v>
      </c>
    </row>
    <row r="154" spans="2:65" s="8" customFormat="1" ht="16.5" customHeight="1">
      <c r="B154" s="9"/>
      <c r="C154" s="81" t="s">
        <v>148</v>
      </c>
      <c r="D154" s="81" t="s">
        <v>87</v>
      </c>
      <c r="E154" s="82" t="s">
        <v>149</v>
      </c>
      <c r="F154" s="83" t="s">
        <v>150</v>
      </c>
      <c r="G154" s="84" t="s">
        <v>90</v>
      </c>
      <c r="H154" s="85">
        <v>2</v>
      </c>
      <c r="I154" s="86"/>
      <c r="J154" s="87">
        <f t="shared" si="10"/>
        <v>0</v>
      </c>
      <c r="K154" s="88"/>
      <c r="L154" s="9"/>
      <c r="M154" s="89" t="s">
        <v>14</v>
      </c>
      <c r="N154" s="90" t="s">
        <v>35</v>
      </c>
      <c r="P154" s="91">
        <f t="shared" si="11"/>
        <v>0</v>
      </c>
      <c r="Q154" s="91">
        <v>0</v>
      </c>
      <c r="R154" s="91">
        <f t="shared" si="12"/>
        <v>0</v>
      </c>
      <c r="S154" s="91">
        <v>0</v>
      </c>
      <c r="T154" s="92">
        <f t="shared" si="13"/>
        <v>0</v>
      </c>
      <c r="AR154" s="93" t="s">
        <v>91</v>
      </c>
      <c r="AT154" s="93" t="s">
        <v>87</v>
      </c>
      <c r="AU154" s="93" t="s">
        <v>1</v>
      </c>
      <c r="AY154" s="1" t="s">
        <v>83</v>
      </c>
      <c r="BE154" s="94">
        <f t="shared" si="14"/>
        <v>0</v>
      </c>
      <c r="BF154" s="94">
        <f t="shared" si="15"/>
        <v>0</v>
      </c>
      <c r="BG154" s="94">
        <f t="shared" si="16"/>
        <v>0</v>
      </c>
      <c r="BH154" s="94">
        <f t="shared" si="17"/>
        <v>0</v>
      </c>
      <c r="BI154" s="94">
        <f t="shared" si="18"/>
        <v>0</v>
      </c>
      <c r="BJ154" s="1" t="s">
        <v>86</v>
      </c>
      <c r="BK154" s="94">
        <f t="shared" si="19"/>
        <v>0</v>
      </c>
      <c r="BL154" s="1" t="s">
        <v>91</v>
      </c>
      <c r="BM154" s="93" t="s">
        <v>151</v>
      </c>
    </row>
    <row r="155" spans="2:65" s="8" customFormat="1" ht="16.5" customHeight="1">
      <c r="B155" s="9"/>
      <c r="C155" s="81" t="s">
        <v>121</v>
      </c>
      <c r="D155" s="81" t="s">
        <v>87</v>
      </c>
      <c r="E155" s="82" t="s">
        <v>152</v>
      </c>
      <c r="F155" s="83" t="s">
        <v>153</v>
      </c>
      <c r="G155" s="84" t="s">
        <v>90</v>
      </c>
      <c r="H155" s="85">
        <v>45</v>
      </c>
      <c r="I155" s="86"/>
      <c r="J155" s="87">
        <f t="shared" si="10"/>
        <v>0</v>
      </c>
      <c r="K155" s="88"/>
      <c r="L155" s="9"/>
      <c r="M155" s="89" t="s">
        <v>14</v>
      </c>
      <c r="N155" s="90" t="s">
        <v>35</v>
      </c>
      <c r="P155" s="91">
        <f t="shared" si="11"/>
        <v>0</v>
      </c>
      <c r="Q155" s="91">
        <v>0</v>
      </c>
      <c r="R155" s="91">
        <f t="shared" si="12"/>
        <v>0</v>
      </c>
      <c r="S155" s="91">
        <v>0</v>
      </c>
      <c r="T155" s="92">
        <f t="shared" si="13"/>
        <v>0</v>
      </c>
      <c r="AR155" s="93" t="s">
        <v>91</v>
      </c>
      <c r="AT155" s="93" t="s">
        <v>87</v>
      </c>
      <c r="AU155" s="93" t="s">
        <v>1</v>
      </c>
      <c r="AY155" s="1" t="s">
        <v>83</v>
      </c>
      <c r="BE155" s="94">
        <f t="shared" si="14"/>
        <v>0</v>
      </c>
      <c r="BF155" s="94">
        <f t="shared" si="15"/>
        <v>0</v>
      </c>
      <c r="BG155" s="94">
        <f t="shared" si="16"/>
        <v>0</v>
      </c>
      <c r="BH155" s="94">
        <f t="shared" si="17"/>
        <v>0</v>
      </c>
      <c r="BI155" s="94">
        <f t="shared" si="18"/>
        <v>0</v>
      </c>
      <c r="BJ155" s="1" t="s">
        <v>86</v>
      </c>
      <c r="BK155" s="94">
        <f t="shared" si="19"/>
        <v>0</v>
      </c>
      <c r="BL155" s="1" t="s">
        <v>91</v>
      </c>
      <c r="BM155" s="93" t="s">
        <v>154</v>
      </c>
    </row>
    <row r="156" spans="2:65" s="8" customFormat="1" ht="16.5" customHeight="1">
      <c r="B156" s="9"/>
      <c r="C156" s="81" t="s">
        <v>155</v>
      </c>
      <c r="D156" s="81" t="s">
        <v>87</v>
      </c>
      <c r="E156" s="82" t="s">
        <v>156</v>
      </c>
      <c r="F156" s="83" t="s">
        <v>157</v>
      </c>
      <c r="G156" s="84" t="s">
        <v>90</v>
      </c>
      <c r="H156" s="85">
        <v>1</v>
      </c>
      <c r="I156" s="86"/>
      <c r="J156" s="87">
        <f t="shared" si="10"/>
        <v>0</v>
      </c>
      <c r="K156" s="88"/>
      <c r="L156" s="9"/>
      <c r="M156" s="89" t="s">
        <v>14</v>
      </c>
      <c r="N156" s="90" t="s">
        <v>35</v>
      </c>
      <c r="P156" s="91">
        <f t="shared" si="11"/>
        <v>0</v>
      </c>
      <c r="Q156" s="91">
        <v>0</v>
      </c>
      <c r="R156" s="91">
        <f t="shared" si="12"/>
        <v>0</v>
      </c>
      <c r="S156" s="91">
        <v>0</v>
      </c>
      <c r="T156" s="92">
        <f t="shared" si="13"/>
        <v>0</v>
      </c>
      <c r="AR156" s="93" t="s">
        <v>91</v>
      </c>
      <c r="AT156" s="93" t="s">
        <v>87</v>
      </c>
      <c r="AU156" s="93" t="s">
        <v>1</v>
      </c>
      <c r="AY156" s="1" t="s">
        <v>83</v>
      </c>
      <c r="BE156" s="94">
        <f t="shared" si="14"/>
        <v>0</v>
      </c>
      <c r="BF156" s="94">
        <f t="shared" si="15"/>
        <v>0</v>
      </c>
      <c r="BG156" s="94">
        <f t="shared" si="16"/>
        <v>0</v>
      </c>
      <c r="BH156" s="94">
        <f t="shared" si="17"/>
        <v>0</v>
      </c>
      <c r="BI156" s="94">
        <f t="shared" si="18"/>
        <v>0</v>
      </c>
      <c r="BJ156" s="1" t="s">
        <v>86</v>
      </c>
      <c r="BK156" s="94">
        <f t="shared" si="19"/>
        <v>0</v>
      </c>
      <c r="BL156" s="1" t="s">
        <v>91</v>
      </c>
      <c r="BM156" s="93" t="s">
        <v>158</v>
      </c>
    </row>
    <row r="157" spans="2:65" s="8" customFormat="1" ht="16.5" customHeight="1">
      <c r="B157" s="9"/>
      <c r="C157" s="81" t="s">
        <v>124</v>
      </c>
      <c r="D157" s="81" t="s">
        <v>87</v>
      </c>
      <c r="E157" s="82" t="s">
        <v>159</v>
      </c>
      <c r="F157" s="83" t="s">
        <v>160</v>
      </c>
      <c r="G157" s="84" t="s">
        <v>90</v>
      </c>
      <c r="H157" s="85">
        <v>1</v>
      </c>
      <c r="I157" s="86"/>
      <c r="J157" s="87">
        <f t="shared" si="10"/>
        <v>0</v>
      </c>
      <c r="K157" s="88"/>
      <c r="L157" s="9"/>
      <c r="M157" s="89" t="s">
        <v>14</v>
      </c>
      <c r="N157" s="90" t="s">
        <v>35</v>
      </c>
      <c r="P157" s="91">
        <f t="shared" si="11"/>
        <v>0</v>
      </c>
      <c r="Q157" s="91">
        <v>0</v>
      </c>
      <c r="R157" s="91">
        <f t="shared" si="12"/>
        <v>0</v>
      </c>
      <c r="S157" s="91">
        <v>0</v>
      </c>
      <c r="T157" s="92">
        <f t="shared" si="13"/>
        <v>0</v>
      </c>
      <c r="AR157" s="93" t="s">
        <v>91</v>
      </c>
      <c r="AT157" s="93" t="s">
        <v>87</v>
      </c>
      <c r="AU157" s="93" t="s">
        <v>1</v>
      </c>
      <c r="AY157" s="1" t="s">
        <v>83</v>
      </c>
      <c r="BE157" s="94">
        <f t="shared" si="14"/>
        <v>0</v>
      </c>
      <c r="BF157" s="94">
        <f t="shared" si="15"/>
        <v>0</v>
      </c>
      <c r="BG157" s="94">
        <f t="shared" si="16"/>
        <v>0</v>
      </c>
      <c r="BH157" s="94">
        <f t="shared" si="17"/>
        <v>0</v>
      </c>
      <c r="BI157" s="94">
        <f t="shared" si="18"/>
        <v>0</v>
      </c>
      <c r="BJ157" s="1" t="s">
        <v>86</v>
      </c>
      <c r="BK157" s="94">
        <f t="shared" si="19"/>
        <v>0</v>
      </c>
      <c r="BL157" s="1" t="s">
        <v>91</v>
      </c>
      <c r="BM157" s="93" t="s">
        <v>161</v>
      </c>
    </row>
    <row r="158" spans="2:65" s="8" customFormat="1" ht="16.5" customHeight="1">
      <c r="B158" s="9"/>
      <c r="C158" s="81" t="s">
        <v>162</v>
      </c>
      <c r="D158" s="81" t="s">
        <v>87</v>
      </c>
      <c r="E158" s="82" t="s">
        <v>163</v>
      </c>
      <c r="F158" s="83" t="s">
        <v>164</v>
      </c>
      <c r="G158" s="84" t="s">
        <v>99</v>
      </c>
      <c r="H158" s="85">
        <v>3</v>
      </c>
      <c r="I158" s="86"/>
      <c r="J158" s="87">
        <f t="shared" si="10"/>
        <v>0</v>
      </c>
      <c r="K158" s="88"/>
      <c r="L158" s="9"/>
      <c r="M158" s="89" t="s">
        <v>14</v>
      </c>
      <c r="N158" s="90" t="s">
        <v>35</v>
      </c>
      <c r="P158" s="91">
        <f t="shared" si="11"/>
        <v>0</v>
      </c>
      <c r="Q158" s="91">
        <v>0</v>
      </c>
      <c r="R158" s="91">
        <f t="shared" si="12"/>
        <v>0</v>
      </c>
      <c r="S158" s="91">
        <v>0</v>
      </c>
      <c r="T158" s="92">
        <f t="shared" si="13"/>
        <v>0</v>
      </c>
      <c r="AR158" s="93" t="s">
        <v>91</v>
      </c>
      <c r="AT158" s="93" t="s">
        <v>87</v>
      </c>
      <c r="AU158" s="93" t="s">
        <v>1</v>
      </c>
      <c r="AY158" s="1" t="s">
        <v>83</v>
      </c>
      <c r="BE158" s="94">
        <f t="shared" si="14"/>
        <v>0</v>
      </c>
      <c r="BF158" s="94">
        <f t="shared" si="15"/>
        <v>0</v>
      </c>
      <c r="BG158" s="94">
        <f t="shared" si="16"/>
        <v>0</v>
      </c>
      <c r="BH158" s="94">
        <f t="shared" si="17"/>
        <v>0</v>
      </c>
      <c r="BI158" s="94">
        <f t="shared" si="18"/>
        <v>0</v>
      </c>
      <c r="BJ158" s="1" t="s">
        <v>86</v>
      </c>
      <c r="BK158" s="94">
        <f t="shared" si="19"/>
        <v>0</v>
      </c>
      <c r="BL158" s="1" t="s">
        <v>91</v>
      </c>
      <c r="BM158" s="93" t="s">
        <v>165</v>
      </c>
    </row>
    <row r="159" spans="2:65" s="8" customFormat="1" ht="16.5" customHeight="1">
      <c r="B159" s="9"/>
      <c r="C159" s="81" t="s">
        <v>128</v>
      </c>
      <c r="D159" s="81" t="s">
        <v>87</v>
      </c>
      <c r="E159" s="82" t="s">
        <v>166</v>
      </c>
      <c r="F159" s="83" t="s">
        <v>167</v>
      </c>
      <c r="G159" s="84" t="s">
        <v>99</v>
      </c>
      <c r="H159" s="85">
        <v>23</v>
      </c>
      <c r="I159" s="86"/>
      <c r="J159" s="87">
        <f t="shared" si="10"/>
        <v>0</v>
      </c>
      <c r="K159" s="88"/>
      <c r="L159" s="9"/>
      <c r="M159" s="89" t="s">
        <v>14</v>
      </c>
      <c r="N159" s="90" t="s">
        <v>35</v>
      </c>
      <c r="P159" s="91">
        <f t="shared" si="11"/>
        <v>0</v>
      </c>
      <c r="Q159" s="91">
        <v>0</v>
      </c>
      <c r="R159" s="91">
        <f t="shared" si="12"/>
        <v>0</v>
      </c>
      <c r="S159" s="91">
        <v>0</v>
      </c>
      <c r="T159" s="92">
        <f t="shared" si="13"/>
        <v>0</v>
      </c>
      <c r="AR159" s="93" t="s">
        <v>91</v>
      </c>
      <c r="AT159" s="93" t="s">
        <v>87</v>
      </c>
      <c r="AU159" s="93" t="s">
        <v>1</v>
      </c>
      <c r="AY159" s="1" t="s">
        <v>83</v>
      </c>
      <c r="BE159" s="94">
        <f t="shared" si="14"/>
        <v>0</v>
      </c>
      <c r="BF159" s="94">
        <f t="shared" si="15"/>
        <v>0</v>
      </c>
      <c r="BG159" s="94">
        <f t="shared" si="16"/>
        <v>0</v>
      </c>
      <c r="BH159" s="94">
        <f t="shared" si="17"/>
        <v>0</v>
      </c>
      <c r="BI159" s="94">
        <f t="shared" si="18"/>
        <v>0</v>
      </c>
      <c r="BJ159" s="1" t="s">
        <v>86</v>
      </c>
      <c r="BK159" s="94">
        <f t="shared" si="19"/>
        <v>0</v>
      </c>
      <c r="BL159" s="1" t="s">
        <v>91</v>
      </c>
      <c r="BM159" s="93" t="s">
        <v>168</v>
      </c>
    </row>
    <row r="160" spans="2:65" s="8" customFormat="1" ht="16.5" customHeight="1">
      <c r="B160" s="9"/>
      <c r="C160" s="81" t="s">
        <v>169</v>
      </c>
      <c r="D160" s="81" t="s">
        <v>87</v>
      </c>
      <c r="E160" s="82" t="s">
        <v>170</v>
      </c>
      <c r="F160" s="83" t="s">
        <v>171</v>
      </c>
      <c r="G160" s="84" t="s">
        <v>90</v>
      </c>
      <c r="H160" s="85">
        <v>1</v>
      </c>
      <c r="I160" s="86"/>
      <c r="J160" s="87">
        <f t="shared" si="10"/>
        <v>0</v>
      </c>
      <c r="K160" s="88"/>
      <c r="L160" s="9"/>
      <c r="M160" s="89" t="s">
        <v>14</v>
      </c>
      <c r="N160" s="90" t="s">
        <v>35</v>
      </c>
      <c r="P160" s="91">
        <f t="shared" si="11"/>
        <v>0</v>
      </c>
      <c r="Q160" s="91">
        <v>0</v>
      </c>
      <c r="R160" s="91">
        <f t="shared" si="12"/>
        <v>0</v>
      </c>
      <c r="S160" s="91">
        <v>0</v>
      </c>
      <c r="T160" s="92">
        <f t="shared" si="13"/>
        <v>0</v>
      </c>
      <c r="AR160" s="93" t="s">
        <v>91</v>
      </c>
      <c r="AT160" s="93" t="s">
        <v>87</v>
      </c>
      <c r="AU160" s="93" t="s">
        <v>1</v>
      </c>
      <c r="AY160" s="1" t="s">
        <v>83</v>
      </c>
      <c r="BE160" s="94">
        <f t="shared" si="14"/>
        <v>0</v>
      </c>
      <c r="BF160" s="94">
        <f t="shared" si="15"/>
        <v>0</v>
      </c>
      <c r="BG160" s="94">
        <f t="shared" si="16"/>
        <v>0</v>
      </c>
      <c r="BH160" s="94">
        <f t="shared" si="17"/>
        <v>0</v>
      </c>
      <c r="BI160" s="94">
        <f t="shared" si="18"/>
        <v>0</v>
      </c>
      <c r="BJ160" s="1" t="s">
        <v>86</v>
      </c>
      <c r="BK160" s="94">
        <f t="shared" si="19"/>
        <v>0</v>
      </c>
      <c r="BL160" s="1" t="s">
        <v>91</v>
      </c>
      <c r="BM160" s="93" t="s">
        <v>172</v>
      </c>
    </row>
    <row r="161" spans="2:65" s="8" customFormat="1" ht="16.5" customHeight="1">
      <c r="B161" s="9"/>
      <c r="C161" s="81" t="s">
        <v>133</v>
      </c>
      <c r="D161" s="81" t="s">
        <v>87</v>
      </c>
      <c r="E161" s="82" t="s">
        <v>173</v>
      </c>
      <c r="F161" s="83" t="s">
        <v>174</v>
      </c>
      <c r="G161" s="84" t="s">
        <v>90</v>
      </c>
      <c r="H161" s="85">
        <v>1</v>
      </c>
      <c r="I161" s="86"/>
      <c r="J161" s="87">
        <f t="shared" si="10"/>
        <v>0</v>
      </c>
      <c r="K161" s="88"/>
      <c r="L161" s="9"/>
      <c r="M161" s="89" t="s">
        <v>14</v>
      </c>
      <c r="N161" s="90" t="s">
        <v>35</v>
      </c>
      <c r="P161" s="91">
        <f t="shared" si="11"/>
        <v>0</v>
      </c>
      <c r="Q161" s="91">
        <v>0</v>
      </c>
      <c r="R161" s="91">
        <f t="shared" si="12"/>
        <v>0</v>
      </c>
      <c r="S161" s="91">
        <v>0</v>
      </c>
      <c r="T161" s="92">
        <f t="shared" si="13"/>
        <v>0</v>
      </c>
      <c r="AR161" s="93" t="s">
        <v>91</v>
      </c>
      <c r="AT161" s="93" t="s">
        <v>87</v>
      </c>
      <c r="AU161" s="93" t="s">
        <v>1</v>
      </c>
      <c r="AY161" s="1" t="s">
        <v>83</v>
      </c>
      <c r="BE161" s="94">
        <f t="shared" si="14"/>
        <v>0</v>
      </c>
      <c r="BF161" s="94">
        <f t="shared" si="15"/>
        <v>0</v>
      </c>
      <c r="BG161" s="94">
        <f t="shared" si="16"/>
        <v>0</v>
      </c>
      <c r="BH161" s="94">
        <f t="shared" si="17"/>
        <v>0</v>
      </c>
      <c r="BI161" s="94">
        <f t="shared" si="18"/>
        <v>0</v>
      </c>
      <c r="BJ161" s="1" t="s">
        <v>86</v>
      </c>
      <c r="BK161" s="94">
        <f t="shared" si="19"/>
        <v>0</v>
      </c>
      <c r="BL161" s="1" t="s">
        <v>91</v>
      </c>
      <c r="BM161" s="93" t="s">
        <v>175</v>
      </c>
    </row>
    <row r="162" spans="2:65" s="8" customFormat="1" ht="16.5" customHeight="1">
      <c r="B162" s="9"/>
      <c r="C162" s="81" t="s">
        <v>176</v>
      </c>
      <c r="D162" s="81" t="s">
        <v>87</v>
      </c>
      <c r="E162" s="82" t="s">
        <v>177</v>
      </c>
      <c r="F162" s="83" t="s">
        <v>178</v>
      </c>
      <c r="G162" s="84" t="s">
        <v>99</v>
      </c>
      <c r="H162" s="85">
        <v>38</v>
      </c>
      <c r="I162" s="86"/>
      <c r="J162" s="87">
        <f t="shared" si="10"/>
        <v>0</v>
      </c>
      <c r="K162" s="88"/>
      <c r="L162" s="9"/>
      <c r="M162" s="89" t="s">
        <v>14</v>
      </c>
      <c r="N162" s="90" t="s">
        <v>35</v>
      </c>
      <c r="P162" s="91">
        <f t="shared" si="11"/>
        <v>0</v>
      </c>
      <c r="Q162" s="91">
        <v>0</v>
      </c>
      <c r="R162" s="91">
        <f t="shared" si="12"/>
        <v>0</v>
      </c>
      <c r="S162" s="91">
        <v>0</v>
      </c>
      <c r="T162" s="92">
        <f t="shared" si="13"/>
        <v>0</v>
      </c>
      <c r="AR162" s="93" t="s">
        <v>91</v>
      </c>
      <c r="AT162" s="93" t="s">
        <v>87</v>
      </c>
      <c r="AU162" s="93" t="s">
        <v>1</v>
      </c>
      <c r="AY162" s="1" t="s">
        <v>83</v>
      </c>
      <c r="BE162" s="94">
        <f t="shared" si="14"/>
        <v>0</v>
      </c>
      <c r="BF162" s="94">
        <f t="shared" si="15"/>
        <v>0</v>
      </c>
      <c r="BG162" s="94">
        <f t="shared" si="16"/>
        <v>0</v>
      </c>
      <c r="BH162" s="94">
        <f t="shared" si="17"/>
        <v>0</v>
      </c>
      <c r="BI162" s="94">
        <f t="shared" si="18"/>
        <v>0</v>
      </c>
      <c r="BJ162" s="1" t="s">
        <v>86</v>
      </c>
      <c r="BK162" s="94">
        <f t="shared" si="19"/>
        <v>0</v>
      </c>
      <c r="BL162" s="1" t="s">
        <v>91</v>
      </c>
      <c r="BM162" s="93" t="s">
        <v>179</v>
      </c>
    </row>
    <row r="163" spans="2:65" s="8" customFormat="1" ht="16.5" customHeight="1">
      <c r="B163" s="9"/>
      <c r="C163" s="81" t="s">
        <v>137</v>
      </c>
      <c r="D163" s="81" t="s">
        <v>87</v>
      </c>
      <c r="E163" s="82" t="s">
        <v>180</v>
      </c>
      <c r="F163" s="83" t="s">
        <v>181</v>
      </c>
      <c r="G163" s="84" t="s">
        <v>90</v>
      </c>
      <c r="H163" s="85">
        <v>50</v>
      </c>
      <c r="I163" s="86"/>
      <c r="J163" s="87">
        <f t="shared" si="10"/>
        <v>0</v>
      </c>
      <c r="K163" s="88"/>
      <c r="L163" s="9"/>
      <c r="M163" s="89" t="s">
        <v>14</v>
      </c>
      <c r="N163" s="90" t="s">
        <v>35</v>
      </c>
      <c r="P163" s="91">
        <f t="shared" si="11"/>
        <v>0</v>
      </c>
      <c r="Q163" s="91">
        <v>0</v>
      </c>
      <c r="R163" s="91">
        <f t="shared" si="12"/>
        <v>0</v>
      </c>
      <c r="S163" s="91">
        <v>0</v>
      </c>
      <c r="T163" s="92">
        <f t="shared" si="13"/>
        <v>0</v>
      </c>
      <c r="AR163" s="93" t="s">
        <v>91</v>
      </c>
      <c r="AT163" s="93" t="s">
        <v>87</v>
      </c>
      <c r="AU163" s="93" t="s">
        <v>1</v>
      </c>
      <c r="AY163" s="1" t="s">
        <v>83</v>
      </c>
      <c r="BE163" s="94">
        <f t="shared" si="14"/>
        <v>0</v>
      </c>
      <c r="BF163" s="94">
        <f t="shared" si="15"/>
        <v>0</v>
      </c>
      <c r="BG163" s="94">
        <f t="shared" si="16"/>
        <v>0</v>
      </c>
      <c r="BH163" s="94">
        <f t="shared" si="17"/>
        <v>0</v>
      </c>
      <c r="BI163" s="94">
        <f t="shared" si="18"/>
        <v>0</v>
      </c>
      <c r="BJ163" s="1" t="s">
        <v>86</v>
      </c>
      <c r="BK163" s="94">
        <f t="shared" si="19"/>
        <v>0</v>
      </c>
      <c r="BL163" s="1" t="s">
        <v>91</v>
      </c>
      <c r="BM163" s="93" t="s">
        <v>182</v>
      </c>
    </row>
    <row r="164" spans="2:65" s="8" customFormat="1" ht="16.5" customHeight="1">
      <c r="B164" s="9"/>
      <c r="C164" s="81" t="s">
        <v>183</v>
      </c>
      <c r="D164" s="81" t="s">
        <v>87</v>
      </c>
      <c r="E164" s="82" t="s">
        <v>184</v>
      </c>
      <c r="F164" s="83" t="s">
        <v>185</v>
      </c>
      <c r="G164" s="84" t="s">
        <v>90</v>
      </c>
      <c r="H164" s="85">
        <v>2</v>
      </c>
      <c r="I164" s="86"/>
      <c r="J164" s="87">
        <f t="shared" si="10"/>
        <v>0</v>
      </c>
      <c r="K164" s="88"/>
      <c r="L164" s="9"/>
      <c r="M164" s="89" t="s">
        <v>14</v>
      </c>
      <c r="N164" s="90" t="s">
        <v>35</v>
      </c>
      <c r="P164" s="91">
        <f t="shared" si="11"/>
        <v>0</v>
      </c>
      <c r="Q164" s="91">
        <v>0</v>
      </c>
      <c r="R164" s="91">
        <f t="shared" si="12"/>
        <v>0</v>
      </c>
      <c r="S164" s="91">
        <v>0</v>
      </c>
      <c r="T164" s="92">
        <f t="shared" si="13"/>
        <v>0</v>
      </c>
      <c r="AR164" s="93" t="s">
        <v>91</v>
      </c>
      <c r="AT164" s="93" t="s">
        <v>87</v>
      </c>
      <c r="AU164" s="93" t="s">
        <v>1</v>
      </c>
      <c r="AY164" s="1" t="s">
        <v>83</v>
      </c>
      <c r="BE164" s="94">
        <f t="shared" si="14"/>
        <v>0</v>
      </c>
      <c r="BF164" s="94">
        <f t="shared" si="15"/>
        <v>0</v>
      </c>
      <c r="BG164" s="94">
        <f t="shared" si="16"/>
        <v>0</v>
      </c>
      <c r="BH164" s="94">
        <f t="shared" si="17"/>
        <v>0</v>
      </c>
      <c r="BI164" s="94">
        <f t="shared" si="18"/>
        <v>0</v>
      </c>
      <c r="BJ164" s="1" t="s">
        <v>86</v>
      </c>
      <c r="BK164" s="94">
        <f t="shared" si="19"/>
        <v>0</v>
      </c>
      <c r="BL164" s="1" t="s">
        <v>91</v>
      </c>
      <c r="BM164" s="93" t="s">
        <v>186</v>
      </c>
    </row>
    <row r="165" spans="2:65" s="8" customFormat="1" ht="16.5" customHeight="1">
      <c r="B165" s="9"/>
      <c r="C165" s="81" t="s">
        <v>140</v>
      </c>
      <c r="D165" s="81" t="s">
        <v>87</v>
      </c>
      <c r="E165" s="82" t="s">
        <v>187</v>
      </c>
      <c r="F165" s="83" t="s">
        <v>188</v>
      </c>
      <c r="G165" s="84" t="s">
        <v>90</v>
      </c>
      <c r="H165" s="85">
        <v>1</v>
      </c>
      <c r="I165" s="86"/>
      <c r="J165" s="87">
        <f t="shared" si="10"/>
        <v>0</v>
      </c>
      <c r="K165" s="88"/>
      <c r="L165" s="9"/>
      <c r="M165" s="89" t="s">
        <v>14</v>
      </c>
      <c r="N165" s="90" t="s">
        <v>35</v>
      </c>
      <c r="P165" s="91">
        <f t="shared" si="11"/>
        <v>0</v>
      </c>
      <c r="Q165" s="91">
        <v>0</v>
      </c>
      <c r="R165" s="91">
        <f t="shared" si="12"/>
        <v>0</v>
      </c>
      <c r="S165" s="91">
        <v>0</v>
      </c>
      <c r="T165" s="92">
        <f t="shared" si="13"/>
        <v>0</v>
      </c>
      <c r="AR165" s="93" t="s">
        <v>91</v>
      </c>
      <c r="AT165" s="93" t="s">
        <v>87</v>
      </c>
      <c r="AU165" s="93" t="s">
        <v>1</v>
      </c>
      <c r="AY165" s="1" t="s">
        <v>83</v>
      </c>
      <c r="BE165" s="94">
        <f t="shared" si="14"/>
        <v>0</v>
      </c>
      <c r="BF165" s="94">
        <f t="shared" si="15"/>
        <v>0</v>
      </c>
      <c r="BG165" s="94">
        <f t="shared" si="16"/>
        <v>0</v>
      </c>
      <c r="BH165" s="94">
        <f t="shared" si="17"/>
        <v>0</v>
      </c>
      <c r="BI165" s="94">
        <f t="shared" si="18"/>
        <v>0</v>
      </c>
      <c r="BJ165" s="1" t="s">
        <v>86</v>
      </c>
      <c r="BK165" s="94">
        <f t="shared" si="19"/>
        <v>0</v>
      </c>
      <c r="BL165" s="1" t="s">
        <v>91</v>
      </c>
      <c r="BM165" s="93" t="s">
        <v>189</v>
      </c>
    </row>
    <row r="166" spans="2:65" s="8" customFormat="1" ht="16.5" customHeight="1">
      <c r="B166" s="9"/>
      <c r="C166" s="81" t="s">
        <v>190</v>
      </c>
      <c r="D166" s="81" t="s">
        <v>87</v>
      </c>
      <c r="E166" s="82" t="s">
        <v>191</v>
      </c>
      <c r="F166" s="83" t="s">
        <v>192</v>
      </c>
      <c r="G166" s="84" t="s">
        <v>90</v>
      </c>
      <c r="H166" s="85">
        <v>2</v>
      </c>
      <c r="I166" s="86"/>
      <c r="J166" s="87">
        <f t="shared" si="10"/>
        <v>0</v>
      </c>
      <c r="K166" s="88"/>
      <c r="L166" s="9"/>
      <c r="M166" s="89" t="s">
        <v>14</v>
      </c>
      <c r="N166" s="90" t="s">
        <v>35</v>
      </c>
      <c r="P166" s="91">
        <f t="shared" si="11"/>
        <v>0</v>
      </c>
      <c r="Q166" s="91">
        <v>0</v>
      </c>
      <c r="R166" s="91">
        <f t="shared" si="12"/>
        <v>0</v>
      </c>
      <c r="S166" s="91">
        <v>0</v>
      </c>
      <c r="T166" s="92">
        <f t="shared" si="13"/>
        <v>0</v>
      </c>
      <c r="AR166" s="93" t="s">
        <v>91</v>
      </c>
      <c r="AT166" s="93" t="s">
        <v>87</v>
      </c>
      <c r="AU166" s="93" t="s">
        <v>1</v>
      </c>
      <c r="AY166" s="1" t="s">
        <v>83</v>
      </c>
      <c r="BE166" s="94">
        <f t="shared" si="14"/>
        <v>0</v>
      </c>
      <c r="BF166" s="94">
        <f t="shared" si="15"/>
        <v>0</v>
      </c>
      <c r="BG166" s="94">
        <f t="shared" si="16"/>
        <v>0</v>
      </c>
      <c r="BH166" s="94">
        <f t="shared" si="17"/>
        <v>0</v>
      </c>
      <c r="BI166" s="94">
        <f t="shared" si="18"/>
        <v>0</v>
      </c>
      <c r="BJ166" s="1" t="s">
        <v>86</v>
      </c>
      <c r="BK166" s="94">
        <f t="shared" si="19"/>
        <v>0</v>
      </c>
      <c r="BL166" s="1" t="s">
        <v>91</v>
      </c>
      <c r="BM166" s="93" t="s">
        <v>193</v>
      </c>
    </row>
    <row r="167" spans="2:65" s="8" customFormat="1" ht="16.5" customHeight="1">
      <c r="B167" s="9"/>
      <c r="C167" s="81" t="s">
        <v>144</v>
      </c>
      <c r="D167" s="81" t="s">
        <v>87</v>
      </c>
      <c r="E167" s="82" t="s">
        <v>194</v>
      </c>
      <c r="F167" s="83" t="s">
        <v>195</v>
      </c>
      <c r="G167" s="84" t="s">
        <v>90</v>
      </c>
      <c r="H167" s="85">
        <v>1</v>
      </c>
      <c r="I167" s="86"/>
      <c r="J167" s="87">
        <f t="shared" si="10"/>
        <v>0</v>
      </c>
      <c r="K167" s="88"/>
      <c r="L167" s="9"/>
      <c r="M167" s="89" t="s">
        <v>14</v>
      </c>
      <c r="N167" s="90" t="s">
        <v>35</v>
      </c>
      <c r="P167" s="91">
        <f t="shared" si="11"/>
        <v>0</v>
      </c>
      <c r="Q167" s="91">
        <v>0</v>
      </c>
      <c r="R167" s="91">
        <f t="shared" si="12"/>
        <v>0</v>
      </c>
      <c r="S167" s="91">
        <v>0</v>
      </c>
      <c r="T167" s="92">
        <f t="shared" si="13"/>
        <v>0</v>
      </c>
      <c r="AR167" s="93" t="s">
        <v>91</v>
      </c>
      <c r="AT167" s="93" t="s">
        <v>87</v>
      </c>
      <c r="AU167" s="93" t="s">
        <v>1</v>
      </c>
      <c r="AY167" s="1" t="s">
        <v>83</v>
      </c>
      <c r="BE167" s="94">
        <f t="shared" si="14"/>
        <v>0</v>
      </c>
      <c r="BF167" s="94">
        <f t="shared" si="15"/>
        <v>0</v>
      </c>
      <c r="BG167" s="94">
        <f t="shared" si="16"/>
        <v>0</v>
      </c>
      <c r="BH167" s="94">
        <f t="shared" si="17"/>
        <v>0</v>
      </c>
      <c r="BI167" s="94">
        <f t="shared" si="18"/>
        <v>0</v>
      </c>
      <c r="BJ167" s="1" t="s">
        <v>86</v>
      </c>
      <c r="BK167" s="94">
        <f t="shared" si="19"/>
        <v>0</v>
      </c>
      <c r="BL167" s="1" t="s">
        <v>91</v>
      </c>
      <c r="BM167" s="93" t="s">
        <v>196</v>
      </c>
    </row>
    <row r="168" spans="2:65" s="8" customFormat="1" ht="16.5" customHeight="1">
      <c r="B168" s="9"/>
      <c r="C168" s="81" t="s">
        <v>197</v>
      </c>
      <c r="D168" s="81" t="s">
        <v>87</v>
      </c>
      <c r="E168" s="82" t="s">
        <v>198</v>
      </c>
      <c r="F168" s="83" t="s">
        <v>199</v>
      </c>
      <c r="G168" s="84" t="s">
        <v>90</v>
      </c>
      <c r="H168" s="85">
        <v>1</v>
      </c>
      <c r="I168" s="86"/>
      <c r="J168" s="87">
        <f t="shared" si="10"/>
        <v>0</v>
      </c>
      <c r="K168" s="88"/>
      <c r="L168" s="9"/>
      <c r="M168" s="89" t="s">
        <v>14</v>
      </c>
      <c r="N168" s="90" t="s">
        <v>35</v>
      </c>
      <c r="P168" s="91">
        <f t="shared" si="11"/>
        <v>0</v>
      </c>
      <c r="Q168" s="91">
        <v>0</v>
      </c>
      <c r="R168" s="91">
        <f t="shared" si="12"/>
        <v>0</v>
      </c>
      <c r="S168" s="91">
        <v>0</v>
      </c>
      <c r="T168" s="92">
        <f t="shared" si="13"/>
        <v>0</v>
      </c>
      <c r="AR168" s="93" t="s">
        <v>91</v>
      </c>
      <c r="AT168" s="93" t="s">
        <v>87</v>
      </c>
      <c r="AU168" s="93" t="s">
        <v>1</v>
      </c>
      <c r="AY168" s="1" t="s">
        <v>83</v>
      </c>
      <c r="BE168" s="94">
        <f t="shared" si="14"/>
        <v>0</v>
      </c>
      <c r="BF168" s="94">
        <f t="shared" si="15"/>
        <v>0</v>
      </c>
      <c r="BG168" s="94">
        <f t="shared" si="16"/>
        <v>0</v>
      </c>
      <c r="BH168" s="94">
        <f t="shared" si="17"/>
        <v>0</v>
      </c>
      <c r="BI168" s="94">
        <f t="shared" si="18"/>
        <v>0</v>
      </c>
      <c r="BJ168" s="1" t="s">
        <v>86</v>
      </c>
      <c r="BK168" s="94">
        <f t="shared" si="19"/>
        <v>0</v>
      </c>
      <c r="BL168" s="1" t="s">
        <v>91</v>
      </c>
      <c r="BM168" s="93" t="s">
        <v>200</v>
      </c>
    </row>
    <row r="169" spans="2:65" s="8" customFormat="1" ht="16.5" customHeight="1">
      <c r="B169" s="9"/>
      <c r="C169" s="81" t="s">
        <v>147</v>
      </c>
      <c r="D169" s="81" t="s">
        <v>87</v>
      </c>
      <c r="E169" s="82" t="s">
        <v>201</v>
      </c>
      <c r="F169" s="83" t="s">
        <v>202</v>
      </c>
      <c r="G169" s="84" t="s">
        <v>90</v>
      </c>
      <c r="H169" s="85">
        <v>59</v>
      </c>
      <c r="I169" s="86"/>
      <c r="J169" s="87">
        <f t="shared" si="10"/>
        <v>0</v>
      </c>
      <c r="K169" s="88"/>
      <c r="L169" s="9"/>
      <c r="M169" s="89" t="s">
        <v>14</v>
      </c>
      <c r="N169" s="90" t="s">
        <v>35</v>
      </c>
      <c r="P169" s="91">
        <f t="shared" si="11"/>
        <v>0</v>
      </c>
      <c r="Q169" s="91">
        <v>0</v>
      </c>
      <c r="R169" s="91">
        <f t="shared" si="12"/>
        <v>0</v>
      </c>
      <c r="S169" s="91">
        <v>0</v>
      </c>
      <c r="T169" s="92">
        <f t="shared" si="13"/>
        <v>0</v>
      </c>
      <c r="AR169" s="93" t="s">
        <v>91</v>
      </c>
      <c r="AT169" s="93" t="s">
        <v>87</v>
      </c>
      <c r="AU169" s="93" t="s">
        <v>1</v>
      </c>
      <c r="AY169" s="1" t="s">
        <v>83</v>
      </c>
      <c r="BE169" s="94">
        <f t="shared" si="14"/>
        <v>0</v>
      </c>
      <c r="BF169" s="94">
        <f t="shared" si="15"/>
        <v>0</v>
      </c>
      <c r="BG169" s="94">
        <f t="shared" si="16"/>
        <v>0</v>
      </c>
      <c r="BH169" s="94">
        <f t="shared" si="17"/>
        <v>0</v>
      </c>
      <c r="BI169" s="94">
        <f t="shared" si="18"/>
        <v>0</v>
      </c>
      <c r="BJ169" s="1" t="s">
        <v>86</v>
      </c>
      <c r="BK169" s="94">
        <f t="shared" si="19"/>
        <v>0</v>
      </c>
      <c r="BL169" s="1" t="s">
        <v>91</v>
      </c>
      <c r="BM169" s="93" t="s">
        <v>203</v>
      </c>
    </row>
    <row r="170" spans="2:65" s="8" customFormat="1" ht="16.5" customHeight="1">
      <c r="B170" s="9"/>
      <c r="C170" s="81" t="s">
        <v>204</v>
      </c>
      <c r="D170" s="81" t="s">
        <v>87</v>
      </c>
      <c r="E170" s="82" t="s">
        <v>205</v>
      </c>
      <c r="F170" s="83" t="s">
        <v>206</v>
      </c>
      <c r="G170" s="84" t="s">
        <v>90</v>
      </c>
      <c r="H170" s="85">
        <v>5</v>
      </c>
      <c r="I170" s="86"/>
      <c r="J170" s="87">
        <f t="shared" si="10"/>
        <v>0</v>
      </c>
      <c r="K170" s="88"/>
      <c r="L170" s="9"/>
      <c r="M170" s="89" t="s">
        <v>14</v>
      </c>
      <c r="N170" s="90" t="s">
        <v>35</v>
      </c>
      <c r="P170" s="91">
        <f t="shared" si="11"/>
        <v>0</v>
      </c>
      <c r="Q170" s="91">
        <v>0</v>
      </c>
      <c r="R170" s="91">
        <f t="shared" si="12"/>
        <v>0</v>
      </c>
      <c r="S170" s="91">
        <v>0</v>
      </c>
      <c r="T170" s="92">
        <f t="shared" si="13"/>
        <v>0</v>
      </c>
      <c r="AR170" s="93" t="s">
        <v>91</v>
      </c>
      <c r="AT170" s="93" t="s">
        <v>87</v>
      </c>
      <c r="AU170" s="93" t="s">
        <v>1</v>
      </c>
      <c r="AY170" s="1" t="s">
        <v>83</v>
      </c>
      <c r="BE170" s="94">
        <f t="shared" si="14"/>
        <v>0</v>
      </c>
      <c r="BF170" s="94">
        <f t="shared" si="15"/>
        <v>0</v>
      </c>
      <c r="BG170" s="94">
        <f t="shared" si="16"/>
        <v>0</v>
      </c>
      <c r="BH170" s="94">
        <f t="shared" si="17"/>
        <v>0</v>
      </c>
      <c r="BI170" s="94">
        <f t="shared" si="18"/>
        <v>0</v>
      </c>
      <c r="BJ170" s="1" t="s">
        <v>86</v>
      </c>
      <c r="BK170" s="94">
        <f t="shared" si="19"/>
        <v>0</v>
      </c>
      <c r="BL170" s="1" t="s">
        <v>91</v>
      </c>
      <c r="BM170" s="93" t="s">
        <v>207</v>
      </c>
    </row>
    <row r="171" spans="2:65" s="8" customFormat="1" ht="16.5" customHeight="1">
      <c r="B171" s="9"/>
      <c r="C171" s="81" t="s">
        <v>151</v>
      </c>
      <c r="D171" s="81" t="s">
        <v>87</v>
      </c>
      <c r="E171" s="82" t="s">
        <v>208</v>
      </c>
      <c r="F171" s="83" t="s">
        <v>209</v>
      </c>
      <c r="G171" s="84" t="s">
        <v>90</v>
      </c>
      <c r="H171" s="85">
        <v>1</v>
      </c>
      <c r="I171" s="86"/>
      <c r="J171" s="87">
        <f t="shared" si="10"/>
        <v>0</v>
      </c>
      <c r="K171" s="88"/>
      <c r="L171" s="9"/>
      <c r="M171" s="89" t="s">
        <v>14</v>
      </c>
      <c r="N171" s="90" t="s">
        <v>35</v>
      </c>
      <c r="P171" s="91">
        <f t="shared" si="11"/>
        <v>0</v>
      </c>
      <c r="Q171" s="91">
        <v>0</v>
      </c>
      <c r="R171" s="91">
        <f t="shared" si="12"/>
        <v>0</v>
      </c>
      <c r="S171" s="91">
        <v>0</v>
      </c>
      <c r="T171" s="92">
        <f t="shared" si="13"/>
        <v>0</v>
      </c>
      <c r="AR171" s="93" t="s">
        <v>91</v>
      </c>
      <c r="AT171" s="93" t="s">
        <v>87</v>
      </c>
      <c r="AU171" s="93" t="s">
        <v>1</v>
      </c>
      <c r="AY171" s="1" t="s">
        <v>83</v>
      </c>
      <c r="BE171" s="94">
        <f t="shared" si="14"/>
        <v>0</v>
      </c>
      <c r="BF171" s="94">
        <f t="shared" si="15"/>
        <v>0</v>
      </c>
      <c r="BG171" s="94">
        <f t="shared" si="16"/>
        <v>0</v>
      </c>
      <c r="BH171" s="94">
        <f t="shared" si="17"/>
        <v>0</v>
      </c>
      <c r="BI171" s="94">
        <f t="shared" si="18"/>
        <v>0</v>
      </c>
      <c r="BJ171" s="1" t="s">
        <v>86</v>
      </c>
      <c r="BK171" s="94">
        <f t="shared" si="19"/>
        <v>0</v>
      </c>
      <c r="BL171" s="1" t="s">
        <v>91</v>
      </c>
      <c r="BM171" s="93" t="s">
        <v>210</v>
      </c>
    </row>
    <row r="172" spans="2:65" s="68" customFormat="1" ht="22.9" customHeight="1">
      <c r="B172" s="69"/>
      <c r="D172" s="70" t="s">
        <v>79</v>
      </c>
      <c r="E172" s="79" t="s">
        <v>211</v>
      </c>
      <c r="F172" s="79" t="s">
        <v>212</v>
      </c>
      <c r="I172" s="72"/>
      <c r="J172" s="80">
        <f>BK172</f>
        <v>0</v>
      </c>
      <c r="L172" s="69"/>
      <c r="M172" s="74"/>
      <c r="P172" s="75">
        <f>P173</f>
        <v>0</v>
      </c>
      <c r="R172" s="75">
        <f>R173</f>
        <v>0</v>
      </c>
      <c r="T172" s="76">
        <f>T173</f>
        <v>0</v>
      </c>
      <c r="AR172" s="70" t="s">
        <v>86</v>
      </c>
      <c r="AT172" s="77" t="s">
        <v>79</v>
      </c>
      <c r="AU172" s="77" t="s">
        <v>86</v>
      </c>
      <c r="AY172" s="70" t="s">
        <v>83</v>
      </c>
      <c r="BK172" s="78">
        <f>BK173</f>
        <v>0</v>
      </c>
    </row>
    <row r="173" spans="2:65" s="8" customFormat="1" ht="16.5" customHeight="1">
      <c r="B173" s="9"/>
      <c r="C173" s="81" t="s">
        <v>213</v>
      </c>
      <c r="D173" s="81" t="s">
        <v>87</v>
      </c>
      <c r="E173" s="82" t="s">
        <v>214</v>
      </c>
      <c r="F173" s="83" t="s">
        <v>215</v>
      </c>
      <c r="G173" s="84" t="s">
        <v>90</v>
      </c>
      <c r="H173" s="85">
        <v>2</v>
      </c>
      <c r="I173" s="86"/>
      <c r="J173" s="87">
        <f>ROUND(I173*H173,2)</f>
        <v>0</v>
      </c>
      <c r="K173" s="88"/>
      <c r="L173" s="9"/>
      <c r="M173" s="89" t="s">
        <v>14</v>
      </c>
      <c r="N173" s="90" t="s">
        <v>35</v>
      </c>
      <c r="P173" s="91">
        <f>O173*H173</f>
        <v>0</v>
      </c>
      <c r="Q173" s="91">
        <v>0</v>
      </c>
      <c r="R173" s="91">
        <f>Q173*H173</f>
        <v>0</v>
      </c>
      <c r="S173" s="91">
        <v>0</v>
      </c>
      <c r="T173" s="92">
        <f>S173*H173</f>
        <v>0</v>
      </c>
      <c r="AR173" s="93" t="s">
        <v>91</v>
      </c>
      <c r="AT173" s="93" t="s">
        <v>87</v>
      </c>
      <c r="AU173" s="93" t="s">
        <v>1</v>
      </c>
      <c r="AY173" s="1" t="s">
        <v>83</v>
      </c>
      <c r="BE173" s="94">
        <f>IF(N173="základní",J173,0)</f>
        <v>0</v>
      </c>
      <c r="BF173" s="94">
        <f>IF(N173="snížená",J173,0)</f>
        <v>0</v>
      </c>
      <c r="BG173" s="94">
        <f>IF(N173="zákl. přenesená",J173,0)</f>
        <v>0</v>
      </c>
      <c r="BH173" s="94">
        <f>IF(N173="sníž. přenesená",J173,0)</f>
        <v>0</v>
      </c>
      <c r="BI173" s="94">
        <f>IF(N173="nulová",J173,0)</f>
        <v>0</v>
      </c>
      <c r="BJ173" s="1" t="s">
        <v>86</v>
      </c>
      <c r="BK173" s="94">
        <f>ROUND(I173*H173,2)</f>
        <v>0</v>
      </c>
      <c r="BL173" s="1" t="s">
        <v>91</v>
      </c>
      <c r="BM173" s="93" t="s">
        <v>216</v>
      </c>
    </row>
    <row r="174" spans="2:65" s="68" customFormat="1" ht="22.9" customHeight="1">
      <c r="B174" s="69"/>
      <c r="D174" s="70" t="s">
        <v>79</v>
      </c>
      <c r="E174" s="79" t="s">
        <v>217</v>
      </c>
      <c r="F174" s="79" t="s">
        <v>218</v>
      </c>
      <c r="I174" s="72"/>
      <c r="J174" s="80">
        <f>BK174</f>
        <v>0</v>
      </c>
      <c r="L174" s="69"/>
      <c r="M174" s="74"/>
      <c r="P174" s="75">
        <f>SUM(P175:P177)</f>
        <v>0</v>
      </c>
      <c r="R174" s="75">
        <f>SUM(R175:R177)</f>
        <v>0</v>
      </c>
      <c r="T174" s="76">
        <f>SUM(T175:T177)</f>
        <v>0</v>
      </c>
      <c r="AR174" s="70" t="s">
        <v>86</v>
      </c>
      <c r="AT174" s="77" t="s">
        <v>79</v>
      </c>
      <c r="AU174" s="77" t="s">
        <v>86</v>
      </c>
      <c r="AY174" s="70" t="s">
        <v>83</v>
      </c>
      <c r="BK174" s="78">
        <f>SUM(BK175:BK177)</f>
        <v>0</v>
      </c>
    </row>
    <row r="175" spans="2:65" s="8" customFormat="1" ht="24.2" customHeight="1">
      <c r="B175" s="9"/>
      <c r="C175" s="81" t="s">
        <v>154</v>
      </c>
      <c r="D175" s="81" t="s">
        <v>87</v>
      </c>
      <c r="E175" s="82" t="s">
        <v>219</v>
      </c>
      <c r="F175" s="83" t="s">
        <v>220</v>
      </c>
      <c r="G175" s="84" t="s">
        <v>90</v>
      </c>
      <c r="H175" s="85">
        <v>1</v>
      </c>
      <c r="I175" s="86"/>
      <c r="J175" s="87">
        <f>ROUND(I175*H175,2)</f>
        <v>0</v>
      </c>
      <c r="K175" s="88"/>
      <c r="L175" s="9"/>
      <c r="M175" s="89" t="s">
        <v>14</v>
      </c>
      <c r="N175" s="90" t="s">
        <v>35</v>
      </c>
      <c r="P175" s="91">
        <f>O175*H175</f>
        <v>0</v>
      </c>
      <c r="Q175" s="91">
        <v>0</v>
      </c>
      <c r="R175" s="91">
        <f>Q175*H175</f>
        <v>0</v>
      </c>
      <c r="S175" s="91">
        <v>0</v>
      </c>
      <c r="T175" s="92">
        <f>S175*H175</f>
        <v>0</v>
      </c>
      <c r="AR175" s="93" t="s">
        <v>91</v>
      </c>
      <c r="AT175" s="93" t="s">
        <v>87</v>
      </c>
      <c r="AU175" s="93" t="s">
        <v>1</v>
      </c>
      <c r="AY175" s="1" t="s">
        <v>83</v>
      </c>
      <c r="BE175" s="94">
        <f>IF(N175="základní",J175,0)</f>
        <v>0</v>
      </c>
      <c r="BF175" s="94">
        <f>IF(N175="snížená",J175,0)</f>
        <v>0</v>
      </c>
      <c r="BG175" s="94">
        <f>IF(N175="zákl. přenesená",J175,0)</f>
        <v>0</v>
      </c>
      <c r="BH175" s="94">
        <f>IF(N175="sníž. přenesená",J175,0)</f>
        <v>0</v>
      </c>
      <c r="BI175" s="94">
        <f>IF(N175="nulová",J175,0)</f>
        <v>0</v>
      </c>
      <c r="BJ175" s="1" t="s">
        <v>86</v>
      </c>
      <c r="BK175" s="94">
        <f>ROUND(I175*H175,2)</f>
        <v>0</v>
      </c>
      <c r="BL175" s="1" t="s">
        <v>91</v>
      </c>
      <c r="BM175" s="93" t="s">
        <v>221</v>
      </c>
    </row>
    <row r="176" spans="2:65" s="8" customFormat="1" ht="21.75" customHeight="1">
      <c r="B176" s="9"/>
      <c r="C176" s="81" t="s">
        <v>222</v>
      </c>
      <c r="D176" s="81" t="s">
        <v>87</v>
      </c>
      <c r="E176" s="82" t="s">
        <v>223</v>
      </c>
      <c r="F176" s="83" t="s">
        <v>224</v>
      </c>
      <c r="G176" s="84" t="s">
        <v>90</v>
      </c>
      <c r="H176" s="85">
        <v>2</v>
      </c>
      <c r="I176" s="86"/>
      <c r="J176" s="87">
        <f>ROUND(I176*H176,2)</f>
        <v>0</v>
      </c>
      <c r="K176" s="88"/>
      <c r="L176" s="9"/>
      <c r="M176" s="89" t="s">
        <v>14</v>
      </c>
      <c r="N176" s="90" t="s">
        <v>35</v>
      </c>
      <c r="P176" s="91">
        <f>O176*H176</f>
        <v>0</v>
      </c>
      <c r="Q176" s="91">
        <v>0</v>
      </c>
      <c r="R176" s="91">
        <f>Q176*H176</f>
        <v>0</v>
      </c>
      <c r="S176" s="91">
        <v>0</v>
      </c>
      <c r="T176" s="92">
        <f>S176*H176</f>
        <v>0</v>
      </c>
      <c r="AR176" s="93" t="s">
        <v>91</v>
      </c>
      <c r="AT176" s="93" t="s">
        <v>87</v>
      </c>
      <c r="AU176" s="93" t="s">
        <v>1</v>
      </c>
      <c r="AY176" s="1" t="s">
        <v>83</v>
      </c>
      <c r="BE176" s="94">
        <f>IF(N176="základní",J176,0)</f>
        <v>0</v>
      </c>
      <c r="BF176" s="94">
        <f>IF(N176="snížená",J176,0)</f>
        <v>0</v>
      </c>
      <c r="BG176" s="94">
        <f>IF(N176="zákl. přenesená",J176,0)</f>
        <v>0</v>
      </c>
      <c r="BH176" s="94">
        <f>IF(N176="sníž. přenesená",J176,0)</f>
        <v>0</v>
      </c>
      <c r="BI176" s="94">
        <f>IF(N176="nulová",J176,0)</f>
        <v>0</v>
      </c>
      <c r="BJ176" s="1" t="s">
        <v>86</v>
      </c>
      <c r="BK176" s="94">
        <f>ROUND(I176*H176,2)</f>
        <v>0</v>
      </c>
      <c r="BL176" s="1" t="s">
        <v>91</v>
      </c>
      <c r="BM176" s="93" t="s">
        <v>225</v>
      </c>
    </row>
    <row r="177" spans="2:65" s="8" customFormat="1" ht="21.75" customHeight="1">
      <c r="B177" s="9"/>
      <c r="C177" s="81" t="s">
        <v>158</v>
      </c>
      <c r="D177" s="81" t="s">
        <v>87</v>
      </c>
      <c r="E177" s="82" t="s">
        <v>226</v>
      </c>
      <c r="F177" s="83" t="s">
        <v>227</v>
      </c>
      <c r="G177" s="84" t="s">
        <v>90</v>
      </c>
      <c r="H177" s="85">
        <v>2</v>
      </c>
      <c r="I177" s="86"/>
      <c r="J177" s="87">
        <f>ROUND(I177*H177,2)</f>
        <v>0</v>
      </c>
      <c r="K177" s="88"/>
      <c r="L177" s="9"/>
      <c r="M177" s="89" t="s">
        <v>14</v>
      </c>
      <c r="N177" s="90" t="s">
        <v>35</v>
      </c>
      <c r="P177" s="91">
        <f>O177*H177</f>
        <v>0</v>
      </c>
      <c r="Q177" s="91">
        <v>0</v>
      </c>
      <c r="R177" s="91">
        <f>Q177*H177</f>
        <v>0</v>
      </c>
      <c r="S177" s="91">
        <v>0</v>
      </c>
      <c r="T177" s="92">
        <f>S177*H177</f>
        <v>0</v>
      </c>
      <c r="AR177" s="93" t="s">
        <v>91</v>
      </c>
      <c r="AT177" s="93" t="s">
        <v>87</v>
      </c>
      <c r="AU177" s="93" t="s">
        <v>1</v>
      </c>
      <c r="AY177" s="1" t="s">
        <v>83</v>
      </c>
      <c r="BE177" s="94">
        <f>IF(N177="základní",J177,0)</f>
        <v>0</v>
      </c>
      <c r="BF177" s="94">
        <f>IF(N177="snížená",J177,0)</f>
        <v>0</v>
      </c>
      <c r="BG177" s="94">
        <f>IF(N177="zákl. přenesená",J177,0)</f>
        <v>0</v>
      </c>
      <c r="BH177" s="94">
        <f>IF(N177="sníž. přenesená",J177,0)</f>
        <v>0</v>
      </c>
      <c r="BI177" s="94">
        <f>IF(N177="nulová",J177,0)</f>
        <v>0</v>
      </c>
      <c r="BJ177" s="1" t="s">
        <v>86</v>
      </c>
      <c r="BK177" s="94">
        <f>ROUND(I177*H177,2)</f>
        <v>0</v>
      </c>
      <c r="BL177" s="1" t="s">
        <v>91</v>
      </c>
      <c r="BM177" s="93" t="s">
        <v>228</v>
      </c>
    </row>
    <row r="178" spans="2:65" s="68" customFormat="1" ht="22.9" customHeight="1">
      <c r="B178" s="69"/>
      <c r="D178" s="70" t="s">
        <v>79</v>
      </c>
      <c r="E178" s="79" t="s">
        <v>229</v>
      </c>
      <c r="F178" s="79" t="s">
        <v>230</v>
      </c>
      <c r="I178" s="72"/>
      <c r="J178" s="80">
        <f>BK178</f>
        <v>0</v>
      </c>
      <c r="L178" s="69"/>
      <c r="M178" s="74"/>
      <c r="P178" s="75">
        <f>SUM(P179:P180)</f>
        <v>0</v>
      </c>
      <c r="R178" s="75">
        <f>SUM(R179:R180)</f>
        <v>0</v>
      </c>
      <c r="T178" s="76">
        <f>SUM(T179:T180)</f>
        <v>0</v>
      </c>
      <c r="AR178" s="70" t="s">
        <v>86</v>
      </c>
      <c r="AT178" s="77" t="s">
        <v>79</v>
      </c>
      <c r="AU178" s="77" t="s">
        <v>86</v>
      </c>
      <c r="AY178" s="70" t="s">
        <v>83</v>
      </c>
      <c r="BK178" s="78">
        <f>SUM(BK179:BK180)</f>
        <v>0</v>
      </c>
    </row>
    <row r="179" spans="2:65" s="8" customFormat="1" ht="16.5" customHeight="1">
      <c r="B179" s="9"/>
      <c r="C179" s="81" t="s">
        <v>231</v>
      </c>
      <c r="D179" s="81" t="s">
        <v>87</v>
      </c>
      <c r="E179" s="82" t="s">
        <v>232</v>
      </c>
      <c r="F179" s="83" t="s">
        <v>233</v>
      </c>
      <c r="G179" s="84" t="s">
        <v>90</v>
      </c>
      <c r="H179" s="85">
        <v>1</v>
      </c>
      <c r="I179" s="86"/>
      <c r="J179" s="87">
        <f>ROUND(I179*H179,2)</f>
        <v>0</v>
      </c>
      <c r="K179" s="88"/>
      <c r="L179" s="9"/>
      <c r="M179" s="89" t="s">
        <v>14</v>
      </c>
      <c r="N179" s="90" t="s">
        <v>35</v>
      </c>
      <c r="P179" s="91">
        <f>O179*H179</f>
        <v>0</v>
      </c>
      <c r="Q179" s="91">
        <v>0</v>
      </c>
      <c r="R179" s="91">
        <f>Q179*H179</f>
        <v>0</v>
      </c>
      <c r="S179" s="91">
        <v>0</v>
      </c>
      <c r="T179" s="92">
        <f>S179*H179</f>
        <v>0</v>
      </c>
      <c r="AR179" s="93" t="s">
        <v>91</v>
      </c>
      <c r="AT179" s="93" t="s">
        <v>87</v>
      </c>
      <c r="AU179" s="93" t="s">
        <v>1</v>
      </c>
      <c r="AY179" s="1" t="s">
        <v>83</v>
      </c>
      <c r="BE179" s="94">
        <f>IF(N179="základní",J179,0)</f>
        <v>0</v>
      </c>
      <c r="BF179" s="94">
        <f>IF(N179="snížená",J179,0)</f>
        <v>0</v>
      </c>
      <c r="BG179" s="94">
        <f>IF(N179="zákl. přenesená",J179,0)</f>
        <v>0</v>
      </c>
      <c r="BH179" s="94">
        <f>IF(N179="sníž. přenesená",J179,0)</f>
        <v>0</v>
      </c>
      <c r="BI179" s="94">
        <f>IF(N179="nulová",J179,0)</f>
        <v>0</v>
      </c>
      <c r="BJ179" s="1" t="s">
        <v>86</v>
      </c>
      <c r="BK179" s="94">
        <f>ROUND(I179*H179,2)</f>
        <v>0</v>
      </c>
      <c r="BL179" s="1" t="s">
        <v>91</v>
      </c>
      <c r="BM179" s="93" t="s">
        <v>234</v>
      </c>
    </row>
    <row r="180" spans="2:65" s="8" customFormat="1" ht="16.5" customHeight="1">
      <c r="B180" s="9"/>
      <c r="C180" s="81" t="s">
        <v>161</v>
      </c>
      <c r="D180" s="81" t="s">
        <v>87</v>
      </c>
      <c r="E180" s="82" t="s">
        <v>235</v>
      </c>
      <c r="F180" s="83" t="s">
        <v>236</v>
      </c>
      <c r="G180" s="84" t="s">
        <v>90</v>
      </c>
      <c r="H180" s="85">
        <v>2</v>
      </c>
      <c r="I180" s="86"/>
      <c r="J180" s="87">
        <f>ROUND(I180*H180,2)</f>
        <v>0</v>
      </c>
      <c r="K180" s="88"/>
      <c r="L180" s="9"/>
      <c r="M180" s="89" t="s">
        <v>14</v>
      </c>
      <c r="N180" s="90" t="s">
        <v>35</v>
      </c>
      <c r="P180" s="91">
        <f>O180*H180</f>
        <v>0</v>
      </c>
      <c r="Q180" s="91">
        <v>0</v>
      </c>
      <c r="R180" s="91">
        <f>Q180*H180</f>
        <v>0</v>
      </c>
      <c r="S180" s="91">
        <v>0</v>
      </c>
      <c r="T180" s="92">
        <f>S180*H180</f>
        <v>0</v>
      </c>
      <c r="AR180" s="93" t="s">
        <v>91</v>
      </c>
      <c r="AT180" s="93" t="s">
        <v>87</v>
      </c>
      <c r="AU180" s="93" t="s">
        <v>1</v>
      </c>
      <c r="AY180" s="1" t="s">
        <v>83</v>
      </c>
      <c r="BE180" s="94">
        <f>IF(N180="základní",J180,0)</f>
        <v>0</v>
      </c>
      <c r="BF180" s="94">
        <f>IF(N180="snížená",J180,0)</f>
        <v>0</v>
      </c>
      <c r="BG180" s="94">
        <f>IF(N180="zákl. přenesená",J180,0)</f>
        <v>0</v>
      </c>
      <c r="BH180" s="94">
        <f>IF(N180="sníž. přenesená",J180,0)</f>
        <v>0</v>
      </c>
      <c r="BI180" s="94">
        <f>IF(N180="nulová",J180,0)</f>
        <v>0</v>
      </c>
      <c r="BJ180" s="1" t="s">
        <v>86</v>
      </c>
      <c r="BK180" s="94">
        <f>ROUND(I180*H180,2)</f>
        <v>0</v>
      </c>
      <c r="BL180" s="1" t="s">
        <v>91</v>
      </c>
      <c r="BM180" s="93" t="s">
        <v>237</v>
      </c>
    </row>
    <row r="181" spans="2:65" s="68" customFormat="1" ht="22.9" customHeight="1">
      <c r="B181" s="69"/>
      <c r="D181" s="70" t="s">
        <v>79</v>
      </c>
      <c r="E181" s="79" t="s">
        <v>238</v>
      </c>
      <c r="F181" s="79" t="s">
        <v>239</v>
      </c>
      <c r="I181" s="72"/>
      <c r="J181" s="80">
        <f>BK181</f>
        <v>0</v>
      </c>
      <c r="L181" s="69"/>
      <c r="M181" s="74"/>
      <c r="P181" s="75">
        <f>SUM(P182:P183)</f>
        <v>0</v>
      </c>
      <c r="R181" s="75">
        <f>SUM(R182:R183)</f>
        <v>0</v>
      </c>
      <c r="T181" s="76">
        <f>SUM(T182:T183)</f>
        <v>0</v>
      </c>
      <c r="AR181" s="70" t="s">
        <v>86</v>
      </c>
      <c r="AT181" s="77" t="s">
        <v>79</v>
      </c>
      <c r="AU181" s="77" t="s">
        <v>86</v>
      </c>
      <c r="AY181" s="70" t="s">
        <v>83</v>
      </c>
      <c r="BK181" s="78">
        <f>SUM(BK182:BK183)</f>
        <v>0</v>
      </c>
    </row>
    <row r="182" spans="2:65" s="8" customFormat="1" ht="24.2" customHeight="1">
      <c r="B182" s="9"/>
      <c r="C182" s="81" t="s">
        <v>240</v>
      </c>
      <c r="D182" s="81" t="s">
        <v>87</v>
      </c>
      <c r="E182" s="82" t="s">
        <v>241</v>
      </c>
      <c r="F182" s="83" t="s">
        <v>242</v>
      </c>
      <c r="G182" s="84" t="s">
        <v>90</v>
      </c>
      <c r="H182" s="85">
        <v>1</v>
      </c>
      <c r="I182" s="86"/>
      <c r="J182" s="87">
        <f>ROUND(I182*H182,2)</f>
        <v>0</v>
      </c>
      <c r="K182" s="88"/>
      <c r="L182" s="9"/>
      <c r="M182" s="89" t="s">
        <v>14</v>
      </c>
      <c r="N182" s="90" t="s">
        <v>35</v>
      </c>
      <c r="P182" s="91">
        <f>O182*H182</f>
        <v>0</v>
      </c>
      <c r="Q182" s="91">
        <v>0</v>
      </c>
      <c r="R182" s="91">
        <f>Q182*H182</f>
        <v>0</v>
      </c>
      <c r="S182" s="91">
        <v>0</v>
      </c>
      <c r="T182" s="92">
        <f>S182*H182</f>
        <v>0</v>
      </c>
      <c r="AR182" s="93" t="s">
        <v>91</v>
      </c>
      <c r="AT182" s="93" t="s">
        <v>87</v>
      </c>
      <c r="AU182" s="93" t="s">
        <v>1</v>
      </c>
      <c r="AY182" s="1" t="s">
        <v>83</v>
      </c>
      <c r="BE182" s="94">
        <f>IF(N182="základní",J182,0)</f>
        <v>0</v>
      </c>
      <c r="BF182" s="94">
        <f>IF(N182="snížená",J182,0)</f>
        <v>0</v>
      </c>
      <c r="BG182" s="94">
        <f>IF(N182="zákl. přenesená",J182,0)</f>
        <v>0</v>
      </c>
      <c r="BH182" s="94">
        <f>IF(N182="sníž. přenesená",J182,0)</f>
        <v>0</v>
      </c>
      <c r="BI182" s="94">
        <f>IF(N182="nulová",J182,0)</f>
        <v>0</v>
      </c>
      <c r="BJ182" s="1" t="s">
        <v>86</v>
      </c>
      <c r="BK182" s="94">
        <f>ROUND(I182*H182,2)</f>
        <v>0</v>
      </c>
      <c r="BL182" s="1" t="s">
        <v>91</v>
      </c>
      <c r="BM182" s="93" t="s">
        <v>243</v>
      </c>
    </row>
    <row r="183" spans="2:65" s="8" customFormat="1" ht="16.5" customHeight="1">
      <c r="B183" s="9"/>
      <c r="C183" s="81" t="s">
        <v>165</v>
      </c>
      <c r="D183" s="81" t="s">
        <v>87</v>
      </c>
      <c r="E183" s="82" t="s">
        <v>244</v>
      </c>
      <c r="F183" s="83" t="s">
        <v>245</v>
      </c>
      <c r="G183" s="84" t="s">
        <v>90</v>
      </c>
      <c r="H183" s="85">
        <v>1</v>
      </c>
      <c r="I183" s="86"/>
      <c r="J183" s="87">
        <f>ROUND(I183*H183,2)</f>
        <v>0</v>
      </c>
      <c r="K183" s="88"/>
      <c r="L183" s="9"/>
      <c r="M183" s="89" t="s">
        <v>14</v>
      </c>
      <c r="N183" s="90" t="s">
        <v>35</v>
      </c>
      <c r="P183" s="91">
        <f>O183*H183</f>
        <v>0</v>
      </c>
      <c r="Q183" s="91">
        <v>0</v>
      </c>
      <c r="R183" s="91">
        <f>Q183*H183</f>
        <v>0</v>
      </c>
      <c r="S183" s="91">
        <v>0</v>
      </c>
      <c r="T183" s="92">
        <f>S183*H183</f>
        <v>0</v>
      </c>
      <c r="AR183" s="93" t="s">
        <v>91</v>
      </c>
      <c r="AT183" s="93" t="s">
        <v>87</v>
      </c>
      <c r="AU183" s="93" t="s">
        <v>1</v>
      </c>
      <c r="AY183" s="1" t="s">
        <v>83</v>
      </c>
      <c r="BE183" s="94">
        <f>IF(N183="základní",J183,0)</f>
        <v>0</v>
      </c>
      <c r="BF183" s="94">
        <f>IF(N183="snížená",J183,0)</f>
        <v>0</v>
      </c>
      <c r="BG183" s="94">
        <f>IF(N183="zákl. přenesená",J183,0)</f>
        <v>0</v>
      </c>
      <c r="BH183" s="94">
        <f>IF(N183="sníž. přenesená",J183,0)</f>
        <v>0</v>
      </c>
      <c r="BI183" s="94">
        <f>IF(N183="nulová",J183,0)</f>
        <v>0</v>
      </c>
      <c r="BJ183" s="1" t="s">
        <v>86</v>
      </c>
      <c r="BK183" s="94">
        <f>ROUND(I183*H183,2)</f>
        <v>0</v>
      </c>
      <c r="BL183" s="1" t="s">
        <v>91</v>
      </c>
      <c r="BM183" s="93" t="s">
        <v>246</v>
      </c>
    </row>
    <row r="184" spans="2:65" s="68" customFormat="1" ht="22.9" customHeight="1">
      <c r="B184" s="69"/>
      <c r="D184" s="70" t="s">
        <v>79</v>
      </c>
      <c r="E184" s="79" t="s">
        <v>247</v>
      </c>
      <c r="F184" s="79" t="s">
        <v>248</v>
      </c>
      <c r="I184" s="72"/>
      <c r="J184" s="80">
        <f>BK184</f>
        <v>0</v>
      </c>
      <c r="L184" s="69"/>
      <c r="M184" s="74"/>
      <c r="P184" s="75">
        <f>SUM(P185:P204)</f>
        <v>0</v>
      </c>
      <c r="R184" s="75">
        <f>SUM(R185:R204)</f>
        <v>0</v>
      </c>
      <c r="T184" s="76">
        <f>SUM(T185:T204)</f>
        <v>0</v>
      </c>
      <c r="AR184" s="70" t="s">
        <v>86</v>
      </c>
      <c r="AT184" s="77" t="s">
        <v>79</v>
      </c>
      <c r="AU184" s="77" t="s">
        <v>86</v>
      </c>
      <c r="AY184" s="70" t="s">
        <v>83</v>
      </c>
      <c r="BK184" s="78">
        <f>SUM(BK185:BK204)</f>
        <v>0</v>
      </c>
    </row>
    <row r="185" spans="2:65" s="8" customFormat="1" ht="16.5" customHeight="1">
      <c r="B185" s="9"/>
      <c r="C185" s="81" t="s">
        <v>249</v>
      </c>
      <c r="D185" s="81" t="s">
        <v>87</v>
      </c>
      <c r="E185" s="82" t="s">
        <v>250</v>
      </c>
      <c r="F185" s="83" t="s">
        <v>251</v>
      </c>
      <c r="G185" s="84" t="s">
        <v>90</v>
      </c>
      <c r="H185" s="85">
        <v>51</v>
      </c>
      <c r="I185" s="86"/>
      <c r="J185" s="87">
        <f t="shared" ref="J185:J203" si="20">ROUND(I185*H185,2)</f>
        <v>0</v>
      </c>
      <c r="K185" s="88"/>
      <c r="L185" s="9"/>
      <c r="M185" s="89" t="s">
        <v>14</v>
      </c>
      <c r="N185" s="90" t="s">
        <v>35</v>
      </c>
      <c r="P185" s="91">
        <f t="shared" ref="P185:P203" si="21">O185*H185</f>
        <v>0</v>
      </c>
      <c r="Q185" s="91">
        <v>0</v>
      </c>
      <c r="R185" s="91">
        <f t="shared" ref="R185:R203" si="22">Q185*H185</f>
        <v>0</v>
      </c>
      <c r="S185" s="91">
        <v>0</v>
      </c>
      <c r="T185" s="92">
        <f t="shared" ref="T185:T203" si="23">S185*H185</f>
        <v>0</v>
      </c>
      <c r="AR185" s="93" t="s">
        <v>91</v>
      </c>
      <c r="AT185" s="93" t="s">
        <v>87</v>
      </c>
      <c r="AU185" s="93" t="s">
        <v>1</v>
      </c>
      <c r="AY185" s="1" t="s">
        <v>83</v>
      </c>
      <c r="BE185" s="94">
        <f t="shared" ref="BE185:BE203" si="24">IF(N185="základní",J185,0)</f>
        <v>0</v>
      </c>
      <c r="BF185" s="94">
        <f t="shared" ref="BF185:BF203" si="25">IF(N185="snížená",J185,0)</f>
        <v>0</v>
      </c>
      <c r="BG185" s="94">
        <f t="shared" ref="BG185:BG203" si="26">IF(N185="zákl. přenesená",J185,0)</f>
        <v>0</v>
      </c>
      <c r="BH185" s="94">
        <f t="shared" ref="BH185:BH203" si="27">IF(N185="sníž. přenesená",J185,0)</f>
        <v>0</v>
      </c>
      <c r="BI185" s="94">
        <f t="shared" ref="BI185:BI203" si="28">IF(N185="nulová",J185,0)</f>
        <v>0</v>
      </c>
      <c r="BJ185" s="1" t="s">
        <v>86</v>
      </c>
      <c r="BK185" s="94">
        <f t="shared" ref="BK185:BK203" si="29">ROUND(I185*H185,2)</f>
        <v>0</v>
      </c>
      <c r="BL185" s="1" t="s">
        <v>91</v>
      </c>
      <c r="BM185" s="93" t="s">
        <v>252</v>
      </c>
    </row>
    <row r="186" spans="2:65" s="8" customFormat="1" ht="16.5" customHeight="1">
      <c r="B186" s="9"/>
      <c r="C186" s="81" t="s">
        <v>168</v>
      </c>
      <c r="D186" s="81" t="s">
        <v>87</v>
      </c>
      <c r="E186" s="82" t="s">
        <v>253</v>
      </c>
      <c r="F186" s="83" t="s">
        <v>254</v>
      </c>
      <c r="G186" s="84" t="s">
        <v>90</v>
      </c>
      <c r="H186" s="85">
        <v>1</v>
      </c>
      <c r="I186" s="86"/>
      <c r="J186" s="87">
        <f t="shared" si="20"/>
        <v>0</v>
      </c>
      <c r="K186" s="88"/>
      <c r="L186" s="9"/>
      <c r="M186" s="89" t="s">
        <v>14</v>
      </c>
      <c r="N186" s="90" t="s">
        <v>35</v>
      </c>
      <c r="P186" s="91">
        <f t="shared" si="21"/>
        <v>0</v>
      </c>
      <c r="Q186" s="91">
        <v>0</v>
      </c>
      <c r="R186" s="91">
        <f t="shared" si="22"/>
        <v>0</v>
      </c>
      <c r="S186" s="91">
        <v>0</v>
      </c>
      <c r="T186" s="92">
        <f t="shared" si="23"/>
        <v>0</v>
      </c>
      <c r="AR186" s="93" t="s">
        <v>91</v>
      </c>
      <c r="AT186" s="93" t="s">
        <v>87</v>
      </c>
      <c r="AU186" s="93" t="s">
        <v>1</v>
      </c>
      <c r="AY186" s="1" t="s">
        <v>83</v>
      </c>
      <c r="BE186" s="94">
        <f t="shared" si="24"/>
        <v>0</v>
      </c>
      <c r="BF186" s="94">
        <f t="shared" si="25"/>
        <v>0</v>
      </c>
      <c r="BG186" s="94">
        <f t="shared" si="26"/>
        <v>0</v>
      </c>
      <c r="BH186" s="94">
        <f t="shared" si="27"/>
        <v>0</v>
      </c>
      <c r="BI186" s="94">
        <f t="shared" si="28"/>
        <v>0</v>
      </c>
      <c r="BJ186" s="1" t="s">
        <v>86</v>
      </c>
      <c r="BK186" s="94">
        <f t="shared" si="29"/>
        <v>0</v>
      </c>
      <c r="BL186" s="1" t="s">
        <v>91</v>
      </c>
      <c r="BM186" s="93" t="s">
        <v>255</v>
      </c>
    </row>
    <row r="187" spans="2:65" s="8" customFormat="1" ht="16.5" customHeight="1">
      <c r="B187" s="9"/>
      <c r="C187" s="81" t="s">
        <v>256</v>
      </c>
      <c r="D187" s="81" t="s">
        <v>87</v>
      </c>
      <c r="E187" s="82" t="s">
        <v>257</v>
      </c>
      <c r="F187" s="83" t="s">
        <v>258</v>
      </c>
      <c r="G187" s="84" t="s">
        <v>99</v>
      </c>
      <c r="H187" s="85">
        <v>57</v>
      </c>
      <c r="I187" s="86"/>
      <c r="J187" s="87">
        <f t="shared" si="20"/>
        <v>0</v>
      </c>
      <c r="K187" s="88"/>
      <c r="L187" s="9"/>
      <c r="M187" s="89" t="s">
        <v>14</v>
      </c>
      <c r="N187" s="90" t="s">
        <v>35</v>
      </c>
      <c r="P187" s="91">
        <f t="shared" si="21"/>
        <v>0</v>
      </c>
      <c r="Q187" s="91">
        <v>0</v>
      </c>
      <c r="R187" s="91">
        <f t="shared" si="22"/>
        <v>0</v>
      </c>
      <c r="S187" s="91">
        <v>0</v>
      </c>
      <c r="T187" s="92">
        <f t="shared" si="23"/>
        <v>0</v>
      </c>
      <c r="AR187" s="93" t="s">
        <v>91</v>
      </c>
      <c r="AT187" s="93" t="s">
        <v>87</v>
      </c>
      <c r="AU187" s="93" t="s">
        <v>1</v>
      </c>
      <c r="AY187" s="1" t="s">
        <v>83</v>
      </c>
      <c r="BE187" s="94">
        <f t="shared" si="24"/>
        <v>0</v>
      </c>
      <c r="BF187" s="94">
        <f t="shared" si="25"/>
        <v>0</v>
      </c>
      <c r="BG187" s="94">
        <f t="shared" si="26"/>
        <v>0</v>
      </c>
      <c r="BH187" s="94">
        <f t="shared" si="27"/>
        <v>0</v>
      </c>
      <c r="BI187" s="94">
        <f t="shared" si="28"/>
        <v>0</v>
      </c>
      <c r="BJ187" s="1" t="s">
        <v>86</v>
      </c>
      <c r="BK187" s="94">
        <f t="shared" si="29"/>
        <v>0</v>
      </c>
      <c r="BL187" s="1" t="s">
        <v>91</v>
      </c>
      <c r="BM187" s="93" t="s">
        <v>259</v>
      </c>
    </row>
    <row r="188" spans="2:65" s="8" customFormat="1" ht="16.5" customHeight="1">
      <c r="B188" s="9"/>
      <c r="C188" s="81" t="s">
        <v>172</v>
      </c>
      <c r="D188" s="81" t="s">
        <v>87</v>
      </c>
      <c r="E188" s="82" t="s">
        <v>260</v>
      </c>
      <c r="F188" s="83" t="s">
        <v>261</v>
      </c>
      <c r="G188" s="84" t="s">
        <v>99</v>
      </c>
      <c r="H188" s="85">
        <v>22</v>
      </c>
      <c r="I188" s="86"/>
      <c r="J188" s="87">
        <f t="shared" si="20"/>
        <v>0</v>
      </c>
      <c r="K188" s="88"/>
      <c r="L188" s="9"/>
      <c r="M188" s="89" t="s">
        <v>14</v>
      </c>
      <c r="N188" s="90" t="s">
        <v>35</v>
      </c>
      <c r="P188" s="91">
        <f t="shared" si="21"/>
        <v>0</v>
      </c>
      <c r="Q188" s="91">
        <v>0</v>
      </c>
      <c r="R188" s="91">
        <f t="shared" si="22"/>
        <v>0</v>
      </c>
      <c r="S188" s="91">
        <v>0</v>
      </c>
      <c r="T188" s="92">
        <f t="shared" si="23"/>
        <v>0</v>
      </c>
      <c r="AR188" s="93" t="s">
        <v>91</v>
      </c>
      <c r="AT188" s="93" t="s">
        <v>87</v>
      </c>
      <c r="AU188" s="93" t="s">
        <v>1</v>
      </c>
      <c r="AY188" s="1" t="s">
        <v>83</v>
      </c>
      <c r="BE188" s="94">
        <f t="shared" si="24"/>
        <v>0</v>
      </c>
      <c r="BF188" s="94">
        <f t="shared" si="25"/>
        <v>0</v>
      </c>
      <c r="BG188" s="94">
        <f t="shared" si="26"/>
        <v>0</v>
      </c>
      <c r="BH188" s="94">
        <f t="shared" si="27"/>
        <v>0</v>
      </c>
      <c r="BI188" s="94">
        <f t="shared" si="28"/>
        <v>0</v>
      </c>
      <c r="BJ188" s="1" t="s">
        <v>86</v>
      </c>
      <c r="BK188" s="94">
        <f t="shared" si="29"/>
        <v>0</v>
      </c>
      <c r="BL188" s="1" t="s">
        <v>91</v>
      </c>
      <c r="BM188" s="93" t="s">
        <v>262</v>
      </c>
    </row>
    <row r="189" spans="2:65" s="8" customFormat="1" ht="16.5" customHeight="1">
      <c r="B189" s="9"/>
      <c r="C189" s="81" t="s">
        <v>263</v>
      </c>
      <c r="D189" s="81" t="s">
        <v>87</v>
      </c>
      <c r="E189" s="82" t="s">
        <v>264</v>
      </c>
      <c r="F189" s="83" t="s">
        <v>265</v>
      </c>
      <c r="G189" s="84" t="s">
        <v>99</v>
      </c>
      <c r="H189" s="85">
        <v>26</v>
      </c>
      <c r="I189" s="86"/>
      <c r="J189" s="87">
        <f t="shared" si="20"/>
        <v>0</v>
      </c>
      <c r="K189" s="88"/>
      <c r="L189" s="9"/>
      <c r="M189" s="89" t="s">
        <v>14</v>
      </c>
      <c r="N189" s="90" t="s">
        <v>35</v>
      </c>
      <c r="P189" s="91">
        <f t="shared" si="21"/>
        <v>0</v>
      </c>
      <c r="Q189" s="91">
        <v>0</v>
      </c>
      <c r="R189" s="91">
        <f t="shared" si="22"/>
        <v>0</v>
      </c>
      <c r="S189" s="91">
        <v>0</v>
      </c>
      <c r="T189" s="92">
        <f t="shared" si="23"/>
        <v>0</v>
      </c>
      <c r="AR189" s="93" t="s">
        <v>91</v>
      </c>
      <c r="AT189" s="93" t="s">
        <v>87</v>
      </c>
      <c r="AU189" s="93" t="s">
        <v>1</v>
      </c>
      <c r="AY189" s="1" t="s">
        <v>83</v>
      </c>
      <c r="BE189" s="94">
        <f t="shared" si="24"/>
        <v>0</v>
      </c>
      <c r="BF189" s="94">
        <f t="shared" si="25"/>
        <v>0</v>
      </c>
      <c r="BG189" s="94">
        <f t="shared" si="26"/>
        <v>0</v>
      </c>
      <c r="BH189" s="94">
        <f t="shared" si="27"/>
        <v>0</v>
      </c>
      <c r="BI189" s="94">
        <f t="shared" si="28"/>
        <v>0</v>
      </c>
      <c r="BJ189" s="1" t="s">
        <v>86</v>
      </c>
      <c r="BK189" s="94">
        <f t="shared" si="29"/>
        <v>0</v>
      </c>
      <c r="BL189" s="1" t="s">
        <v>91</v>
      </c>
      <c r="BM189" s="93" t="s">
        <v>266</v>
      </c>
    </row>
    <row r="190" spans="2:65" s="8" customFormat="1" ht="16.5" customHeight="1">
      <c r="B190" s="9"/>
      <c r="C190" s="81" t="s">
        <v>175</v>
      </c>
      <c r="D190" s="81" t="s">
        <v>87</v>
      </c>
      <c r="E190" s="82" t="s">
        <v>267</v>
      </c>
      <c r="F190" s="83" t="s">
        <v>268</v>
      </c>
      <c r="G190" s="84" t="s">
        <v>90</v>
      </c>
      <c r="H190" s="85">
        <v>4</v>
      </c>
      <c r="I190" s="86"/>
      <c r="J190" s="87">
        <f t="shared" si="20"/>
        <v>0</v>
      </c>
      <c r="K190" s="88"/>
      <c r="L190" s="9"/>
      <c r="M190" s="89" t="s">
        <v>14</v>
      </c>
      <c r="N190" s="90" t="s">
        <v>35</v>
      </c>
      <c r="P190" s="91">
        <f t="shared" si="21"/>
        <v>0</v>
      </c>
      <c r="Q190" s="91">
        <v>0</v>
      </c>
      <c r="R190" s="91">
        <f t="shared" si="22"/>
        <v>0</v>
      </c>
      <c r="S190" s="91">
        <v>0</v>
      </c>
      <c r="T190" s="92">
        <f t="shared" si="23"/>
        <v>0</v>
      </c>
      <c r="AR190" s="93" t="s">
        <v>91</v>
      </c>
      <c r="AT190" s="93" t="s">
        <v>87</v>
      </c>
      <c r="AU190" s="93" t="s">
        <v>1</v>
      </c>
      <c r="AY190" s="1" t="s">
        <v>83</v>
      </c>
      <c r="BE190" s="94">
        <f t="shared" si="24"/>
        <v>0</v>
      </c>
      <c r="BF190" s="94">
        <f t="shared" si="25"/>
        <v>0</v>
      </c>
      <c r="BG190" s="94">
        <f t="shared" si="26"/>
        <v>0</v>
      </c>
      <c r="BH190" s="94">
        <f t="shared" si="27"/>
        <v>0</v>
      </c>
      <c r="BI190" s="94">
        <f t="shared" si="28"/>
        <v>0</v>
      </c>
      <c r="BJ190" s="1" t="s">
        <v>86</v>
      </c>
      <c r="BK190" s="94">
        <f t="shared" si="29"/>
        <v>0</v>
      </c>
      <c r="BL190" s="1" t="s">
        <v>91</v>
      </c>
      <c r="BM190" s="93" t="s">
        <v>269</v>
      </c>
    </row>
    <row r="191" spans="2:65" s="8" customFormat="1" ht="16.5" customHeight="1">
      <c r="B191" s="9"/>
      <c r="C191" s="81" t="s">
        <v>270</v>
      </c>
      <c r="D191" s="81" t="s">
        <v>87</v>
      </c>
      <c r="E191" s="82" t="s">
        <v>271</v>
      </c>
      <c r="F191" s="83" t="s">
        <v>272</v>
      </c>
      <c r="G191" s="84" t="s">
        <v>90</v>
      </c>
      <c r="H191" s="85">
        <v>18</v>
      </c>
      <c r="I191" s="86"/>
      <c r="J191" s="87">
        <f t="shared" si="20"/>
        <v>0</v>
      </c>
      <c r="K191" s="88"/>
      <c r="L191" s="9"/>
      <c r="M191" s="89" t="s">
        <v>14</v>
      </c>
      <c r="N191" s="90" t="s">
        <v>35</v>
      </c>
      <c r="P191" s="91">
        <f t="shared" si="21"/>
        <v>0</v>
      </c>
      <c r="Q191" s="91">
        <v>0</v>
      </c>
      <c r="R191" s="91">
        <f t="shared" si="22"/>
        <v>0</v>
      </c>
      <c r="S191" s="91">
        <v>0</v>
      </c>
      <c r="T191" s="92">
        <f t="shared" si="23"/>
        <v>0</v>
      </c>
      <c r="AR191" s="93" t="s">
        <v>91</v>
      </c>
      <c r="AT191" s="93" t="s">
        <v>87</v>
      </c>
      <c r="AU191" s="93" t="s">
        <v>1</v>
      </c>
      <c r="AY191" s="1" t="s">
        <v>83</v>
      </c>
      <c r="BE191" s="94">
        <f t="shared" si="24"/>
        <v>0</v>
      </c>
      <c r="BF191" s="94">
        <f t="shared" si="25"/>
        <v>0</v>
      </c>
      <c r="BG191" s="94">
        <f t="shared" si="26"/>
        <v>0</v>
      </c>
      <c r="BH191" s="94">
        <f t="shared" si="27"/>
        <v>0</v>
      </c>
      <c r="BI191" s="94">
        <f t="shared" si="28"/>
        <v>0</v>
      </c>
      <c r="BJ191" s="1" t="s">
        <v>86</v>
      </c>
      <c r="BK191" s="94">
        <f t="shared" si="29"/>
        <v>0</v>
      </c>
      <c r="BL191" s="1" t="s">
        <v>91</v>
      </c>
      <c r="BM191" s="93" t="s">
        <v>273</v>
      </c>
    </row>
    <row r="192" spans="2:65" s="8" customFormat="1" ht="16.5" customHeight="1">
      <c r="B192" s="9"/>
      <c r="C192" s="81" t="s">
        <v>179</v>
      </c>
      <c r="D192" s="81" t="s">
        <v>87</v>
      </c>
      <c r="E192" s="82" t="s">
        <v>274</v>
      </c>
      <c r="F192" s="83" t="s">
        <v>275</v>
      </c>
      <c r="G192" s="84" t="s">
        <v>90</v>
      </c>
      <c r="H192" s="85">
        <v>2</v>
      </c>
      <c r="I192" s="86"/>
      <c r="J192" s="87">
        <f t="shared" si="20"/>
        <v>0</v>
      </c>
      <c r="K192" s="88"/>
      <c r="L192" s="9"/>
      <c r="M192" s="89" t="s">
        <v>14</v>
      </c>
      <c r="N192" s="90" t="s">
        <v>35</v>
      </c>
      <c r="P192" s="91">
        <f t="shared" si="21"/>
        <v>0</v>
      </c>
      <c r="Q192" s="91">
        <v>0</v>
      </c>
      <c r="R192" s="91">
        <f t="shared" si="22"/>
        <v>0</v>
      </c>
      <c r="S192" s="91">
        <v>0</v>
      </c>
      <c r="T192" s="92">
        <f t="shared" si="23"/>
        <v>0</v>
      </c>
      <c r="AR192" s="93" t="s">
        <v>91</v>
      </c>
      <c r="AT192" s="93" t="s">
        <v>87</v>
      </c>
      <c r="AU192" s="93" t="s">
        <v>1</v>
      </c>
      <c r="AY192" s="1" t="s">
        <v>83</v>
      </c>
      <c r="BE192" s="94">
        <f t="shared" si="24"/>
        <v>0</v>
      </c>
      <c r="BF192" s="94">
        <f t="shared" si="25"/>
        <v>0</v>
      </c>
      <c r="BG192" s="94">
        <f t="shared" si="26"/>
        <v>0</v>
      </c>
      <c r="BH192" s="94">
        <f t="shared" si="27"/>
        <v>0</v>
      </c>
      <c r="BI192" s="94">
        <f t="shared" si="28"/>
        <v>0</v>
      </c>
      <c r="BJ192" s="1" t="s">
        <v>86</v>
      </c>
      <c r="BK192" s="94">
        <f t="shared" si="29"/>
        <v>0</v>
      </c>
      <c r="BL192" s="1" t="s">
        <v>91</v>
      </c>
      <c r="BM192" s="93" t="s">
        <v>276</v>
      </c>
    </row>
    <row r="193" spans="2:65" s="8" customFormat="1" ht="16.5" customHeight="1">
      <c r="B193" s="9"/>
      <c r="C193" s="81" t="s">
        <v>277</v>
      </c>
      <c r="D193" s="81" t="s">
        <v>87</v>
      </c>
      <c r="E193" s="82" t="s">
        <v>278</v>
      </c>
      <c r="F193" s="83" t="s">
        <v>279</v>
      </c>
      <c r="G193" s="84" t="s">
        <v>90</v>
      </c>
      <c r="H193" s="85">
        <v>40</v>
      </c>
      <c r="I193" s="86"/>
      <c r="J193" s="87">
        <f t="shared" si="20"/>
        <v>0</v>
      </c>
      <c r="K193" s="88"/>
      <c r="L193" s="9"/>
      <c r="M193" s="89" t="s">
        <v>14</v>
      </c>
      <c r="N193" s="90" t="s">
        <v>35</v>
      </c>
      <c r="P193" s="91">
        <f t="shared" si="21"/>
        <v>0</v>
      </c>
      <c r="Q193" s="91">
        <v>0</v>
      </c>
      <c r="R193" s="91">
        <f t="shared" si="22"/>
        <v>0</v>
      </c>
      <c r="S193" s="91">
        <v>0</v>
      </c>
      <c r="T193" s="92">
        <f t="shared" si="23"/>
        <v>0</v>
      </c>
      <c r="AR193" s="93" t="s">
        <v>91</v>
      </c>
      <c r="AT193" s="93" t="s">
        <v>87</v>
      </c>
      <c r="AU193" s="93" t="s">
        <v>1</v>
      </c>
      <c r="AY193" s="1" t="s">
        <v>83</v>
      </c>
      <c r="BE193" s="94">
        <f t="shared" si="24"/>
        <v>0</v>
      </c>
      <c r="BF193" s="94">
        <f t="shared" si="25"/>
        <v>0</v>
      </c>
      <c r="BG193" s="94">
        <f t="shared" si="26"/>
        <v>0</v>
      </c>
      <c r="BH193" s="94">
        <f t="shared" si="27"/>
        <v>0</v>
      </c>
      <c r="BI193" s="94">
        <f t="shared" si="28"/>
        <v>0</v>
      </c>
      <c r="BJ193" s="1" t="s">
        <v>86</v>
      </c>
      <c r="BK193" s="94">
        <f t="shared" si="29"/>
        <v>0</v>
      </c>
      <c r="BL193" s="1" t="s">
        <v>91</v>
      </c>
      <c r="BM193" s="93" t="s">
        <v>280</v>
      </c>
    </row>
    <row r="194" spans="2:65" s="8" customFormat="1" ht="16.5" customHeight="1">
      <c r="B194" s="9"/>
      <c r="C194" s="81" t="s">
        <v>182</v>
      </c>
      <c r="D194" s="81" t="s">
        <v>87</v>
      </c>
      <c r="E194" s="82" t="s">
        <v>281</v>
      </c>
      <c r="F194" s="83" t="s">
        <v>282</v>
      </c>
      <c r="G194" s="84" t="s">
        <v>90</v>
      </c>
      <c r="H194" s="85">
        <v>1</v>
      </c>
      <c r="I194" s="86"/>
      <c r="J194" s="87">
        <f t="shared" si="20"/>
        <v>0</v>
      </c>
      <c r="K194" s="88"/>
      <c r="L194" s="9"/>
      <c r="M194" s="89" t="s">
        <v>14</v>
      </c>
      <c r="N194" s="90" t="s">
        <v>35</v>
      </c>
      <c r="P194" s="91">
        <f t="shared" si="21"/>
        <v>0</v>
      </c>
      <c r="Q194" s="91">
        <v>0</v>
      </c>
      <c r="R194" s="91">
        <f t="shared" si="22"/>
        <v>0</v>
      </c>
      <c r="S194" s="91">
        <v>0</v>
      </c>
      <c r="T194" s="92">
        <f t="shared" si="23"/>
        <v>0</v>
      </c>
      <c r="AR194" s="93" t="s">
        <v>91</v>
      </c>
      <c r="AT194" s="93" t="s">
        <v>87</v>
      </c>
      <c r="AU194" s="93" t="s">
        <v>1</v>
      </c>
      <c r="AY194" s="1" t="s">
        <v>83</v>
      </c>
      <c r="BE194" s="94">
        <f t="shared" si="24"/>
        <v>0</v>
      </c>
      <c r="BF194" s="94">
        <f t="shared" si="25"/>
        <v>0</v>
      </c>
      <c r="BG194" s="94">
        <f t="shared" si="26"/>
        <v>0</v>
      </c>
      <c r="BH194" s="94">
        <f t="shared" si="27"/>
        <v>0</v>
      </c>
      <c r="BI194" s="94">
        <f t="shared" si="28"/>
        <v>0</v>
      </c>
      <c r="BJ194" s="1" t="s">
        <v>86</v>
      </c>
      <c r="BK194" s="94">
        <f t="shared" si="29"/>
        <v>0</v>
      </c>
      <c r="BL194" s="1" t="s">
        <v>91</v>
      </c>
      <c r="BM194" s="93" t="s">
        <v>283</v>
      </c>
    </row>
    <row r="195" spans="2:65" s="8" customFormat="1" ht="16.5" customHeight="1">
      <c r="B195" s="9"/>
      <c r="C195" s="81" t="s">
        <v>284</v>
      </c>
      <c r="D195" s="81" t="s">
        <v>87</v>
      </c>
      <c r="E195" s="82" t="s">
        <v>285</v>
      </c>
      <c r="F195" s="83" t="s">
        <v>286</v>
      </c>
      <c r="G195" s="84" t="s">
        <v>90</v>
      </c>
      <c r="H195" s="85">
        <v>10</v>
      </c>
      <c r="I195" s="86"/>
      <c r="J195" s="87">
        <f t="shared" si="20"/>
        <v>0</v>
      </c>
      <c r="K195" s="88"/>
      <c r="L195" s="9"/>
      <c r="M195" s="89" t="s">
        <v>14</v>
      </c>
      <c r="N195" s="90" t="s">
        <v>35</v>
      </c>
      <c r="P195" s="91">
        <f t="shared" si="21"/>
        <v>0</v>
      </c>
      <c r="Q195" s="91">
        <v>0</v>
      </c>
      <c r="R195" s="91">
        <f t="shared" si="22"/>
        <v>0</v>
      </c>
      <c r="S195" s="91">
        <v>0</v>
      </c>
      <c r="T195" s="92">
        <f t="shared" si="23"/>
        <v>0</v>
      </c>
      <c r="AR195" s="93" t="s">
        <v>91</v>
      </c>
      <c r="AT195" s="93" t="s">
        <v>87</v>
      </c>
      <c r="AU195" s="93" t="s">
        <v>1</v>
      </c>
      <c r="AY195" s="1" t="s">
        <v>83</v>
      </c>
      <c r="BE195" s="94">
        <f t="shared" si="24"/>
        <v>0</v>
      </c>
      <c r="BF195" s="94">
        <f t="shared" si="25"/>
        <v>0</v>
      </c>
      <c r="BG195" s="94">
        <f t="shared" si="26"/>
        <v>0</v>
      </c>
      <c r="BH195" s="94">
        <f t="shared" si="27"/>
        <v>0</v>
      </c>
      <c r="BI195" s="94">
        <f t="shared" si="28"/>
        <v>0</v>
      </c>
      <c r="BJ195" s="1" t="s">
        <v>86</v>
      </c>
      <c r="BK195" s="94">
        <f t="shared" si="29"/>
        <v>0</v>
      </c>
      <c r="BL195" s="1" t="s">
        <v>91</v>
      </c>
      <c r="BM195" s="93" t="s">
        <v>287</v>
      </c>
    </row>
    <row r="196" spans="2:65" s="8" customFormat="1" ht="16.5" customHeight="1">
      <c r="B196" s="9"/>
      <c r="C196" s="81" t="s">
        <v>186</v>
      </c>
      <c r="D196" s="81" t="s">
        <v>87</v>
      </c>
      <c r="E196" s="82" t="s">
        <v>288</v>
      </c>
      <c r="F196" s="83" t="s">
        <v>289</v>
      </c>
      <c r="G196" s="84" t="s">
        <v>99</v>
      </c>
      <c r="H196" s="85">
        <v>16</v>
      </c>
      <c r="I196" s="86"/>
      <c r="J196" s="87">
        <f t="shared" si="20"/>
        <v>0</v>
      </c>
      <c r="K196" s="88"/>
      <c r="L196" s="9"/>
      <c r="M196" s="89" t="s">
        <v>14</v>
      </c>
      <c r="N196" s="90" t="s">
        <v>35</v>
      </c>
      <c r="P196" s="91">
        <f t="shared" si="21"/>
        <v>0</v>
      </c>
      <c r="Q196" s="91">
        <v>0</v>
      </c>
      <c r="R196" s="91">
        <f t="shared" si="22"/>
        <v>0</v>
      </c>
      <c r="S196" s="91">
        <v>0</v>
      </c>
      <c r="T196" s="92">
        <f t="shared" si="23"/>
        <v>0</v>
      </c>
      <c r="AR196" s="93" t="s">
        <v>91</v>
      </c>
      <c r="AT196" s="93" t="s">
        <v>87</v>
      </c>
      <c r="AU196" s="93" t="s">
        <v>1</v>
      </c>
      <c r="AY196" s="1" t="s">
        <v>83</v>
      </c>
      <c r="BE196" s="94">
        <f t="shared" si="24"/>
        <v>0</v>
      </c>
      <c r="BF196" s="94">
        <f t="shared" si="25"/>
        <v>0</v>
      </c>
      <c r="BG196" s="94">
        <f t="shared" si="26"/>
        <v>0</v>
      </c>
      <c r="BH196" s="94">
        <f t="shared" si="27"/>
        <v>0</v>
      </c>
      <c r="BI196" s="94">
        <f t="shared" si="28"/>
        <v>0</v>
      </c>
      <c r="BJ196" s="1" t="s">
        <v>86</v>
      </c>
      <c r="BK196" s="94">
        <f t="shared" si="29"/>
        <v>0</v>
      </c>
      <c r="BL196" s="1" t="s">
        <v>91</v>
      </c>
      <c r="BM196" s="93" t="s">
        <v>290</v>
      </c>
    </row>
    <row r="197" spans="2:65" s="8" customFormat="1" ht="16.5" customHeight="1">
      <c r="B197" s="9"/>
      <c r="C197" s="81" t="s">
        <v>291</v>
      </c>
      <c r="D197" s="81" t="s">
        <v>87</v>
      </c>
      <c r="E197" s="82" t="s">
        <v>292</v>
      </c>
      <c r="F197" s="83" t="s">
        <v>293</v>
      </c>
      <c r="G197" s="84" t="s">
        <v>99</v>
      </c>
      <c r="H197" s="85">
        <v>8</v>
      </c>
      <c r="I197" s="86"/>
      <c r="J197" s="87">
        <f t="shared" si="20"/>
        <v>0</v>
      </c>
      <c r="K197" s="88"/>
      <c r="L197" s="9"/>
      <c r="M197" s="89" t="s">
        <v>14</v>
      </c>
      <c r="N197" s="90" t="s">
        <v>35</v>
      </c>
      <c r="P197" s="91">
        <f t="shared" si="21"/>
        <v>0</v>
      </c>
      <c r="Q197" s="91">
        <v>0</v>
      </c>
      <c r="R197" s="91">
        <f t="shared" si="22"/>
        <v>0</v>
      </c>
      <c r="S197" s="91">
        <v>0</v>
      </c>
      <c r="T197" s="92">
        <f t="shared" si="23"/>
        <v>0</v>
      </c>
      <c r="AR197" s="93" t="s">
        <v>91</v>
      </c>
      <c r="AT197" s="93" t="s">
        <v>87</v>
      </c>
      <c r="AU197" s="93" t="s">
        <v>1</v>
      </c>
      <c r="AY197" s="1" t="s">
        <v>83</v>
      </c>
      <c r="BE197" s="94">
        <f t="shared" si="24"/>
        <v>0</v>
      </c>
      <c r="BF197" s="94">
        <f t="shared" si="25"/>
        <v>0</v>
      </c>
      <c r="BG197" s="94">
        <f t="shared" si="26"/>
        <v>0</v>
      </c>
      <c r="BH197" s="94">
        <f t="shared" si="27"/>
        <v>0</v>
      </c>
      <c r="BI197" s="94">
        <f t="shared" si="28"/>
        <v>0</v>
      </c>
      <c r="BJ197" s="1" t="s">
        <v>86</v>
      </c>
      <c r="BK197" s="94">
        <f t="shared" si="29"/>
        <v>0</v>
      </c>
      <c r="BL197" s="1" t="s">
        <v>91</v>
      </c>
      <c r="BM197" s="93" t="s">
        <v>294</v>
      </c>
    </row>
    <row r="198" spans="2:65" s="8" customFormat="1" ht="16.5" customHeight="1">
      <c r="B198" s="9"/>
      <c r="C198" s="81" t="s">
        <v>189</v>
      </c>
      <c r="D198" s="81" t="s">
        <v>87</v>
      </c>
      <c r="E198" s="82" t="s">
        <v>295</v>
      </c>
      <c r="F198" s="83" t="s">
        <v>296</v>
      </c>
      <c r="G198" s="84" t="s">
        <v>90</v>
      </c>
      <c r="H198" s="85">
        <v>2</v>
      </c>
      <c r="I198" s="86"/>
      <c r="J198" s="87">
        <f t="shared" si="20"/>
        <v>0</v>
      </c>
      <c r="K198" s="88"/>
      <c r="L198" s="9"/>
      <c r="M198" s="89" t="s">
        <v>14</v>
      </c>
      <c r="N198" s="90" t="s">
        <v>35</v>
      </c>
      <c r="P198" s="91">
        <f t="shared" si="21"/>
        <v>0</v>
      </c>
      <c r="Q198" s="91">
        <v>0</v>
      </c>
      <c r="R198" s="91">
        <f t="shared" si="22"/>
        <v>0</v>
      </c>
      <c r="S198" s="91">
        <v>0</v>
      </c>
      <c r="T198" s="92">
        <f t="shared" si="23"/>
        <v>0</v>
      </c>
      <c r="AR198" s="93" t="s">
        <v>91</v>
      </c>
      <c r="AT198" s="93" t="s">
        <v>87</v>
      </c>
      <c r="AU198" s="93" t="s">
        <v>1</v>
      </c>
      <c r="AY198" s="1" t="s">
        <v>83</v>
      </c>
      <c r="BE198" s="94">
        <f t="shared" si="24"/>
        <v>0</v>
      </c>
      <c r="BF198" s="94">
        <f t="shared" si="25"/>
        <v>0</v>
      </c>
      <c r="BG198" s="94">
        <f t="shared" si="26"/>
        <v>0</v>
      </c>
      <c r="BH198" s="94">
        <f t="shared" si="27"/>
        <v>0</v>
      </c>
      <c r="BI198" s="94">
        <f t="shared" si="28"/>
        <v>0</v>
      </c>
      <c r="BJ198" s="1" t="s">
        <v>86</v>
      </c>
      <c r="BK198" s="94">
        <f t="shared" si="29"/>
        <v>0</v>
      </c>
      <c r="BL198" s="1" t="s">
        <v>91</v>
      </c>
      <c r="BM198" s="93" t="s">
        <v>297</v>
      </c>
    </row>
    <row r="199" spans="2:65" s="8" customFormat="1" ht="16.5" customHeight="1">
      <c r="B199" s="9"/>
      <c r="C199" s="81" t="s">
        <v>298</v>
      </c>
      <c r="D199" s="81" t="s">
        <v>87</v>
      </c>
      <c r="E199" s="82" t="s">
        <v>299</v>
      </c>
      <c r="F199" s="83" t="s">
        <v>300</v>
      </c>
      <c r="G199" s="84" t="s">
        <v>90</v>
      </c>
      <c r="H199" s="85">
        <v>1</v>
      </c>
      <c r="I199" s="86"/>
      <c r="J199" s="87">
        <f t="shared" si="20"/>
        <v>0</v>
      </c>
      <c r="K199" s="88"/>
      <c r="L199" s="9"/>
      <c r="M199" s="89" t="s">
        <v>14</v>
      </c>
      <c r="N199" s="90" t="s">
        <v>35</v>
      </c>
      <c r="P199" s="91">
        <f t="shared" si="21"/>
        <v>0</v>
      </c>
      <c r="Q199" s="91">
        <v>0</v>
      </c>
      <c r="R199" s="91">
        <f t="shared" si="22"/>
        <v>0</v>
      </c>
      <c r="S199" s="91">
        <v>0</v>
      </c>
      <c r="T199" s="92">
        <f t="shared" si="23"/>
        <v>0</v>
      </c>
      <c r="AR199" s="93" t="s">
        <v>91</v>
      </c>
      <c r="AT199" s="93" t="s">
        <v>87</v>
      </c>
      <c r="AU199" s="93" t="s">
        <v>1</v>
      </c>
      <c r="AY199" s="1" t="s">
        <v>83</v>
      </c>
      <c r="BE199" s="94">
        <f t="shared" si="24"/>
        <v>0</v>
      </c>
      <c r="BF199" s="94">
        <f t="shared" si="25"/>
        <v>0</v>
      </c>
      <c r="BG199" s="94">
        <f t="shared" si="26"/>
        <v>0</v>
      </c>
      <c r="BH199" s="94">
        <f t="shared" si="27"/>
        <v>0</v>
      </c>
      <c r="BI199" s="94">
        <f t="shared" si="28"/>
        <v>0</v>
      </c>
      <c r="BJ199" s="1" t="s">
        <v>86</v>
      </c>
      <c r="BK199" s="94">
        <f t="shared" si="29"/>
        <v>0</v>
      </c>
      <c r="BL199" s="1" t="s">
        <v>91</v>
      </c>
      <c r="BM199" s="93" t="s">
        <v>301</v>
      </c>
    </row>
    <row r="200" spans="2:65" s="8" customFormat="1" ht="16.5" customHeight="1">
      <c r="B200" s="9"/>
      <c r="C200" s="81" t="s">
        <v>193</v>
      </c>
      <c r="D200" s="81" t="s">
        <v>87</v>
      </c>
      <c r="E200" s="82" t="s">
        <v>302</v>
      </c>
      <c r="F200" s="83" t="s">
        <v>303</v>
      </c>
      <c r="G200" s="84" t="s">
        <v>90</v>
      </c>
      <c r="H200" s="85">
        <v>2</v>
      </c>
      <c r="I200" s="86"/>
      <c r="J200" s="87">
        <f t="shared" si="20"/>
        <v>0</v>
      </c>
      <c r="K200" s="88"/>
      <c r="L200" s="9"/>
      <c r="M200" s="89" t="s">
        <v>14</v>
      </c>
      <c r="N200" s="90" t="s">
        <v>35</v>
      </c>
      <c r="P200" s="91">
        <f t="shared" si="21"/>
        <v>0</v>
      </c>
      <c r="Q200" s="91">
        <v>0</v>
      </c>
      <c r="R200" s="91">
        <f t="shared" si="22"/>
        <v>0</v>
      </c>
      <c r="S200" s="91">
        <v>0</v>
      </c>
      <c r="T200" s="92">
        <f t="shared" si="23"/>
        <v>0</v>
      </c>
      <c r="AR200" s="93" t="s">
        <v>91</v>
      </c>
      <c r="AT200" s="93" t="s">
        <v>87</v>
      </c>
      <c r="AU200" s="93" t="s">
        <v>1</v>
      </c>
      <c r="AY200" s="1" t="s">
        <v>83</v>
      </c>
      <c r="BE200" s="94">
        <f t="shared" si="24"/>
        <v>0</v>
      </c>
      <c r="BF200" s="94">
        <f t="shared" si="25"/>
        <v>0</v>
      </c>
      <c r="BG200" s="94">
        <f t="shared" si="26"/>
        <v>0</v>
      </c>
      <c r="BH200" s="94">
        <f t="shared" si="27"/>
        <v>0</v>
      </c>
      <c r="BI200" s="94">
        <f t="shared" si="28"/>
        <v>0</v>
      </c>
      <c r="BJ200" s="1" t="s">
        <v>86</v>
      </c>
      <c r="BK200" s="94">
        <f t="shared" si="29"/>
        <v>0</v>
      </c>
      <c r="BL200" s="1" t="s">
        <v>91</v>
      </c>
      <c r="BM200" s="93" t="s">
        <v>304</v>
      </c>
    </row>
    <row r="201" spans="2:65" s="8" customFormat="1" ht="16.5" customHeight="1">
      <c r="B201" s="9"/>
      <c r="C201" s="81" t="s">
        <v>305</v>
      </c>
      <c r="D201" s="81" t="s">
        <v>87</v>
      </c>
      <c r="E201" s="82" t="s">
        <v>306</v>
      </c>
      <c r="F201" s="83" t="s">
        <v>307</v>
      </c>
      <c r="G201" s="84" t="s">
        <v>99</v>
      </c>
      <c r="H201" s="85">
        <v>79</v>
      </c>
      <c r="I201" s="86"/>
      <c r="J201" s="87">
        <f t="shared" si="20"/>
        <v>0</v>
      </c>
      <c r="K201" s="88"/>
      <c r="L201" s="9"/>
      <c r="M201" s="89" t="s">
        <v>14</v>
      </c>
      <c r="N201" s="90" t="s">
        <v>35</v>
      </c>
      <c r="P201" s="91">
        <f t="shared" si="21"/>
        <v>0</v>
      </c>
      <c r="Q201" s="91">
        <v>0</v>
      </c>
      <c r="R201" s="91">
        <f t="shared" si="22"/>
        <v>0</v>
      </c>
      <c r="S201" s="91">
        <v>0</v>
      </c>
      <c r="T201" s="92">
        <f t="shared" si="23"/>
        <v>0</v>
      </c>
      <c r="AR201" s="93" t="s">
        <v>91</v>
      </c>
      <c r="AT201" s="93" t="s">
        <v>87</v>
      </c>
      <c r="AU201" s="93" t="s">
        <v>1</v>
      </c>
      <c r="AY201" s="1" t="s">
        <v>83</v>
      </c>
      <c r="BE201" s="94">
        <f t="shared" si="24"/>
        <v>0</v>
      </c>
      <c r="BF201" s="94">
        <f t="shared" si="25"/>
        <v>0</v>
      </c>
      <c r="BG201" s="94">
        <f t="shared" si="26"/>
        <v>0</v>
      </c>
      <c r="BH201" s="94">
        <f t="shared" si="27"/>
        <v>0</v>
      </c>
      <c r="BI201" s="94">
        <f t="shared" si="28"/>
        <v>0</v>
      </c>
      <c r="BJ201" s="1" t="s">
        <v>86</v>
      </c>
      <c r="BK201" s="94">
        <f t="shared" si="29"/>
        <v>0</v>
      </c>
      <c r="BL201" s="1" t="s">
        <v>91</v>
      </c>
      <c r="BM201" s="93" t="s">
        <v>308</v>
      </c>
    </row>
    <row r="202" spans="2:65" s="8" customFormat="1" ht="16.5" customHeight="1">
      <c r="B202" s="9"/>
      <c r="C202" s="81" t="s">
        <v>196</v>
      </c>
      <c r="D202" s="81" t="s">
        <v>87</v>
      </c>
      <c r="E202" s="82" t="s">
        <v>309</v>
      </c>
      <c r="F202" s="83" t="s">
        <v>310</v>
      </c>
      <c r="G202" s="84" t="s">
        <v>90</v>
      </c>
      <c r="H202" s="85">
        <v>15</v>
      </c>
      <c r="I202" s="86"/>
      <c r="J202" s="87">
        <f t="shared" si="20"/>
        <v>0</v>
      </c>
      <c r="K202" s="88"/>
      <c r="L202" s="9"/>
      <c r="M202" s="89" t="s">
        <v>14</v>
      </c>
      <c r="N202" s="90" t="s">
        <v>35</v>
      </c>
      <c r="P202" s="91">
        <f t="shared" si="21"/>
        <v>0</v>
      </c>
      <c r="Q202" s="91">
        <v>0</v>
      </c>
      <c r="R202" s="91">
        <f t="shared" si="22"/>
        <v>0</v>
      </c>
      <c r="S202" s="91">
        <v>0</v>
      </c>
      <c r="T202" s="92">
        <f t="shared" si="23"/>
        <v>0</v>
      </c>
      <c r="AR202" s="93" t="s">
        <v>91</v>
      </c>
      <c r="AT202" s="93" t="s">
        <v>87</v>
      </c>
      <c r="AU202" s="93" t="s">
        <v>1</v>
      </c>
      <c r="AY202" s="1" t="s">
        <v>83</v>
      </c>
      <c r="BE202" s="94">
        <f t="shared" si="24"/>
        <v>0</v>
      </c>
      <c r="BF202" s="94">
        <f t="shared" si="25"/>
        <v>0</v>
      </c>
      <c r="BG202" s="94">
        <f t="shared" si="26"/>
        <v>0</v>
      </c>
      <c r="BH202" s="94">
        <f t="shared" si="27"/>
        <v>0</v>
      </c>
      <c r="BI202" s="94">
        <f t="shared" si="28"/>
        <v>0</v>
      </c>
      <c r="BJ202" s="1" t="s">
        <v>86</v>
      </c>
      <c r="BK202" s="94">
        <f t="shared" si="29"/>
        <v>0</v>
      </c>
      <c r="BL202" s="1" t="s">
        <v>91</v>
      </c>
      <c r="BM202" s="93" t="s">
        <v>311</v>
      </c>
    </row>
    <row r="203" spans="2:65" s="8" customFormat="1" ht="16.5" customHeight="1">
      <c r="B203" s="9"/>
      <c r="C203" s="81" t="s">
        <v>312</v>
      </c>
      <c r="D203" s="81" t="s">
        <v>87</v>
      </c>
      <c r="E203" s="82" t="s">
        <v>313</v>
      </c>
      <c r="F203" s="83" t="s">
        <v>314</v>
      </c>
      <c r="G203" s="84" t="s">
        <v>315</v>
      </c>
      <c r="H203" s="85">
        <v>1</v>
      </c>
      <c r="I203" s="86"/>
      <c r="J203" s="87">
        <f t="shared" si="20"/>
        <v>0</v>
      </c>
      <c r="K203" s="88"/>
      <c r="L203" s="9"/>
      <c r="M203" s="89" t="s">
        <v>14</v>
      </c>
      <c r="N203" s="90" t="s">
        <v>35</v>
      </c>
      <c r="P203" s="91">
        <f t="shared" si="21"/>
        <v>0</v>
      </c>
      <c r="Q203" s="91">
        <v>0</v>
      </c>
      <c r="R203" s="91">
        <f t="shared" si="22"/>
        <v>0</v>
      </c>
      <c r="S203" s="91">
        <v>0</v>
      </c>
      <c r="T203" s="92">
        <f t="shared" si="23"/>
        <v>0</v>
      </c>
      <c r="AR203" s="93" t="s">
        <v>91</v>
      </c>
      <c r="AT203" s="93" t="s">
        <v>87</v>
      </c>
      <c r="AU203" s="93" t="s">
        <v>1</v>
      </c>
      <c r="AY203" s="1" t="s">
        <v>83</v>
      </c>
      <c r="BE203" s="94">
        <f t="shared" si="24"/>
        <v>0</v>
      </c>
      <c r="BF203" s="94">
        <f t="shared" si="25"/>
        <v>0</v>
      </c>
      <c r="BG203" s="94">
        <f t="shared" si="26"/>
        <v>0</v>
      </c>
      <c r="BH203" s="94">
        <f t="shared" si="27"/>
        <v>0</v>
      </c>
      <c r="BI203" s="94">
        <f t="shared" si="28"/>
        <v>0</v>
      </c>
      <c r="BJ203" s="1" t="s">
        <v>86</v>
      </c>
      <c r="BK203" s="94">
        <f t="shared" si="29"/>
        <v>0</v>
      </c>
      <c r="BL203" s="1" t="s">
        <v>91</v>
      </c>
      <c r="BM203" s="93" t="s">
        <v>316</v>
      </c>
    </row>
    <row r="204" spans="2:65" s="8" customFormat="1" ht="29.25">
      <c r="B204" s="9"/>
      <c r="D204" s="95" t="s">
        <v>317</v>
      </c>
      <c r="F204" s="96" t="s">
        <v>318</v>
      </c>
      <c r="I204" s="97"/>
      <c r="L204" s="9"/>
      <c r="M204" s="98"/>
      <c r="N204" s="99"/>
      <c r="O204" s="99"/>
      <c r="P204" s="99"/>
      <c r="Q204" s="99"/>
      <c r="R204" s="99"/>
      <c r="S204" s="99"/>
      <c r="T204" s="100"/>
      <c r="AT204" s="1" t="s">
        <v>317</v>
      </c>
      <c r="AU204" s="1" t="s">
        <v>1</v>
      </c>
    </row>
    <row r="205" spans="2:65" s="8" customFormat="1" ht="6.95" customHeight="1">
      <c r="B205" s="35"/>
      <c r="C205" s="36"/>
      <c r="D205" s="36"/>
      <c r="E205" s="36"/>
      <c r="F205" s="36"/>
      <c r="G205" s="36"/>
      <c r="H205" s="36"/>
      <c r="I205" s="36"/>
      <c r="J205" s="36"/>
      <c r="K205" s="36"/>
      <c r="L205" s="9"/>
    </row>
  </sheetData>
  <sheetProtection algorithmName="SHA-512" hashValue="MLZOOCY8+Pd1YPRDsokuye9EWl3ZMnoVB1Z6i3cBdxX+Np3dkKq7s4CIc9MW7hytxAAobIs/aQSS1XwW2o5KOw==" saltValue="zrokNRE7ss6HCtRY0ohXGhonxU9qv0ibJtjfOCgXZcWIoGOI10qXFxxJXIksrylSaFZ8Rrnt0ydFc0isK0w5HA==" spinCount="100000" sheet="1" objects="1" scenarios="1" formatColumns="0" formatRows="0" autoFilter="0"/>
  <autoFilter ref="C132:K204" xr:uid="{00000000-0009-0000-0000-000012000000}"/>
  <mergeCells count="15">
    <mergeCell ref="E121:H121"/>
    <mergeCell ref="E123:H123"/>
    <mergeCell ref="E125:H125"/>
    <mergeCell ref="E31:H31"/>
    <mergeCell ref="E85:H85"/>
    <mergeCell ref="E87:H87"/>
    <mergeCell ref="E89:H89"/>
    <mergeCell ref="E91:H91"/>
    <mergeCell ref="E119:H119"/>
    <mergeCell ref="E22:H22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8397-0B07-49AA-93D6-51365876C62E}">
  <sheetPr>
    <pageSetUpPr fitToPage="1"/>
  </sheetPr>
  <dimension ref="B2:BM2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1" t="s">
        <v>319</v>
      </c>
    </row>
    <row r="3" spans="2:46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2:46" ht="24.95" customHeight="1">
      <c r="B4" s="4"/>
      <c r="D4" s="5" t="s">
        <v>2</v>
      </c>
      <c r="L4" s="4"/>
      <c r="M4" s="6" t="s">
        <v>3</v>
      </c>
      <c r="AT4" s="1" t="s">
        <v>4</v>
      </c>
    </row>
    <row r="5" spans="2:46" ht="6.95" customHeight="1">
      <c r="B5" s="4"/>
      <c r="L5" s="4"/>
    </row>
    <row r="6" spans="2:46" ht="12" customHeight="1">
      <c r="B6" s="4"/>
      <c r="D6" s="7" t="s">
        <v>5</v>
      </c>
      <c r="L6" s="4"/>
    </row>
    <row r="7" spans="2:46" ht="16.5" customHeight="1">
      <c r="B7" s="4"/>
      <c r="E7" s="105" t="s">
        <v>6</v>
      </c>
      <c r="F7" s="106"/>
      <c r="G7" s="106"/>
      <c r="H7" s="106"/>
      <c r="L7" s="4"/>
    </row>
    <row r="8" spans="2:46" ht="12.75">
      <c r="B8" s="4"/>
      <c r="D8" s="7" t="s">
        <v>7</v>
      </c>
      <c r="L8" s="4"/>
    </row>
    <row r="9" spans="2:46" ht="16.5" customHeight="1">
      <c r="B9" s="4"/>
      <c r="E9" s="105" t="s">
        <v>8</v>
      </c>
      <c r="F9" s="111"/>
      <c r="G9" s="111"/>
      <c r="H9" s="111"/>
      <c r="L9" s="4"/>
    </row>
    <row r="10" spans="2:46" ht="12" customHeight="1">
      <c r="B10" s="4"/>
      <c r="D10" s="7" t="s">
        <v>9</v>
      </c>
      <c r="L10" s="4"/>
    </row>
    <row r="11" spans="2:46" s="8" customFormat="1" ht="16.5" customHeight="1">
      <c r="B11" s="9"/>
      <c r="E11" s="107" t="s">
        <v>10</v>
      </c>
      <c r="F11" s="108"/>
      <c r="G11" s="108"/>
      <c r="H11" s="108"/>
      <c r="L11" s="9"/>
    </row>
    <row r="12" spans="2:46" s="8" customFormat="1" ht="12" customHeight="1">
      <c r="B12" s="9"/>
      <c r="D12" s="7" t="s">
        <v>11</v>
      </c>
      <c r="L12" s="9"/>
    </row>
    <row r="13" spans="2:46" s="8" customFormat="1" ht="16.5" customHeight="1">
      <c r="B13" s="9"/>
      <c r="E13" s="109" t="s">
        <v>320</v>
      </c>
      <c r="F13" s="108"/>
      <c r="G13" s="108"/>
      <c r="H13" s="108"/>
      <c r="L13" s="9"/>
    </row>
    <row r="14" spans="2:46" s="8" customFormat="1">
      <c r="B14" s="9"/>
      <c r="L14" s="9"/>
    </row>
    <row r="15" spans="2:46" s="8" customFormat="1" ht="12" customHeight="1">
      <c r="B15" s="9"/>
      <c r="D15" s="7" t="s">
        <v>13</v>
      </c>
      <c r="F15" s="10" t="s">
        <v>14</v>
      </c>
      <c r="I15" s="7" t="s">
        <v>15</v>
      </c>
      <c r="J15" s="10" t="s">
        <v>14</v>
      </c>
      <c r="L15" s="9"/>
    </row>
    <row r="16" spans="2:46" s="8" customFormat="1" ht="12" customHeight="1">
      <c r="B16" s="9"/>
      <c r="D16" s="7" t="s">
        <v>16</v>
      </c>
      <c r="F16" s="10" t="s">
        <v>17</v>
      </c>
      <c r="I16" s="7" t="s">
        <v>18</v>
      </c>
      <c r="J16" s="11" t="s">
        <v>19</v>
      </c>
      <c r="L16" s="9"/>
    </row>
    <row r="17" spans="2:12" s="8" customFormat="1" ht="10.9" customHeight="1">
      <c r="B17" s="9"/>
      <c r="L17" s="9"/>
    </row>
    <row r="18" spans="2:12" s="8" customFormat="1" ht="12" customHeight="1">
      <c r="B18" s="9"/>
      <c r="D18" s="7" t="s">
        <v>20</v>
      </c>
      <c r="I18" s="7" t="s">
        <v>21</v>
      </c>
      <c r="J18" s="10" t="s">
        <v>14</v>
      </c>
      <c r="L18" s="9"/>
    </row>
    <row r="19" spans="2:12" s="8" customFormat="1" ht="18" customHeight="1">
      <c r="B19" s="9"/>
      <c r="E19" s="10" t="s">
        <v>22</v>
      </c>
      <c r="I19" s="7" t="s">
        <v>23</v>
      </c>
      <c r="J19" s="10" t="s">
        <v>14</v>
      </c>
      <c r="L19" s="9"/>
    </row>
    <row r="20" spans="2:12" s="8" customFormat="1" ht="6.95" customHeight="1">
      <c r="B20" s="9"/>
      <c r="L20" s="9"/>
    </row>
    <row r="21" spans="2:12" s="8" customFormat="1" ht="12" customHeight="1">
      <c r="B21" s="9"/>
      <c r="D21" s="7" t="s">
        <v>24</v>
      </c>
      <c r="I21" s="7" t="s">
        <v>21</v>
      </c>
      <c r="J21" s="12" t="s">
        <v>25</v>
      </c>
      <c r="L21" s="9"/>
    </row>
    <row r="22" spans="2:12" s="8" customFormat="1" ht="18" customHeight="1">
      <c r="B22" s="9"/>
      <c r="E22" s="103" t="s">
        <v>25</v>
      </c>
      <c r="F22" s="104"/>
      <c r="G22" s="104"/>
      <c r="H22" s="104"/>
      <c r="I22" s="7" t="s">
        <v>23</v>
      </c>
      <c r="J22" s="12" t="s">
        <v>25</v>
      </c>
      <c r="L22" s="9"/>
    </row>
    <row r="23" spans="2:12" s="8" customFormat="1" ht="6.95" customHeight="1">
      <c r="B23" s="9"/>
      <c r="L23" s="9"/>
    </row>
    <row r="24" spans="2:12" s="8" customFormat="1" ht="12" customHeight="1">
      <c r="B24" s="9"/>
      <c r="D24" s="7" t="s">
        <v>26</v>
      </c>
      <c r="I24" s="7" t="s">
        <v>21</v>
      </c>
      <c r="J24" s="10" t="s">
        <v>14</v>
      </c>
      <c r="L24" s="9"/>
    </row>
    <row r="25" spans="2:12" s="8" customFormat="1" ht="18" customHeight="1">
      <c r="B25" s="9"/>
      <c r="E25" s="10" t="s">
        <v>27</v>
      </c>
      <c r="I25" s="7" t="s">
        <v>23</v>
      </c>
      <c r="J25" s="10" t="s">
        <v>14</v>
      </c>
      <c r="L25" s="9"/>
    </row>
    <row r="26" spans="2:12" s="8" customFormat="1" ht="6.95" customHeight="1">
      <c r="B26" s="9"/>
      <c r="L26" s="9"/>
    </row>
    <row r="27" spans="2:12" s="8" customFormat="1" ht="12" customHeight="1">
      <c r="B27" s="9"/>
      <c r="D27" s="7" t="s">
        <v>28</v>
      </c>
      <c r="I27" s="7" t="s">
        <v>21</v>
      </c>
      <c r="J27" s="10" t="s">
        <v>14</v>
      </c>
      <c r="L27" s="9"/>
    </row>
    <row r="28" spans="2:12" s="8" customFormat="1" ht="18" customHeight="1">
      <c r="B28" s="9"/>
      <c r="E28" s="10" t="s">
        <v>17</v>
      </c>
      <c r="I28" s="7" t="s">
        <v>23</v>
      </c>
      <c r="J28" s="10" t="s">
        <v>14</v>
      </c>
      <c r="L28" s="9"/>
    </row>
    <row r="29" spans="2:12" s="8" customFormat="1" ht="6.95" customHeight="1">
      <c r="B29" s="9"/>
      <c r="L29" s="9"/>
    </row>
    <row r="30" spans="2:12" s="8" customFormat="1" ht="12" customHeight="1">
      <c r="B30" s="9"/>
      <c r="D30" s="7" t="s">
        <v>29</v>
      </c>
      <c r="L30" s="9"/>
    </row>
    <row r="31" spans="2:12" s="13" customFormat="1" ht="16.5" customHeight="1">
      <c r="B31" s="14"/>
      <c r="E31" s="110" t="s">
        <v>14</v>
      </c>
      <c r="F31" s="110"/>
      <c r="G31" s="110"/>
      <c r="H31" s="110"/>
      <c r="L31" s="14"/>
    </row>
    <row r="32" spans="2:12" s="8" customFormat="1" ht="6.95" customHeight="1">
      <c r="B32" s="9"/>
      <c r="L32" s="9"/>
    </row>
    <row r="33" spans="2:12" s="8" customFormat="1" ht="6.95" customHeight="1">
      <c r="B33" s="9"/>
      <c r="D33" s="15"/>
      <c r="E33" s="15"/>
      <c r="F33" s="15"/>
      <c r="G33" s="15"/>
      <c r="H33" s="15"/>
      <c r="I33" s="15"/>
      <c r="J33" s="15"/>
      <c r="K33" s="15"/>
      <c r="L33" s="9"/>
    </row>
    <row r="34" spans="2:12" s="8" customFormat="1" ht="25.35" customHeight="1">
      <c r="B34" s="9"/>
      <c r="D34" s="16" t="s">
        <v>30</v>
      </c>
      <c r="J34" s="17">
        <f>ROUND(J133, 2)</f>
        <v>0</v>
      </c>
      <c r="L34" s="9"/>
    </row>
    <row r="35" spans="2:12" s="8" customFormat="1" ht="6.95" customHeight="1">
      <c r="B35" s="9"/>
      <c r="D35" s="15"/>
      <c r="E35" s="15"/>
      <c r="F35" s="15"/>
      <c r="G35" s="15"/>
      <c r="H35" s="15"/>
      <c r="I35" s="15"/>
      <c r="J35" s="15"/>
      <c r="K35" s="15"/>
      <c r="L35" s="9"/>
    </row>
    <row r="36" spans="2:12" s="8" customFormat="1" ht="14.45" customHeight="1">
      <c r="B36" s="9"/>
      <c r="F36" s="18" t="s">
        <v>31</v>
      </c>
      <c r="I36" s="18" t="s">
        <v>32</v>
      </c>
      <c r="J36" s="18" t="s">
        <v>33</v>
      </c>
      <c r="L36" s="9"/>
    </row>
    <row r="37" spans="2:12" s="8" customFormat="1" ht="14.45" customHeight="1">
      <c r="B37" s="9"/>
      <c r="D37" s="19" t="s">
        <v>34</v>
      </c>
      <c r="E37" s="7" t="s">
        <v>35</v>
      </c>
      <c r="F37" s="20">
        <f>ROUND((SUM(BE133:BE207)),  2)</f>
        <v>0</v>
      </c>
      <c r="I37" s="21">
        <v>0.21</v>
      </c>
      <c r="J37" s="20">
        <f>ROUND(((SUM(BE133:BE207))*I37),  2)</f>
        <v>0</v>
      </c>
      <c r="L37" s="9"/>
    </row>
    <row r="38" spans="2:12" s="8" customFormat="1" ht="14.45" customHeight="1">
      <c r="B38" s="9"/>
      <c r="E38" s="7" t="s">
        <v>36</v>
      </c>
      <c r="F38" s="20">
        <f>ROUND((SUM(BF133:BF207)),  2)</f>
        <v>0</v>
      </c>
      <c r="I38" s="21">
        <v>0.15</v>
      </c>
      <c r="J38" s="20">
        <f>ROUND(((SUM(BF133:BF207))*I38),  2)</f>
        <v>0</v>
      </c>
      <c r="L38" s="9"/>
    </row>
    <row r="39" spans="2:12" s="8" customFormat="1" ht="14.45" hidden="1" customHeight="1">
      <c r="B39" s="9"/>
      <c r="E39" s="7" t="s">
        <v>37</v>
      </c>
      <c r="F39" s="20">
        <f>ROUND((SUM(BG133:BG207)),  2)</f>
        <v>0</v>
      </c>
      <c r="I39" s="21">
        <v>0.21</v>
      </c>
      <c r="J39" s="20">
        <f>0</f>
        <v>0</v>
      </c>
      <c r="L39" s="9"/>
    </row>
    <row r="40" spans="2:12" s="8" customFormat="1" ht="14.45" hidden="1" customHeight="1">
      <c r="B40" s="9"/>
      <c r="E40" s="7" t="s">
        <v>38</v>
      </c>
      <c r="F40" s="20">
        <f>ROUND((SUM(BH133:BH207)),  2)</f>
        <v>0</v>
      </c>
      <c r="I40" s="21">
        <v>0.15</v>
      </c>
      <c r="J40" s="20">
        <f>0</f>
        <v>0</v>
      </c>
      <c r="L40" s="9"/>
    </row>
    <row r="41" spans="2:12" s="8" customFormat="1" ht="14.45" hidden="1" customHeight="1">
      <c r="B41" s="9"/>
      <c r="E41" s="7" t="s">
        <v>39</v>
      </c>
      <c r="F41" s="20">
        <f>ROUND((SUM(BI133:BI207)),  2)</f>
        <v>0</v>
      </c>
      <c r="I41" s="21">
        <v>0</v>
      </c>
      <c r="J41" s="20">
        <f>0</f>
        <v>0</v>
      </c>
      <c r="L41" s="9"/>
    </row>
    <row r="42" spans="2:12" s="8" customFormat="1" ht="6.95" customHeight="1">
      <c r="B42" s="9"/>
      <c r="L42" s="9"/>
    </row>
    <row r="43" spans="2:12" s="8" customFormat="1" ht="25.35" customHeight="1">
      <c r="B43" s="9"/>
      <c r="C43" s="22"/>
      <c r="D43" s="23" t="s">
        <v>40</v>
      </c>
      <c r="E43" s="24"/>
      <c r="F43" s="24"/>
      <c r="G43" s="25" t="s">
        <v>41</v>
      </c>
      <c r="H43" s="26" t="s">
        <v>42</v>
      </c>
      <c r="I43" s="24"/>
      <c r="J43" s="27">
        <f>SUM(J34:J41)</f>
        <v>0</v>
      </c>
      <c r="K43" s="28"/>
      <c r="L43" s="9"/>
    </row>
    <row r="44" spans="2:12" s="8" customFormat="1" ht="14.45" customHeight="1">
      <c r="B44" s="9"/>
      <c r="L44" s="9"/>
    </row>
    <row r="45" spans="2:12" ht="14.45" customHeight="1">
      <c r="B45" s="4"/>
      <c r="L45" s="4"/>
    </row>
    <row r="46" spans="2:12" ht="14.45" customHeight="1">
      <c r="B46" s="4"/>
      <c r="L46" s="4"/>
    </row>
    <row r="47" spans="2:12" ht="14.45" customHeight="1">
      <c r="B47" s="4"/>
      <c r="L47" s="4"/>
    </row>
    <row r="48" spans="2:12" ht="14.45" customHeight="1">
      <c r="B48" s="4"/>
      <c r="L48" s="4"/>
    </row>
    <row r="49" spans="2:12" ht="14.45" customHeight="1">
      <c r="B49" s="4"/>
      <c r="L49" s="4"/>
    </row>
    <row r="50" spans="2:12" s="8" customFormat="1" ht="14.45" customHeight="1">
      <c r="B50" s="9"/>
      <c r="D50" s="29" t="s">
        <v>43</v>
      </c>
      <c r="E50" s="30"/>
      <c r="F50" s="30"/>
      <c r="G50" s="29" t="s">
        <v>44</v>
      </c>
      <c r="H50" s="30"/>
      <c r="I50" s="30"/>
      <c r="J50" s="30"/>
      <c r="K50" s="30"/>
      <c r="L50" s="9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8" customFormat="1" ht="12.75">
      <c r="B61" s="9"/>
      <c r="D61" s="31" t="s">
        <v>45</v>
      </c>
      <c r="E61" s="32"/>
      <c r="F61" s="33" t="s">
        <v>46</v>
      </c>
      <c r="G61" s="31" t="s">
        <v>45</v>
      </c>
      <c r="H61" s="32"/>
      <c r="I61" s="32"/>
      <c r="J61" s="34" t="s">
        <v>46</v>
      </c>
      <c r="K61" s="32"/>
      <c r="L61" s="9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8" customFormat="1" ht="12.75">
      <c r="B65" s="9"/>
      <c r="D65" s="29" t="s">
        <v>47</v>
      </c>
      <c r="E65" s="30"/>
      <c r="F65" s="30"/>
      <c r="G65" s="29" t="s">
        <v>48</v>
      </c>
      <c r="H65" s="30"/>
      <c r="I65" s="30"/>
      <c r="J65" s="30"/>
      <c r="K65" s="30"/>
      <c r="L65" s="9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8" customFormat="1" ht="12.75">
      <c r="B76" s="9"/>
      <c r="D76" s="31" t="s">
        <v>45</v>
      </c>
      <c r="E76" s="32"/>
      <c r="F76" s="33" t="s">
        <v>46</v>
      </c>
      <c r="G76" s="31" t="s">
        <v>45</v>
      </c>
      <c r="H76" s="32"/>
      <c r="I76" s="32"/>
      <c r="J76" s="34" t="s">
        <v>46</v>
      </c>
      <c r="K76" s="32"/>
      <c r="L76" s="9"/>
    </row>
    <row r="77" spans="2:12" s="8" customFormat="1" ht="14.4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9"/>
    </row>
    <row r="81" spans="2:12" s="8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9"/>
    </row>
    <row r="82" spans="2:12" s="8" customFormat="1" ht="24.95" customHeight="1">
      <c r="B82" s="9"/>
      <c r="C82" s="5" t="s">
        <v>49</v>
      </c>
      <c r="L82" s="9"/>
    </row>
    <row r="83" spans="2:12" s="8" customFormat="1" ht="6.95" customHeight="1">
      <c r="B83" s="9"/>
      <c r="L83" s="9"/>
    </row>
    <row r="84" spans="2:12" s="8" customFormat="1" ht="12" customHeight="1">
      <c r="B84" s="9"/>
      <c r="C84" s="7" t="s">
        <v>5</v>
      </c>
      <c r="L84" s="9"/>
    </row>
    <row r="85" spans="2:12" s="8" customFormat="1" ht="16.5" customHeight="1">
      <c r="B85" s="9"/>
      <c r="E85" s="105" t="str">
        <f>E7</f>
        <v>KAMPUS ALBERTOV - BIOCENTRUM</v>
      </c>
      <c r="F85" s="106"/>
      <c r="G85" s="106"/>
      <c r="H85" s="106"/>
      <c r="L85" s="9"/>
    </row>
    <row r="86" spans="2:12" ht="12" customHeight="1">
      <c r="B86" s="4"/>
      <c r="C86" s="7" t="s">
        <v>7</v>
      </c>
      <c r="L86" s="4"/>
    </row>
    <row r="87" spans="2:12" ht="16.5" customHeight="1">
      <c r="B87" s="4"/>
      <c r="E87" s="105" t="s">
        <v>8</v>
      </c>
      <c r="F87" s="111"/>
      <c r="G87" s="111"/>
      <c r="H87" s="111"/>
      <c r="L87" s="4"/>
    </row>
    <row r="88" spans="2:12" ht="12" customHeight="1">
      <c r="B88" s="4"/>
      <c r="C88" s="7" t="s">
        <v>9</v>
      </c>
      <c r="L88" s="4"/>
    </row>
    <row r="89" spans="2:12" s="8" customFormat="1" ht="16.5" customHeight="1">
      <c r="B89" s="9"/>
      <c r="E89" s="107" t="s">
        <v>10</v>
      </c>
      <c r="F89" s="108"/>
      <c r="G89" s="108"/>
      <c r="H89" s="108"/>
      <c r="L89" s="9"/>
    </row>
    <row r="90" spans="2:12" s="8" customFormat="1" ht="12" customHeight="1">
      <c r="B90" s="9"/>
      <c r="C90" s="7" t="s">
        <v>11</v>
      </c>
      <c r="L90" s="9"/>
    </row>
    <row r="91" spans="2:12" s="8" customFormat="1" ht="16.5" customHeight="1">
      <c r="B91" s="9"/>
      <c r="E91" s="109" t="str">
        <f>E13</f>
        <v>SO-08e - Přeložka slaboproudu CETIN</v>
      </c>
      <c r="F91" s="108"/>
      <c r="G91" s="108"/>
      <c r="H91" s="108"/>
      <c r="L91" s="9"/>
    </row>
    <row r="92" spans="2:12" s="8" customFormat="1" ht="6.95" customHeight="1">
      <c r="B92" s="9"/>
      <c r="L92" s="9"/>
    </row>
    <row r="93" spans="2:12" s="8" customFormat="1" ht="12" customHeight="1">
      <c r="B93" s="9"/>
      <c r="C93" s="7" t="s">
        <v>16</v>
      </c>
      <c r="F93" s="10" t="str">
        <f>F16</f>
        <v xml:space="preserve"> </v>
      </c>
      <c r="I93" s="7" t="s">
        <v>18</v>
      </c>
      <c r="J93" s="11" t="str">
        <f>IF(J16="","",J16)</f>
        <v>5. 12. 2022</v>
      </c>
      <c r="L93" s="9"/>
    </row>
    <row r="94" spans="2:12" s="8" customFormat="1" ht="6.95" customHeight="1">
      <c r="B94" s="9"/>
      <c r="L94" s="9"/>
    </row>
    <row r="95" spans="2:12" s="8" customFormat="1" ht="25.7" customHeight="1">
      <c r="B95" s="9"/>
      <c r="C95" s="7" t="s">
        <v>20</v>
      </c>
      <c r="F95" s="10" t="str">
        <f>E19</f>
        <v>UNIVERZITA KARLOVA, Ovocný trh 560/5, Praha 1</v>
      </c>
      <c r="I95" s="7" t="s">
        <v>26</v>
      </c>
      <c r="J95" s="39" t="str">
        <f>E25</f>
        <v>ZNAMENÍ ČTYŘ - ARCHITEKTI s.r.o.</v>
      </c>
      <c r="L95" s="9"/>
    </row>
    <row r="96" spans="2:12" s="8" customFormat="1" ht="15.2" customHeight="1">
      <c r="B96" s="9"/>
      <c r="C96" s="7" t="s">
        <v>24</v>
      </c>
      <c r="F96" s="10" t="str">
        <f>IF(E22="","",E22)</f>
        <v>Vyplň údaj</v>
      </c>
      <c r="I96" s="7" t="s">
        <v>28</v>
      </c>
      <c r="J96" s="39" t="str">
        <f>E28</f>
        <v xml:space="preserve"> </v>
      </c>
      <c r="L96" s="9"/>
    </row>
    <row r="97" spans="2:47" s="8" customFormat="1" ht="10.35" customHeight="1">
      <c r="B97" s="9"/>
      <c r="L97" s="9"/>
    </row>
    <row r="98" spans="2:47" s="8" customFormat="1" ht="29.25" customHeight="1">
      <c r="B98" s="9"/>
      <c r="C98" s="40" t="s">
        <v>50</v>
      </c>
      <c r="D98" s="22"/>
      <c r="E98" s="22"/>
      <c r="F98" s="22"/>
      <c r="G98" s="22"/>
      <c r="H98" s="22"/>
      <c r="I98" s="22"/>
      <c r="J98" s="41" t="s">
        <v>51</v>
      </c>
      <c r="K98" s="22"/>
      <c r="L98" s="9"/>
    </row>
    <row r="99" spans="2:47" s="8" customFormat="1" ht="10.35" customHeight="1">
      <c r="B99" s="9"/>
      <c r="L99" s="9"/>
    </row>
    <row r="100" spans="2:47" s="8" customFormat="1" ht="22.9" customHeight="1">
      <c r="B100" s="9"/>
      <c r="C100" s="42" t="s">
        <v>52</v>
      </c>
      <c r="J100" s="17">
        <f>J133</f>
        <v>0</v>
      </c>
      <c r="L100" s="9"/>
      <c r="AU100" s="1" t="s">
        <v>53</v>
      </c>
    </row>
    <row r="101" spans="2:47" s="43" customFormat="1" ht="24.95" customHeight="1">
      <c r="B101" s="44"/>
      <c r="D101" s="45" t="s">
        <v>54</v>
      </c>
      <c r="E101" s="46"/>
      <c r="F101" s="46"/>
      <c r="G101" s="46"/>
      <c r="H101" s="46"/>
      <c r="I101" s="46"/>
      <c r="J101" s="47">
        <f>J134</f>
        <v>0</v>
      </c>
      <c r="L101" s="44"/>
    </row>
    <row r="102" spans="2:47" s="48" customFormat="1" ht="19.899999999999999" customHeight="1">
      <c r="B102" s="49"/>
      <c r="D102" s="50" t="s">
        <v>55</v>
      </c>
      <c r="E102" s="51"/>
      <c r="F102" s="51"/>
      <c r="G102" s="51"/>
      <c r="H102" s="51"/>
      <c r="I102" s="51"/>
      <c r="J102" s="52">
        <f>J135</f>
        <v>0</v>
      </c>
      <c r="L102" s="49"/>
    </row>
    <row r="103" spans="2:47" s="48" customFormat="1" ht="19.899999999999999" customHeight="1">
      <c r="B103" s="49"/>
      <c r="D103" s="50" t="s">
        <v>321</v>
      </c>
      <c r="E103" s="51"/>
      <c r="F103" s="51"/>
      <c r="G103" s="51"/>
      <c r="H103" s="51"/>
      <c r="I103" s="51"/>
      <c r="J103" s="52">
        <f>J138</f>
        <v>0</v>
      </c>
      <c r="L103" s="49"/>
    </row>
    <row r="104" spans="2:47" s="48" customFormat="1" ht="19.899999999999999" customHeight="1">
      <c r="B104" s="49"/>
      <c r="D104" s="50" t="s">
        <v>322</v>
      </c>
      <c r="E104" s="51"/>
      <c r="F104" s="51"/>
      <c r="G104" s="51"/>
      <c r="H104" s="51"/>
      <c r="I104" s="51"/>
      <c r="J104" s="52">
        <f>J148</f>
        <v>0</v>
      </c>
      <c r="L104" s="49"/>
    </row>
    <row r="105" spans="2:47" s="48" customFormat="1" ht="19.899999999999999" customHeight="1">
      <c r="B105" s="49"/>
      <c r="D105" s="50" t="s">
        <v>323</v>
      </c>
      <c r="E105" s="51"/>
      <c r="F105" s="51"/>
      <c r="G105" s="51"/>
      <c r="H105" s="51"/>
      <c r="I105" s="51"/>
      <c r="J105" s="52">
        <f>J172</f>
        <v>0</v>
      </c>
      <c r="L105" s="49"/>
    </row>
    <row r="106" spans="2:47" s="48" customFormat="1" ht="19.899999999999999" customHeight="1">
      <c r="B106" s="49"/>
      <c r="D106" s="50" t="s">
        <v>59</v>
      </c>
      <c r="E106" s="51"/>
      <c r="F106" s="51"/>
      <c r="G106" s="51"/>
      <c r="H106" s="51"/>
      <c r="I106" s="51"/>
      <c r="J106" s="52">
        <f>J177</f>
        <v>0</v>
      </c>
      <c r="L106" s="49"/>
    </row>
    <row r="107" spans="2:47" s="48" customFormat="1" ht="19.899999999999999" customHeight="1">
      <c r="B107" s="49"/>
      <c r="D107" s="50" t="s">
        <v>60</v>
      </c>
      <c r="E107" s="51"/>
      <c r="F107" s="51"/>
      <c r="G107" s="51"/>
      <c r="H107" s="51"/>
      <c r="I107" s="51"/>
      <c r="J107" s="52">
        <f>J181</f>
        <v>0</v>
      </c>
      <c r="L107" s="49"/>
    </row>
    <row r="108" spans="2:47" s="48" customFormat="1" ht="19.899999999999999" customHeight="1">
      <c r="B108" s="49"/>
      <c r="D108" s="50" t="s">
        <v>61</v>
      </c>
      <c r="E108" s="51"/>
      <c r="F108" s="51"/>
      <c r="G108" s="51"/>
      <c r="H108" s="51"/>
      <c r="I108" s="51"/>
      <c r="J108" s="52">
        <f>J184</f>
        <v>0</v>
      </c>
      <c r="L108" s="49"/>
    </row>
    <row r="109" spans="2:47" s="48" customFormat="1" ht="19.899999999999999" customHeight="1">
      <c r="B109" s="49"/>
      <c r="D109" s="50" t="s">
        <v>62</v>
      </c>
      <c r="E109" s="51"/>
      <c r="F109" s="51"/>
      <c r="G109" s="51"/>
      <c r="H109" s="51"/>
      <c r="I109" s="51"/>
      <c r="J109" s="52">
        <f>J187</f>
        <v>0</v>
      </c>
      <c r="L109" s="49"/>
    </row>
    <row r="110" spans="2:47" s="8" customFormat="1" ht="21.75" customHeight="1">
      <c r="B110" s="9"/>
      <c r="L110" s="9"/>
    </row>
    <row r="111" spans="2:47" s="8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9"/>
    </row>
    <row r="115" spans="2:12" s="8" customFormat="1" ht="6.95" customHeigh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9"/>
    </row>
    <row r="116" spans="2:12" s="8" customFormat="1" ht="24.95" customHeight="1">
      <c r="B116" s="9"/>
      <c r="C116" s="5" t="s">
        <v>63</v>
      </c>
      <c r="L116" s="9"/>
    </row>
    <row r="117" spans="2:12" s="8" customFormat="1" ht="6.95" customHeight="1">
      <c r="B117" s="9"/>
      <c r="L117" s="9"/>
    </row>
    <row r="118" spans="2:12" s="8" customFormat="1" ht="12" customHeight="1">
      <c r="B118" s="9"/>
      <c r="C118" s="7" t="s">
        <v>5</v>
      </c>
      <c r="L118" s="9"/>
    </row>
    <row r="119" spans="2:12" s="8" customFormat="1" ht="16.5" customHeight="1">
      <c r="B119" s="9"/>
      <c r="E119" s="105" t="str">
        <f>E7</f>
        <v>KAMPUS ALBERTOV - BIOCENTRUM</v>
      </c>
      <c r="F119" s="106"/>
      <c r="G119" s="106"/>
      <c r="H119" s="106"/>
      <c r="L119" s="9"/>
    </row>
    <row r="120" spans="2:12" ht="12" customHeight="1">
      <c r="B120" s="4"/>
      <c r="C120" s="7" t="s">
        <v>7</v>
      </c>
      <c r="L120" s="4"/>
    </row>
    <row r="121" spans="2:12" ht="16.5" customHeight="1">
      <c r="B121" s="4"/>
      <c r="E121" s="105" t="s">
        <v>8</v>
      </c>
      <c r="F121" s="111"/>
      <c r="G121" s="111"/>
      <c r="H121" s="111"/>
      <c r="L121" s="4"/>
    </row>
    <row r="122" spans="2:12" ht="12" customHeight="1">
      <c r="B122" s="4"/>
      <c r="C122" s="7" t="s">
        <v>9</v>
      </c>
      <c r="L122" s="4"/>
    </row>
    <row r="123" spans="2:12" s="8" customFormat="1" ht="16.5" customHeight="1">
      <c r="B123" s="9"/>
      <c r="E123" s="107" t="s">
        <v>10</v>
      </c>
      <c r="F123" s="108"/>
      <c r="G123" s="108"/>
      <c r="H123" s="108"/>
      <c r="L123" s="9"/>
    </row>
    <row r="124" spans="2:12" s="8" customFormat="1" ht="12" customHeight="1">
      <c r="B124" s="9"/>
      <c r="C124" s="7" t="s">
        <v>11</v>
      </c>
      <c r="L124" s="9"/>
    </row>
    <row r="125" spans="2:12" s="8" customFormat="1" ht="16.5" customHeight="1">
      <c r="B125" s="9"/>
      <c r="E125" s="109" t="str">
        <f>E13</f>
        <v>SO-08e - Přeložka slaboproudu CETIN</v>
      </c>
      <c r="F125" s="108"/>
      <c r="G125" s="108"/>
      <c r="H125" s="108"/>
      <c r="L125" s="9"/>
    </row>
    <row r="126" spans="2:12" s="8" customFormat="1" ht="6.95" customHeight="1">
      <c r="B126" s="9"/>
      <c r="L126" s="9"/>
    </row>
    <row r="127" spans="2:12" s="8" customFormat="1" ht="12" customHeight="1">
      <c r="B127" s="9"/>
      <c r="C127" s="7" t="s">
        <v>16</v>
      </c>
      <c r="F127" s="10" t="str">
        <f>F16</f>
        <v xml:space="preserve"> </v>
      </c>
      <c r="I127" s="7" t="s">
        <v>18</v>
      </c>
      <c r="J127" s="11" t="str">
        <f>IF(J16="","",J16)</f>
        <v>5. 12. 2022</v>
      </c>
      <c r="L127" s="9"/>
    </row>
    <row r="128" spans="2:12" s="8" customFormat="1" ht="6.95" customHeight="1">
      <c r="B128" s="9"/>
      <c r="L128" s="9"/>
    </row>
    <row r="129" spans="2:65" s="8" customFormat="1" ht="25.7" customHeight="1">
      <c r="B129" s="9"/>
      <c r="C129" s="7" t="s">
        <v>20</v>
      </c>
      <c r="F129" s="10" t="str">
        <f>E19</f>
        <v>UNIVERZITA KARLOVA, Ovocný trh 560/5, Praha 1</v>
      </c>
      <c r="I129" s="7" t="s">
        <v>26</v>
      </c>
      <c r="J129" s="39" t="str">
        <f>E25</f>
        <v>ZNAMENÍ ČTYŘ - ARCHITEKTI s.r.o.</v>
      </c>
      <c r="L129" s="9"/>
    </row>
    <row r="130" spans="2:65" s="8" customFormat="1" ht="15.2" customHeight="1">
      <c r="B130" s="9"/>
      <c r="C130" s="7" t="s">
        <v>24</v>
      </c>
      <c r="F130" s="10" t="str">
        <f>IF(E22="","",E22)</f>
        <v>Vyplň údaj</v>
      </c>
      <c r="I130" s="7" t="s">
        <v>28</v>
      </c>
      <c r="J130" s="39" t="str">
        <f>E28</f>
        <v xml:space="preserve"> </v>
      </c>
      <c r="L130" s="9"/>
    </row>
    <row r="131" spans="2:65" s="8" customFormat="1" ht="10.35" customHeight="1">
      <c r="B131" s="9"/>
      <c r="L131" s="9"/>
    </row>
    <row r="132" spans="2:65" s="53" customFormat="1" ht="29.25" customHeight="1">
      <c r="B132" s="54"/>
      <c r="C132" s="55" t="s">
        <v>64</v>
      </c>
      <c r="D132" s="56" t="s">
        <v>65</v>
      </c>
      <c r="E132" s="56" t="s">
        <v>66</v>
      </c>
      <c r="F132" s="56" t="s">
        <v>67</v>
      </c>
      <c r="G132" s="56" t="s">
        <v>68</v>
      </c>
      <c r="H132" s="56" t="s">
        <v>69</v>
      </c>
      <c r="I132" s="56" t="s">
        <v>70</v>
      </c>
      <c r="J132" s="57" t="s">
        <v>51</v>
      </c>
      <c r="K132" s="58" t="s">
        <v>71</v>
      </c>
      <c r="L132" s="54"/>
      <c r="M132" s="59" t="s">
        <v>14</v>
      </c>
      <c r="N132" s="60" t="s">
        <v>34</v>
      </c>
      <c r="O132" s="60" t="s">
        <v>72</v>
      </c>
      <c r="P132" s="60" t="s">
        <v>73</v>
      </c>
      <c r="Q132" s="60" t="s">
        <v>74</v>
      </c>
      <c r="R132" s="60" t="s">
        <v>75</v>
      </c>
      <c r="S132" s="60" t="s">
        <v>76</v>
      </c>
      <c r="T132" s="61" t="s">
        <v>77</v>
      </c>
    </row>
    <row r="133" spans="2:65" s="8" customFormat="1" ht="22.9" customHeight="1">
      <c r="B133" s="9"/>
      <c r="C133" s="62" t="s">
        <v>78</v>
      </c>
      <c r="J133" s="63">
        <f>BK133</f>
        <v>0</v>
      </c>
      <c r="L133" s="9"/>
      <c r="M133" s="64"/>
      <c r="N133" s="15"/>
      <c r="O133" s="15"/>
      <c r="P133" s="65">
        <f>P134</f>
        <v>0</v>
      </c>
      <c r="Q133" s="15"/>
      <c r="R133" s="65">
        <f>R134</f>
        <v>0</v>
      </c>
      <c r="S133" s="15"/>
      <c r="T133" s="66">
        <f>T134</f>
        <v>0</v>
      </c>
      <c r="AT133" s="1" t="s">
        <v>79</v>
      </c>
      <c r="AU133" s="1" t="s">
        <v>53</v>
      </c>
      <c r="BK133" s="67">
        <f>BK134</f>
        <v>0</v>
      </c>
    </row>
    <row r="134" spans="2:65" s="68" customFormat="1" ht="25.9" customHeight="1">
      <c r="B134" s="69"/>
      <c r="D134" s="70" t="s">
        <v>79</v>
      </c>
      <c r="E134" s="71" t="s">
        <v>80</v>
      </c>
      <c r="F134" s="71" t="s">
        <v>81</v>
      </c>
      <c r="I134" s="72"/>
      <c r="J134" s="73">
        <f>BK134</f>
        <v>0</v>
      </c>
      <c r="L134" s="69"/>
      <c r="M134" s="74"/>
      <c r="P134" s="75">
        <f>P135+P138+P148+P172+P177+P181+P184+P187</f>
        <v>0</v>
      </c>
      <c r="R134" s="75">
        <f>R135+R138+R148+R172+R177+R181+R184+R187</f>
        <v>0</v>
      </c>
      <c r="T134" s="76">
        <f>T135+T138+T148+T172+T177+T181+T184+T187</f>
        <v>0</v>
      </c>
      <c r="AR134" s="70" t="s">
        <v>1</v>
      </c>
      <c r="AT134" s="77" t="s">
        <v>79</v>
      </c>
      <c r="AU134" s="77" t="s">
        <v>82</v>
      </c>
      <c r="AY134" s="70" t="s">
        <v>83</v>
      </c>
      <c r="BK134" s="78">
        <f>BK135+BK138+BK148+BK172+BK177+BK181+BK184+BK187</f>
        <v>0</v>
      </c>
    </row>
    <row r="135" spans="2:65" s="68" customFormat="1" ht="22.9" customHeight="1">
      <c r="B135" s="69"/>
      <c r="D135" s="70" t="s">
        <v>79</v>
      </c>
      <c r="E135" s="79" t="s">
        <v>84</v>
      </c>
      <c r="F135" s="79" t="s">
        <v>85</v>
      </c>
      <c r="I135" s="72"/>
      <c r="J135" s="80">
        <f>BK135</f>
        <v>0</v>
      </c>
      <c r="L135" s="69"/>
      <c r="M135" s="74"/>
      <c r="P135" s="75">
        <f>SUM(P136:P137)</f>
        <v>0</v>
      </c>
      <c r="R135" s="75">
        <f>SUM(R136:R137)</f>
        <v>0</v>
      </c>
      <c r="T135" s="76">
        <f>SUM(T136:T137)</f>
        <v>0</v>
      </c>
      <c r="AR135" s="70" t="s">
        <v>86</v>
      </c>
      <c r="AT135" s="77" t="s">
        <v>79</v>
      </c>
      <c r="AU135" s="77" t="s">
        <v>86</v>
      </c>
      <c r="AY135" s="70" t="s">
        <v>83</v>
      </c>
      <c r="BK135" s="78">
        <f>SUM(BK136:BK137)</f>
        <v>0</v>
      </c>
    </row>
    <row r="136" spans="2:65" s="8" customFormat="1" ht="16.5" customHeight="1">
      <c r="B136" s="9"/>
      <c r="C136" s="81" t="s">
        <v>86</v>
      </c>
      <c r="D136" s="81" t="s">
        <v>87</v>
      </c>
      <c r="E136" s="82" t="s">
        <v>88</v>
      </c>
      <c r="F136" s="83" t="s">
        <v>324</v>
      </c>
      <c r="G136" s="84" t="s">
        <v>90</v>
      </c>
      <c r="H136" s="85">
        <v>1</v>
      </c>
      <c r="I136" s="86"/>
      <c r="J136" s="87">
        <f>ROUND(I136*H136,2)</f>
        <v>0</v>
      </c>
      <c r="K136" s="88"/>
      <c r="L136" s="9"/>
      <c r="M136" s="89" t="s">
        <v>14</v>
      </c>
      <c r="N136" s="90" t="s">
        <v>35</v>
      </c>
      <c r="P136" s="91">
        <f>O136*H136</f>
        <v>0</v>
      </c>
      <c r="Q136" s="91">
        <v>0</v>
      </c>
      <c r="R136" s="91">
        <f>Q136*H136</f>
        <v>0</v>
      </c>
      <c r="S136" s="91">
        <v>0</v>
      </c>
      <c r="T136" s="92">
        <f>S136*H136</f>
        <v>0</v>
      </c>
      <c r="AR136" s="93" t="s">
        <v>91</v>
      </c>
      <c r="AT136" s="93" t="s">
        <v>87</v>
      </c>
      <c r="AU136" s="93" t="s">
        <v>1</v>
      </c>
      <c r="AY136" s="1" t="s">
        <v>83</v>
      </c>
      <c r="BE136" s="94">
        <f>IF(N136="základní",J136,0)</f>
        <v>0</v>
      </c>
      <c r="BF136" s="94">
        <f>IF(N136="snížená",J136,0)</f>
        <v>0</v>
      </c>
      <c r="BG136" s="94">
        <f>IF(N136="zákl. přenesená",J136,0)</f>
        <v>0</v>
      </c>
      <c r="BH136" s="94">
        <f>IF(N136="sníž. přenesená",J136,0)</f>
        <v>0</v>
      </c>
      <c r="BI136" s="94">
        <f>IF(N136="nulová",J136,0)</f>
        <v>0</v>
      </c>
      <c r="BJ136" s="1" t="s">
        <v>86</v>
      </c>
      <c r="BK136" s="94">
        <f>ROUND(I136*H136,2)</f>
        <v>0</v>
      </c>
      <c r="BL136" s="1" t="s">
        <v>91</v>
      </c>
      <c r="BM136" s="93" t="s">
        <v>1</v>
      </c>
    </row>
    <row r="137" spans="2:65" s="8" customFormat="1" ht="16.5" customHeight="1">
      <c r="B137" s="9"/>
      <c r="C137" s="81" t="s">
        <v>1</v>
      </c>
      <c r="D137" s="81" t="s">
        <v>87</v>
      </c>
      <c r="E137" s="82" t="s">
        <v>92</v>
      </c>
      <c r="F137" s="83" t="s">
        <v>325</v>
      </c>
      <c r="G137" s="84" t="s">
        <v>90</v>
      </c>
      <c r="H137" s="85">
        <v>1</v>
      </c>
      <c r="I137" s="86"/>
      <c r="J137" s="87">
        <f>ROUND(I137*H137,2)</f>
        <v>0</v>
      </c>
      <c r="K137" s="88"/>
      <c r="L137" s="9"/>
      <c r="M137" s="89" t="s">
        <v>14</v>
      </c>
      <c r="N137" s="90" t="s">
        <v>35</v>
      </c>
      <c r="P137" s="91">
        <f>O137*H137</f>
        <v>0</v>
      </c>
      <c r="Q137" s="91">
        <v>0</v>
      </c>
      <c r="R137" s="91">
        <f>Q137*H137</f>
        <v>0</v>
      </c>
      <c r="S137" s="91">
        <v>0</v>
      </c>
      <c r="T137" s="92">
        <f>S137*H137</f>
        <v>0</v>
      </c>
      <c r="AR137" s="93" t="s">
        <v>91</v>
      </c>
      <c r="AT137" s="93" t="s">
        <v>87</v>
      </c>
      <c r="AU137" s="93" t="s">
        <v>1</v>
      </c>
      <c r="AY137" s="1" t="s">
        <v>83</v>
      </c>
      <c r="BE137" s="94">
        <f>IF(N137="základní",J137,0)</f>
        <v>0</v>
      </c>
      <c r="BF137" s="94">
        <f>IF(N137="snížená",J137,0)</f>
        <v>0</v>
      </c>
      <c r="BG137" s="94">
        <f>IF(N137="zákl. přenesená",J137,0)</f>
        <v>0</v>
      </c>
      <c r="BH137" s="94">
        <f>IF(N137="sníž. přenesená",J137,0)</f>
        <v>0</v>
      </c>
      <c r="BI137" s="94">
        <f>IF(N137="nulová",J137,0)</f>
        <v>0</v>
      </c>
      <c r="BJ137" s="1" t="s">
        <v>86</v>
      </c>
      <c r="BK137" s="94">
        <f>ROUND(I137*H137,2)</f>
        <v>0</v>
      </c>
      <c r="BL137" s="1" t="s">
        <v>91</v>
      </c>
      <c r="BM137" s="93" t="s">
        <v>91</v>
      </c>
    </row>
    <row r="138" spans="2:65" s="68" customFormat="1" ht="22.9" customHeight="1">
      <c r="B138" s="69"/>
      <c r="D138" s="70" t="s">
        <v>79</v>
      </c>
      <c r="E138" s="79" t="s">
        <v>326</v>
      </c>
      <c r="F138" s="79" t="s">
        <v>95</v>
      </c>
      <c r="I138" s="72"/>
      <c r="J138" s="80">
        <f>BK138</f>
        <v>0</v>
      </c>
      <c r="L138" s="69"/>
      <c r="M138" s="74"/>
      <c r="P138" s="75">
        <f>SUM(P139:P147)</f>
        <v>0</v>
      </c>
      <c r="R138" s="75">
        <f>SUM(R139:R147)</f>
        <v>0</v>
      </c>
      <c r="T138" s="76">
        <f>SUM(T139:T147)</f>
        <v>0</v>
      </c>
      <c r="AR138" s="70" t="s">
        <v>86</v>
      </c>
      <c r="AT138" s="77" t="s">
        <v>79</v>
      </c>
      <c r="AU138" s="77" t="s">
        <v>86</v>
      </c>
      <c r="AY138" s="70" t="s">
        <v>83</v>
      </c>
      <c r="BK138" s="78">
        <f>SUM(BK139:BK147)</f>
        <v>0</v>
      </c>
    </row>
    <row r="139" spans="2:65" s="8" customFormat="1" ht="16.5" customHeight="1">
      <c r="B139" s="9"/>
      <c r="C139" s="81" t="s">
        <v>96</v>
      </c>
      <c r="D139" s="81" t="s">
        <v>87</v>
      </c>
      <c r="E139" s="82" t="s">
        <v>327</v>
      </c>
      <c r="F139" s="83" t="s">
        <v>98</v>
      </c>
      <c r="G139" s="84" t="s">
        <v>99</v>
      </c>
      <c r="H139" s="85">
        <v>16</v>
      </c>
      <c r="I139" s="86"/>
      <c r="J139" s="87">
        <f t="shared" ref="J139:J147" si="0">ROUND(I139*H139,2)</f>
        <v>0</v>
      </c>
      <c r="K139" s="88"/>
      <c r="L139" s="9"/>
      <c r="M139" s="89" t="s">
        <v>14</v>
      </c>
      <c r="N139" s="90" t="s">
        <v>35</v>
      </c>
      <c r="P139" s="91">
        <f t="shared" ref="P139:P147" si="1">O139*H139</f>
        <v>0</v>
      </c>
      <c r="Q139" s="91">
        <v>0</v>
      </c>
      <c r="R139" s="91">
        <f t="shared" ref="R139:R147" si="2">Q139*H139</f>
        <v>0</v>
      </c>
      <c r="S139" s="91">
        <v>0</v>
      </c>
      <c r="T139" s="92">
        <f t="shared" ref="T139:T147" si="3">S139*H139</f>
        <v>0</v>
      </c>
      <c r="AR139" s="93" t="s">
        <v>91</v>
      </c>
      <c r="AT139" s="93" t="s">
        <v>87</v>
      </c>
      <c r="AU139" s="93" t="s">
        <v>1</v>
      </c>
      <c r="AY139" s="1" t="s">
        <v>83</v>
      </c>
      <c r="BE139" s="94">
        <f t="shared" ref="BE139:BE147" si="4">IF(N139="základní",J139,0)</f>
        <v>0</v>
      </c>
      <c r="BF139" s="94">
        <f t="shared" ref="BF139:BF147" si="5">IF(N139="snížená",J139,0)</f>
        <v>0</v>
      </c>
      <c r="BG139" s="94">
        <f t="shared" ref="BG139:BG147" si="6">IF(N139="zákl. přenesená",J139,0)</f>
        <v>0</v>
      </c>
      <c r="BH139" s="94">
        <f t="shared" ref="BH139:BH147" si="7">IF(N139="sníž. přenesená",J139,0)</f>
        <v>0</v>
      </c>
      <c r="BI139" s="94">
        <f t="shared" ref="BI139:BI147" si="8">IF(N139="nulová",J139,0)</f>
        <v>0</v>
      </c>
      <c r="BJ139" s="1" t="s">
        <v>86</v>
      </c>
      <c r="BK139" s="94">
        <f t="shared" ref="BK139:BK147" si="9">ROUND(I139*H139,2)</f>
        <v>0</v>
      </c>
      <c r="BL139" s="1" t="s">
        <v>91</v>
      </c>
      <c r="BM139" s="93" t="s">
        <v>100</v>
      </c>
    </row>
    <row r="140" spans="2:65" s="8" customFormat="1" ht="16.5" customHeight="1">
      <c r="B140" s="9"/>
      <c r="C140" s="81" t="s">
        <v>91</v>
      </c>
      <c r="D140" s="81" t="s">
        <v>87</v>
      </c>
      <c r="E140" s="82" t="s">
        <v>328</v>
      </c>
      <c r="F140" s="83" t="s">
        <v>329</v>
      </c>
      <c r="G140" s="84" t="s">
        <v>99</v>
      </c>
      <c r="H140" s="85">
        <v>14</v>
      </c>
      <c r="I140" s="86"/>
      <c r="J140" s="87">
        <f t="shared" si="0"/>
        <v>0</v>
      </c>
      <c r="K140" s="88"/>
      <c r="L140" s="9"/>
      <c r="M140" s="89" t="s">
        <v>14</v>
      </c>
      <c r="N140" s="90" t="s">
        <v>35</v>
      </c>
      <c r="P140" s="91">
        <f t="shared" si="1"/>
        <v>0</v>
      </c>
      <c r="Q140" s="91">
        <v>0</v>
      </c>
      <c r="R140" s="91">
        <f t="shared" si="2"/>
        <v>0</v>
      </c>
      <c r="S140" s="91">
        <v>0</v>
      </c>
      <c r="T140" s="92">
        <f t="shared" si="3"/>
        <v>0</v>
      </c>
      <c r="AR140" s="93" t="s">
        <v>91</v>
      </c>
      <c r="AT140" s="93" t="s">
        <v>87</v>
      </c>
      <c r="AU140" s="93" t="s">
        <v>1</v>
      </c>
      <c r="AY140" s="1" t="s">
        <v>83</v>
      </c>
      <c r="BE140" s="94">
        <f t="shared" si="4"/>
        <v>0</v>
      </c>
      <c r="BF140" s="94">
        <f t="shared" si="5"/>
        <v>0</v>
      </c>
      <c r="BG140" s="94">
        <f t="shared" si="6"/>
        <v>0</v>
      </c>
      <c r="BH140" s="94">
        <f t="shared" si="7"/>
        <v>0</v>
      </c>
      <c r="BI140" s="94">
        <f t="shared" si="8"/>
        <v>0</v>
      </c>
      <c r="BJ140" s="1" t="s">
        <v>86</v>
      </c>
      <c r="BK140" s="94">
        <f t="shared" si="9"/>
        <v>0</v>
      </c>
      <c r="BL140" s="1" t="s">
        <v>91</v>
      </c>
      <c r="BM140" s="93" t="s">
        <v>103</v>
      </c>
    </row>
    <row r="141" spans="2:65" s="8" customFormat="1" ht="16.5" customHeight="1">
      <c r="B141" s="9"/>
      <c r="C141" s="81" t="s">
        <v>104</v>
      </c>
      <c r="D141" s="81" t="s">
        <v>87</v>
      </c>
      <c r="E141" s="82" t="s">
        <v>330</v>
      </c>
      <c r="F141" s="83" t="s">
        <v>331</v>
      </c>
      <c r="G141" s="84" t="s">
        <v>90</v>
      </c>
      <c r="H141" s="85">
        <v>2</v>
      </c>
      <c r="I141" s="86"/>
      <c r="J141" s="87">
        <f t="shared" si="0"/>
        <v>0</v>
      </c>
      <c r="K141" s="88"/>
      <c r="L141" s="9"/>
      <c r="M141" s="89" t="s">
        <v>14</v>
      </c>
      <c r="N141" s="90" t="s">
        <v>35</v>
      </c>
      <c r="P141" s="91">
        <f t="shared" si="1"/>
        <v>0</v>
      </c>
      <c r="Q141" s="91">
        <v>0</v>
      </c>
      <c r="R141" s="91">
        <f t="shared" si="2"/>
        <v>0</v>
      </c>
      <c r="S141" s="91">
        <v>0</v>
      </c>
      <c r="T141" s="92">
        <f t="shared" si="3"/>
        <v>0</v>
      </c>
      <c r="AR141" s="93" t="s">
        <v>91</v>
      </c>
      <c r="AT141" s="93" t="s">
        <v>87</v>
      </c>
      <c r="AU141" s="93" t="s">
        <v>1</v>
      </c>
      <c r="AY141" s="1" t="s">
        <v>83</v>
      </c>
      <c r="BE141" s="94">
        <f t="shared" si="4"/>
        <v>0</v>
      </c>
      <c r="BF141" s="94">
        <f t="shared" si="5"/>
        <v>0</v>
      </c>
      <c r="BG141" s="94">
        <f t="shared" si="6"/>
        <v>0</v>
      </c>
      <c r="BH141" s="94">
        <f t="shared" si="7"/>
        <v>0</v>
      </c>
      <c r="BI141" s="94">
        <f t="shared" si="8"/>
        <v>0</v>
      </c>
      <c r="BJ141" s="1" t="s">
        <v>86</v>
      </c>
      <c r="BK141" s="94">
        <f t="shared" si="9"/>
        <v>0</v>
      </c>
      <c r="BL141" s="1" t="s">
        <v>91</v>
      </c>
      <c r="BM141" s="93" t="s">
        <v>107</v>
      </c>
    </row>
    <row r="142" spans="2:65" s="8" customFormat="1" ht="16.5" customHeight="1">
      <c r="B142" s="9"/>
      <c r="C142" s="81" t="s">
        <v>100</v>
      </c>
      <c r="D142" s="81" t="s">
        <v>87</v>
      </c>
      <c r="E142" s="82" t="s">
        <v>332</v>
      </c>
      <c r="F142" s="83" t="s">
        <v>333</v>
      </c>
      <c r="G142" s="84" t="s">
        <v>99</v>
      </c>
      <c r="H142" s="85">
        <v>40</v>
      </c>
      <c r="I142" s="86"/>
      <c r="J142" s="87">
        <f t="shared" si="0"/>
        <v>0</v>
      </c>
      <c r="K142" s="88"/>
      <c r="L142" s="9"/>
      <c r="M142" s="89" t="s">
        <v>14</v>
      </c>
      <c r="N142" s="90" t="s">
        <v>35</v>
      </c>
      <c r="P142" s="91">
        <f t="shared" si="1"/>
        <v>0</v>
      </c>
      <c r="Q142" s="91">
        <v>0</v>
      </c>
      <c r="R142" s="91">
        <f t="shared" si="2"/>
        <v>0</v>
      </c>
      <c r="S142" s="91">
        <v>0</v>
      </c>
      <c r="T142" s="92">
        <f t="shared" si="3"/>
        <v>0</v>
      </c>
      <c r="AR142" s="93" t="s">
        <v>91</v>
      </c>
      <c r="AT142" s="93" t="s">
        <v>87</v>
      </c>
      <c r="AU142" s="93" t="s">
        <v>1</v>
      </c>
      <c r="AY142" s="1" t="s">
        <v>83</v>
      </c>
      <c r="BE142" s="94">
        <f t="shared" si="4"/>
        <v>0</v>
      </c>
      <c r="BF142" s="94">
        <f t="shared" si="5"/>
        <v>0</v>
      </c>
      <c r="BG142" s="94">
        <f t="shared" si="6"/>
        <v>0</v>
      </c>
      <c r="BH142" s="94">
        <f t="shared" si="7"/>
        <v>0</v>
      </c>
      <c r="BI142" s="94">
        <f t="shared" si="8"/>
        <v>0</v>
      </c>
      <c r="BJ142" s="1" t="s">
        <v>86</v>
      </c>
      <c r="BK142" s="94">
        <f t="shared" si="9"/>
        <v>0</v>
      </c>
      <c r="BL142" s="1" t="s">
        <v>91</v>
      </c>
      <c r="BM142" s="93" t="s">
        <v>110</v>
      </c>
    </row>
    <row r="143" spans="2:65" s="8" customFormat="1" ht="21.75" customHeight="1">
      <c r="B143" s="9"/>
      <c r="C143" s="81" t="s">
        <v>111</v>
      </c>
      <c r="D143" s="81" t="s">
        <v>87</v>
      </c>
      <c r="E143" s="82" t="s">
        <v>334</v>
      </c>
      <c r="F143" s="83" t="s">
        <v>335</v>
      </c>
      <c r="G143" s="84" t="s">
        <v>99</v>
      </c>
      <c r="H143" s="85">
        <v>3</v>
      </c>
      <c r="I143" s="86"/>
      <c r="J143" s="87">
        <f t="shared" si="0"/>
        <v>0</v>
      </c>
      <c r="K143" s="88"/>
      <c r="L143" s="9"/>
      <c r="M143" s="89" t="s">
        <v>14</v>
      </c>
      <c r="N143" s="90" t="s">
        <v>35</v>
      </c>
      <c r="P143" s="91">
        <f t="shared" si="1"/>
        <v>0</v>
      </c>
      <c r="Q143" s="91">
        <v>0</v>
      </c>
      <c r="R143" s="91">
        <f t="shared" si="2"/>
        <v>0</v>
      </c>
      <c r="S143" s="91">
        <v>0</v>
      </c>
      <c r="T143" s="92">
        <f t="shared" si="3"/>
        <v>0</v>
      </c>
      <c r="AR143" s="93" t="s">
        <v>91</v>
      </c>
      <c r="AT143" s="93" t="s">
        <v>87</v>
      </c>
      <c r="AU143" s="93" t="s">
        <v>1</v>
      </c>
      <c r="AY143" s="1" t="s">
        <v>83</v>
      </c>
      <c r="BE143" s="94">
        <f t="shared" si="4"/>
        <v>0</v>
      </c>
      <c r="BF143" s="94">
        <f t="shared" si="5"/>
        <v>0</v>
      </c>
      <c r="BG143" s="94">
        <f t="shared" si="6"/>
        <v>0</v>
      </c>
      <c r="BH143" s="94">
        <f t="shared" si="7"/>
        <v>0</v>
      </c>
      <c r="BI143" s="94">
        <f t="shared" si="8"/>
        <v>0</v>
      </c>
      <c r="BJ143" s="1" t="s">
        <v>86</v>
      </c>
      <c r="BK143" s="94">
        <f t="shared" si="9"/>
        <v>0</v>
      </c>
      <c r="BL143" s="1" t="s">
        <v>91</v>
      </c>
      <c r="BM143" s="93" t="s">
        <v>114</v>
      </c>
    </row>
    <row r="144" spans="2:65" s="8" customFormat="1" ht="16.5" customHeight="1">
      <c r="B144" s="9"/>
      <c r="C144" s="81" t="s">
        <v>103</v>
      </c>
      <c r="D144" s="81" t="s">
        <v>87</v>
      </c>
      <c r="E144" s="82" t="s">
        <v>336</v>
      </c>
      <c r="F144" s="83" t="s">
        <v>337</v>
      </c>
      <c r="G144" s="84" t="s">
        <v>99</v>
      </c>
      <c r="H144" s="85">
        <v>10</v>
      </c>
      <c r="I144" s="86"/>
      <c r="J144" s="87">
        <f t="shared" si="0"/>
        <v>0</v>
      </c>
      <c r="K144" s="88"/>
      <c r="L144" s="9"/>
      <c r="M144" s="89" t="s">
        <v>14</v>
      </c>
      <c r="N144" s="90" t="s">
        <v>35</v>
      </c>
      <c r="P144" s="91">
        <f t="shared" si="1"/>
        <v>0</v>
      </c>
      <c r="Q144" s="91">
        <v>0</v>
      </c>
      <c r="R144" s="91">
        <f t="shared" si="2"/>
        <v>0</v>
      </c>
      <c r="S144" s="91">
        <v>0</v>
      </c>
      <c r="T144" s="92">
        <f t="shared" si="3"/>
        <v>0</v>
      </c>
      <c r="AR144" s="93" t="s">
        <v>91</v>
      </c>
      <c r="AT144" s="93" t="s">
        <v>87</v>
      </c>
      <c r="AU144" s="93" t="s">
        <v>1</v>
      </c>
      <c r="AY144" s="1" t="s">
        <v>83</v>
      </c>
      <c r="BE144" s="94">
        <f t="shared" si="4"/>
        <v>0</v>
      </c>
      <c r="BF144" s="94">
        <f t="shared" si="5"/>
        <v>0</v>
      </c>
      <c r="BG144" s="94">
        <f t="shared" si="6"/>
        <v>0</v>
      </c>
      <c r="BH144" s="94">
        <f t="shared" si="7"/>
        <v>0</v>
      </c>
      <c r="BI144" s="94">
        <f t="shared" si="8"/>
        <v>0</v>
      </c>
      <c r="BJ144" s="1" t="s">
        <v>86</v>
      </c>
      <c r="BK144" s="94">
        <f t="shared" si="9"/>
        <v>0</v>
      </c>
      <c r="BL144" s="1" t="s">
        <v>91</v>
      </c>
      <c r="BM144" s="93" t="s">
        <v>117</v>
      </c>
    </row>
    <row r="145" spans="2:65" s="8" customFormat="1" ht="16.5" customHeight="1">
      <c r="B145" s="9"/>
      <c r="C145" s="81" t="s">
        <v>118</v>
      </c>
      <c r="D145" s="81" t="s">
        <v>87</v>
      </c>
      <c r="E145" s="82" t="s">
        <v>338</v>
      </c>
      <c r="F145" s="83" t="s">
        <v>339</v>
      </c>
      <c r="G145" s="84" t="s">
        <v>99</v>
      </c>
      <c r="H145" s="85">
        <v>6</v>
      </c>
      <c r="I145" s="86"/>
      <c r="J145" s="87">
        <f t="shared" si="0"/>
        <v>0</v>
      </c>
      <c r="K145" s="88"/>
      <c r="L145" s="9"/>
      <c r="M145" s="89" t="s">
        <v>14</v>
      </c>
      <c r="N145" s="90" t="s">
        <v>35</v>
      </c>
      <c r="P145" s="91">
        <f t="shared" si="1"/>
        <v>0</v>
      </c>
      <c r="Q145" s="91">
        <v>0</v>
      </c>
      <c r="R145" s="91">
        <f t="shared" si="2"/>
        <v>0</v>
      </c>
      <c r="S145" s="91">
        <v>0</v>
      </c>
      <c r="T145" s="92">
        <f t="shared" si="3"/>
        <v>0</v>
      </c>
      <c r="AR145" s="93" t="s">
        <v>91</v>
      </c>
      <c r="AT145" s="93" t="s">
        <v>87</v>
      </c>
      <c r="AU145" s="93" t="s">
        <v>1</v>
      </c>
      <c r="AY145" s="1" t="s">
        <v>83</v>
      </c>
      <c r="BE145" s="94">
        <f t="shared" si="4"/>
        <v>0</v>
      </c>
      <c r="BF145" s="94">
        <f t="shared" si="5"/>
        <v>0</v>
      </c>
      <c r="BG145" s="94">
        <f t="shared" si="6"/>
        <v>0</v>
      </c>
      <c r="BH145" s="94">
        <f t="shared" si="7"/>
        <v>0</v>
      </c>
      <c r="BI145" s="94">
        <f t="shared" si="8"/>
        <v>0</v>
      </c>
      <c r="BJ145" s="1" t="s">
        <v>86</v>
      </c>
      <c r="BK145" s="94">
        <f t="shared" si="9"/>
        <v>0</v>
      </c>
      <c r="BL145" s="1" t="s">
        <v>91</v>
      </c>
      <c r="BM145" s="93" t="s">
        <v>121</v>
      </c>
    </row>
    <row r="146" spans="2:65" s="8" customFormat="1" ht="16.5" customHeight="1">
      <c r="B146" s="9"/>
      <c r="C146" s="81" t="s">
        <v>107</v>
      </c>
      <c r="D146" s="81" t="s">
        <v>87</v>
      </c>
      <c r="E146" s="82" t="s">
        <v>340</v>
      </c>
      <c r="F146" s="83" t="s">
        <v>341</v>
      </c>
      <c r="G146" s="84" t="s">
        <v>99</v>
      </c>
      <c r="H146" s="85">
        <v>56</v>
      </c>
      <c r="I146" s="86"/>
      <c r="J146" s="87">
        <f t="shared" si="0"/>
        <v>0</v>
      </c>
      <c r="K146" s="88"/>
      <c r="L146" s="9"/>
      <c r="M146" s="89" t="s">
        <v>14</v>
      </c>
      <c r="N146" s="90" t="s">
        <v>35</v>
      </c>
      <c r="P146" s="91">
        <f t="shared" si="1"/>
        <v>0</v>
      </c>
      <c r="Q146" s="91">
        <v>0</v>
      </c>
      <c r="R146" s="91">
        <f t="shared" si="2"/>
        <v>0</v>
      </c>
      <c r="S146" s="91">
        <v>0</v>
      </c>
      <c r="T146" s="92">
        <f t="shared" si="3"/>
        <v>0</v>
      </c>
      <c r="AR146" s="93" t="s">
        <v>91</v>
      </c>
      <c r="AT146" s="93" t="s">
        <v>87</v>
      </c>
      <c r="AU146" s="93" t="s">
        <v>1</v>
      </c>
      <c r="AY146" s="1" t="s">
        <v>83</v>
      </c>
      <c r="BE146" s="94">
        <f t="shared" si="4"/>
        <v>0</v>
      </c>
      <c r="BF146" s="94">
        <f t="shared" si="5"/>
        <v>0</v>
      </c>
      <c r="BG146" s="94">
        <f t="shared" si="6"/>
        <v>0</v>
      </c>
      <c r="BH146" s="94">
        <f t="shared" si="7"/>
        <v>0</v>
      </c>
      <c r="BI146" s="94">
        <f t="shared" si="8"/>
        <v>0</v>
      </c>
      <c r="BJ146" s="1" t="s">
        <v>86</v>
      </c>
      <c r="BK146" s="94">
        <f t="shared" si="9"/>
        <v>0</v>
      </c>
      <c r="BL146" s="1" t="s">
        <v>91</v>
      </c>
      <c r="BM146" s="93" t="s">
        <v>124</v>
      </c>
    </row>
    <row r="147" spans="2:65" s="8" customFormat="1" ht="16.5" customHeight="1">
      <c r="B147" s="9"/>
      <c r="C147" s="81" t="s">
        <v>125</v>
      </c>
      <c r="D147" s="81" t="s">
        <v>87</v>
      </c>
      <c r="E147" s="82" t="s">
        <v>342</v>
      </c>
      <c r="F147" s="83" t="s">
        <v>343</v>
      </c>
      <c r="G147" s="84" t="s">
        <v>90</v>
      </c>
      <c r="H147" s="85">
        <v>4</v>
      </c>
      <c r="I147" s="86"/>
      <c r="J147" s="87">
        <f t="shared" si="0"/>
        <v>0</v>
      </c>
      <c r="K147" s="88"/>
      <c r="L147" s="9"/>
      <c r="M147" s="89" t="s">
        <v>14</v>
      </c>
      <c r="N147" s="90" t="s">
        <v>35</v>
      </c>
      <c r="P147" s="91">
        <f t="shared" si="1"/>
        <v>0</v>
      </c>
      <c r="Q147" s="91">
        <v>0</v>
      </c>
      <c r="R147" s="91">
        <f t="shared" si="2"/>
        <v>0</v>
      </c>
      <c r="S147" s="91">
        <v>0</v>
      </c>
      <c r="T147" s="92">
        <f t="shared" si="3"/>
        <v>0</v>
      </c>
      <c r="AR147" s="93" t="s">
        <v>91</v>
      </c>
      <c r="AT147" s="93" t="s">
        <v>87</v>
      </c>
      <c r="AU147" s="93" t="s">
        <v>1</v>
      </c>
      <c r="AY147" s="1" t="s">
        <v>83</v>
      </c>
      <c r="BE147" s="94">
        <f t="shared" si="4"/>
        <v>0</v>
      </c>
      <c r="BF147" s="94">
        <f t="shared" si="5"/>
        <v>0</v>
      </c>
      <c r="BG147" s="94">
        <f t="shared" si="6"/>
        <v>0</v>
      </c>
      <c r="BH147" s="94">
        <f t="shared" si="7"/>
        <v>0</v>
      </c>
      <c r="BI147" s="94">
        <f t="shared" si="8"/>
        <v>0</v>
      </c>
      <c r="BJ147" s="1" t="s">
        <v>86</v>
      </c>
      <c r="BK147" s="94">
        <f t="shared" si="9"/>
        <v>0</v>
      </c>
      <c r="BL147" s="1" t="s">
        <v>91</v>
      </c>
      <c r="BM147" s="93" t="s">
        <v>128</v>
      </c>
    </row>
    <row r="148" spans="2:65" s="68" customFormat="1" ht="22.9" customHeight="1">
      <c r="B148" s="69"/>
      <c r="D148" s="70" t="s">
        <v>79</v>
      </c>
      <c r="E148" s="79" t="s">
        <v>129</v>
      </c>
      <c r="F148" s="79" t="s">
        <v>344</v>
      </c>
      <c r="I148" s="72"/>
      <c r="J148" s="80">
        <f>BK148</f>
        <v>0</v>
      </c>
      <c r="L148" s="69"/>
      <c r="M148" s="74"/>
      <c r="P148" s="75">
        <f>SUM(P149:P171)</f>
        <v>0</v>
      </c>
      <c r="R148" s="75">
        <f>SUM(R149:R171)</f>
        <v>0</v>
      </c>
      <c r="T148" s="76">
        <f>SUM(T149:T171)</f>
        <v>0</v>
      </c>
      <c r="AR148" s="70" t="s">
        <v>86</v>
      </c>
      <c r="AT148" s="77" t="s">
        <v>79</v>
      </c>
      <c r="AU148" s="77" t="s">
        <v>86</v>
      </c>
      <c r="AY148" s="70" t="s">
        <v>83</v>
      </c>
      <c r="BK148" s="78">
        <f>SUM(BK149:BK171)</f>
        <v>0</v>
      </c>
    </row>
    <row r="149" spans="2:65" s="8" customFormat="1" ht="16.5" customHeight="1">
      <c r="B149" s="9"/>
      <c r="C149" s="81" t="s">
        <v>110</v>
      </c>
      <c r="D149" s="81" t="s">
        <v>87</v>
      </c>
      <c r="E149" s="82" t="s">
        <v>345</v>
      </c>
      <c r="F149" s="83" t="s">
        <v>132</v>
      </c>
      <c r="G149" s="84" t="s">
        <v>90</v>
      </c>
      <c r="H149" s="85">
        <v>1</v>
      </c>
      <c r="I149" s="86"/>
      <c r="J149" s="87">
        <f t="shared" ref="J149:J171" si="10">ROUND(I149*H149,2)</f>
        <v>0</v>
      </c>
      <c r="K149" s="88"/>
      <c r="L149" s="9"/>
      <c r="M149" s="89" t="s">
        <v>14</v>
      </c>
      <c r="N149" s="90" t="s">
        <v>35</v>
      </c>
      <c r="P149" s="91">
        <f t="shared" ref="P149:P171" si="11">O149*H149</f>
        <v>0</v>
      </c>
      <c r="Q149" s="91">
        <v>0</v>
      </c>
      <c r="R149" s="91">
        <f t="shared" ref="R149:R171" si="12">Q149*H149</f>
        <v>0</v>
      </c>
      <c r="S149" s="91">
        <v>0</v>
      </c>
      <c r="T149" s="92">
        <f t="shared" ref="T149:T171" si="13">S149*H149</f>
        <v>0</v>
      </c>
      <c r="AR149" s="93" t="s">
        <v>91</v>
      </c>
      <c r="AT149" s="93" t="s">
        <v>87</v>
      </c>
      <c r="AU149" s="93" t="s">
        <v>1</v>
      </c>
      <c r="AY149" s="1" t="s">
        <v>83</v>
      </c>
      <c r="BE149" s="94">
        <f t="shared" ref="BE149:BE171" si="14">IF(N149="základní",J149,0)</f>
        <v>0</v>
      </c>
      <c r="BF149" s="94">
        <f t="shared" ref="BF149:BF171" si="15">IF(N149="snížená",J149,0)</f>
        <v>0</v>
      </c>
      <c r="BG149" s="94">
        <f t="shared" ref="BG149:BG171" si="16">IF(N149="zákl. přenesená",J149,0)</f>
        <v>0</v>
      </c>
      <c r="BH149" s="94">
        <f t="shared" ref="BH149:BH171" si="17">IF(N149="sníž. přenesená",J149,0)</f>
        <v>0</v>
      </c>
      <c r="BI149" s="94">
        <f t="shared" ref="BI149:BI171" si="18">IF(N149="nulová",J149,0)</f>
        <v>0</v>
      </c>
      <c r="BJ149" s="1" t="s">
        <v>86</v>
      </c>
      <c r="BK149" s="94">
        <f t="shared" ref="BK149:BK171" si="19">ROUND(I149*H149,2)</f>
        <v>0</v>
      </c>
      <c r="BL149" s="1" t="s">
        <v>91</v>
      </c>
      <c r="BM149" s="93" t="s">
        <v>133</v>
      </c>
    </row>
    <row r="150" spans="2:65" s="8" customFormat="1" ht="16.5" customHeight="1">
      <c r="B150" s="9"/>
      <c r="C150" s="81" t="s">
        <v>134</v>
      </c>
      <c r="D150" s="81" t="s">
        <v>87</v>
      </c>
      <c r="E150" s="82" t="s">
        <v>346</v>
      </c>
      <c r="F150" s="83" t="s">
        <v>136</v>
      </c>
      <c r="G150" s="84" t="s">
        <v>90</v>
      </c>
      <c r="H150" s="85">
        <v>3</v>
      </c>
      <c r="I150" s="86"/>
      <c r="J150" s="87">
        <f t="shared" si="10"/>
        <v>0</v>
      </c>
      <c r="K150" s="88"/>
      <c r="L150" s="9"/>
      <c r="M150" s="89" t="s">
        <v>14</v>
      </c>
      <c r="N150" s="90" t="s">
        <v>35</v>
      </c>
      <c r="P150" s="91">
        <f t="shared" si="11"/>
        <v>0</v>
      </c>
      <c r="Q150" s="91">
        <v>0</v>
      </c>
      <c r="R150" s="91">
        <f t="shared" si="12"/>
        <v>0</v>
      </c>
      <c r="S150" s="91">
        <v>0</v>
      </c>
      <c r="T150" s="92">
        <f t="shared" si="13"/>
        <v>0</v>
      </c>
      <c r="AR150" s="93" t="s">
        <v>91</v>
      </c>
      <c r="AT150" s="93" t="s">
        <v>87</v>
      </c>
      <c r="AU150" s="93" t="s">
        <v>1</v>
      </c>
      <c r="AY150" s="1" t="s">
        <v>83</v>
      </c>
      <c r="BE150" s="94">
        <f t="shared" si="14"/>
        <v>0</v>
      </c>
      <c r="BF150" s="94">
        <f t="shared" si="15"/>
        <v>0</v>
      </c>
      <c r="BG150" s="94">
        <f t="shared" si="16"/>
        <v>0</v>
      </c>
      <c r="BH150" s="94">
        <f t="shared" si="17"/>
        <v>0</v>
      </c>
      <c r="BI150" s="94">
        <f t="shared" si="18"/>
        <v>0</v>
      </c>
      <c r="BJ150" s="1" t="s">
        <v>86</v>
      </c>
      <c r="BK150" s="94">
        <f t="shared" si="19"/>
        <v>0</v>
      </c>
      <c r="BL150" s="1" t="s">
        <v>91</v>
      </c>
      <c r="BM150" s="93" t="s">
        <v>137</v>
      </c>
    </row>
    <row r="151" spans="2:65" s="8" customFormat="1" ht="16.5" customHeight="1">
      <c r="B151" s="9"/>
      <c r="C151" s="81" t="s">
        <v>114</v>
      </c>
      <c r="D151" s="81" t="s">
        <v>87</v>
      </c>
      <c r="E151" s="82" t="s">
        <v>347</v>
      </c>
      <c r="F151" s="83" t="s">
        <v>139</v>
      </c>
      <c r="G151" s="84" t="s">
        <v>90</v>
      </c>
      <c r="H151" s="85">
        <v>90</v>
      </c>
      <c r="I151" s="86"/>
      <c r="J151" s="87">
        <f t="shared" si="10"/>
        <v>0</v>
      </c>
      <c r="K151" s="88"/>
      <c r="L151" s="9"/>
      <c r="M151" s="89" t="s">
        <v>14</v>
      </c>
      <c r="N151" s="90" t="s">
        <v>35</v>
      </c>
      <c r="P151" s="91">
        <f t="shared" si="11"/>
        <v>0</v>
      </c>
      <c r="Q151" s="91">
        <v>0</v>
      </c>
      <c r="R151" s="91">
        <f t="shared" si="12"/>
        <v>0</v>
      </c>
      <c r="S151" s="91">
        <v>0</v>
      </c>
      <c r="T151" s="92">
        <f t="shared" si="13"/>
        <v>0</v>
      </c>
      <c r="AR151" s="93" t="s">
        <v>91</v>
      </c>
      <c r="AT151" s="93" t="s">
        <v>87</v>
      </c>
      <c r="AU151" s="93" t="s">
        <v>1</v>
      </c>
      <c r="AY151" s="1" t="s">
        <v>83</v>
      </c>
      <c r="BE151" s="94">
        <f t="shared" si="14"/>
        <v>0</v>
      </c>
      <c r="BF151" s="94">
        <f t="shared" si="15"/>
        <v>0</v>
      </c>
      <c r="BG151" s="94">
        <f t="shared" si="16"/>
        <v>0</v>
      </c>
      <c r="BH151" s="94">
        <f t="shared" si="17"/>
        <v>0</v>
      </c>
      <c r="BI151" s="94">
        <f t="shared" si="18"/>
        <v>0</v>
      </c>
      <c r="BJ151" s="1" t="s">
        <v>86</v>
      </c>
      <c r="BK151" s="94">
        <f t="shared" si="19"/>
        <v>0</v>
      </c>
      <c r="BL151" s="1" t="s">
        <v>91</v>
      </c>
      <c r="BM151" s="93" t="s">
        <v>140</v>
      </c>
    </row>
    <row r="152" spans="2:65" s="8" customFormat="1" ht="16.5" customHeight="1">
      <c r="B152" s="9"/>
      <c r="C152" s="81" t="s">
        <v>141</v>
      </c>
      <c r="D152" s="81" t="s">
        <v>87</v>
      </c>
      <c r="E152" s="82" t="s">
        <v>348</v>
      </c>
      <c r="F152" s="83" t="s">
        <v>143</v>
      </c>
      <c r="G152" s="84" t="s">
        <v>90</v>
      </c>
      <c r="H152" s="85">
        <v>88</v>
      </c>
      <c r="I152" s="86"/>
      <c r="J152" s="87">
        <f t="shared" si="10"/>
        <v>0</v>
      </c>
      <c r="K152" s="88"/>
      <c r="L152" s="9"/>
      <c r="M152" s="89" t="s">
        <v>14</v>
      </c>
      <c r="N152" s="90" t="s">
        <v>35</v>
      </c>
      <c r="P152" s="91">
        <f t="shared" si="11"/>
        <v>0</v>
      </c>
      <c r="Q152" s="91">
        <v>0</v>
      </c>
      <c r="R152" s="91">
        <f t="shared" si="12"/>
        <v>0</v>
      </c>
      <c r="S152" s="91">
        <v>0</v>
      </c>
      <c r="T152" s="92">
        <f t="shared" si="13"/>
        <v>0</v>
      </c>
      <c r="AR152" s="93" t="s">
        <v>91</v>
      </c>
      <c r="AT152" s="93" t="s">
        <v>87</v>
      </c>
      <c r="AU152" s="93" t="s">
        <v>1</v>
      </c>
      <c r="AY152" s="1" t="s">
        <v>83</v>
      </c>
      <c r="BE152" s="94">
        <f t="shared" si="14"/>
        <v>0</v>
      </c>
      <c r="BF152" s="94">
        <f t="shared" si="15"/>
        <v>0</v>
      </c>
      <c r="BG152" s="94">
        <f t="shared" si="16"/>
        <v>0</v>
      </c>
      <c r="BH152" s="94">
        <f t="shared" si="17"/>
        <v>0</v>
      </c>
      <c r="BI152" s="94">
        <f t="shared" si="18"/>
        <v>0</v>
      </c>
      <c r="BJ152" s="1" t="s">
        <v>86</v>
      </c>
      <c r="BK152" s="94">
        <f t="shared" si="19"/>
        <v>0</v>
      </c>
      <c r="BL152" s="1" t="s">
        <v>91</v>
      </c>
      <c r="BM152" s="93" t="s">
        <v>144</v>
      </c>
    </row>
    <row r="153" spans="2:65" s="8" customFormat="1" ht="16.5" customHeight="1">
      <c r="B153" s="9"/>
      <c r="C153" s="81" t="s">
        <v>117</v>
      </c>
      <c r="D153" s="81" t="s">
        <v>87</v>
      </c>
      <c r="E153" s="82" t="s">
        <v>349</v>
      </c>
      <c r="F153" s="83" t="s">
        <v>146</v>
      </c>
      <c r="G153" s="84" t="s">
        <v>90</v>
      </c>
      <c r="H153" s="85">
        <v>2</v>
      </c>
      <c r="I153" s="86"/>
      <c r="J153" s="87">
        <f t="shared" si="10"/>
        <v>0</v>
      </c>
      <c r="K153" s="88"/>
      <c r="L153" s="9"/>
      <c r="M153" s="89" t="s">
        <v>14</v>
      </c>
      <c r="N153" s="90" t="s">
        <v>35</v>
      </c>
      <c r="P153" s="91">
        <f t="shared" si="11"/>
        <v>0</v>
      </c>
      <c r="Q153" s="91">
        <v>0</v>
      </c>
      <c r="R153" s="91">
        <f t="shared" si="12"/>
        <v>0</v>
      </c>
      <c r="S153" s="91">
        <v>0</v>
      </c>
      <c r="T153" s="92">
        <f t="shared" si="13"/>
        <v>0</v>
      </c>
      <c r="AR153" s="93" t="s">
        <v>91</v>
      </c>
      <c r="AT153" s="93" t="s">
        <v>87</v>
      </c>
      <c r="AU153" s="93" t="s">
        <v>1</v>
      </c>
      <c r="AY153" s="1" t="s">
        <v>83</v>
      </c>
      <c r="BE153" s="94">
        <f t="shared" si="14"/>
        <v>0</v>
      </c>
      <c r="BF153" s="94">
        <f t="shared" si="15"/>
        <v>0</v>
      </c>
      <c r="BG153" s="94">
        <f t="shared" si="16"/>
        <v>0</v>
      </c>
      <c r="BH153" s="94">
        <f t="shared" si="17"/>
        <v>0</v>
      </c>
      <c r="BI153" s="94">
        <f t="shared" si="18"/>
        <v>0</v>
      </c>
      <c r="BJ153" s="1" t="s">
        <v>86</v>
      </c>
      <c r="BK153" s="94">
        <f t="shared" si="19"/>
        <v>0</v>
      </c>
      <c r="BL153" s="1" t="s">
        <v>91</v>
      </c>
      <c r="BM153" s="93" t="s">
        <v>147</v>
      </c>
    </row>
    <row r="154" spans="2:65" s="8" customFormat="1" ht="16.5" customHeight="1">
      <c r="B154" s="9"/>
      <c r="C154" s="81" t="s">
        <v>148</v>
      </c>
      <c r="D154" s="81" t="s">
        <v>87</v>
      </c>
      <c r="E154" s="82" t="s">
        <v>350</v>
      </c>
      <c r="F154" s="83" t="s">
        <v>150</v>
      </c>
      <c r="G154" s="84" t="s">
        <v>90</v>
      </c>
      <c r="H154" s="85">
        <v>2</v>
      </c>
      <c r="I154" s="86"/>
      <c r="J154" s="87">
        <f t="shared" si="10"/>
        <v>0</v>
      </c>
      <c r="K154" s="88"/>
      <c r="L154" s="9"/>
      <c r="M154" s="89" t="s">
        <v>14</v>
      </c>
      <c r="N154" s="90" t="s">
        <v>35</v>
      </c>
      <c r="P154" s="91">
        <f t="shared" si="11"/>
        <v>0</v>
      </c>
      <c r="Q154" s="91">
        <v>0</v>
      </c>
      <c r="R154" s="91">
        <f t="shared" si="12"/>
        <v>0</v>
      </c>
      <c r="S154" s="91">
        <v>0</v>
      </c>
      <c r="T154" s="92">
        <f t="shared" si="13"/>
        <v>0</v>
      </c>
      <c r="AR154" s="93" t="s">
        <v>91</v>
      </c>
      <c r="AT154" s="93" t="s">
        <v>87</v>
      </c>
      <c r="AU154" s="93" t="s">
        <v>1</v>
      </c>
      <c r="AY154" s="1" t="s">
        <v>83</v>
      </c>
      <c r="BE154" s="94">
        <f t="shared" si="14"/>
        <v>0</v>
      </c>
      <c r="BF154" s="94">
        <f t="shared" si="15"/>
        <v>0</v>
      </c>
      <c r="BG154" s="94">
        <f t="shared" si="16"/>
        <v>0</v>
      </c>
      <c r="BH154" s="94">
        <f t="shared" si="17"/>
        <v>0</v>
      </c>
      <c r="BI154" s="94">
        <f t="shared" si="18"/>
        <v>0</v>
      </c>
      <c r="BJ154" s="1" t="s">
        <v>86</v>
      </c>
      <c r="BK154" s="94">
        <f t="shared" si="19"/>
        <v>0</v>
      </c>
      <c r="BL154" s="1" t="s">
        <v>91</v>
      </c>
      <c r="BM154" s="93" t="s">
        <v>151</v>
      </c>
    </row>
    <row r="155" spans="2:65" s="8" customFormat="1" ht="16.5" customHeight="1">
      <c r="B155" s="9"/>
      <c r="C155" s="81" t="s">
        <v>121</v>
      </c>
      <c r="D155" s="81" t="s">
        <v>87</v>
      </c>
      <c r="E155" s="82" t="s">
        <v>351</v>
      </c>
      <c r="F155" s="83" t="s">
        <v>153</v>
      </c>
      <c r="G155" s="84" t="s">
        <v>90</v>
      </c>
      <c r="H155" s="85">
        <v>45</v>
      </c>
      <c r="I155" s="86"/>
      <c r="J155" s="87">
        <f t="shared" si="10"/>
        <v>0</v>
      </c>
      <c r="K155" s="88"/>
      <c r="L155" s="9"/>
      <c r="M155" s="89" t="s">
        <v>14</v>
      </c>
      <c r="N155" s="90" t="s">
        <v>35</v>
      </c>
      <c r="P155" s="91">
        <f t="shared" si="11"/>
        <v>0</v>
      </c>
      <c r="Q155" s="91">
        <v>0</v>
      </c>
      <c r="R155" s="91">
        <f t="shared" si="12"/>
        <v>0</v>
      </c>
      <c r="S155" s="91">
        <v>0</v>
      </c>
      <c r="T155" s="92">
        <f t="shared" si="13"/>
        <v>0</v>
      </c>
      <c r="AR155" s="93" t="s">
        <v>91</v>
      </c>
      <c r="AT155" s="93" t="s">
        <v>87</v>
      </c>
      <c r="AU155" s="93" t="s">
        <v>1</v>
      </c>
      <c r="AY155" s="1" t="s">
        <v>83</v>
      </c>
      <c r="BE155" s="94">
        <f t="shared" si="14"/>
        <v>0</v>
      </c>
      <c r="BF155" s="94">
        <f t="shared" si="15"/>
        <v>0</v>
      </c>
      <c r="BG155" s="94">
        <f t="shared" si="16"/>
        <v>0</v>
      </c>
      <c r="BH155" s="94">
        <f t="shared" si="17"/>
        <v>0</v>
      </c>
      <c r="BI155" s="94">
        <f t="shared" si="18"/>
        <v>0</v>
      </c>
      <c r="BJ155" s="1" t="s">
        <v>86</v>
      </c>
      <c r="BK155" s="94">
        <f t="shared" si="19"/>
        <v>0</v>
      </c>
      <c r="BL155" s="1" t="s">
        <v>91</v>
      </c>
      <c r="BM155" s="93" t="s">
        <v>154</v>
      </c>
    </row>
    <row r="156" spans="2:65" s="8" customFormat="1" ht="16.5" customHeight="1">
      <c r="B156" s="9"/>
      <c r="C156" s="81" t="s">
        <v>155</v>
      </c>
      <c r="D156" s="81" t="s">
        <v>87</v>
      </c>
      <c r="E156" s="82" t="s">
        <v>352</v>
      </c>
      <c r="F156" s="83" t="s">
        <v>157</v>
      </c>
      <c r="G156" s="84" t="s">
        <v>90</v>
      </c>
      <c r="H156" s="85">
        <v>1</v>
      </c>
      <c r="I156" s="86"/>
      <c r="J156" s="87">
        <f t="shared" si="10"/>
        <v>0</v>
      </c>
      <c r="K156" s="88"/>
      <c r="L156" s="9"/>
      <c r="M156" s="89" t="s">
        <v>14</v>
      </c>
      <c r="N156" s="90" t="s">
        <v>35</v>
      </c>
      <c r="P156" s="91">
        <f t="shared" si="11"/>
        <v>0</v>
      </c>
      <c r="Q156" s="91">
        <v>0</v>
      </c>
      <c r="R156" s="91">
        <f t="shared" si="12"/>
        <v>0</v>
      </c>
      <c r="S156" s="91">
        <v>0</v>
      </c>
      <c r="T156" s="92">
        <f t="shared" si="13"/>
        <v>0</v>
      </c>
      <c r="AR156" s="93" t="s">
        <v>91</v>
      </c>
      <c r="AT156" s="93" t="s">
        <v>87</v>
      </c>
      <c r="AU156" s="93" t="s">
        <v>1</v>
      </c>
      <c r="AY156" s="1" t="s">
        <v>83</v>
      </c>
      <c r="BE156" s="94">
        <f t="shared" si="14"/>
        <v>0</v>
      </c>
      <c r="BF156" s="94">
        <f t="shared" si="15"/>
        <v>0</v>
      </c>
      <c r="BG156" s="94">
        <f t="shared" si="16"/>
        <v>0</v>
      </c>
      <c r="BH156" s="94">
        <f t="shared" si="17"/>
        <v>0</v>
      </c>
      <c r="BI156" s="94">
        <f t="shared" si="18"/>
        <v>0</v>
      </c>
      <c r="BJ156" s="1" t="s">
        <v>86</v>
      </c>
      <c r="BK156" s="94">
        <f t="shared" si="19"/>
        <v>0</v>
      </c>
      <c r="BL156" s="1" t="s">
        <v>91</v>
      </c>
      <c r="BM156" s="93" t="s">
        <v>158</v>
      </c>
    </row>
    <row r="157" spans="2:65" s="8" customFormat="1" ht="16.5" customHeight="1">
      <c r="B157" s="9"/>
      <c r="C157" s="81" t="s">
        <v>124</v>
      </c>
      <c r="D157" s="81" t="s">
        <v>87</v>
      </c>
      <c r="E157" s="82" t="s">
        <v>353</v>
      </c>
      <c r="F157" s="83" t="s">
        <v>160</v>
      </c>
      <c r="G157" s="84" t="s">
        <v>90</v>
      </c>
      <c r="H157" s="85">
        <v>1</v>
      </c>
      <c r="I157" s="86"/>
      <c r="J157" s="87">
        <f t="shared" si="10"/>
        <v>0</v>
      </c>
      <c r="K157" s="88"/>
      <c r="L157" s="9"/>
      <c r="M157" s="89" t="s">
        <v>14</v>
      </c>
      <c r="N157" s="90" t="s">
        <v>35</v>
      </c>
      <c r="P157" s="91">
        <f t="shared" si="11"/>
        <v>0</v>
      </c>
      <c r="Q157" s="91">
        <v>0</v>
      </c>
      <c r="R157" s="91">
        <f t="shared" si="12"/>
        <v>0</v>
      </c>
      <c r="S157" s="91">
        <v>0</v>
      </c>
      <c r="T157" s="92">
        <f t="shared" si="13"/>
        <v>0</v>
      </c>
      <c r="AR157" s="93" t="s">
        <v>91</v>
      </c>
      <c r="AT157" s="93" t="s">
        <v>87</v>
      </c>
      <c r="AU157" s="93" t="s">
        <v>1</v>
      </c>
      <c r="AY157" s="1" t="s">
        <v>83</v>
      </c>
      <c r="BE157" s="94">
        <f t="shared" si="14"/>
        <v>0</v>
      </c>
      <c r="BF157" s="94">
        <f t="shared" si="15"/>
        <v>0</v>
      </c>
      <c r="BG157" s="94">
        <f t="shared" si="16"/>
        <v>0</v>
      </c>
      <c r="BH157" s="94">
        <f t="shared" si="17"/>
        <v>0</v>
      </c>
      <c r="BI157" s="94">
        <f t="shared" si="18"/>
        <v>0</v>
      </c>
      <c r="BJ157" s="1" t="s">
        <v>86</v>
      </c>
      <c r="BK157" s="94">
        <f t="shared" si="19"/>
        <v>0</v>
      </c>
      <c r="BL157" s="1" t="s">
        <v>91</v>
      </c>
      <c r="BM157" s="93" t="s">
        <v>161</v>
      </c>
    </row>
    <row r="158" spans="2:65" s="8" customFormat="1" ht="16.5" customHeight="1">
      <c r="B158" s="9"/>
      <c r="C158" s="81" t="s">
        <v>162</v>
      </c>
      <c r="D158" s="81" t="s">
        <v>87</v>
      </c>
      <c r="E158" s="82" t="s">
        <v>354</v>
      </c>
      <c r="F158" s="83" t="s">
        <v>164</v>
      </c>
      <c r="G158" s="84" t="s">
        <v>99</v>
      </c>
      <c r="H158" s="85">
        <v>3</v>
      </c>
      <c r="I158" s="86"/>
      <c r="J158" s="87">
        <f t="shared" si="10"/>
        <v>0</v>
      </c>
      <c r="K158" s="88"/>
      <c r="L158" s="9"/>
      <c r="M158" s="89" t="s">
        <v>14</v>
      </c>
      <c r="N158" s="90" t="s">
        <v>35</v>
      </c>
      <c r="P158" s="91">
        <f t="shared" si="11"/>
        <v>0</v>
      </c>
      <c r="Q158" s="91">
        <v>0</v>
      </c>
      <c r="R158" s="91">
        <f t="shared" si="12"/>
        <v>0</v>
      </c>
      <c r="S158" s="91">
        <v>0</v>
      </c>
      <c r="T158" s="92">
        <f t="shared" si="13"/>
        <v>0</v>
      </c>
      <c r="AR158" s="93" t="s">
        <v>91</v>
      </c>
      <c r="AT158" s="93" t="s">
        <v>87</v>
      </c>
      <c r="AU158" s="93" t="s">
        <v>1</v>
      </c>
      <c r="AY158" s="1" t="s">
        <v>83</v>
      </c>
      <c r="BE158" s="94">
        <f t="shared" si="14"/>
        <v>0</v>
      </c>
      <c r="BF158" s="94">
        <f t="shared" si="15"/>
        <v>0</v>
      </c>
      <c r="BG158" s="94">
        <f t="shared" si="16"/>
        <v>0</v>
      </c>
      <c r="BH158" s="94">
        <f t="shared" si="17"/>
        <v>0</v>
      </c>
      <c r="BI158" s="94">
        <f t="shared" si="18"/>
        <v>0</v>
      </c>
      <c r="BJ158" s="1" t="s">
        <v>86</v>
      </c>
      <c r="BK158" s="94">
        <f t="shared" si="19"/>
        <v>0</v>
      </c>
      <c r="BL158" s="1" t="s">
        <v>91</v>
      </c>
      <c r="BM158" s="93" t="s">
        <v>165</v>
      </c>
    </row>
    <row r="159" spans="2:65" s="8" customFormat="1" ht="16.5" customHeight="1">
      <c r="B159" s="9"/>
      <c r="C159" s="81" t="s">
        <v>128</v>
      </c>
      <c r="D159" s="81" t="s">
        <v>87</v>
      </c>
      <c r="E159" s="82" t="s">
        <v>355</v>
      </c>
      <c r="F159" s="83" t="s">
        <v>167</v>
      </c>
      <c r="G159" s="84" t="s">
        <v>99</v>
      </c>
      <c r="H159" s="85">
        <v>20</v>
      </c>
      <c r="I159" s="86"/>
      <c r="J159" s="87">
        <f t="shared" si="10"/>
        <v>0</v>
      </c>
      <c r="K159" s="88"/>
      <c r="L159" s="9"/>
      <c r="M159" s="89" t="s">
        <v>14</v>
      </c>
      <c r="N159" s="90" t="s">
        <v>35</v>
      </c>
      <c r="P159" s="91">
        <f t="shared" si="11"/>
        <v>0</v>
      </c>
      <c r="Q159" s="91">
        <v>0</v>
      </c>
      <c r="R159" s="91">
        <f t="shared" si="12"/>
        <v>0</v>
      </c>
      <c r="S159" s="91">
        <v>0</v>
      </c>
      <c r="T159" s="92">
        <f t="shared" si="13"/>
        <v>0</v>
      </c>
      <c r="AR159" s="93" t="s">
        <v>91</v>
      </c>
      <c r="AT159" s="93" t="s">
        <v>87</v>
      </c>
      <c r="AU159" s="93" t="s">
        <v>1</v>
      </c>
      <c r="AY159" s="1" t="s">
        <v>83</v>
      </c>
      <c r="BE159" s="94">
        <f t="shared" si="14"/>
        <v>0</v>
      </c>
      <c r="BF159" s="94">
        <f t="shared" si="15"/>
        <v>0</v>
      </c>
      <c r="BG159" s="94">
        <f t="shared" si="16"/>
        <v>0</v>
      </c>
      <c r="BH159" s="94">
        <f t="shared" si="17"/>
        <v>0</v>
      </c>
      <c r="BI159" s="94">
        <f t="shared" si="18"/>
        <v>0</v>
      </c>
      <c r="BJ159" s="1" t="s">
        <v>86</v>
      </c>
      <c r="BK159" s="94">
        <f t="shared" si="19"/>
        <v>0</v>
      </c>
      <c r="BL159" s="1" t="s">
        <v>91</v>
      </c>
      <c r="BM159" s="93" t="s">
        <v>168</v>
      </c>
    </row>
    <row r="160" spans="2:65" s="8" customFormat="1" ht="16.5" customHeight="1">
      <c r="B160" s="9"/>
      <c r="C160" s="81" t="s">
        <v>169</v>
      </c>
      <c r="D160" s="81" t="s">
        <v>87</v>
      </c>
      <c r="E160" s="82" t="s">
        <v>356</v>
      </c>
      <c r="F160" s="83" t="s">
        <v>171</v>
      </c>
      <c r="G160" s="84" t="s">
        <v>90</v>
      </c>
      <c r="H160" s="85">
        <v>1</v>
      </c>
      <c r="I160" s="86"/>
      <c r="J160" s="87">
        <f t="shared" si="10"/>
        <v>0</v>
      </c>
      <c r="K160" s="88"/>
      <c r="L160" s="9"/>
      <c r="M160" s="89" t="s">
        <v>14</v>
      </c>
      <c r="N160" s="90" t="s">
        <v>35</v>
      </c>
      <c r="P160" s="91">
        <f t="shared" si="11"/>
        <v>0</v>
      </c>
      <c r="Q160" s="91">
        <v>0</v>
      </c>
      <c r="R160" s="91">
        <f t="shared" si="12"/>
        <v>0</v>
      </c>
      <c r="S160" s="91">
        <v>0</v>
      </c>
      <c r="T160" s="92">
        <f t="shared" si="13"/>
        <v>0</v>
      </c>
      <c r="AR160" s="93" t="s">
        <v>91</v>
      </c>
      <c r="AT160" s="93" t="s">
        <v>87</v>
      </c>
      <c r="AU160" s="93" t="s">
        <v>1</v>
      </c>
      <c r="AY160" s="1" t="s">
        <v>83</v>
      </c>
      <c r="BE160" s="94">
        <f t="shared" si="14"/>
        <v>0</v>
      </c>
      <c r="BF160" s="94">
        <f t="shared" si="15"/>
        <v>0</v>
      </c>
      <c r="BG160" s="94">
        <f t="shared" si="16"/>
        <v>0</v>
      </c>
      <c r="BH160" s="94">
        <f t="shared" si="17"/>
        <v>0</v>
      </c>
      <c r="BI160" s="94">
        <f t="shared" si="18"/>
        <v>0</v>
      </c>
      <c r="BJ160" s="1" t="s">
        <v>86</v>
      </c>
      <c r="BK160" s="94">
        <f t="shared" si="19"/>
        <v>0</v>
      </c>
      <c r="BL160" s="1" t="s">
        <v>91</v>
      </c>
      <c r="BM160" s="93" t="s">
        <v>172</v>
      </c>
    </row>
    <row r="161" spans="2:65" s="8" customFormat="1" ht="16.5" customHeight="1">
      <c r="B161" s="9"/>
      <c r="C161" s="81" t="s">
        <v>133</v>
      </c>
      <c r="D161" s="81" t="s">
        <v>87</v>
      </c>
      <c r="E161" s="82" t="s">
        <v>357</v>
      </c>
      <c r="F161" s="83" t="s">
        <v>174</v>
      </c>
      <c r="G161" s="84" t="s">
        <v>90</v>
      </c>
      <c r="H161" s="85">
        <v>1</v>
      </c>
      <c r="I161" s="86"/>
      <c r="J161" s="87">
        <f t="shared" si="10"/>
        <v>0</v>
      </c>
      <c r="K161" s="88"/>
      <c r="L161" s="9"/>
      <c r="M161" s="89" t="s">
        <v>14</v>
      </c>
      <c r="N161" s="90" t="s">
        <v>35</v>
      </c>
      <c r="P161" s="91">
        <f t="shared" si="11"/>
        <v>0</v>
      </c>
      <c r="Q161" s="91">
        <v>0</v>
      </c>
      <c r="R161" s="91">
        <f t="shared" si="12"/>
        <v>0</v>
      </c>
      <c r="S161" s="91">
        <v>0</v>
      </c>
      <c r="T161" s="92">
        <f t="shared" si="13"/>
        <v>0</v>
      </c>
      <c r="AR161" s="93" t="s">
        <v>91</v>
      </c>
      <c r="AT161" s="93" t="s">
        <v>87</v>
      </c>
      <c r="AU161" s="93" t="s">
        <v>1</v>
      </c>
      <c r="AY161" s="1" t="s">
        <v>83</v>
      </c>
      <c r="BE161" s="94">
        <f t="shared" si="14"/>
        <v>0</v>
      </c>
      <c r="BF161" s="94">
        <f t="shared" si="15"/>
        <v>0</v>
      </c>
      <c r="BG161" s="94">
        <f t="shared" si="16"/>
        <v>0</v>
      </c>
      <c r="BH161" s="94">
        <f t="shared" si="17"/>
        <v>0</v>
      </c>
      <c r="BI161" s="94">
        <f t="shared" si="18"/>
        <v>0</v>
      </c>
      <c r="BJ161" s="1" t="s">
        <v>86</v>
      </c>
      <c r="BK161" s="94">
        <f t="shared" si="19"/>
        <v>0</v>
      </c>
      <c r="BL161" s="1" t="s">
        <v>91</v>
      </c>
      <c r="BM161" s="93" t="s">
        <v>175</v>
      </c>
    </row>
    <row r="162" spans="2:65" s="8" customFormat="1" ht="16.5" customHeight="1">
      <c r="B162" s="9"/>
      <c r="C162" s="81" t="s">
        <v>176</v>
      </c>
      <c r="D162" s="81" t="s">
        <v>87</v>
      </c>
      <c r="E162" s="82" t="s">
        <v>358</v>
      </c>
      <c r="F162" s="83" t="s">
        <v>178</v>
      </c>
      <c r="G162" s="84" t="s">
        <v>99</v>
      </c>
      <c r="H162" s="85">
        <v>36</v>
      </c>
      <c r="I162" s="86"/>
      <c r="J162" s="87">
        <f t="shared" si="10"/>
        <v>0</v>
      </c>
      <c r="K162" s="88"/>
      <c r="L162" s="9"/>
      <c r="M162" s="89" t="s">
        <v>14</v>
      </c>
      <c r="N162" s="90" t="s">
        <v>35</v>
      </c>
      <c r="P162" s="91">
        <f t="shared" si="11"/>
        <v>0</v>
      </c>
      <c r="Q162" s="91">
        <v>0</v>
      </c>
      <c r="R162" s="91">
        <f t="shared" si="12"/>
        <v>0</v>
      </c>
      <c r="S162" s="91">
        <v>0</v>
      </c>
      <c r="T162" s="92">
        <f t="shared" si="13"/>
        <v>0</v>
      </c>
      <c r="AR162" s="93" t="s">
        <v>91</v>
      </c>
      <c r="AT162" s="93" t="s">
        <v>87</v>
      </c>
      <c r="AU162" s="93" t="s">
        <v>1</v>
      </c>
      <c r="AY162" s="1" t="s">
        <v>83</v>
      </c>
      <c r="BE162" s="94">
        <f t="shared" si="14"/>
        <v>0</v>
      </c>
      <c r="BF162" s="94">
        <f t="shared" si="15"/>
        <v>0</v>
      </c>
      <c r="BG162" s="94">
        <f t="shared" si="16"/>
        <v>0</v>
      </c>
      <c r="BH162" s="94">
        <f t="shared" si="17"/>
        <v>0</v>
      </c>
      <c r="BI162" s="94">
        <f t="shared" si="18"/>
        <v>0</v>
      </c>
      <c r="BJ162" s="1" t="s">
        <v>86</v>
      </c>
      <c r="BK162" s="94">
        <f t="shared" si="19"/>
        <v>0</v>
      </c>
      <c r="BL162" s="1" t="s">
        <v>91</v>
      </c>
      <c r="BM162" s="93" t="s">
        <v>179</v>
      </c>
    </row>
    <row r="163" spans="2:65" s="8" customFormat="1" ht="16.5" customHeight="1">
      <c r="B163" s="9"/>
      <c r="C163" s="81" t="s">
        <v>137</v>
      </c>
      <c r="D163" s="81" t="s">
        <v>87</v>
      </c>
      <c r="E163" s="82" t="s">
        <v>359</v>
      </c>
      <c r="F163" s="83" t="s">
        <v>181</v>
      </c>
      <c r="G163" s="84" t="s">
        <v>90</v>
      </c>
      <c r="H163" s="85">
        <v>48</v>
      </c>
      <c r="I163" s="86"/>
      <c r="J163" s="87">
        <f t="shared" si="10"/>
        <v>0</v>
      </c>
      <c r="K163" s="88"/>
      <c r="L163" s="9"/>
      <c r="M163" s="89" t="s">
        <v>14</v>
      </c>
      <c r="N163" s="90" t="s">
        <v>35</v>
      </c>
      <c r="P163" s="91">
        <f t="shared" si="11"/>
        <v>0</v>
      </c>
      <c r="Q163" s="91">
        <v>0</v>
      </c>
      <c r="R163" s="91">
        <f t="shared" si="12"/>
        <v>0</v>
      </c>
      <c r="S163" s="91">
        <v>0</v>
      </c>
      <c r="T163" s="92">
        <f t="shared" si="13"/>
        <v>0</v>
      </c>
      <c r="AR163" s="93" t="s">
        <v>91</v>
      </c>
      <c r="AT163" s="93" t="s">
        <v>87</v>
      </c>
      <c r="AU163" s="93" t="s">
        <v>1</v>
      </c>
      <c r="AY163" s="1" t="s">
        <v>83</v>
      </c>
      <c r="BE163" s="94">
        <f t="shared" si="14"/>
        <v>0</v>
      </c>
      <c r="BF163" s="94">
        <f t="shared" si="15"/>
        <v>0</v>
      </c>
      <c r="BG163" s="94">
        <f t="shared" si="16"/>
        <v>0</v>
      </c>
      <c r="BH163" s="94">
        <f t="shared" si="17"/>
        <v>0</v>
      </c>
      <c r="BI163" s="94">
        <f t="shared" si="18"/>
        <v>0</v>
      </c>
      <c r="BJ163" s="1" t="s">
        <v>86</v>
      </c>
      <c r="BK163" s="94">
        <f t="shared" si="19"/>
        <v>0</v>
      </c>
      <c r="BL163" s="1" t="s">
        <v>91</v>
      </c>
      <c r="BM163" s="93" t="s">
        <v>182</v>
      </c>
    </row>
    <row r="164" spans="2:65" s="8" customFormat="1" ht="16.5" customHeight="1">
      <c r="B164" s="9"/>
      <c r="C164" s="81" t="s">
        <v>183</v>
      </c>
      <c r="D164" s="81" t="s">
        <v>87</v>
      </c>
      <c r="E164" s="82" t="s">
        <v>360</v>
      </c>
      <c r="F164" s="83" t="s">
        <v>185</v>
      </c>
      <c r="G164" s="84" t="s">
        <v>90</v>
      </c>
      <c r="H164" s="85">
        <v>2</v>
      </c>
      <c r="I164" s="86"/>
      <c r="J164" s="87">
        <f t="shared" si="10"/>
        <v>0</v>
      </c>
      <c r="K164" s="88"/>
      <c r="L164" s="9"/>
      <c r="M164" s="89" t="s">
        <v>14</v>
      </c>
      <c r="N164" s="90" t="s">
        <v>35</v>
      </c>
      <c r="P164" s="91">
        <f t="shared" si="11"/>
        <v>0</v>
      </c>
      <c r="Q164" s="91">
        <v>0</v>
      </c>
      <c r="R164" s="91">
        <f t="shared" si="12"/>
        <v>0</v>
      </c>
      <c r="S164" s="91">
        <v>0</v>
      </c>
      <c r="T164" s="92">
        <f t="shared" si="13"/>
        <v>0</v>
      </c>
      <c r="AR164" s="93" t="s">
        <v>91</v>
      </c>
      <c r="AT164" s="93" t="s">
        <v>87</v>
      </c>
      <c r="AU164" s="93" t="s">
        <v>1</v>
      </c>
      <c r="AY164" s="1" t="s">
        <v>83</v>
      </c>
      <c r="BE164" s="94">
        <f t="shared" si="14"/>
        <v>0</v>
      </c>
      <c r="BF164" s="94">
        <f t="shared" si="15"/>
        <v>0</v>
      </c>
      <c r="BG164" s="94">
        <f t="shared" si="16"/>
        <v>0</v>
      </c>
      <c r="BH164" s="94">
        <f t="shared" si="17"/>
        <v>0</v>
      </c>
      <c r="BI164" s="94">
        <f t="shared" si="18"/>
        <v>0</v>
      </c>
      <c r="BJ164" s="1" t="s">
        <v>86</v>
      </c>
      <c r="BK164" s="94">
        <f t="shared" si="19"/>
        <v>0</v>
      </c>
      <c r="BL164" s="1" t="s">
        <v>91</v>
      </c>
      <c r="BM164" s="93" t="s">
        <v>186</v>
      </c>
    </row>
    <row r="165" spans="2:65" s="8" customFormat="1" ht="16.5" customHeight="1">
      <c r="B165" s="9"/>
      <c r="C165" s="81" t="s">
        <v>140</v>
      </c>
      <c r="D165" s="81" t="s">
        <v>87</v>
      </c>
      <c r="E165" s="82" t="s">
        <v>361</v>
      </c>
      <c r="F165" s="83" t="s">
        <v>362</v>
      </c>
      <c r="G165" s="84" t="s">
        <v>90</v>
      </c>
      <c r="H165" s="85">
        <v>1</v>
      </c>
      <c r="I165" s="86"/>
      <c r="J165" s="87">
        <f t="shared" si="10"/>
        <v>0</v>
      </c>
      <c r="K165" s="88"/>
      <c r="L165" s="9"/>
      <c r="M165" s="89" t="s">
        <v>14</v>
      </c>
      <c r="N165" s="90" t="s">
        <v>35</v>
      </c>
      <c r="P165" s="91">
        <f t="shared" si="11"/>
        <v>0</v>
      </c>
      <c r="Q165" s="91">
        <v>0</v>
      </c>
      <c r="R165" s="91">
        <f t="shared" si="12"/>
        <v>0</v>
      </c>
      <c r="S165" s="91">
        <v>0</v>
      </c>
      <c r="T165" s="92">
        <f t="shared" si="13"/>
        <v>0</v>
      </c>
      <c r="AR165" s="93" t="s">
        <v>91</v>
      </c>
      <c r="AT165" s="93" t="s">
        <v>87</v>
      </c>
      <c r="AU165" s="93" t="s">
        <v>1</v>
      </c>
      <c r="AY165" s="1" t="s">
        <v>83</v>
      </c>
      <c r="BE165" s="94">
        <f t="shared" si="14"/>
        <v>0</v>
      </c>
      <c r="BF165" s="94">
        <f t="shared" si="15"/>
        <v>0</v>
      </c>
      <c r="BG165" s="94">
        <f t="shared" si="16"/>
        <v>0</v>
      </c>
      <c r="BH165" s="94">
        <f t="shared" si="17"/>
        <v>0</v>
      </c>
      <c r="BI165" s="94">
        <f t="shared" si="18"/>
        <v>0</v>
      </c>
      <c r="BJ165" s="1" t="s">
        <v>86</v>
      </c>
      <c r="BK165" s="94">
        <f t="shared" si="19"/>
        <v>0</v>
      </c>
      <c r="BL165" s="1" t="s">
        <v>91</v>
      </c>
      <c r="BM165" s="93" t="s">
        <v>189</v>
      </c>
    </row>
    <row r="166" spans="2:65" s="8" customFormat="1" ht="16.5" customHeight="1">
      <c r="B166" s="9"/>
      <c r="C166" s="81" t="s">
        <v>190</v>
      </c>
      <c r="D166" s="81" t="s">
        <v>87</v>
      </c>
      <c r="E166" s="82" t="s">
        <v>363</v>
      </c>
      <c r="F166" s="83" t="s">
        <v>192</v>
      </c>
      <c r="G166" s="84" t="s">
        <v>90</v>
      </c>
      <c r="H166" s="85">
        <v>2</v>
      </c>
      <c r="I166" s="86"/>
      <c r="J166" s="87">
        <f t="shared" si="10"/>
        <v>0</v>
      </c>
      <c r="K166" s="88"/>
      <c r="L166" s="9"/>
      <c r="M166" s="89" t="s">
        <v>14</v>
      </c>
      <c r="N166" s="90" t="s">
        <v>35</v>
      </c>
      <c r="P166" s="91">
        <f t="shared" si="11"/>
        <v>0</v>
      </c>
      <c r="Q166" s="91">
        <v>0</v>
      </c>
      <c r="R166" s="91">
        <f t="shared" si="12"/>
        <v>0</v>
      </c>
      <c r="S166" s="91">
        <v>0</v>
      </c>
      <c r="T166" s="92">
        <f t="shared" si="13"/>
        <v>0</v>
      </c>
      <c r="AR166" s="93" t="s">
        <v>91</v>
      </c>
      <c r="AT166" s="93" t="s">
        <v>87</v>
      </c>
      <c r="AU166" s="93" t="s">
        <v>1</v>
      </c>
      <c r="AY166" s="1" t="s">
        <v>83</v>
      </c>
      <c r="BE166" s="94">
        <f t="shared" si="14"/>
        <v>0</v>
      </c>
      <c r="BF166" s="94">
        <f t="shared" si="15"/>
        <v>0</v>
      </c>
      <c r="BG166" s="94">
        <f t="shared" si="16"/>
        <v>0</v>
      </c>
      <c r="BH166" s="94">
        <f t="shared" si="17"/>
        <v>0</v>
      </c>
      <c r="BI166" s="94">
        <f t="shared" si="18"/>
        <v>0</v>
      </c>
      <c r="BJ166" s="1" t="s">
        <v>86</v>
      </c>
      <c r="BK166" s="94">
        <f t="shared" si="19"/>
        <v>0</v>
      </c>
      <c r="BL166" s="1" t="s">
        <v>91</v>
      </c>
      <c r="BM166" s="93" t="s">
        <v>193</v>
      </c>
    </row>
    <row r="167" spans="2:65" s="8" customFormat="1" ht="16.5" customHeight="1">
      <c r="B167" s="9"/>
      <c r="C167" s="81" t="s">
        <v>144</v>
      </c>
      <c r="D167" s="81" t="s">
        <v>87</v>
      </c>
      <c r="E167" s="82" t="s">
        <v>364</v>
      </c>
      <c r="F167" s="83" t="s">
        <v>195</v>
      </c>
      <c r="G167" s="84" t="s">
        <v>90</v>
      </c>
      <c r="H167" s="85">
        <v>1</v>
      </c>
      <c r="I167" s="86"/>
      <c r="J167" s="87">
        <f t="shared" si="10"/>
        <v>0</v>
      </c>
      <c r="K167" s="88"/>
      <c r="L167" s="9"/>
      <c r="M167" s="89" t="s">
        <v>14</v>
      </c>
      <c r="N167" s="90" t="s">
        <v>35</v>
      </c>
      <c r="P167" s="91">
        <f t="shared" si="11"/>
        <v>0</v>
      </c>
      <c r="Q167" s="91">
        <v>0</v>
      </c>
      <c r="R167" s="91">
        <f t="shared" si="12"/>
        <v>0</v>
      </c>
      <c r="S167" s="91">
        <v>0</v>
      </c>
      <c r="T167" s="92">
        <f t="shared" si="13"/>
        <v>0</v>
      </c>
      <c r="AR167" s="93" t="s">
        <v>91</v>
      </c>
      <c r="AT167" s="93" t="s">
        <v>87</v>
      </c>
      <c r="AU167" s="93" t="s">
        <v>1</v>
      </c>
      <c r="AY167" s="1" t="s">
        <v>83</v>
      </c>
      <c r="BE167" s="94">
        <f t="shared" si="14"/>
        <v>0</v>
      </c>
      <c r="BF167" s="94">
        <f t="shared" si="15"/>
        <v>0</v>
      </c>
      <c r="BG167" s="94">
        <f t="shared" si="16"/>
        <v>0</v>
      </c>
      <c r="BH167" s="94">
        <f t="shared" si="17"/>
        <v>0</v>
      </c>
      <c r="BI167" s="94">
        <f t="shared" si="18"/>
        <v>0</v>
      </c>
      <c r="BJ167" s="1" t="s">
        <v>86</v>
      </c>
      <c r="BK167" s="94">
        <f t="shared" si="19"/>
        <v>0</v>
      </c>
      <c r="BL167" s="1" t="s">
        <v>91</v>
      </c>
      <c r="BM167" s="93" t="s">
        <v>196</v>
      </c>
    </row>
    <row r="168" spans="2:65" s="8" customFormat="1" ht="16.5" customHeight="1">
      <c r="B168" s="9"/>
      <c r="C168" s="81" t="s">
        <v>197</v>
      </c>
      <c r="D168" s="81" t="s">
        <v>87</v>
      </c>
      <c r="E168" s="82" t="s">
        <v>365</v>
      </c>
      <c r="F168" s="83" t="s">
        <v>199</v>
      </c>
      <c r="G168" s="84" t="s">
        <v>90</v>
      </c>
      <c r="H168" s="85">
        <v>1</v>
      </c>
      <c r="I168" s="86"/>
      <c r="J168" s="87">
        <f t="shared" si="10"/>
        <v>0</v>
      </c>
      <c r="K168" s="88"/>
      <c r="L168" s="9"/>
      <c r="M168" s="89" t="s">
        <v>14</v>
      </c>
      <c r="N168" s="90" t="s">
        <v>35</v>
      </c>
      <c r="P168" s="91">
        <f t="shared" si="11"/>
        <v>0</v>
      </c>
      <c r="Q168" s="91">
        <v>0</v>
      </c>
      <c r="R168" s="91">
        <f t="shared" si="12"/>
        <v>0</v>
      </c>
      <c r="S168" s="91">
        <v>0</v>
      </c>
      <c r="T168" s="92">
        <f t="shared" si="13"/>
        <v>0</v>
      </c>
      <c r="AR168" s="93" t="s">
        <v>91</v>
      </c>
      <c r="AT168" s="93" t="s">
        <v>87</v>
      </c>
      <c r="AU168" s="93" t="s">
        <v>1</v>
      </c>
      <c r="AY168" s="1" t="s">
        <v>83</v>
      </c>
      <c r="BE168" s="94">
        <f t="shared" si="14"/>
        <v>0</v>
      </c>
      <c r="BF168" s="94">
        <f t="shared" si="15"/>
        <v>0</v>
      </c>
      <c r="BG168" s="94">
        <f t="shared" si="16"/>
        <v>0</v>
      </c>
      <c r="BH168" s="94">
        <f t="shared" si="17"/>
        <v>0</v>
      </c>
      <c r="BI168" s="94">
        <f t="shared" si="18"/>
        <v>0</v>
      </c>
      <c r="BJ168" s="1" t="s">
        <v>86</v>
      </c>
      <c r="BK168" s="94">
        <f t="shared" si="19"/>
        <v>0</v>
      </c>
      <c r="BL168" s="1" t="s">
        <v>91</v>
      </c>
      <c r="BM168" s="93" t="s">
        <v>200</v>
      </c>
    </row>
    <row r="169" spans="2:65" s="8" customFormat="1" ht="16.5" customHeight="1">
      <c r="B169" s="9"/>
      <c r="C169" s="81" t="s">
        <v>147</v>
      </c>
      <c r="D169" s="81" t="s">
        <v>87</v>
      </c>
      <c r="E169" s="82" t="s">
        <v>366</v>
      </c>
      <c r="F169" s="83" t="s">
        <v>202</v>
      </c>
      <c r="G169" s="84" t="s">
        <v>90</v>
      </c>
      <c r="H169" s="85">
        <v>59</v>
      </c>
      <c r="I169" s="86"/>
      <c r="J169" s="87">
        <f t="shared" si="10"/>
        <v>0</v>
      </c>
      <c r="K169" s="88"/>
      <c r="L169" s="9"/>
      <c r="M169" s="89" t="s">
        <v>14</v>
      </c>
      <c r="N169" s="90" t="s">
        <v>35</v>
      </c>
      <c r="P169" s="91">
        <f t="shared" si="11"/>
        <v>0</v>
      </c>
      <c r="Q169" s="91">
        <v>0</v>
      </c>
      <c r="R169" s="91">
        <f t="shared" si="12"/>
        <v>0</v>
      </c>
      <c r="S169" s="91">
        <v>0</v>
      </c>
      <c r="T169" s="92">
        <f t="shared" si="13"/>
        <v>0</v>
      </c>
      <c r="AR169" s="93" t="s">
        <v>91</v>
      </c>
      <c r="AT169" s="93" t="s">
        <v>87</v>
      </c>
      <c r="AU169" s="93" t="s">
        <v>1</v>
      </c>
      <c r="AY169" s="1" t="s">
        <v>83</v>
      </c>
      <c r="BE169" s="94">
        <f t="shared" si="14"/>
        <v>0</v>
      </c>
      <c r="BF169" s="94">
        <f t="shared" si="15"/>
        <v>0</v>
      </c>
      <c r="BG169" s="94">
        <f t="shared" si="16"/>
        <v>0</v>
      </c>
      <c r="BH169" s="94">
        <f t="shared" si="17"/>
        <v>0</v>
      </c>
      <c r="BI169" s="94">
        <f t="shared" si="18"/>
        <v>0</v>
      </c>
      <c r="BJ169" s="1" t="s">
        <v>86</v>
      </c>
      <c r="BK169" s="94">
        <f t="shared" si="19"/>
        <v>0</v>
      </c>
      <c r="BL169" s="1" t="s">
        <v>91</v>
      </c>
      <c r="BM169" s="93" t="s">
        <v>203</v>
      </c>
    </row>
    <row r="170" spans="2:65" s="8" customFormat="1" ht="16.5" customHeight="1">
      <c r="B170" s="9"/>
      <c r="C170" s="81" t="s">
        <v>204</v>
      </c>
      <c r="D170" s="81" t="s">
        <v>87</v>
      </c>
      <c r="E170" s="82" t="s">
        <v>367</v>
      </c>
      <c r="F170" s="83" t="s">
        <v>206</v>
      </c>
      <c r="G170" s="84" t="s">
        <v>90</v>
      </c>
      <c r="H170" s="85">
        <v>5</v>
      </c>
      <c r="I170" s="86"/>
      <c r="J170" s="87">
        <f t="shared" si="10"/>
        <v>0</v>
      </c>
      <c r="K170" s="88"/>
      <c r="L170" s="9"/>
      <c r="M170" s="89" t="s">
        <v>14</v>
      </c>
      <c r="N170" s="90" t="s">
        <v>35</v>
      </c>
      <c r="P170" s="91">
        <f t="shared" si="11"/>
        <v>0</v>
      </c>
      <c r="Q170" s="91">
        <v>0</v>
      </c>
      <c r="R170" s="91">
        <f t="shared" si="12"/>
        <v>0</v>
      </c>
      <c r="S170" s="91">
        <v>0</v>
      </c>
      <c r="T170" s="92">
        <f t="shared" si="13"/>
        <v>0</v>
      </c>
      <c r="AR170" s="93" t="s">
        <v>91</v>
      </c>
      <c r="AT170" s="93" t="s">
        <v>87</v>
      </c>
      <c r="AU170" s="93" t="s">
        <v>1</v>
      </c>
      <c r="AY170" s="1" t="s">
        <v>83</v>
      </c>
      <c r="BE170" s="94">
        <f t="shared" si="14"/>
        <v>0</v>
      </c>
      <c r="BF170" s="94">
        <f t="shared" si="15"/>
        <v>0</v>
      </c>
      <c r="BG170" s="94">
        <f t="shared" si="16"/>
        <v>0</v>
      </c>
      <c r="BH170" s="94">
        <f t="shared" si="17"/>
        <v>0</v>
      </c>
      <c r="BI170" s="94">
        <f t="shared" si="18"/>
        <v>0</v>
      </c>
      <c r="BJ170" s="1" t="s">
        <v>86</v>
      </c>
      <c r="BK170" s="94">
        <f t="shared" si="19"/>
        <v>0</v>
      </c>
      <c r="BL170" s="1" t="s">
        <v>91</v>
      </c>
      <c r="BM170" s="93" t="s">
        <v>207</v>
      </c>
    </row>
    <row r="171" spans="2:65" s="8" customFormat="1" ht="16.5" customHeight="1">
      <c r="B171" s="9"/>
      <c r="C171" s="81" t="s">
        <v>151</v>
      </c>
      <c r="D171" s="81" t="s">
        <v>87</v>
      </c>
      <c r="E171" s="82" t="s">
        <v>368</v>
      </c>
      <c r="F171" s="83" t="s">
        <v>209</v>
      </c>
      <c r="G171" s="84" t="s">
        <v>90</v>
      </c>
      <c r="H171" s="85">
        <v>1</v>
      </c>
      <c r="I171" s="86"/>
      <c r="J171" s="87">
        <f t="shared" si="10"/>
        <v>0</v>
      </c>
      <c r="K171" s="88"/>
      <c r="L171" s="9"/>
      <c r="M171" s="89" t="s">
        <v>14</v>
      </c>
      <c r="N171" s="90" t="s">
        <v>35</v>
      </c>
      <c r="P171" s="91">
        <f t="shared" si="11"/>
        <v>0</v>
      </c>
      <c r="Q171" s="91">
        <v>0</v>
      </c>
      <c r="R171" s="91">
        <f t="shared" si="12"/>
        <v>0</v>
      </c>
      <c r="S171" s="91">
        <v>0</v>
      </c>
      <c r="T171" s="92">
        <f t="shared" si="13"/>
        <v>0</v>
      </c>
      <c r="AR171" s="93" t="s">
        <v>91</v>
      </c>
      <c r="AT171" s="93" t="s">
        <v>87</v>
      </c>
      <c r="AU171" s="93" t="s">
        <v>1</v>
      </c>
      <c r="AY171" s="1" t="s">
        <v>83</v>
      </c>
      <c r="BE171" s="94">
        <f t="shared" si="14"/>
        <v>0</v>
      </c>
      <c r="BF171" s="94">
        <f t="shared" si="15"/>
        <v>0</v>
      </c>
      <c r="BG171" s="94">
        <f t="shared" si="16"/>
        <v>0</v>
      </c>
      <c r="BH171" s="94">
        <f t="shared" si="17"/>
        <v>0</v>
      </c>
      <c r="BI171" s="94">
        <f t="shared" si="18"/>
        <v>0</v>
      </c>
      <c r="BJ171" s="1" t="s">
        <v>86</v>
      </c>
      <c r="BK171" s="94">
        <f t="shared" si="19"/>
        <v>0</v>
      </c>
      <c r="BL171" s="1" t="s">
        <v>91</v>
      </c>
      <c r="BM171" s="93" t="s">
        <v>210</v>
      </c>
    </row>
    <row r="172" spans="2:65" s="68" customFormat="1" ht="22.9" customHeight="1">
      <c r="B172" s="69"/>
      <c r="D172" s="70" t="s">
        <v>79</v>
      </c>
      <c r="E172" s="79" t="s">
        <v>369</v>
      </c>
      <c r="F172" s="79" t="s">
        <v>370</v>
      </c>
      <c r="I172" s="72"/>
      <c r="J172" s="80">
        <f>BK172</f>
        <v>0</v>
      </c>
      <c r="L172" s="69"/>
      <c r="M172" s="74"/>
      <c r="P172" s="75">
        <f>SUM(P173:P176)</f>
        <v>0</v>
      </c>
      <c r="R172" s="75">
        <f>SUM(R173:R176)</f>
        <v>0</v>
      </c>
      <c r="T172" s="76">
        <f>SUM(T173:T176)</f>
        <v>0</v>
      </c>
      <c r="AR172" s="70" t="s">
        <v>86</v>
      </c>
      <c r="AT172" s="77" t="s">
        <v>79</v>
      </c>
      <c r="AU172" s="77" t="s">
        <v>86</v>
      </c>
      <c r="AY172" s="70" t="s">
        <v>83</v>
      </c>
      <c r="BK172" s="78">
        <f>SUM(BK173:BK176)</f>
        <v>0</v>
      </c>
    </row>
    <row r="173" spans="2:65" s="8" customFormat="1" ht="16.5" customHeight="1">
      <c r="B173" s="9"/>
      <c r="C173" s="81" t="s">
        <v>213</v>
      </c>
      <c r="D173" s="81" t="s">
        <v>87</v>
      </c>
      <c r="E173" s="82" t="s">
        <v>371</v>
      </c>
      <c r="F173" s="83" t="s">
        <v>372</v>
      </c>
      <c r="G173" s="84" t="s">
        <v>90</v>
      </c>
      <c r="H173" s="85">
        <v>1</v>
      </c>
      <c r="I173" s="86"/>
      <c r="J173" s="87">
        <f>ROUND(I173*H173,2)</f>
        <v>0</v>
      </c>
      <c r="K173" s="88"/>
      <c r="L173" s="9"/>
      <c r="M173" s="89" t="s">
        <v>14</v>
      </c>
      <c r="N173" s="90" t="s">
        <v>35</v>
      </c>
      <c r="P173" s="91">
        <f>O173*H173</f>
        <v>0</v>
      </c>
      <c r="Q173" s="91">
        <v>0</v>
      </c>
      <c r="R173" s="91">
        <f>Q173*H173</f>
        <v>0</v>
      </c>
      <c r="S173" s="91">
        <v>0</v>
      </c>
      <c r="T173" s="92">
        <f>S173*H173</f>
        <v>0</v>
      </c>
      <c r="AR173" s="93" t="s">
        <v>91</v>
      </c>
      <c r="AT173" s="93" t="s">
        <v>87</v>
      </c>
      <c r="AU173" s="93" t="s">
        <v>1</v>
      </c>
      <c r="AY173" s="1" t="s">
        <v>83</v>
      </c>
      <c r="BE173" s="94">
        <f>IF(N173="základní",J173,0)</f>
        <v>0</v>
      </c>
      <c r="BF173" s="94">
        <f>IF(N173="snížená",J173,0)</f>
        <v>0</v>
      </c>
      <c r="BG173" s="94">
        <f>IF(N173="zákl. přenesená",J173,0)</f>
        <v>0</v>
      </c>
      <c r="BH173" s="94">
        <f>IF(N173="sníž. přenesená",J173,0)</f>
        <v>0</v>
      </c>
      <c r="BI173" s="94">
        <f>IF(N173="nulová",J173,0)</f>
        <v>0</v>
      </c>
      <c r="BJ173" s="1" t="s">
        <v>86</v>
      </c>
      <c r="BK173" s="94">
        <f>ROUND(I173*H173,2)</f>
        <v>0</v>
      </c>
      <c r="BL173" s="1" t="s">
        <v>91</v>
      </c>
      <c r="BM173" s="93" t="s">
        <v>373</v>
      </c>
    </row>
    <row r="174" spans="2:65" s="8" customFormat="1" ht="16.5" customHeight="1">
      <c r="B174" s="9"/>
      <c r="C174" s="81" t="s">
        <v>154</v>
      </c>
      <c r="D174" s="81" t="s">
        <v>87</v>
      </c>
      <c r="E174" s="82" t="s">
        <v>374</v>
      </c>
      <c r="F174" s="83" t="s">
        <v>375</v>
      </c>
      <c r="G174" s="84" t="s">
        <v>90</v>
      </c>
      <c r="H174" s="85">
        <v>1</v>
      </c>
      <c r="I174" s="86"/>
      <c r="J174" s="87">
        <f>ROUND(I174*H174,2)</f>
        <v>0</v>
      </c>
      <c r="K174" s="88"/>
      <c r="L174" s="9"/>
      <c r="M174" s="89" t="s">
        <v>14</v>
      </c>
      <c r="N174" s="90" t="s">
        <v>35</v>
      </c>
      <c r="P174" s="91">
        <f>O174*H174</f>
        <v>0</v>
      </c>
      <c r="Q174" s="91">
        <v>0</v>
      </c>
      <c r="R174" s="91">
        <f>Q174*H174</f>
        <v>0</v>
      </c>
      <c r="S174" s="91">
        <v>0</v>
      </c>
      <c r="T174" s="92">
        <f>S174*H174</f>
        <v>0</v>
      </c>
      <c r="AR174" s="93" t="s">
        <v>91</v>
      </c>
      <c r="AT174" s="93" t="s">
        <v>87</v>
      </c>
      <c r="AU174" s="93" t="s">
        <v>1</v>
      </c>
      <c r="AY174" s="1" t="s">
        <v>83</v>
      </c>
      <c r="BE174" s="94">
        <f>IF(N174="základní",J174,0)</f>
        <v>0</v>
      </c>
      <c r="BF174" s="94">
        <f>IF(N174="snížená",J174,0)</f>
        <v>0</v>
      </c>
      <c r="BG174" s="94">
        <f>IF(N174="zákl. přenesená",J174,0)</f>
        <v>0</v>
      </c>
      <c r="BH174" s="94">
        <f>IF(N174="sníž. přenesená",J174,0)</f>
        <v>0</v>
      </c>
      <c r="BI174" s="94">
        <f>IF(N174="nulová",J174,0)</f>
        <v>0</v>
      </c>
      <c r="BJ174" s="1" t="s">
        <v>86</v>
      </c>
      <c r="BK174" s="94">
        <f>ROUND(I174*H174,2)</f>
        <v>0</v>
      </c>
      <c r="BL174" s="1" t="s">
        <v>91</v>
      </c>
      <c r="BM174" s="93" t="s">
        <v>376</v>
      </c>
    </row>
    <row r="175" spans="2:65" s="8" customFormat="1" ht="16.5" customHeight="1">
      <c r="B175" s="9"/>
      <c r="C175" s="81" t="s">
        <v>222</v>
      </c>
      <c r="D175" s="81" t="s">
        <v>87</v>
      </c>
      <c r="E175" s="82" t="s">
        <v>211</v>
      </c>
      <c r="F175" s="83" t="s">
        <v>212</v>
      </c>
      <c r="G175" s="84" t="s">
        <v>315</v>
      </c>
      <c r="H175" s="85">
        <v>1</v>
      </c>
      <c r="I175" s="86"/>
      <c r="J175" s="87">
        <f>ROUND(I175*H175,2)</f>
        <v>0</v>
      </c>
      <c r="K175" s="88"/>
      <c r="L175" s="9"/>
      <c r="M175" s="89" t="s">
        <v>14</v>
      </c>
      <c r="N175" s="90" t="s">
        <v>35</v>
      </c>
      <c r="P175" s="91">
        <f>O175*H175</f>
        <v>0</v>
      </c>
      <c r="Q175" s="91">
        <v>0</v>
      </c>
      <c r="R175" s="91">
        <f>Q175*H175</f>
        <v>0</v>
      </c>
      <c r="S175" s="91">
        <v>0</v>
      </c>
      <c r="T175" s="92">
        <f>S175*H175</f>
        <v>0</v>
      </c>
      <c r="AR175" s="93" t="s">
        <v>91</v>
      </c>
      <c r="AT175" s="93" t="s">
        <v>87</v>
      </c>
      <c r="AU175" s="93" t="s">
        <v>1</v>
      </c>
      <c r="AY175" s="1" t="s">
        <v>83</v>
      </c>
      <c r="BE175" s="94">
        <f>IF(N175="základní",J175,0)</f>
        <v>0</v>
      </c>
      <c r="BF175" s="94">
        <f>IF(N175="snížená",J175,0)</f>
        <v>0</v>
      </c>
      <c r="BG175" s="94">
        <f>IF(N175="zákl. přenesená",J175,0)</f>
        <v>0</v>
      </c>
      <c r="BH175" s="94">
        <f>IF(N175="sníž. přenesená",J175,0)</f>
        <v>0</v>
      </c>
      <c r="BI175" s="94">
        <f>IF(N175="nulová",J175,0)</f>
        <v>0</v>
      </c>
      <c r="BJ175" s="1" t="s">
        <v>86</v>
      </c>
      <c r="BK175" s="94">
        <f>ROUND(I175*H175,2)</f>
        <v>0</v>
      </c>
      <c r="BL175" s="1" t="s">
        <v>91</v>
      </c>
      <c r="BM175" s="93" t="s">
        <v>216</v>
      </c>
    </row>
    <row r="176" spans="2:65" s="8" customFormat="1" ht="19.5">
      <c r="B176" s="9"/>
      <c r="D176" s="95" t="s">
        <v>317</v>
      </c>
      <c r="F176" s="96" t="s">
        <v>377</v>
      </c>
      <c r="I176" s="97"/>
      <c r="L176" s="9"/>
      <c r="M176" s="101"/>
      <c r="T176" s="102"/>
      <c r="AT176" s="1" t="s">
        <v>317</v>
      </c>
      <c r="AU176" s="1" t="s">
        <v>1</v>
      </c>
    </row>
    <row r="177" spans="2:65" s="68" customFormat="1" ht="22.9" customHeight="1">
      <c r="B177" s="69"/>
      <c r="D177" s="70" t="s">
        <v>79</v>
      </c>
      <c r="E177" s="79" t="s">
        <v>217</v>
      </c>
      <c r="F177" s="79" t="s">
        <v>218</v>
      </c>
      <c r="I177" s="72"/>
      <c r="J177" s="80">
        <f>BK177</f>
        <v>0</v>
      </c>
      <c r="L177" s="69"/>
      <c r="M177" s="74"/>
      <c r="P177" s="75">
        <f>SUM(P178:P180)</f>
        <v>0</v>
      </c>
      <c r="R177" s="75">
        <f>SUM(R178:R180)</f>
        <v>0</v>
      </c>
      <c r="T177" s="76">
        <f>SUM(T178:T180)</f>
        <v>0</v>
      </c>
      <c r="AR177" s="70" t="s">
        <v>86</v>
      </c>
      <c r="AT177" s="77" t="s">
        <v>79</v>
      </c>
      <c r="AU177" s="77" t="s">
        <v>86</v>
      </c>
      <c r="AY177" s="70" t="s">
        <v>83</v>
      </c>
      <c r="BK177" s="78">
        <f>SUM(BK178:BK180)</f>
        <v>0</v>
      </c>
    </row>
    <row r="178" spans="2:65" s="8" customFormat="1" ht="24.2" customHeight="1">
      <c r="B178" s="9"/>
      <c r="C178" s="81" t="s">
        <v>158</v>
      </c>
      <c r="D178" s="81" t="s">
        <v>87</v>
      </c>
      <c r="E178" s="82" t="s">
        <v>219</v>
      </c>
      <c r="F178" s="83" t="s">
        <v>378</v>
      </c>
      <c r="G178" s="84" t="s">
        <v>90</v>
      </c>
      <c r="H178" s="85">
        <v>1</v>
      </c>
      <c r="I178" s="86"/>
      <c r="J178" s="87">
        <f>ROUND(I178*H178,2)</f>
        <v>0</v>
      </c>
      <c r="K178" s="88"/>
      <c r="L178" s="9"/>
      <c r="M178" s="89" t="s">
        <v>14</v>
      </c>
      <c r="N178" s="90" t="s">
        <v>35</v>
      </c>
      <c r="P178" s="91">
        <f>O178*H178</f>
        <v>0</v>
      </c>
      <c r="Q178" s="91">
        <v>0</v>
      </c>
      <c r="R178" s="91">
        <f>Q178*H178</f>
        <v>0</v>
      </c>
      <c r="S178" s="91">
        <v>0</v>
      </c>
      <c r="T178" s="92">
        <f>S178*H178</f>
        <v>0</v>
      </c>
      <c r="AR178" s="93" t="s">
        <v>91</v>
      </c>
      <c r="AT178" s="93" t="s">
        <v>87</v>
      </c>
      <c r="AU178" s="93" t="s">
        <v>1</v>
      </c>
      <c r="AY178" s="1" t="s">
        <v>83</v>
      </c>
      <c r="BE178" s="94">
        <f>IF(N178="základní",J178,0)</f>
        <v>0</v>
      </c>
      <c r="BF178" s="94">
        <f>IF(N178="snížená",J178,0)</f>
        <v>0</v>
      </c>
      <c r="BG178" s="94">
        <f>IF(N178="zákl. přenesená",J178,0)</f>
        <v>0</v>
      </c>
      <c r="BH178" s="94">
        <f>IF(N178="sníž. přenesená",J178,0)</f>
        <v>0</v>
      </c>
      <c r="BI178" s="94">
        <f>IF(N178="nulová",J178,0)</f>
        <v>0</v>
      </c>
      <c r="BJ178" s="1" t="s">
        <v>86</v>
      </c>
      <c r="BK178" s="94">
        <f>ROUND(I178*H178,2)</f>
        <v>0</v>
      </c>
      <c r="BL178" s="1" t="s">
        <v>91</v>
      </c>
      <c r="BM178" s="93" t="s">
        <v>221</v>
      </c>
    </row>
    <row r="179" spans="2:65" s="8" customFormat="1" ht="21.75" customHeight="1">
      <c r="B179" s="9"/>
      <c r="C179" s="81" t="s">
        <v>231</v>
      </c>
      <c r="D179" s="81" t="s">
        <v>87</v>
      </c>
      <c r="E179" s="82" t="s">
        <v>223</v>
      </c>
      <c r="F179" s="83" t="s">
        <v>224</v>
      </c>
      <c r="G179" s="84" t="s">
        <v>90</v>
      </c>
      <c r="H179" s="85">
        <v>2</v>
      </c>
      <c r="I179" s="86"/>
      <c r="J179" s="87">
        <f>ROUND(I179*H179,2)</f>
        <v>0</v>
      </c>
      <c r="K179" s="88"/>
      <c r="L179" s="9"/>
      <c r="M179" s="89" t="s">
        <v>14</v>
      </c>
      <c r="N179" s="90" t="s">
        <v>35</v>
      </c>
      <c r="P179" s="91">
        <f>O179*H179</f>
        <v>0</v>
      </c>
      <c r="Q179" s="91">
        <v>0</v>
      </c>
      <c r="R179" s="91">
        <f>Q179*H179</f>
        <v>0</v>
      </c>
      <c r="S179" s="91">
        <v>0</v>
      </c>
      <c r="T179" s="92">
        <f>S179*H179</f>
        <v>0</v>
      </c>
      <c r="AR179" s="93" t="s">
        <v>91</v>
      </c>
      <c r="AT179" s="93" t="s">
        <v>87</v>
      </c>
      <c r="AU179" s="93" t="s">
        <v>1</v>
      </c>
      <c r="AY179" s="1" t="s">
        <v>83</v>
      </c>
      <c r="BE179" s="94">
        <f>IF(N179="základní",J179,0)</f>
        <v>0</v>
      </c>
      <c r="BF179" s="94">
        <f>IF(N179="snížená",J179,0)</f>
        <v>0</v>
      </c>
      <c r="BG179" s="94">
        <f>IF(N179="zákl. přenesená",J179,0)</f>
        <v>0</v>
      </c>
      <c r="BH179" s="94">
        <f>IF(N179="sníž. přenesená",J179,0)</f>
        <v>0</v>
      </c>
      <c r="BI179" s="94">
        <f>IF(N179="nulová",J179,0)</f>
        <v>0</v>
      </c>
      <c r="BJ179" s="1" t="s">
        <v>86</v>
      </c>
      <c r="BK179" s="94">
        <f>ROUND(I179*H179,2)</f>
        <v>0</v>
      </c>
      <c r="BL179" s="1" t="s">
        <v>91</v>
      </c>
      <c r="BM179" s="93" t="s">
        <v>225</v>
      </c>
    </row>
    <row r="180" spans="2:65" s="8" customFormat="1" ht="24.2" customHeight="1">
      <c r="B180" s="9"/>
      <c r="C180" s="81" t="s">
        <v>161</v>
      </c>
      <c r="D180" s="81" t="s">
        <v>87</v>
      </c>
      <c r="E180" s="82" t="s">
        <v>226</v>
      </c>
      <c r="F180" s="83" t="s">
        <v>379</v>
      </c>
      <c r="G180" s="84" t="s">
        <v>90</v>
      </c>
      <c r="H180" s="85">
        <v>2</v>
      </c>
      <c r="I180" s="86"/>
      <c r="J180" s="87">
        <f>ROUND(I180*H180,2)</f>
        <v>0</v>
      </c>
      <c r="K180" s="88"/>
      <c r="L180" s="9"/>
      <c r="M180" s="89" t="s">
        <v>14</v>
      </c>
      <c r="N180" s="90" t="s">
        <v>35</v>
      </c>
      <c r="P180" s="91">
        <f>O180*H180</f>
        <v>0</v>
      </c>
      <c r="Q180" s="91">
        <v>0</v>
      </c>
      <c r="R180" s="91">
        <f>Q180*H180</f>
        <v>0</v>
      </c>
      <c r="S180" s="91">
        <v>0</v>
      </c>
      <c r="T180" s="92">
        <f>S180*H180</f>
        <v>0</v>
      </c>
      <c r="AR180" s="93" t="s">
        <v>91</v>
      </c>
      <c r="AT180" s="93" t="s">
        <v>87</v>
      </c>
      <c r="AU180" s="93" t="s">
        <v>1</v>
      </c>
      <c r="AY180" s="1" t="s">
        <v>83</v>
      </c>
      <c r="BE180" s="94">
        <f>IF(N180="základní",J180,0)</f>
        <v>0</v>
      </c>
      <c r="BF180" s="94">
        <f>IF(N180="snížená",J180,0)</f>
        <v>0</v>
      </c>
      <c r="BG180" s="94">
        <f>IF(N180="zákl. přenesená",J180,0)</f>
        <v>0</v>
      </c>
      <c r="BH180" s="94">
        <f>IF(N180="sníž. přenesená",J180,0)</f>
        <v>0</v>
      </c>
      <c r="BI180" s="94">
        <f>IF(N180="nulová",J180,0)</f>
        <v>0</v>
      </c>
      <c r="BJ180" s="1" t="s">
        <v>86</v>
      </c>
      <c r="BK180" s="94">
        <f>ROUND(I180*H180,2)</f>
        <v>0</v>
      </c>
      <c r="BL180" s="1" t="s">
        <v>91</v>
      </c>
      <c r="BM180" s="93" t="s">
        <v>228</v>
      </c>
    </row>
    <row r="181" spans="2:65" s="68" customFormat="1" ht="22.9" customHeight="1">
      <c r="B181" s="69"/>
      <c r="D181" s="70" t="s">
        <v>79</v>
      </c>
      <c r="E181" s="79" t="s">
        <v>229</v>
      </c>
      <c r="F181" s="79" t="s">
        <v>230</v>
      </c>
      <c r="I181" s="72"/>
      <c r="J181" s="80">
        <f>BK181</f>
        <v>0</v>
      </c>
      <c r="L181" s="69"/>
      <c r="M181" s="74"/>
      <c r="P181" s="75">
        <f>SUM(P182:P183)</f>
        <v>0</v>
      </c>
      <c r="R181" s="75">
        <f>SUM(R182:R183)</f>
        <v>0</v>
      </c>
      <c r="T181" s="76">
        <f>SUM(T182:T183)</f>
        <v>0</v>
      </c>
      <c r="AR181" s="70" t="s">
        <v>86</v>
      </c>
      <c r="AT181" s="77" t="s">
        <v>79</v>
      </c>
      <c r="AU181" s="77" t="s">
        <v>86</v>
      </c>
      <c r="AY181" s="70" t="s">
        <v>83</v>
      </c>
      <c r="BK181" s="78">
        <f>SUM(BK182:BK183)</f>
        <v>0</v>
      </c>
    </row>
    <row r="182" spans="2:65" s="8" customFormat="1" ht="21.75" customHeight="1">
      <c r="B182" s="9"/>
      <c r="C182" s="81" t="s">
        <v>240</v>
      </c>
      <c r="D182" s="81" t="s">
        <v>87</v>
      </c>
      <c r="E182" s="82" t="s">
        <v>232</v>
      </c>
      <c r="F182" s="83" t="s">
        <v>380</v>
      </c>
      <c r="G182" s="84" t="s">
        <v>90</v>
      </c>
      <c r="H182" s="85">
        <v>1</v>
      </c>
      <c r="I182" s="86"/>
      <c r="J182" s="87">
        <f>ROUND(I182*H182,2)</f>
        <v>0</v>
      </c>
      <c r="K182" s="88"/>
      <c r="L182" s="9"/>
      <c r="M182" s="89" t="s">
        <v>14</v>
      </c>
      <c r="N182" s="90" t="s">
        <v>35</v>
      </c>
      <c r="P182" s="91">
        <f>O182*H182</f>
        <v>0</v>
      </c>
      <c r="Q182" s="91">
        <v>0</v>
      </c>
      <c r="R182" s="91">
        <f>Q182*H182</f>
        <v>0</v>
      </c>
      <c r="S182" s="91">
        <v>0</v>
      </c>
      <c r="T182" s="92">
        <f>S182*H182</f>
        <v>0</v>
      </c>
      <c r="AR182" s="93" t="s">
        <v>91</v>
      </c>
      <c r="AT182" s="93" t="s">
        <v>87</v>
      </c>
      <c r="AU182" s="93" t="s">
        <v>1</v>
      </c>
      <c r="AY182" s="1" t="s">
        <v>83</v>
      </c>
      <c r="BE182" s="94">
        <f>IF(N182="základní",J182,0)</f>
        <v>0</v>
      </c>
      <c r="BF182" s="94">
        <f>IF(N182="snížená",J182,0)</f>
        <v>0</v>
      </c>
      <c r="BG182" s="94">
        <f>IF(N182="zákl. přenesená",J182,0)</f>
        <v>0</v>
      </c>
      <c r="BH182" s="94">
        <f>IF(N182="sníž. přenesená",J182,0)</f>
        <v>0</v>
      </c>
      <c r="BI182" s="94">
        <f>IF(N182="nulová",J182,0)</f>
        <v>0</v>
      </c>
      <c r="BJ182" s="1" t="s">
        <v>86</v>
      </c>
      <c r="BK182" s="94">
        <f>ROUND(I182*H182,2)</f>
        <v>0</v>
      </c>
      <c r="BL182" s="1" t="s">
        <v>91</v>
      </c>
      <c r="BM182" s="93" t="s">
        <v>234</v>
      </c>
    </row>
    <row r="183" spans="2:65" s="8" customFormat="1" ht="21.75" customHeight="1">
      <c r="B183" s="9"/>
      <c r="C183" s="81" t="s">
        <v>165</v>
      </c>
      <c r="D183" s="81" t="s">
        <v>87</v>
      </c>
      <c r="E183" s="82" t="s">
        <v>235</v>
      </c>
      <c r="F183" s="83" t="s">
        <v>381</v>
      </c>
      <c r="G183" s="84" t="s">
        <v>90</v>
      </c>
      <c r="H183" s="85">
        <v>2</v>
      </c>
      <c r="I183" s="86"/>
      <c r="J183" s="87">
        <f>ROUND(I183*H183,2)</f>
        <v>0</v>
      </c>
      <c r="K183" s="88"/>
      <c r="L183" s="9"/>
      <c r="M183" s="89" t="s">
        <v>14</v>
      </c>
      <c r="N183" s="90" t="s">
        <v>35</v>
      </c>
      <c r="P183" s="91">
        <f>O183*H183</f>
        <v>0</v>
      </c>
      <c r="Q183" s="91">
        <v>0</v>
      </c>
      <c r="R183" s="91">
        <f>Q183*H183</f>
        <v>0</v>
      </c>
      <c r="S183" s="91">
        <v>0</v>
      </c>
      <c r="T183" s="92">
        <f>S183*H183</f>
        <v>0</v>
      </c>
      <c r="AR183" s="93" t="s">
        <v>91</v>
      </c>
      <c r="AT183" s="93" t="s">
        <v>87</v>
      </c>
      <c r="AU183" s="93" t="s">
        <v>1</v>
      </c>
      <c r="AY183" s="1" t="s">
        <v>83</v>
      </c>
      <c r="BE183" s="94">
        <f>IF(N183="základní",J183,0)</f>
        <v>0</v>
      </c>
      <c r="BF183" s="94">
        <f>IF(N183="snížená",J183,0)</f>
        <v>0</v>
      </c>
      <c r="BG183" s="94">
        <f>IF(N183="zákl. přenesená",J183,0)</f>
        <v>0</v>
      </c>
      <c r="BH183" s="94">
        <f>IF(N183="sníž. přenesená",J183,0)</f>
        <v>0</v>
      </c>
      <c r="BI183" s="94">
        <f>IF(N183="nulová",J183,0)</f>
        <v>0</v>
      </c>
      <c r="BJ183" s="1" t="s">
        <v>86</v>
      </c>
      <c r="BK183" s="94">
        <f>ROUND(I183*H183,2)</f>
        <v>0</v>
      </c>
      <c r="BL183" s="1" t="s">
        <v>91</v>
      </c>
      <c r="BM183" s="93" t="s">
        <v>237</v>
      </c>
    </row>
    <row r="184" spans="2:65" s="68" customFormat="1" ht="22.9" customHeight="1">
      <c r="B184" s="69"/>
      <c r="D184" s="70" t="s">
        <v>79</v>
      </c>
      <c r="E184" s="79" t="s">
        <v>238</v>
      </c>
      <c r="F184" s="79" t="s">
        <v>239</v>
      </c>
      <c r="I184" s="72"/>
      <c r="J184" s="80">
        <f>BK184</f>
        <v>0</v>
      </c>
      <c r="L184" s="69"/>
      <c r="M184" s="74"/>
      <c r="P184" s="75">
        <f>SUM(P185:P186)</f>
        <v>0</v>
      </c>
      <c r="R184" s="75">
        <f>SUM(R185:R186)</f>
        <v>0</v>
      </c>
      <c r="T184" s="76">
        <f>SUM(T185:T186)</f>
        <v>0</v>
      </c>
      <c r="AR184" s="70" t="s">
        <v>86</v>
      </c>
      <c r="AT184" s="77" t="s">
        <v>79</v>
      </c>
      <c r="AU184" s="77" t="s">
        <v>86</v>
      </c>
      <c r="AY184" s="70" t="s">
        <v>83</v>
      </c>
      <c r="BK184" s="78">
        <f>SUM(BK185:BK186)</f>
        <v>0</v>
      </c>
    </row>
    <row r="185" spans="2:65" s="8" customFormat="1" ht="24.2" customHeight="1">
      <c r="B185" s="9"/>
      <c r="C185" s="81" t="s">
        <v>249</v>
      </c>
      <c r="D185" s="81" t="s">
        <v>87</v>
      </c>
      <c r="E185" s="82" t="s">
        <v>241</v>
      </c>
      <c r="F185" s="83" t="s">
        <v>242</v>
      </c>
      <c r="G185" s="84" t="s">
        <v>90</v>
      </c>
      <c r="H185" s="85">
        <v>1</v>
      </c>
      <c r="I185" s="86"/>
      <c r="J185" s="87">
        <f>ROUND(I185*H185,2)</f>
        <v>0</v>
      </c>
      <c r="K185" s="88"/>
      <c r="L185" s="9"/>
      <c r="M185" s="89" t="s">
        <v>14</v>
      </c>
      <c r="N185" s="90" t="s">
        <v>35</v>
      </c>
      <c r="P185" s="91">
        <f>O185*H185</f>
        <v>0</v>
      </c>
      <c r="Q185" s="91">
        <v>0</v>
      </c>
      <c r="R185" s="91">
        <f>Q185*H185</f>
        <v>0</v>
      </c>
      <c r="S185" s="91">
        <v>0</v>
      </c>
      <c r="T185" s="92">
        <f>S185*H185</f>
        <v>0</v>
      </c>
      <c r="AR185" s="93" t="s">
        <v>91</v>
      </c>
      <c r="AT185" s="93" t="s">
        <v>87</v>
      </c>
      <c r="AU185" s="93" t="s">
        <v>1</v>
      </c>
      <c r="AY185" s="1" t="s">
        <v>83</v>
      </c>
      <c r="BE185" s="94">
        <f>IF(N185="základní",J185,0)</f>
        <v>0</v>
      </c>
      <c r="BF185" s="94">
        <f>IF(N185="snížená",J185,0)</f>
        <v>0</v>
      </c>
      <c r="BG185" s="94">
        <f>IF(N185="zákl. přenesená",J185,0)</f>
        <v>0</v>
      </c>
      <c r="BH185" s="94">
        <f>IF(N185="sníž. přenesená",J185,0)</f>
        <v>0</v>
      </c>
      <c r="BI185" s="94">
        <f>IF(N185="nulová",J185,0)</f>
        <v>0</v>
      </c>
      <c r="BJ185" s="1" t="s">
        <v>86</v>
      </c>
      <c r="BK185" s="94">
        <f>ROUND(I185*H185,2)</f>
        <v>0</v>
      </c>
      <c r="BL185" s="1" t="s">
        <v>91</v>
      </c>
      <c r="BM185" s="93" t="s">
        <v>243</v>
      </c>
    </row>
    <row r="186" spans="2:65" s="8" customFormat="1" ht="16.5" customHeight="1">
      <c r="B186" s="9"/>
      <c r="C186" s="81" t="s">
        <v>168</v>
      </c>
      <c r="D186" s="81" t="s">
        <v>87</v>
      </c>
      <c r="E186" s="82" t="s">
        <v>244</v>
      </c>
      <c r="F186" s="83" t="s">
        <v>245</v>
      </c>
      <c r="G186" s="84" t="s">
        <v>90</v>
      </c>
      <c r="H186" s="85">
        <v>1</v>
      </c>
      <c r="I186" s="86"/>
      <c r="J186" s="87">
        <f>ROUND(I186*H186,2)</f>
        <v>0</v>
      </c>
      <c r="K186" s="88"/>
      <c r="L186" s="9"/>
      <c r="M186" s="89" t="s">
        <v>14</v>
      </c>
      <c r="N186" s="90" t="s">
        <v>35</v>
      </c>
      <c r="P186" s="91">
        <f>O186*H186</f>
        <v>0</v>
      </c>
      <c r="Q186" s="91">
        <v>0</v>
      </c>
      <c r="R186" s="91">
        <f>Q186*H186</f>
        <v>0</v>
      </c>
      <c r="S186" s="91">
        <v>0</v>
      </c>
      <c r="T186" s="92">
        <f>S186*H186</f>
        <v>0</v>
      </c>
      <c r="AR186" s="93" t="s">
        <v>91</v>
      </c>
      <c r="AT186" s="93" t="s">
        <v>87</v>
      </c>
      <c r="AU186" s="93" t="s">
        <v>1</v>
      </c>
      <c r="AY186" s="1" t="s">
        <v>83</v>
      </c>
      <c r="BE186" s="94">
        <f>IF(N186="základní",J186,0)</f>
        <v>0</v>
      </c>
      <c r="BF186" s="94">
        <f>IF(N186="snížená",J186,0)</f>
        <v>0</v>
      </c>
      <c r="BG186" s="94">
        <f>IF(N186="zákl. přenesená",J186,0)</f>
        <v>0</v>
      </c>
      <c r="BH186" s="94">
        <f>IF(N186="sníž. přenesená",J186,0)</f>
        <v>0</v>
      </c>
      <c r="BI186" s="94">
        <f>IF(N186="nulová",J186,0)</f>
        <v>0</v>
      </c>
      <c r="BJ186" s="1" t="s">
        <v>86</v>
      </c>
      <c r="BK186" s="94">
        <f>ROUND(I186*H186,2)</f>
        <v>0</v>
      </c>
      <c r="BL186" s="1" t="s">
        <v>91</v>
      </c>
      <c r="BM186" s="93" t="s">
        <v>246</v>
      </c>
    </row>
    <row r="187" spans="2:65" s="68" customFormat="1" ht="22.9" customHeight="1">
      <c r="B187" s="69"/>
      <c r="D187" s="70" t="s">
        <v>79</v>
      </c>
      <c r="E187" s="79" t="s">
        <v>247</v>
      </c>
      <c r="F187" s="79" t="s">
        <v>248</v>
      </c>
      <c r="I187" s="72"/>
      <c r="J187" s="80">
        <f>BK187</f>
        <v>0</v>
      </c>
      <c r="L187" s="69"/>
      <c r="M187" s="74"/>
      <c r="P187" s="75">
        <f>SUM(P188:P207)</f>
        <v>0</v>
      </c>
      <c r="R187" s="75">
        <f>SUM(R188:R207)</f>
        <v>0</v>
      </c>
      <c r="T187" s="76">
        <f>SUM(T188:T207)</f>
        <v>0</v>
      </c>
      <c r="AR187" s="70" t="s">
        <v>86</v>
      </c>
      <c r="AT187" s="77" t="s">
        <v>79</v>
      </c>
      <c r="AU187" s="77" t="s">
        <v>86</v>
      </c>
      <c r="AY187" s="70" t="s">
        <v>83</v>
      </c>
      <c r="BK187" s="78">
        <f>SUM(BK188:BK207)</f>
        <v>0</v>
      </c>
    </row>
    <row r="188" spans="2:65" s="8" customFormat="1" ht="16.5" customHeight="1">
      <c r="B188" s="9"/>
      <c r="C188" s="81" t="s">
        <v>256</v>
      </c>
      <c r="D188" s="81" t="s">
        <v>87</v>
      </c>
      <c r="E188" s="82" t="s">
        <v>250</v>
      </c>
      <c r="F188" s="83" t="s">
        <v>251</v>
      </c>
      <c r="G188" s="84" t="s">
        <v>90</v>
      </c>
      <c r="H188" s="85">
        <v>51</v>
      </c>
      <c r="I188" s="86"/>
      <c r="J188" s="87">
        <f t="shared" ref="J188:J206" si="20">ROUND(I188*H188,2)</f>
        <v>0</v>
      </c>
      <c r="K188" s="88"/>
      <c r="L188" s="9"/>
      <c r="M188" s="89" t="s">
        <v>14</v>
      </c>
      <c r="N188" s="90" t="s">
        <v>35</v>
      </c>
      <c r="P188" s="91">
        <f t="shared" ref="P188:P206" si="21">O188*H188</f>
        <v>0</v>
      </c>
      <c r="Q188" s="91">
        <v>0</v>
      </c>
      <c r="R188" s="91">
        <f t="shared" ref="R188:R206" si="22">Q188*H188</f>
        <v>0</v>
      </c>
      <c r="S188" s="91">
        <v>0</v>
      </c>
      <c r="T188" s="92">
        <f t="shared" ref="T188:T206" si="23">S188*H188</f>
        <v>0</v>
      </c>
      <c r="AR188" s="93" t="s">
        <v>91</v>
      </c>
      <c r="AT188" s="93" t="s">
        <v>87</v>
      </c>
      <c r="AU188" s="93" t="s">
        <v>1</v>
      </c>
      <c r="AY188" s="1" t="s">
        <v>83</v>
      </c>
      <c r="BE188" s="94">
        <f t="shared" ref="BE188:BE206" si="24">IF(N188="základní",J188,0)</f>
        <v>0</v>
      </c>
      <c r="BF188" s="94">
        <f t="shared" ref="BF188:BF206" si="25">IF(N188="snížená",J188,0)</f>
        <v>0</v>
      </c>
      <c r="BG188" s="94">
        <f t="shared" ref="BG188:BG206" si="26">IF(N188="zákl. přenesená",J188,0)</f>
        <v>0</v>
      </c>
      <c r="BH188" s="94">
        <f t="shared" ref="BH188:BH206" si="27">IF(N188="sníž. přenesená",J188,0)</f>
        <v>0</v>
      </c>
      <c r="BI188" s="94">
        <f t="shared" ref="BI188:BI206" si="28">IF(N188="nulová",J188,0)</f>
        <v>0</v>
      </c>
      <c r="BJ188" s="1" t="s">
        <v>86</v>
      </c>
      <c r="BK188" s="94">
        <f t="shared" ref="BK188:BK206" si="29">ROUND(I188*H188,2)</f>
        <v>0</v>
      </c>
      <c r="BL188" s="1" t="s">
        <v>91</v>
      </c>
      <c r="BM188" s="93" t="s">
        <v>252</v>
      </c>
    </row>
    <row r="189" spans="2:65" s="8" customFormat="1" ht="16.5" customHeight="1">
      <c r="B189" s="9"/>
      <c r="C189" s="81" t="s">
        <v>172</v>
      </c>
      <c r="D189" s="81" t="s">
        <v>87</v>
      </c>
      <c r="E189" s="82" t="s">
        <v>382</v>
      </c>
      <c r="F189" s="83" t="s">
        <v>254</v>
      </c>
      <c r="G189" s="84" t="s">
        <v>90</v>
      </c>
      <c r="H189" s="85">
        <v>1</v>
      </c>
      <c r="I189" s="86"/>
      <c r="J189" s="87">
        <f t="shared" si="20"/>
        <v>0</v>
      </c>
      <c r="K189" s="88"/>
      <c r="L189" s="9"/>
      <c r="M189" s="89" t="s">
        <v>14</v>
      </c>
      <c r="N189" s="90" t="s">
        <v>35</v>
      </c>
      <c r="P189" s="91">
        <f t="shared" si="21"/>
        <v>0</v>
      </c>
      <c r="Q189" s="91">
        <v>0</v>
      </c>
      <c r="R189" s="91">
        <f t="shared" si="22"/>
        <v>0</v>
      </c>
      <c r="S189" s="91">
        <v>0</v>
      </c>
      <c r="T189" s="92">
        <f t="shared" si="23"/>
        <v>0</v>
      </c>
      <c r="AR189" s="93" t="s">
        <v>91</v>
      </c>
      <c r="AT189" s="93" t="s">
        <v>87</v>
      </c>
      <c r="AU189" s="93" t="s">
        <v>1</v>
      </c>
      <c r="AY189" s="1" t="s">
        <v>83</v>
      </c>
      <c r="BE189" s="94">
        <f t="shared" si="24"/>
        <v>0</v>
      </c>
      <c r="BF189" s="94">
        <f t="shared" si="25"/>
        <v>0</v>
      </c>
      <c r="BG189" s="94">
        <f t="shared" si="26"/>
        <v>0</v>
      </c>
      <c r="BH189" s="94">
        <f t="shared" si="27"/>
        <v>0</v>
      </c>
      <c r="BI189" s="94">
        <f t="shared" si="28"/>
        <v>0</v>
      </c>
      <c r="BJ189" s="1" t="s">
        <v>86</v>
      </c>
      <c r="BK189" s="94">
        <f t="shared" si="29"/>
        <v>0</v>
      </c>
      <c r="BL189" s="1" t="s">
        <v>91</v>
      </c>
      <c r="BM189" s="93" t="s">
        <v>255</v>
      </c>
    </row>
    <row r="190" spans="2:65" s="8" customFormat="1" ht="16.5" customHeight="1">
      <c r="B190" s="9"/>
      <c r="C190" s="81" t="s">
        <v>263</v>
      </c>
      <c r="D190" s="81" t="s">
        <v>87</v>
      </c>
      <c r="E190" s="82" t="s">
        <v>383</v>
      </c>
      <c r="F190" s="83" t="s">
        <v>258</v>
      </c>
      <c r="G190" s="84" t="s">
        <v>99</v>
      </c>
      <c r="H190" s="85">
        <v>57</v>
      </c>
      <c r="I190" s="86"/>
      <c r="J190" s="87">
        <f t="shared" si="20"/>
        <v>0</v>
      </c>
      <c r="K190" s="88"/>
      <c r="L190" s="9"/>
      <c r="M190" s="89" t="s">
        <v>14</v>
      </c>
      <c r="N190" s="90" t="s">
        <v>35</v>
      </c>
      <c r="P190" s="91">
        <f t="shared" si="21"/>
        <v>0</v>
      </c>
      <c r="Q190" s="91">
        <v>0</v>
      </c>
      <c r="R190" s="91">
        <f t="shared" si="22"/>
        <v>0</v>
      </c>
      <c r="S190" s="91">
        <v>0</v>
      </c>
      <c r="T190" s="92">
        <f t="shared" si="23"/>
        <v>0</v>
      </c>
      <c r="AR190" s="93" t="s">
        <v>91</v>
      </c>
      <c r="AT190" s="93" t="s">
        <v>87</v>
      </c>
      <c r="AU190" s="93" t="s">
        <v>1</v>
      </c>
      <c r="AY190" s="1" t="s">
        <v>83</v>
      </c>
      <c r="BE190" s="94">
        <f t="shared" si="24"/>
        <v>0</v>
      </c>
      <c r="BF190" s="94">
        <f t="shared" si="25"/>
        <v>0</v>
      </c>
      <c r="BG190" s="94">
        <f t="shared" si="26"/>
        <v>0</v>
      </c>
      <c r="BH190" s="94">
        <f t="shared" si="27"/>
        <v>0</v>
      </c>
      <c r="BI190" s="94">
        <f t="shared" si="28"/>
        <v>0</v>
      </c>
      <c r="BJ190" s="1" t="s">
        <v>86</v>
      </c>
      <c r="BK190" s="94">
        <f t="shared" si="29"/>
        <v>0</v>
      </c>
      <c r="BL190" s="1" t="s">
        <v>91</v>
      </c>
      <c r="BM190" s="93" t="s">
        <v>259</v>
      </c>
    </row>
    <row r="191" spans="2:65" s="8" customFormat="1" ht="16.5" customHeight="1">
      <c r="B191" s="9"/>
      <c r="C191" s="81" t="s">
        <v>175</v>
      </c>
      <c r="D191" s="81" t="s">
        <v>87</v>
      </c>
      <c r="E191" s="82" t="s">
        <v>384</v>
      </c>
      <c r="F191" s="83" t="s">
        <v>261</v>
      </c>
      <c r="G191" s="84" t="s">
        <v>99</v>
      </c>
      <c r="H191" s="85">
        <v>25</v>
      </c>
      <c r="I191" s="86"/>
      <c r="J191" s="87">
        <f t="shared" si="20"/>
        <v>0</v>
      </c>
      <c r="K191" s="88"/>
      <c r="L191" s="9"/>
      <c r="M191" s="89" t="s">
        <v>14</v>
      </c>
      <c r="N191" s="90" t="s">
        <v>35</v>
      </c>
      <c r="P191" s="91">
        <f t="shared" si="21"/>
        <v>0</v>
      </c>
      <c r="Q191" s="91">
        <v>0</v>
      </c>
      <c r="R191" s="91">
        <f t="shared" si="22"/>
        <v>0</v>
      </c>
      <c r="S191" s="91">
        <v>0</v>
      </c>
      <c r="T191" s="92">
        <f t="shared" si="23"/>
        <v>0</v>
      </c>
      <c r="AR191" s="93" t="s">
        <v>91</v>
      </c>
      <c r="AT191" s="93" t="s">
        <v>87</v>
      </c>
      <c r="AU191" s="93" t="s">
        <v>1</v>
      </c>
      <c r="AY191" s="1" t="s">
        <v>83</v>
      </c>
      <c r="BE191" s="94">
        <f t="shared" si="24"/>
        <v>0</v>
      </c>
      <c r="BF191" s="94">
        <f t="shared" si="25"/>
        <v>0</v>
      </c>
      <c r="BG191" s="94">
        <f t="shared" si="26"/>
        <v>0</v>
      </c>
      <c r="BH191" s="94">
        <f t="shared" si="27"/>
        <v>0</v>
      </c>
      <c r="BI191" s="94">
        <f t="shared" si="28"/>
        <v>0</v>
      </c>
      <c r="BJ191" s="1" t="s">
        <v>86</v>
      </c>
      <c r="BK191" s="94">
        <f t="shared" si="29"/>
        <v>0</v>
      </c>
      <c r="BL191" s="1" t="s">
        <v>91</v>
      </c>
      <c r="BM191" s="93" t="s">
        <v>262</v>
      </c>
    </row>
    <row r="192" spans="2:65" s="8" customFormat="1" ht="16.5" customHeight="1">
      <c r="B192" s="9"/>
      <c r="C192" s="81" t="s">
        <v>270</v>
      </c>
      <c r="D192" s="81" t="s">
        <v>87</v>
      </c>
      <c r="E192" s="82" t="s">
        <v>385</v>
      </c>
      <c r="F192" s="83" t="s">
        <v>386</v>
      </c>
      <c r="G192" s="84" t="s">
        <v>99</v>
      </c>
      <c r="H192" s="85">
        <v>20</v>
      </c>
      <c r="I192" s="86"/>
      <c r="J192" s="87">
        <f t="shared" si="20"/>
        <v>0</v>
      </c>
      <c r="K192" s="88"/>
      <c r="L192" s="9"/>
      <c r="M192" s="89" t="s">
        <v>14</v>
      </c>
      <c r="N192" s="90" t="s">
        <v>35</v>
      </c>
      <c r="P192" s="91">
        <f t="shared" si="21"/>
        <v>0</v>
      </c>
      <c r="Q192" s="91">
        <v>0</v>
      </c>
      <c r="R192" s="91">
        <f t="shared" si="22"/>
        <v>0</v>
      </c>
      <c r="S192" s="91">
        <v>0</v>
      </c>
      <c r="T192" s="92">
        <f t="shared" si="23"/>
        <v>0</v>
      </c>
      <c r="AR192" s="93" t="s">
        <v>91</v>
      </c>
      <c r="AT192" s="93" t="s">
        <v>87</v>
      </c>
      <c r="AU192" s="93" t="s">
        <v>1</v>
      </c>
      <c r="AY192" s="1" t="s">
        <v>83</v>
      </c>
      <c r="BE192" s="94">
        <f t="shared" si="24"/>
        <v>0</v>
      </c>
      <c r="BF192" s="94">
        <f t="shared" si="25"/>
        <v>0</v>
      </c>
      <c r="BG192" s="94">
        <f t="shared" si="26"/>
        <v>0</v>
      </c>
      <c r="BH192" s="94">
        <f t="shared" si="27"/>
        <v>0</v>
      </c>
      <c r="BI192" s="94">
        <f t="shared" si="28"/>
        <v>0</v>
      </c>
      <c r="BJ192" s="1" t="s">
        <v>86</v>
      </c>
      <c r="BK192" s="94">
        <f t="shared" si="29"/>
        <v>0</v>
      </c>
      <c r="BL192" s="1" t="s">
        <v>91</v>
      </c>
      <c r="BM192" s="93" t="s">
        <v>266</v>
      </c>
    </row>
    <row r="193" spans="2:65" s="8" customFormat="1" ht="16.5" customHeight="1">
      <c r="B193" s="9"/>
      <c r="C193" s="81" t="s">
        <v>179</v>
      </c>
      <c r="D193" s="81" t="s">
        <v>87</v>
      </c>
      <c r="E193" s="82" t="s">
        <v>387</v>
      </c>
      <c r="F193" s="83" t="s">
        <v>268</v>
      </c>
      <c r="G193" s="84" t="s">
        <v>90</v>
      </c>
      <c r="H193" s="85">
        <v>4</v>
      </c>
      <c r="I193" s="86"/>
      <c r="J193" s="87">
        <f t="shared" si="20"/>
        <v>0</v>
      </c>
      <c r="K193" s="88"/>
      <c r="L193" s="9"/>
      <c r="M193" s="89" t="s">
        <v>14</v>
      </c>
      <c r="N193" s="90" t="s">
        <v>35</v>
      </c>
      <c r="P193" s="91">
        <f t="shared" si="21"/>
        <v>0</v>
      </c>
      <c r="Q193" s="91">
        <v>0</v>
      </c>
      <c r="R193" s="91">
        <f t="shared" si="22"/>
        <v>0</v>
      </c>
      <c r="S193" s="91">
        <v>0</v>
      </c>
      <c r="T193" s="92">
        <f t="shared" si="23"/>
        <v>0</v>
      </c>
      <c r="AR193" s="93" t="s">
        <v>91</v>
      </c>
      <c r="AT193" s="93" t="s">
        <v>87</v>
      </c>
      <c r="AU193" s="93" t="s">
        <v>1</v>
      </c>
      <c r="AY193" s="1" t="s">
        <v>83</v>
      </c>
      <c r="BE193" s="94">
        <f t="shared" si="24"/>
        <v>0</v>
      </c>
      <c r="BF193" s="94">
        <f t="shared" si="25"/>
        <v>0</v>
      </c>
      <c r="BG193" s="94">
        <f t="shared" si="26"/>
        <v>0</v>
      </c>
      <c r="BH193" s="94">
        <f t="shared" si="27"/>
        <v>0</v>
      </c>
      <c r="BI193" s="94">
        <f t="shared" si="28"/>
        <v>0</v>
      </c>
      <c r="BJ193" s="1" t="s">
        <v>86</v>
      </c>
      <c r="BK193" s="94">
        <f t="shared" si="29"/>
        <v>0</v>
      </c>
      <c r="BL193" s="1" t="s">
        <v>91</v>
      </c>
      <c r="BM193" s="93" t="s">
        <v>269</v>
      </c>
    </row>
    <row r="194" spans="2:65" s="8" customFormat="1" ht="16.5" customHeight="1">
      <c r="B194" s="9"/>
      <c r="C194" s="81" t="s">
        <v>277</v>
      </c>
      <c r="D194" s="81" t="s">
        <v>87</v>
      </c>
      <c r="E194" s="82" t="s">
        <v>388</v>
      </c>
      <c r="F194" s="83" t="s">
        <v>272</v>
      </c>
      <c r="G194" s="84" t="s">
        <v>90</v>
      </c>
      <c r="H194" s="85">
        <v>18</v>
      </c>
      <c r="I194" s="86"/>
      <c r="J194" s="87">
        <f t="shared" si="20"/>
        <v>0</v>
      </c>
      <c r="K194" s="88"/>
      <c r="L194" s="9"/>
      <c r="M194" s="89" t="s">
        <v>14</v>
      </c>
      <c r="N194" s="90" t="s">
        <v>35</v>
      </c>
      <c r="P194" s="91">
        <f t="shared" si="21"/>
        <v>0</v>
      </c>
      <c r="Q194" s="91">
        <v>0</v>
      </c>
      <c r="R194" s="91">
        <f t="shared" si="22"/>
        <v>0</v>
      </c>
      <c r="S194" s="91">
        <v>0</v>
      </c>
      <c r="T194" s="92">
        <f t="shared" si="23"/>
        <v>0</v>
      </c>
      <c r="AR194" s="93" t="s">
        <v>91</v>
      </c>
      <c r="AT194" s="93" t="s">
        <v>87</v>
      </c>
      <c r="AU194" s="93" t="s">
        <v>1</v>
      </c>
      <c r="AY194" s="1" t="s">
        <v>83</v>
      </c>
      <c r="BE194" s="94">
        <f t="shared" si="24"/>
        <v>0</v>
      </c>
      <c r="BF194" s="94">
        <f t="shared" si="25"/>
        <v>0</v>
      </c>
      <c r="BG194" s="94">
        <f t="shared" si="26"/>
        <v>0</v>
      </c>
      <c r="BH194" s="94">
        <f t="shared" si="27"/>
        <v>0</v>
      </c>
      <c r="BI194" s="94">
        <f t="shared" si="28"/>
        <v>0</v>
      </c>
      <c r="BJ194" s="1" t="s">
        <v>86</v>
      </c>
      <c r="BK194" s="94">
        <f t="shared" si="29"/>
        <v>0</v>
      </c>
      <c r="BL194" s="1" t="s">
        <v>91</v>
      </c>
      <c r="BM194" s="93" t="s">
        <v>273</v>
      </c>
    </row>
    <row r="195" spans="2:65" s="8" customFormat="1" ht="16.5" customHeight="1">
      <c r="B195" s="9"/>
      <c r="C195" s="81" t="s">
        <v>182</v>
      </c>
      <c r="D195" s="81" t="s">
        <v>87</v>
      </c>
      <c r="E195" s="82" t="s">
        <v>389</v>
      </c>
      <c r="F195" s="83" t="s">
        <v>275</v>
      </c>
      <c r="G195" s="84" t="s">
        <v>90</v>
      </c>
      <c r="H195" s="85">
        <v>2</v>
      </c>
      <c r="I195" s="86"/>
      <c r="J195" s="87">
        <f t="shared" si="20"/>
        <v>0</v>
      </c>
      <c r="K195" s="88"/>
      <c r="L195" s="9"/>
      <c r="M195" s="89" t="s">
        <v>14</v>
      </c>
      <c r="N195" s="90" t="s">
        <v>35</v>
      </c>
      <c r="P195" s="91">
        <f t="shared" si="21"/>
        <v>0</v>
      </c>
      <c r="Q195" s="91">
        <v>0</v>
      </c>
      <c r="R195" s="91">
        <f t="shared" si="22"/>
        <v>0</v>
      </c>
      <c r="S195" s="91">
        <v>0</v>
      </c>
      <c r="T195" s="92">
        <f t="shared" si="23"/>
        <v>0</v>
      </c>
      <c r="AR195" s="93" t="s">
        <v>91</v>
      </c>
      <c r="AT195" s="93" t="s">
        <v>87</v>
      </c>
      <c r="AU195" s="93" t="s">
        <v>1</v>
      </c>
      <c r="AY195" s="1" t="s">
        <v>83</v>
      </c>
      <c r="BE195" s="94">
        <f t="shared" si="24"/>
        <v>0</v>
      </c>
      <c r="BF195" s="94">
        <f t="shared" si="25"/>
        <v>0</v>
      </c>
      <c r="BG195" s="94">
        <f t="shared" si="26"/>
        <v>0</v>
      </c>
      <c r="BH195" s="94">
        <f t="shared" si="27"/>
        <v>0</v>
      </c>
      <c r="BI195" s="94">
        <f t="shared" si="28"/>
        <v>0</v>
      </c>
      <c r="BJ195" s="1" t="s">
        <v>86</v>
      </c>
      <c r="BK195" s="94">
        <f t="shared" si="29"/>
        <v>0</v>
      </c>
      <c r="BL195" s="1" t="s">
        <v>91</v>
      </c>
      <c r="BM195" s="93" t="s">
        <v>276</v>
      </c>
    </row>
    <row r="196" spans="2:65" s="8" customFormat="1" ht="16.5" customHeight="1">
      <c r="B196" s="9"/>
      <c r="C196" s="81" t="s">
        <v>284</v>
      </c>
      <c r="D196" s="81" t="s">
        <v>87</v>
      </c>
      <c r="E196" s="82" t="s">
        <v>390</v>
      </c>
      <c r="F196" s="83" t="s">
        <v>279</v>
      </c>
      <c r="G196" s="84" t="s">
        <v>90</v>
      </c>
      <c r="H196" s="85">
        <v>40</v>
      </c>
      <c r="I196" s="86"/>
      <c r="J196" s="87">
        <f t="shared" si="20"/>
        <v>0</v>
      </c>
      <c r="K196" s="88"/>
      <c r="L196" s="9"/>
      <c r="M196" s="89" t="s">
        <v>14</v>
      </c>
      <c r="N196" s="90" t="s">
        <v>35</v>
      </c>
      <c r="P196" s="91">
        <f t="shared" si="21"/>
        <v>0</v>
      </c>
      <c r="Q196" s="91">
        <v>0</v>
      </c>
      <c r="R196" s="91">
        <f t="shared" si="22"/>
        <v>0</v>
      </c>
      <c r="S196" s="91">
        <v>0</v>
      </c>
      <c r="T196" s="92">
        <f t="shared" si="23"/>
        <v>0</v>
      </c>
      <c r="AR196" s="93" t="s">
        <v>91</v>
      </c>
      <c r="AT196" s="93" t="s">
        <v>87</v>
      </c>
      <c r="AU196" s="93" t="s">
        <v>1</v>
      </c>
      <c r="AY196" s="1" t="s">
        <v>83</v>
      </c>
      <c r="BE196" s="94">
        <f t="shared" si="24"/>
        <v>0</v>
      </c>
      <c r="BF196" s="94">
        <f t="shared" si="25"/>
        <v>0</v>
      </c>
      <c r="BG196" s="94">
        <f t="shared" si="26"/>
        <v>0</v>
      </c>
      <c r="BH196" s="94">
        <f t="shared" si="27"/>
        <v>0</v>
      </c>
      <c r="BI196" s="94">
        <f t="shared" si="28"/>
        <v>0</v>
      </c>
      <c r="BJ196" s="1" t="s">
        <v>86</v>
      </c>
      <c r="BK196" s="94">
        <f t="shared" si="29"/>
        <v>0</v>
      </c>
      <c r="BL196" s="1" t="s">
        <v>91</v>
      </c>
      <c r="BM196" s="93" t="s">
        <v>280</v>
      </c>
    </row>
    <row r="197" spans="2:65" s="8" customFormat="1" ht="16.5" customHeight="1">
      <c r="B197" s="9"/>
      <c r="C197" s="81" t="s">
        <v>186</v>
      </c>
      <c r="D197" s="81" t="s">
        <v>87</v>
      </c>
      <c r="E197" s="82" t="s">
        <v>391</v>
      </c>
      <c r="F197" s="83" t="s">
        <v>282</v>
      </c>
      <c r="G197" s="84" t="s">
        <v>90</v>
      </c>
      <c r="H197" s="85">
        <v>1</v>
      </c>
      <c r="I197" s="86"/>
      <c r="J197" s="87">
        <f t="shared" si="20"/>
        <v>0</v>
      </c>
      <c r="K197" s="88"/>
      <c r="L197" s="9"/>
      <c r="M197" s="89" t="s">
        <v>14</v>
      </c>
      <c r="N197" s="90" t="s">
        <v>35</v>
      </c>
      <c r="P197" s="91">
        <f t="shared" si="21"/>
        <v>0</v>
      </c>
      <c r="Q197" s="91">
        <v>0</v>
      </c>
      <c r="R197" s="91">
        <f t="shared" si="22"/>
        <v>0</v>
      </c>
      <c r="S197" s="91">
        <v>0</v>
      </c>
      <c r="T197" s="92">
        <f t="shared" si="23"/>
        <v>0</v>
      </c>
      <c r="AR197" s="93" t="s">
        <v>91</v>
      </c>
      <c r="AT197" s="93" t="s">
        <v>87</v>
      </c>
      <c r="AU197" s="93" t="s">
        <v>1</v>
      </c>
      <c r="AY197" s="1" t="s">
        <v>83</v>
      </c>
      <c r="BE197" s="94">
        <f t="shared" si="24"/>
        <v>0</v>
      </c>
      <c r="BF197" s="94">
        <f t="shared" si="25"/>
        <v>0</v>
      </c>
      <c r="BG197" s="94">
        <f t="shared" si="26"/>
        <v>0</v>
      </c>
      <c r="BH197" s="94">
        <f t="shared" si="27"/>
        <v>0</v>
      </c>
      <c r="BI197" s="94">
        <f t="shared" si="28"/>
        <v>0</v>
      </c>
      <c r="BJ197" s="1" t="s">
        <v>86</v>
      </c>
      <c r="BK197" s="94">
        <f t="shared" si="29"/>
        <v>0</v>
      </c>
      <c r="BL197" s="1" t="s">
        <v>91</v>
      </c>
      <c r="BM197" s="93" t="s">
        <v>283</v>
      </c>
    </row>
    <row r="198" spans="2:65" s="8" customFormat="1" ht="16.5" customHeight="1">
      <c r="B198" s="9"/>
      <c r="C198" s="81" t="s">
        <v>291</v>
      </c>
      <c r="D198" s="81" t="s">
        <v>87</v>
      </c>
      <c r="E198" s="82" t="s">
        <v>392</v>
      </c>
      <c r="F198" s="83" t="s">
        <v>286</v>
      </c>
      <c r="G198" s="84" t="s">
        <v>90</v>
      </c>
      <c r="H198" s="85">
        <v>10</v>
      </c>
      <c r="I198" s="86"/>
      <c r="J198" s="87">
        <f t="shared" si="20"/>
        <v>0</v>
      </c>
      <c r="K198" s="88"/>
      <c r="L198" s="9"/>
      <c r="M198" s="89" t="s">
        <v>14</v>
      </c>
      <c r="N198" s="90" t="s">
        <v>35</v>
      </c>
      <c r="P198" s="91">
        <f t="shared" si="21"/>
        <v>0</v>
      </c>
      <c r="Q198" s="91">
        <v>0</v>
      </c>
      <c r="R198" s="91">
        <f t="shared" si="22"/>
        <v>0</v>
      </c>
      <c r="S198" s="91">
        <v>0</v>
      </c>
      <c r="T198" s="92">
        <f t="shared" si="23"/>
        <v>0</v>
      </c>
      <c r="AR198" s="93" t="s">
        <v>91</v>
      </c>
      <c r="AT198" s="93" t="s">
        <v>87</v>
      </c>
      <c r="AU198" s="93" t="s">
        <v>1</v>
      </c>
      <c r="AY198" s="1" t="s">
        <v>83</v>
      </c>
      <c r="BE198" s="94">
        <f t="shared" si="24"/>
        <v>0</v>
      </c>
      <c r="BF198" s="94">
        <f t="shared" si="25"/>
        <v>0</v>
      </c>
      <c r="BG198" s="94">
        <f t="shared" si="26"/>
        <v>0</v>
      </c>
      <c r="BH198" s="94">
        <f t="shared" si="27"/>
        <v>0</v>
      </c>
      <c r="BI198" s="94">
        <f t="shared" si="28"/>
        <v>0</v>
      </c>
      <c r="BJ198" s="1" t="s">
        <v>86</v>
      </c>
      <c r="BK198" s="94">
        <f t="shared" si="29"/>
        <v>0</v>
      </c>
      <c r="BL198" s="1" t="s">
        <v>91</v>
      </c>
      <c r="BM198" s="93" t="s">
        <v>287</v>
      </c>
    </row>
    <row r="199" spans="2:65" s="8" customFormat="1" ht="16.5" customHeight="1">
      <c r="B199" s="9"/>
      <c r="C199" s="81" t="s">
        <v>189</v>
      </c>
      <c r="D199" s="81" t="s">
        <v>87</v>
      </c>
      <c r="E199" s="82" t="s">
        <v>393</v>
      </c>
      <c r="F199" s="83" t="s">
        <v>289</v>
      </c>
      <c r="G199" s="84" t="s">
        <v>99</v>
      </c>
      <c r="H199" s="85">
        <v>10</v>
      </c>
      <c r="I199" s="86"/>
      <c r="J199" s="87">
        <f t="shared" si="20"/>
        <v>0</v>
      </c>
      <c r="K199" s="88"/>
      <c r="L199" s="9"/>
      <c r="M199" s="89" t="s">
        <v>14</v>
      </c>
      <c r="N199" s="90" t="s">
        <v>35</v>
      </c>
      <c r="P199" s="91">
        <f t="shared" si="21"/>
        <v>0</v>
      </c>
      <c r="Q199" s="91">
        <v>0</v>
      </c>
      <c r="R199" s="91">
        <f t="shared" si="22"/>
        <v>0</v>
      </c>
      <c r="S199" s="91">
        <v>0</v>
      </c>
      <c r="T199" s="92">
        <f t="shared" si="23"/>
        <v>0</v>
      </c>
      <c r="AR199" s="93" t="s">
        <v>91</v>
      </c>
      <c r="AT199" s="93" t="s">
        <v>87</v>
      </c>
      <c r="AU199" s="93" t="s">
        <v>1</v>
      </c>
      <c r="AY199" s="1" t="s">
        <v>83</v>
      </c>
      <c r="BE199" s="94">
        <f t="shared" si="24"/>
        <v>0</v>
      </c>
      <c r="BF199" s="94">
        <f t="shared" si="25"/>
        <v>0</v>
      </c>
      <c r="BG199" s="94">
        <f t="shared" si="26"/>
        <v>0</v>
      </c>
      <c r="BH199" s="94">
        <f t="shared" si="27"/>
        <v>0</v>
      </c>
      <c r="BI199" s="94">
        <f t="shared" si="28"/>
        <v>0</v>
      </c>
      <c r="BJ199" s="1" t="s">
        <v>86</v>
      </c>
      <c r="BK199" s="94">
        <f t="shared" si="29"/>
        <v>0</v>
      </c>
      <c r="BL199" s="1" t="s">
        <v>91</v>
      </c>
      <c r="BM199" s="93" t="s">
        <v>290</v>
      </c>
    </row>
    <row r="200" spans="2:65" s="8" customFormat="1" ht="16.5" customHeight="1">
      <c r="B200" s="9"/>
      <c r="C200" s="81" t="s">
        <v>298</v>
      </c>
      <c r="D200" s="81" t="s">
        <v>87</v>
      </c>
      <c r="E200" s="82" t="s">
        <v>394</v>
      </c>
      <c r="F200" s="83" t="s">
        <v>293</v>
      </c>
      <c r="G200" s="84" t="s">
        <v>99</v>
      </c>
      <c r="H200" s="85">
        <v>6</v>
      </c>
      <c r="I200" s="86"/>
      <c r="J200" s="87">
        <f t="shared" si="20"/>
        <v>0</v>
      </c>
      <c r="K200" s="88"/>
      <c r="L200" s="9"/>
      <c r="M200" s="89" t="s">
        <v>14</v>
      </c>
      <c r="N200" s="90" t="s">
        <v>35</v>
      </c>
      <c r="P200" s="91">
        <f t="shared" si="21"/>
        <v>0</v>
      </c>
      <c r="Q200" s="91">
        <v>0</v>
      </c>
      <c r="R200" s="91">
        <f t="shared" si="22"/>
        <v>0</v>
      </c>
      <c r="S200" s="91">
        <v>0</v>
      </c>
      <c r="T200" s="92">
        <f t="shared" si="23"/>
        <v>0</v>
      </c>
      <c r="AR200" s="93" t="s">
        <v>91</v>
      </c>
      <c r="AT200" s="93" t="s">
        <v>87</v>
      </c>
      <c r="AU200" s="93" t="s">
        <v>1</v>
      </c>
      <c r="AY200" s="1" t="s">
        <v>83</v>
      </c>
      <c r="BE200" s="94">
        <f t="shared" si="24"/>
        <v>0</v>
      </c>
      <c r="BF200" s="94">
        <f t="shared" si="25"/>
        <v>0</v>
      </c>
      <c r="BG200" s="94">
        <f t="shared" si="26"/>
        <v>0</v>
      </c>
      <c r="BH200" s="94">
        <f t="shared" si="27"/>
        <v>0</v>
      </c>
      <c r="BI200" s="94">
        <f t="shared" si="28"/>
        <v>0</v>
      </c>
      <c r="BJ200" s="1" t="s">
        <v>86</v>
      </c>
      <c r="BK200" s="94">
        <f t="shared" si="29"/>
        <v>0</v>
      </c>
      <c r="BL200" s="1" t="s">
        <v>91</v>
      </c>
      <c r="BM200" s="93" t="s">
        <v>294</v>
      </c>
    </row>
    <row r="201" spans="2:65" s="8" customFormat="1" ht="16.5" customHeight="1">
      <c r="B201" s="9"/>
      <c r="C201" s="81" t="s">
        <v>193</v>
      </c>
      <c r="D201" s="81" t="s">
        <v>87</v>
      </c>
      <c r="E201" s="82" t="s">
        <v>395</v>
      </c>
      <c r="F201" s="83" t="s">
        <v>296</v>
      </c>
      <c r="G201" s="84" t="s">
        <v>90</v>
      </c>
      <c r="H201" s="85">
        <v>2</v>
      </c>
      <c r="I201" s="86"/>
      <c r="J201" s="87">
        <f t="shared" si="20"/>
        <v>0</v>
      </c>
      <c r="K201" s="88"/>
      <c r="L201" s="9"/>
      <c r="M201" s="89" t="s">
        <v>14</v>
      </c>
      <c r="N201" s="90" t="s">
        <v>35</v>
      </c>
      <c r="P201" s="91">
        <f t="shared" si="21"/>
        <v>0</v>
      </c>
      <c r="Q201" s="91">
        <v>0</v>
      </c>
      <c r="R201" s="91">
        <f t="shared" si="22"/>
        <v>0</v>
      </c>
      <c r="S201" s="91">
        <v>0</v>
      </c>
      <c r="T201" s="92">
        <f t="shared" si="23"/>
        <v>0</v>
      </c>
      <c r="AR201" s="93" t="s">
        <v>91</v>
      </c>
      <c r="AT201" s="93" t="s">
        <v>87</v>
      </c>
      <c r="AU201" s="93" t="s">
        <v>1</v>
      </c>
      <c r="AY201" s="1" t="s">
        <v>83</v>
      </c>
      <c r="BE201" s="94">
        <f t="shared" si="24"/>
        <v>0</v>
      </c>
      <c r="BF201" s="94">
        <f t="shared" si="25"/>
        <v>0</v>
      </c>
      <c r="BG201" s="94">
        <f t="shared" si="26"/>
        <v>0</v>
      </c>
      <c r="BH201" s="94">
        <f t="shared" si="27"/>
        <v>0</v>
      </c>
      <c r="BI201" s="94">
        <f t="shared" si="28"/>
        <v>0</v>
      </c>
      <c r="BJ201" s="1" t="s">
        <v>86</v>
      </c>
      <c r="BK201" s="94">
        <f t="shared" si="29"/>
        <v>0</v>
      </c>
      <c r="BL201" s="1" t="s">
        <v>91</v>
      </c>
      <c r="BM201" s="93" t="s">
        <v>297</v>
      </c>
    </row>
    <row r="202" spans="2:65" s="8" customFormat="1" ht="16.5" customHeight="1">
      <c r="B202" s="9"/>
      <c r="C202" s="81" t="s">
        <v>305</v>
      </c>
      <c r="D202" s="81" t="s">
        <v>87</v>
      </c>
      <c r="E202" s="82" t="s">
        <v>396</v>
      </c>
      <c r="F202" s="83" t="s">
        <v>300</v>
      </c>
      <c r="G202" s="84" t="s">
        <v>90</v>
      </c>
      <c r="H202" s="85">
        <v>1</v>
      </c>
      <c r="I202" s="86"/>
      <c r="J202" s="87">
        <f t="shared" si="20"/>
        <v>0</v>
      </c>
      <c r="K202" s="88"/>
      <c r="L202" s="9"/>
      <c r="M202" s="89" t="s">
        <v>14</v>
      </c>
      <c r="N202" s="90" t="s">
        <v>35</v>
      </c>
      <c r="P202" s="91">
        <f t="shared" si="21"/>
        <v>0</v>
      </c>
      <c r="Q202" s="91">
        <v>0</v>
      </c>
      <c r="R202" s="91">
        <f t="shared" si="22"/>
        <v>0</v>
      </c>
      <c r="S202" s="91">
        <v>0</v>
      </c>
      <c r="T202" s="92">
        <f t="shared" si="23"/>
        <v>0</v>
      </c>
      <c r="AR202" s="93" t="s">
        <v>91</v>
      </c>
      <c r="AT202" s="93" t="s">
        <v>87</v>
      </c>
      <c r="AU202" s="93" t="s">
        <v>1</v>
      </c>
      <c r="AY202" s="1" t="s">
        <v>83</v>
      </c>
      <c r="BE202" s="94">
        <f t="shared" si="24"/>
        <v>0</v>
      </c>
      <c r="BF202" s="94">
        <f t="shared" si="25"/>
        <v>0</v>
      </c>
      <c r="BG202" s="94">
        <f t="shared" si="26"/>
        <v>0</v>
      </c>
      <c r="BH202" s="94">
        <f t="shared" si="27"/>
        <v>0</v>
      </c>
      <c r="BI202" s="94">
        <f t="shared" si="28"/>
        <v>0</v>
      </c>
      <c r="BJ202" s="1" t="s">
        <v>86</v>
      </c>
      <c r="BK202" s="94">
        <f t="shared" si="29"/>
        <v>0</v>
      </c>
      <c r="BL202" s="1" t="s">
        <v>91</v>
      </c>
      <c r="BM202" s="93" t="s">
        <v>301</v>
      </c>
    </row>
    <row r="203" spans="2:65" s="8" customFormat="1" ht="16.5" customHeight="1">
      <c r="B203" s="9"/>
      <c r="C203" s="81" t="s">
        <v>196</v>
      </c>
      <c r="D203" s="81" t="s">
        <v>87</v>
      </c>
      <c r="E203" s="82" t="s">
        <v>397</v>
      </c>
      <c r="F203" s="83" t="s">
        <v>303</v>
      </c>
      <c r="G203" s="84" t="s">
        <v>90</v>
      </c>
      <c r="H203" s="85">
        <v>2</v>
      </c>
      <c r="I203" s="86"/>
      <c r="J203" s="87">
        <f t="shared" si="20"/>
        <v>0</v>
      </c>
      <c r="K203" s="88"/>
      <c r="L203" s="9"/>
      <c r="M203" s="89" t="s">
        <v>14</v>
      </c>
      <c r="N203" s="90" t="s">
        <v>35</v>
      </c>
      <c r="P203" s="91">
        <f t="shared" si="21"/>
        <v>0</v>
      </c>
      <c r="Q203" s="91">
        <v>0</v>
      </c>
      <c r="R203" s="91">
        <f t="shared" si="22"/>
        <v>0</v>
      </c>
      <c r="S203" s="91">
        <v>0</v>
      </c>
      <c r="T203" s="92">
        <f t="shared" si="23"/>
        <v>0</v>
      </c>
      <c r="AR203" s="93" t="s">
        <v>91</v>
      </c>
      <c r="AT203" s="93" t="s">
        <v>87</v>
      </c>
      <c r="AU203" s="93" t="s">
        <v>1</v>
      </c>
      <c r="AY203" s="1" t="s">
        <v>83</v>
      </c>
      <c r="BE203" s="94">
        <f t="shared" si="24"/>
        <v>0</v>
      </c>
      <c r="BF203" s="94">
        <f t="shared" si="25"/>
        <v>0</v>
      </c>
      <c r="BG203" s="94">
        <f t="shared" si="26"/>
        <v>0</v>
      </c>
      <c r="BH203" s="94">
        <f t="shared" si="27"/>
        <v>0</v>
      </c>
      <c r="BI203" s="94">
        <f t="shared" si="28"/>
        <v>0</v>
      </c>
      <c r="BJ203" s="1" t="s">
        <v>86</v>
      </c>
      <c r="BK203" s="94">
        <f t="shared" si="29"/>
        <v>0</v>
      </c>
      <c r="BL203" s="1" t="s">
        <v>91</v>
      </c>
      <c r="BM203" s="93" t="s">
        <v>304</v>
      </c>
    </row>
    <row r="204" spans="2:65" s="8" customFormat="1" ht="16.5" customHeight="1">
      <c r="B204" s="9"/>
      <c r="C204" s="81" t="s">
        <v>312</v>
      </c>
      <c r="D204" s="81" t="s">
        <v>87</v>
      </c>
      <c r="E204" s="82" t="s">
        <v>398</v>
      </c>
      <c r="F204" s="83" t="s">
        <v>307</v>
      </c>
      <c r="G204" s="84" t="s">
        <v>99</v>
      </c>
      <c r="H204" s="85">
        <v>50</v>
      </c>
      <c r="I204" s="86"/>
      <c r="J204" s="87">
        <f t="shared" si="20"/>
        <v>0</v>
      </c>
      <c r="K204" s="88"/>
      <c r="L204" s="9"/>
      <c r="M204" s="89" t="s">
        <v>14</v>
      </c>
      <c r="N204" s="90" t="s">
        <v>35</v>
      </c>
      <c r="P204" s="91">
        <f t="shared" si="21"/>
        <v>0</v>
      </c>
      <c r="Q204" s="91">
        <v>0</v>
      </c>
      <c r="R204" s="91">
        <f t="shared" si="22"/>
        <v>0</v>
      </c>
      <c r="S204" s="91">
        <v>0</v>
      </c>
      <c r="T204" s="92">
        <f t="shared" si="23"/>
        <v>0</v>
      </c>
      <c r="AR204" s="93" t="s">
        <v>91</v>
      </c>
      <c r="AT204" s="93" t="s">
        <v>87</v>
      </c>
      <c r="AU204" s="93" t="s">
        <v>1</v>
      </c>
      <c r="AY204" s="1" t="s">
        <v>83</v>
      </c>
      <c r="BE204" s="94">
        <f t="shared" si="24"/>
        <v>0</v>
      </c>
      <c r="BF204" s="94">
        <f t="shared" si="25"/>
        <v>0</v>
      </c>
      <c r="BG204" s="94">
        <f t="shared" si="26"/>
        <v>0</v>
      </c>
      <c r="BH204" s="94">
        <f t="shared" si="27"/>
        <v>0</v>
      </c>
      <c r="BI204" s="94">
        <f t="shared" si="28"/>
        <v>0</v>
      </c>
      <c r="BJ204" s="1" t="s">
        <v>86</v>
      </c>
      <c r="BK204" s="94">
        <f t="shared" si="29"/>
        <v>0</v>
      </c>
      <c r="BL204" s="1" t="s">
        <v>91</v>
      </c>
      <c r="BM204" s="93" t="s">
        <v>308</v>
      </c>
    </row>
    <row r="205" spans="2:65" s="8" customFormat="1" ht="16.5" customHeight="1">
      <c r="B205" s="9"/>
      <c r="C205" s="81" t="s">
        <v>200</v>
      </c>
      <c r="D205" s="81" t="s">
        <v>87</v>
      </c>
      <c r="E205" s="82" t="s">
        <v>399</v>
      </c>
      <c r="F205" s="83" t="s">
        <v>400</v>
      </c>
      <c r="G205" s="84" t="s">
        <v>90</v>
      </c>
      <c r="H205" s="85">
        <v>14</v>
      </c>
      <c r="I205" s="86"/>
      <c r="J205" s="87">
        <f t="shared" si="20"/>
        <v>0</v>
      </c>
      <c r="K205" s="88"/>
      <c r="L205" s="9"/>
      <c r="M205" s="89" t="s">
        <v>14</v>
      </c>
      <c r="N205" s="90" t="s">
        <v>35</v>
      </c>
      <c r="P205" s="91">
        <f t="shared" si="21"/>
        <v>0</v>
      </c>
      <c r="Q205" s="91">
        <v>0</v>
      </c>
      <c r="R205" s="91">
        <f t="shared" si="22"/>
        <v>0</v>
      </c>
      <c r="S205" s="91">
        <v>0</v>
      </c>
      <c r="T205" s="92">
        <f t="shared" si="23"/>
        <v>0</v>
      </c>
      <c r="AR205" s="93" t="s">
        <v>91</v>
      </c>
      <c r="AT205" s="93" t="s">
        <v>87</v>
      </c>
      <c r="AU205" s="93" t="s">
        <v>1</v>
      </c>
      <c r="AY205" s="1" t="s">
        <v>83</v>
      </c>
      <c r="BE205" s="94">
        <f t="shared" si="24"/>
        <v>0</v>
      </c>
      <c r="BF205" s="94">
        <f t="shared" si="25"/>
        <v>0</v>
      </c>
      <c r="BG205" s="94">
        <f t="shared" si="26"/>
        <v>0</v>
      </c>
      <c r="BH205" s="94">
        <f t="shared" si="27"/>
        <v>0</v>
      </c>
      <c r="BI205" s="94">
        <f t="shared" si="28"/>
        <v>0</v>
      </c>
      <c r="BJ205" s="1" t="s">
        <v>86</v>
      </c>
      <c r="BK205" s="94">
        <f t="shared" si="29"/>
        <v>0</v>
      </c>
      <c r="BL205" s="1" t="s">
        <v>91</v>
      </c>
      <c r="BM205" s="93" t="s">
        <v>311</v>
      </c>
    </row>
    <row r="206" spans="2:65" s="8" customFormat="1" ht="16.5" customHeight="1">
      <c r="B206" s="9"/>
      <c r="C206" s="81" t="s">
        <v>401</v>
      </c>
      <c r="D206" s="81" t="s">
        <v>87</v>
      </c>
      <c r="E206" s="82" t="s">
        <v>313</v>
      </c>
      <c r="F206" s="83" t="s">
        <v>314</v>
      </c>
      <c r="G206" s="84" t="s">
        <v>315</v>
      </c>
      <c r="H206" s="85">
        <v>1</v>
      </c>
      <c r="I206" s="86"/>
      <c r="J206" s="87">
        <f t="shared" si="20"/>
        <v>0</v>
      </c>
      <c r="K206" s="88"/>
      <c r="L206" s="9"/>
      <c r="M206" s="89" t="s">
        <v>14</v>
      </c>
      <c r="N206" s="90" t="s">
        <v>35</v>
      </c>
      <c r="P206" s="91">
        <f t="shared" si="21"/>
        <v>0</v>
      </c>
      <c r="Q206" s="91">
        <v>0</v>
      </c>
      <c r="R206" s="91">
        <f t="shared" si="22"/>
        <v>0</v>
      </c>
      <c r="S206" s="91">
        <v>0</v>
      </c>
      <c r="T206" s="92">
        <f t="shared" si="23"/>
        <v>0</v>
      </c>
      <c r="AR206" s="93" t="s">
        <v>91</v>
      </c>
      <c r="AT206" s="93" t="s">
        <v>87</v>
      </c>
      <c r="AU206" s="93" t="s">
        <v>1</v>
      </c>
      <c r="AY206" s="1" t="s">
        <v>83</v>
      </c>
      <c r="BE206" s="94">
        <f t="shared" si="24"/>
        <v>0</v>
      </c>
      <c r="BF206" s="94">
        <f t="shared" si="25"/>
        <v>0</v>
      </c>
      <c r="BG206" s="94">
        <f t="shared" si="26"/>
        <v>0</v>
      </c>
      <c r="BH206" s="94">
        <f t="shared" si="27"/>
        <v>0</v>
      </c>
      <c r="BI206" s="94">
        <f t="shared" si="28"/>
        <v>0</v>
      </c>
      <c r="BJ206" s="1" t="s">
        <v>86</v>
      </c>
      <c r="BK206" s="94">
        <f t="shared" si="29"/>
        <v>0</v>
      </c>
      <c r="BL206" s="1" t="s">
        <v>91</v>
      </c>
      <c r="BM206" s="93" t="s">
        <v>316</v>
      </c>
    </row>
    <row r="207" spans="2:65" s="8" customFormat="1" ht="29.25">
      <c r="B207" s="9"/>
      <c r="D207" s="95" t="s">
        <v>317</v>
      </c>
      <c r="F207" s="96" t="s">
        <v>318</v>
      </c>
      <c r="I207" s="97"/>
      <c r="L207" s="9"/>
      <c r="M207" s="98"/>
      <c r="N207" s="99"/>
      <c r="O207" s="99"/>
      <c r="P207" s="99"/>
      <c r="Q207" s="99"/>
      <c r="R207" s="99"/>
      <c r="S207" s="99"/>
      <c r="T207" s="100"/>
      <c r="AT207" s="1" t="s">
        <v>317</v>
      </c>
      <c r="AU207" s="1" t="s">
        <v>1</v>
      </c>
    </row>
    <row r="208" spans="2:65" s="8" customFormat="1" ht="6.95" customHeight="1">
      <c r="B208" s="35"/>
      <c r="C208" s="36"/>
      <c r="D208" s="36"/>
      <c r="E208" s="36"/>
      <c r="F208" s="36"/>
      <c r="G208" s="36"/>
      <c r="H208" s="36"/>
      <c r="I208" s="36"/>
      <c r="J208" s="36"/>
      <c r="K208" s="36"/>
      <c r="L208" s="9"/>
    </row>
  </sheetData>
  <sheetProtection algorithmName="SHA-512" hashValue="pZ0Cmkr7ALtoZRSGoRy73hSHt8OlPH76Xgqa3dAPUDi8ZtdwzsLKOWX5ZEfDNzP9WwQDCysExXrtwgs66h/5rA==" saltValue="raYo31aPQ4RKgu/Ytpw2yWBGkhJxnGauxa/+bBFzS8FHeBcGsdjFm39YlhM9/sfd6QLSU4W3BmZyD3ToApd/VQ==" spinCount="100000" sheet="1" objects="1" scenarios="1" formatColumns="0" formatRows="0" autoFilter="0"/>
  <autoFilter ref="C132:K207" xr:uid="{00000000-0009-0000-0000-000013000000}"/>
  <mergeCells count="15">
    <mergeCell ref="E121:H121"/>
    <mergeCell ref="E123:H123"/>
    <mergeCell ref="E125:H125"/>
    <mergeCell ref="E31:H31"/>
    <mergeCell ref="E85:H85"/>
    <mergeCell ref="E87:H87"/>
    <mergeCell ref="E89:H89"/>
    <mergeCell ref="E91:H91"/>
    <mergeCell ref="E119:H119"/>
    <mergeCell ref="E22:H22"/>
    <mergeCell ref="L2:V2"/>
    <mergeCell ref="E7:H7"/>
    <mergeCell ref="E9:H9"/>
    <mergeCell ref="E11:H11"/>
    <mergeCell ref="E13:H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3ec89b-bb74-4175-a20e-1fc675e7a32f">
      <Terms xmlns="http://schemas.microsoft.com/office/infopath/2007/PartnerControls"/>
    </lcf76f155ced4ddcb4097134ff3c332f>
    <TaxCatchAll xmlns="d1d12f1d-4785-45b5-bdcc-bfba8afcd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E6D2DD1669224481ED15F52158852A" ma:contentTypeVersion="11" ma:contentTypeDescription="Vytvoří nový dokument" ma:contentTypeScope="" ma:versionID="6a9be19e9c712a9ddd03864ae173a019">
  <xsd:schema xmlns:xsd="http://www.w3.org/2001/XMLSchema" xmlns:xs="http://www.w3.org/2001/XMLSchema" xmlns:p="http://schemas.microsoft.com/office/2006/metadata/properties" xmlns:ns2="f43ec89b-bb74-4175-a20e-1fc675e7a32f" xmlns:ns3="d1d12f1d-4785-45b5-bdcc-bfba8afcd1f0" targetNamespace="http://schemas.microsoft.com/office/2006/metadata/properties" ma:root="true" ma:fieldsID="233d81aa80c5ef738d6e118d3618e750" ns2:_="" ns3:_="">
    <xsd:import namespace="f43ec89b-bb74-4175-a20e-1fc675e7a32f"/>
    <xsd:import namespace="d1d12f1d-4785-45b5-bdcc-bfba8afcd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ec89b-bb74-4175-a20e-1fc675e7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12f1d-4785-45b5-bdcc-bfba8afcd1f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d7263f-e137-4b3a-8ed3-2e960fc777e8}" ma:internalName="TaxCatchAll" ma:showField="CatchAllData" ma:web="d1d12f1d-4785-45b5-bdcc-bfba8afcd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77BBC-DF4B-4436-B4F7-F1109FF7DF50}"/>
</file>

<file path=customXml/itemProps2.xml><?xml version="1.0" encoding="utf-8"?>
<ds:datastoreItem xmlns:ds="http://schemas.openxmlformats.org/officeDocument/2006/customXml" ds:itemID="{2F1A1896-0EEC-4147-8767-75C59D488871}"/>
</file>

<file path=customXml/itemProps3.xml><?xml version="1.0" encoding="utf-8"?>
<ds:datastoreItem xmlns:ds="http://schemas.openxmlformats.org/officeDocument/2006/customXml" ds:itemID="{9749880D-AFA4-435C-8895-354046D13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Klimeš</dc:creator>
  <cp:keywords/>
  <dc:description/>
  <cp:lastModifiedBy>X</cp:lastModifiedBy>
  <cp:revision/>
  <dcterms:created xsi:type="dcterms:W3CDTF">2023-06-02T05:18:43Z</dcterms:created>
  <dcterms:modified xsi:type="dcterms:W3CDTF">2023-06-02T19:19:23Z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0x0101001FE6D2DD1669224481ED15F52158852A</vt:lpwstr>
  </property>
</Properties>
</file>