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2300" activeTab="0"/>
  </bookViews>
  <sheets>
    <sheet name="Rekapitulace stavby" sheetId="1" r:id="rId1"/>
    <sheet name="D.2.1 - SO 01 Kanalizační..." sheetId="2" r:id="rId2"/>
    <sheet name="D.2.2 - SO 02 Kácení a in..." sheetId="3" r:id="rId3"/>
    <sheet name="D.2.3 - SO 03 Sadové úpravy" sheetId="4" r:id="rId4"/>
    <sheet name="VON - Vedlejší a ostatní ..." sheetId="5" r:id="rId5"/>
    <sheet name="Pokyny pro vyplnění" sheetId="6" r:id="rId6"/>
  </sheets>
  <definedNames>
    <definedName name="_xlnm._FilterDatabase" localSheetId="1" hidden="1">'D.2.1 - SO 01 Kanalizační...'!$C$89:$K$421</definedName>
    <definedName name="_xlnm._FilterDatabase" localSheetId="2" hidden="1">'D.2.2 - SO 02 Kácení a in...'!$C$80:$K$103</definedName>
    <definedName name="_xlnm._FilterDatabase" localSheetId="3" hidden="1">'D.2.3 - SO 03 Sadové úpravy'!$C$80:$K$133</definedName>
    <definedName name="_xlnm._FilterDatabase" localSheetId="4" hidden="1">'VON - Vedlejší a ostatní ...'!$C$80:$K$149</definedName>
    <definedName name="_xlnm.Print_Area" localSheetId="1">'D.2.1 - SO 01 Kanalizační...'!$C$4:$J$39,'D.2.1 - SO 01 Kanalizační...'!$C$45:$J$71,'D.2.1 - SO 01 Kanalizační...'!$C$77:$K$421</definedName>
    <definedName name="_xlnm.Print_Area" localSheetId="2">'D.2.2 - SO 02 Kácení a in...'!$C$4:$J$39,'D.2.2 - SO 02 Kácení a in...'!$C$45:$J$62,'D.2.2 - SO 02 Kácení a in...'!$C$68:$K$103</definedName>
    <definedName name="_xlnm.Print_Area" localSheetId="3">'D.2.3 - SO 03 Sadové úpravy'!$C$4:$J$39,'D.2.3 - SO 03 Sadové úpravy'!$C$45:$J$62,'D.2.3 - SO 03 Sadové úpravy'!$C$68:$K$133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4">'VON - Vedlejší a ostatní ...'!$C$4:$J$39,'VON - Vedlejší a ostatní ...'!$C$45:$J$62,'VON - Vedlejší a ostatní ...'!$C$68:$K$149</definedName>
    <definedName name="_xlnm.Print_Titles" localSheetId="0">'Rekapitulace stavby'!$52:$52</definedName>
    <definedName name="_xlnm.Print_Titles" localSheetId="1">'D.2.1 - SO 01 Kanalizační...'!$89:$89</definedName>
    <definedName name="_xlnm.Print_Titles" localSheetId="2">'D.2.2 - SO 02 Kácení a in...'!$80:$80</definedName>
    <definedName name="_xlnm.Print_Titles" localSheetId="3">'D.2.3 - SO 03 Sadové úpravy'!$80:$80</definedName>
    <definedName name="_xlnm.Print_Titles" localSheetId="4">'VON - Vedlejší a ostatní ...'!$80:$80</definedName>
  </definedNames>
  <calcPr calcId="162913"/>
</workbook>
</file>

<file path=xl/sharedStrings.xml><?xml version="1.0" encoding="utf-8"?>
<sst xmlns="http://schemas.openxmlformats.org/spreadsheetml/2006/main" count="5024" uniqueCount="996">
  <si>
    <t>Export Komplet</t>
  </si>
  <si>
    <t>VZ</t>
  </si>
  <si>
    <t>2.0</t>
  </si>
  <si>
    <t/>
  </si>
  <si>
    <t>False</t>
  </si>
  <si>
    <t>{3411566d-137f-46d7-b1d5-f565a4138386}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</si>
  <si>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</si>
  <si>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</si>
  <si>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</si>
  <si>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</si>
  <si>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</si>
  <si>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</si>
  <si>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</si>
  <si>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</si>
  <si>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</si>
  <si>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</si>
  <si>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</si>
  <si>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</si>
  <si>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LFP - Napojení areálové kanalizace kampusu UniMeC na Roudenský kanalizační sběrač – projekční a inženýrská činnost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</si>
  <si>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</si>
  <si>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</si>
  <si>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</si>
  <si>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</si>
  <si>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</si>
  <si>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</si>
  <si>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</si>
  <si>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</si>
  <si>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</si>
  <si>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</si>
  <si>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</si>
  <si>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75901111</t>
  </si>
  <si>
    <t>Petr Königsmark</t>
  </si>
  <si>
    <t>CZ8512092182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</si>
  <si>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</si>
  <si>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</si>
  <si>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</si>
  <si>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</si>
  <si>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</si>
  <si>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</si>
  <si>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</si>
  <si>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</si>
  <si>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</si>
  <si>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</si>
  <si>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</si>
  <si>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</si>
  <si>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</si>
  <si>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</si>
  <si>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</si>
  <si>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</si>
  <si>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</si>
  <si>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</si>
  <si>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</si>
  <si>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</si>
  <si>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</si>
  <si>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</si>
  <si>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</si>
  <si>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</si>
  <si>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</si>
  <si>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</si>
  <si>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</si>
  <si>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</si>
  <si>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</si>
  <si>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</si>
  <si>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</si>
  <si>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</si>
  <si>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</si>
  <si>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</si>
  <si>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</si>
  <si>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</si>
  <si>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</si>
  <si>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</si>
  <si>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</si>
  <si>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</si>
  <si>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</si>
  <si>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</si>
  <si>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</si>
  <si>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D.2.1</t>
  </si>
  <si>
    <t>SO 01 Kanalizační stoka</t>
  </si>
  <si>
    <t>STA</t>
  </si>
  <si>
    <t>1</t>
  </si>
  <si>
    <t>{8939b544-6570-4801-b830-1eee87e64d28}</t>
  </si>
  <si>
    <t>2</t>
  </si>
  <si>
    <t>D.2.2</t>
  </si>
  <si>
    <t>SO 02 Kácení a inventarizace dřevin</t>
  </si>
  <si>
    <t>{7c1e93be-c050-413e-882f-8cb07ff8bbce}</t>
  </si>
  <si>
    <t>D.2.3</t>
  </si>
  <si>
    <t>SO 03 Sadové úpravy</t>
  </si>
  <si>
    <t>{12642d51-f231-4ca6-8a99-199cf42bbc1c}</t>
  </si>
  <si>
    <t>VON</t>
  </si>
  <si>
    <t>Vedlejší a ostatní náklady</t>
  </si>
  <si>
    <t>{cdfb5bc1-1903-4baa-a406-2b3fde452dc7}</t>
  </si>
  <si>
    <t>KRYCÍ LIST SOUPISU PRACÍ</t>
  </si>
  <si>
    <t>Objekt:</t>
  </si>
  <si>
    <t>D.2.1 - SO 01 Kanalizační stoka</t>
  </si>
  <si>
    <t>Plzeň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</si>
  <si>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</si>
  <si>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</si>
  <si>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</si>
  <si>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</si>
  <si>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</si>
  <si>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</si>
  <si>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13 - Zemní práce - hloubené vykopávky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</si>
  <si>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</si>
  <si>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</si>
  <si>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</si>
  <si>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</si>
  <si>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</si>
  <si>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</si>
  <si>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</si>
  <si>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</si>
  <si>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</si>
  <si>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</si>
  <si>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</si>
  <si>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</si>
  <si>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</si>
  <si>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</si>
  <si>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</si>
  <si>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</si>
  <si>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</si>
  <si>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</si>
  <si>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</si>
  <si>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</si>
  <si>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</si>
  <si>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</si>
  <si>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</si>
  <si>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</si>
  <si>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</si>
  <si>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</si>
  <si>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</si>
  <si>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přes 100 do 200 mm strojně pl do 50 m2</t>
  </si>
  <si>
    <t>m2</t>
  </si>
  <si>
    <t>CS ÚRS 2023 01</t>
  </si>
  <si>
    <t>4</t>
  </si>
  <si>
    <t>27424380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</si>
  <si>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</si>
  <si>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</si>
  <si>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Online PSC</t>
  </si>
  <si>
    <t>https://podminky.urs.cz/item/CS_URS_2023_01/113107322</t>
  </si>
  <si>
    <t>VV</t>
  </si>
  <si>
    <t>6,44+19,6</t>
  </si>
  <si>
    <t>113107337</t>
  </si>
  <si>
    <t>Odstranění podkladu z betonu vyztuženého sítěmi tl přes 150 do 300 mm strojně pl do 50 m2</t>
  </si>
  <si>
    <t>-1992998563</t>
  </si>
  <si>
    <t>Odstranění podkladů nebo krytů strojně plochy jednotlivě do 50 m2 s přemístěním hmot na skládku na vzdálenost do 3 m nebo s naložením na dopravní prostředek z betonu vyztuženého sítěmi, o tl. vrstvy přes 150 do 300 mm</t>
  </si>
  <si>
    <t>https://podminky.urs.cz/item/CS_URS_2023_01/113107337</t>
  </si>
  <si>
    <t>1,4*4,6</t>
  </si>
  <si>
    <t>3</t>
  </si>
  <si>
    <t>113107344</t>
  </si>
  <si>
    <t>Odstranění podkladu živičného tl přes 150 do 200 mm strojně pl do 50 m2</t>
  </si>
  <si>
    <t>1548025217</t>
  </si>
  <si>
    <t>Odstranění podkladů nebo krytů strojně plochy jednotlivě do 50 m2 s přemístěním hmot na skládku na vzdálenost do 3 m nebo s naložením na dopravní prostředek živičných, o tl. vrstvy přes 150 do 200 mm</t>
  </si>
  <si>
    <t>https://podminky.urs.cz/item/CS_URS_2023_01/113107344</t>
  </si>
  <si>
    <t>1,4*14</t>
  </si>
  <si>
    <t>115101201</t>
  </si>
  <si>
    <t>Čerpání vody na dopravní výšku do 10 m průměrný přítok do 500 l/min</t>
  </si>
  <si>
    <t>hod</t>
  </si>
  <si>
    <t>-314464630</t>
  </si>
  <si>
    <t>Čerpání vody na dopravní výšku do 10 m s uvažovaným průměrným přítokem do 500 l/min</t>
  </si>
  <si>
    <t>https://podminky.urs.cz/item/CS_URS_2023_01/115101201</t>
  </si>
  <si>
    <t>10*8</t>
  </si>
  <si>
    <t>5</t>
  </si>
  <si>
    <t>115101201R</t>
  </si>
  <si>
    <t>Převádění odpadních vod potrubím do DN 400 vč mont.+ demont. potr.+ čerpání vody po dobu výstavby do doby kolaudace (přepojení areálu) + pohotov.souprava+ zemní práce</t>
  </si>
  <si>
    <t>soubor</t>
  </si>
  <si>
    <t>-1924337901</t>
  </si>
  <si>
    <t>6</t>
  </si>
  <si>
    <t>115101301</t>
  </si>
  <si>
    <t>Pohotovost čerpací soupravy pro dopravní výšku do 10 m přítok do 500 l/min</t>
  </si>
  <si>
    <t>den</t>
  </si>
  <si>
    <t>511958097</t>
  </si>
  <si>
    <t>Pohotovost záložní čerpací soupravy pro dopravní výšku do 10 m s uvažovaným průměrným přítokem do 500 l/min</t>
  </si>
  <si>
    <t>https://podminky.urs.cz/item/CS_URS_2023_01/115101301</t>
  </si>
  <si>
    <t>10*1</t>
  </si>
  <si>
    <t>7</t>
  </si>
  <si>
    <t>119001402</t>
  </si>
  <si>
    <t>Dočasné zajištění potrubí ocelového nebo litinového DN přes 200 do 500 mm</t>
  </si>
  <si>
    <t>m</t>
  </si>
  <si>
    <t>-742141014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</si>
  <si>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přes 200 do 500 mm</t>
  </si>
  <si>
    <t>https://podminky.urs.cz/item/CS_URS_2023_01/119001402</t>
  </si>
  <si>
    <t>1,4</t>
  </si>
  <si>
    <t>8</t>
  </si>
  <si>
    <t>121151113</t>
  </si>
  <si>
    <t>Sejmutí ornice plochy do 500 m2 tl vrstvy do 200 mm strojně</t>
  </si>
  <si>
    <t>-997747515</t>
  </si>
  <si>
    <t>Sejmutí ornice strojně při souvislé ploše přes 100 do 500 m2, tl. vrstvy do 200 mm</t>
  </si>
  <si>
    <t>https://podminky.urs.cz/item/CS_URS_2023_01/121151113</t>
  </si>
  <si>
    <t>1,4*(188-4,6-14)</t>
  </si>
  <si>
    <t>9</t>
  </si>
  <si>
    <t>132254204</t>
  </si>
  <si>
    <t>Hloubení zapažených rýh š do 2000 mm v hornině třídy těžitelnosti I skupiny 3 objem do 500 m3</t>
  </si>
  <si>
    <t>m3</t>
  </si>
  <si>
    <t>1810146923</t>
  </si>
  <si>
    <t>Hloubení zapažených rýh šířky přes 800 do 2 000 mm strojně s urovnáním dna do předepsaného profilu a spádu v hornině třídy těžitelnosti I skupiny 3 přes 100 do 500 m3</t>
  </si>
  <si>
    <t>https://podminky.urs.cz/item/CS_URS_2023_01/132254204</t>
  </si>
  <si>
    <t>1,4*(7,9*3,75+50*3,1+40,5*3,1+50*4,95+33,6*5,1+6,02*4,85)</t>
  </si>
  <si>
    <t>-1,4*188*0,1 "ornice"</t>
  </si>
  <si>
    <t>Mezisoučet</t>
  </si>
  <si>
    <t>1035,205*0,4 "40% tř. I., skupiny 3"</t>
  </si>
  <si>
    <t>10</t>
  </si>
  <si>
    <t>132354204</t>
  </si>
  <si>
    <t>Hloubení zapažených rýh š do 2000 mm v hornině třídy těžitelnosti II skupiny 4 objem do 500 m3</t>
  </si>
  <si>
    <t>-1705220356</t>
  </si>
  <si>
    <t>Hloubení zapažených rýh šířky přes 800 do 2 000 mm strojně s urovnáním dna do předepsaného profilu a spádu v hornině třídy těžitelnosti II skupiny 4 přes 100 do 500 m3</t>
  </si>
  <si>
    <t>https://podminky.urs.cz/item/CS_URS_2023_01/132354204</t>
  </si>
  <si>
    <t>1035,205*0,4 "40% tř. II., skupiny 4"</t>
  </si>
  <si>
    <t>11</t>
  </si>
  <si>
    <t>132454202</t>
  </si>
  <si>
    <t>Hloubení zapažených rýh š do 2000 mm v hornině třídy těžitelnosti II skupiny 5 objem do 50 m3</t>
  </si>
  <si>
    <t>860256369</t>
  </si>
  <si>
    <t>Hloubení zapažených rýh šířky přes 800 do 2 000 mm strojně s urovnáním dna do předepsaného profilu a spádu v hornině třídy těžitelnosti II skupiny 5 přes 20 do 50 m3</t>
  </si>
  <si>
    <t>https://podminky.urs.cz/item/CS_URS_2023_01/132454202</t>
  </si>
  <si>
    <t>1035,205*0,1 "10% tř. II., skupiny 5"</t>
  </si>
  <si>
    <t>12</t>
  </si>
  <si>
    <t>132554202</t>
  </si>
  <si>
    <t>Hloubení zapažených rýh š do 2000 mm v hornině třídy těžitelnosti III skupiny 6 objem do 50 m3</t>
  </si>
  <si>
    <t>-148732366</t>
  </si>
  <si>
    <t>Hloubení zapažených rýh šířky přes 800 do 2 000 mm strojně s urovnáním dna do předepsaného profilu a spádu v hornině třídy těžitelnosti III skupiny 6 přes 20 do 50 m3</t>
  </si>
  <si>
    <t>https://podminky.urs.cz/item/CS_URS_2023_01/132554202</t>
  </si>
  <si>
    <t>1035,205*0,1 "10% tř. III., skupiny 6"</t>
  </si>
  <si>
    <t>13</t>
  </si>
  <si>
    <t>151201102R</t>
  </si>
  <si>
    <t>Zřízení kluznicového vodotěsného pažení stěn rýh pro podzemní vedení, hloubky přes 2 do 4 m</t>
  </si>
  <si>
    <t>793132479</t>
  </si>
  <si>
    <t>2*(7,9*3,75+50*3,1)</t>
  </si>
  <si>
    <t>14</t>
  </si>
  <si>
    <t>151201112R</t>
  </si>
  <si>
    <t>Odstranění kluznicového vodotěsného pažení stěn rýh pro podzemní vedení, hloubky přes 2 do 4 m</t>
  </si>
  <si>
    <t>-975327843</t>
  </si>
  <si>
    <t>369,25</t>
  </si>
  <si>
    <t>151811132</t>
  </si>
  <si>
    <t>Osazení pažicího boxu hl výkopu do 4 m š přes 1,2 do 2,5 m</t>
  </si>
  <si>
    <t>-1786182266</t>
  </si>
  <si>
    <t>Zřízení pažicích boxů pro pažení a rozepření stěn rýh podzemního vedení hloubka výkopu do 4 m, šířka přes 1,2 do 2,5 m</t>
  </si>
  <si>
    <t>https://podminky.urs.cz/item/CS_URS_2023_01/151811132</t>
  </si>
  <si>
    <t>2*(40,5*3,1)</t>
  </si>
  <si>
    <t>16</t>
  </si>
  <si>
    <t>151811142</t>
  </si>
  <si>
    <t>Osazení pažicího boxu hl výkopu do 6 m š přes 1,2 do 2,5 m</t>
  </si>
  <si>
    <t>1826308967</t>
  </si>
  <si>
    <t>Zřízení pažicích boxů pro pažení a rozepření stěn rýh podzemního vedení hloubka výkopu přes 4 do 6 m, šířka přes 1,2 do 2,5 m</t>
  </si>
  <si>
    <t>https://podminky.urs.cz/item/CS_URS_2023_01/151811142</t>
  </si>
  <si>
    <t>2*(50*4,95+33,6*5,1+6,02*4,85)</t>
  </si>
  <si>
    <t>17</t>
  </si>
  <si>
    <t>151811232</t>
  </si>
  <si>
    <t>Odstranění pažicího boxu hl výkopu do 4 m š přes 1,2 do 2,5 m</t>
  </si>
  <si>
    <t>969926641</t>
  </si>
  <si>
    <t>Odstranění pažicích boxů pro pažení a rozepření stěn rýh podzemního vedení hloubka výkopu do 4 m, šířka přes 1,2 do 2,5 m</t>
  </si>
  <si>
    <t>https://podminky.urs.cz/item/CS_URS_2023_01/151811232</t>
  </si>
  <si>
    <t>251,1</t>
  </si>
  <si>
    <t>18</t>
  </si>
  <si>
    <t>151811242</t>
  </si>
  <si>
    <t>Odstranění pažicího boxu hl výkopu do 6 m š přes 1,2 do 2,5 m</t>
  </si>
  <si>
    <t>-1461471752</t>
  </si>
  <si>
    <t>Odstranění pažicích boxů pro pažení a rozepření stěn rýh podzemního vedení hloubka výkopu přes 4 do 6 m, šířka přes 1,2 do 2,5 m</t>
  </si>
  <si>
    <t>https://podminky.urs.cz/item/CS_URS_2023_01/151811242</t>
  </si>
  <si>
    <t>896,114</t>
  </si>
  <si>
    <t>19</t>
  </si>
  <si>
    <t>162751117</t>
  </si>
  <si>
    <t>Vodorovné přemístění přes 9 000 do 10000 m výkopku/sypaniny z horniny třídy těžitelnosti I skupiny 1 až 3</t>
  </si>
  <si>
    <t>903943965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</si>
  <si>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</si>
  <si>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</si>
  <si>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1035,205-798,173</t>
  </si>
  <si>
    <t>305,177*0,4 "40% tř. I., skupiny 3"</t>
  </si>
  <si>
    <t>20</t>
  </si>
  <si>
    <t>162751119</t>
  </si>
  <si>
    <t>Příplatek k vodorovnému přemístění výkopku/sypaniny z horniny třídy těžitelnosti I skupiny 1 až 3 ZKD 1000 m přes 10000 m</t>
  </si>
  <si>
    <t>1155801816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</si>
  <si>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</si>
  <si>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</si>
  <si>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6*122,071</t>
  </si>
  <si>
    <t>162751137</t>
  </si>
  <si>
    <t>Vodorovné přemístění přes 9 000 do 10000 m výkopku/sypaniny z horniny třídy těžitelnosti II skupiny 4 a 5</t>
  </si>
  <si>
    <t>-219772705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</si>
  <si>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</si>
  <si>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https://podminky.urs.cz/item/CS_URS_2023_01/162751137</t>
  </si>
  <si>
    <t>305,177*0,5 "50% tř. II., skupiny 4 a 5"</t>
  </si>
  <si>
    <t>22</t>
  </si>
  <si>
    <t>162751139</t>
  </si>
  <si>
    <t>Příplatek k vodorovnému přemístění výkopku/sypaniny z horniny třídy těžitelnosti II skupiny 4 a 5 ZKD 1000 m přes 10000 m</t>
  </si>
  <si>
    <t>1895831528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</si>
  <si>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</si>
  <si>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https://podminky.urs.cz/item/CS_URS_2023_01/162751139</t>
  </si>
  <si>
    <t>6*152,589</t>
  </si>
  <si>
    <t>23</t>
  </si>
  <si>
    <t>162751157</t>
  </si>
  <si>
    <t>Vodorovné přemístění přes 9 000 do 10000 m výkopku/sypaniny z horniny třídy těžitelnosti III skupiny 6 a 7</t>
  </si>
  <si>
    <t>504947680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</si>
  <si>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</si>
  <si>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https://podminky.urs.cz/item/CS_URS_2023_01/162751157</t>
  </si>
  <si>
    <t>305,177*0,1 "10% tř. III., skupiny 6"</t>
  </si>
  <si>
    <t>24</t>
  </si>
  <si>
    <t>162751159</t>
  </si>
  <si>
    <t>Příplatek k vodorovnému přemístění výkopku/sypaniny z horniny třídy těžitelnosti III skupiny 6 a 7 ZKD 1000 m přes 10000 m</t>
  </si>
  <si>
    <t>-1410463768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</si>
  <si>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</si>
  <si>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https://podminky.urs.cz/item/CS_URS_2023_01/162751159</t>
  </si>
  <si>
    <t>6*30,518</t>
  </si>
  <si>
    <t>25</t>
  </si>
  <si>
    <t>167151101</t>
  </si>
  <si>
    <t>Nakládání výkopku z hornin třídy těžitelnosti I skupiny 1 až 3 do 100 m3</t>
  </si>
  <si>
    <t>-896314382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</si>
  <si>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</si>
  <si>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</si>
  <si>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237,16*0,1 "naložení ornice pro převoz na místo rozprostření"</t>
  </si>
  <si>
    <t>26</t>
  </si>
  <si>
    <t>171201201</t>
  </si>
  <si>
    <t>Uložení sypaniny na skládky nebo meziskládky</t>
  </si>
  <si>
    <t>585592915</t>
  </si>
  <si>
    <t>Uložení sypaniny na skládky nebo meziskládky bez hutnění s upravením uložené sypaniny do předepsaného tvaru</t>
  </si>
  <si>
    <t>https://podminky.urs.cz/item/CS_URS_2023_01/171201201</t>
  </si>
  <si>
    <t>27</t>
  </si>
  <si>
    <t>171201221</t>
  </si>
  <si>
    <t>Poplatek za uložení na skládce (skládkovné) zeminy a kamení kód odpadu 17 05 04</t>
  </si>
  <si>
    <t>t</t>
  </si>
  <si>
    <t>-1607622411</t>
  </si>
  <si>
    <t>Poplatek za uložení stavebního odpadu na skládce (skládkovné) zeminy a kamení zatříděného do Katalogu odpadů pod kódem 17 05 04</t>
  </si>
  <si>
    <t>https://podminky.urs.cz/item/CS_URS_2023_01/171201221</t>
  </si>
  <si>
    <t>237,032*1,8</t>
  </si>
  <si>
    <t>28</t>
  </si>
  <si>
    <t>174151101</t>
  </si>
  <si>
    <t>Zásyp jam, šachet rýh nebo kolem objektů sypaninou se zhutněním</t>
  </si>
  <si>
    <t>117551715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</si>
  <si>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</si>
  <si>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</si>
  <si>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1035,205</t>
  </si>
  <si>
    <t>6*(3,14*0,75*0,75*0,5-3,14*0,4*0,4*0,5) "vyplnění ochranných skruží štěrkem"</t>
  </si>
  <si>
    <t>-0,75*57,9 "DN 300 s obetonováním"</t>
  </si>
  <si>
    <t>-1,26*(188-57,9) "DN 300"</t>
  </si>
  <si>
    <t>-3,14*0,62*0,62*(3,45+2,79+4,17+4,81+4,82+4,55) "objem šachet DN 1000"</t>
  </si>
  <si>
    <t>Součet</t>
  </si>
  <si>
    <t>29</t>
  </si>
  <si>
    <t>M</t>
  </si>
  <si>
    <t>58344003</t>
  </si>
  <si>
    <t>kamenivo drcené hrubé frakce 63/125</t>
  </si>
  <si>
    <t>-1341561544</t>
  </si>
  <si>
    <t>3,792*1,89 "štěrková výplň betonových skruží DN 1500"</t>
  </si>
  <si>
    <t>30</t>
  </si>
  <si>
    <t>175151101</t>
  </si>
  <si>
    <t>Obsypání potrubí strojně sypaninou bez prohození, uloženou do 3 m</t>
  </si>
  <si>
    <t>422065019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</si>
  <si>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</si>
  <si>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</si>
  <si>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>0,71*(188-57,9)</t>
  </si>
  <si>
    <t>31</t>
  </si>
  <si>
    <t>58343810</t>
  </si>
  <si>
    <t>kamenivo drcené hrubé frakce 4/8</t>
  </si>
  <si>
    <t>-1912289992</t>
  </si>
  <si>
    <t>92,371*1,89</t>
  </si>
  <si>
    <t>32</t>
  </si>
  <si>
    <t>181351103</t>
  </si>
  <si>
    <t>Rozprostření ornice tl vrstvy do 200 mm pl přes 100 do 500 m2 v rovině nebo ve svahu do 1:5 strojně</t>
  </si>
  <si>
    <t>769889062</t>
  </si>
  <si>
    <t>Rozprostření a urovnání ornice v rovině nebo ve svahu sklonu do 1:5 strojně při souvislé ploše přes 100 do 500 m2, tl. vrstvy do 200 mm</t>
  </si>
  <si>
    <t>https://podminky.urs.cz/item/CS_URS_2023_01/181351103</t>
  </si>
  <si>
    <t>237,16</t>
  </si>
  <si>
    <t>33</t>
  </si>
  <si>
    <t>181411131</t>
  </si>
  <si>
    <t>Založení parkového trávníku výsevem pl do 1000 m2 v rovině a ve svahu do 1:5</t>
  </si>
  <si>
    <t>-447245393</t>
  </si>
  <si>
    <t>Založení trávníku na půdě předem připravené plochy do 1000 m2 výsevem včetně utažení parkového v rovině nebo na svahu do 1:5</t>
  </si>
  <si>
    <t>https://podminky.urs.cz/item/CS_URS_2023_01/181411131</t>
  </si>
  <si>
    <t>188*1,4</t>
  </si>
  <si>
    <t>34</t>
  </si>
  <si>
    <t>00572410</t>
  </si>
  <si>
    <t>osivo směs travní parková</t>
  </si>
  <si>
    <t>kg</t>
  </si>
  <si>
    <t>1121924751</t>
  </si>
  <si>
    <t>263,2*0,02 'Přepočtené koeficientem množství</t>
  </si>
  <si>
    <t>Zemní práce - hloubené vykopávky</t>
  </si>
  <si>
    <t>35</t>
  </si>
  <si>
    <t>139001101</t>
  </si>
  <si>
    <t>Příplatek za ztížení vykopávky v blízkosti podzemního vedení</t>
  </si>
  <si>
    <t>-937053930</t>
  </si>
  <si>
    <t>Příplatek k cenám hloubených vykopávek za ztížení vykopávky v blízkosti podzemního vedení nebo výbušnin pro jakoukoliv třídu horniny</t>
  </si>
  <si>
    <t>https://podminky.urs.cz/item/CS_URS_2023_01/139001101</t>
  </si>
  <si>
    <t>1*(1,35*1,85*1) "vodovod DN 300"</t>
  </si>
  <si>
    <t>1*(1,9*2,1*1) "kanalizace DN 600"</t>
  </si>
  <si>
    <t>7*(1,1*1,6*1) "kabel"</t>
  </si>
  <si>
    <t>Zakládání</t>
  </si>
  <si>
    <t>36</t>
  </si>
  <si>
    <t>212751103</t>
  </si>
  <si>
    <t>Trativod z drenážních trubek flexibilních PVC-U SN 4 perforace 360° včetně lože otevřený výkop DN 80 pro meliorace</t>
  </si>
  <si>
    <t>-1963618616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</si>
  <si>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</si>
  <si>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https://podminky.urs.cz/item/CS_URS_2023_01/212751103</t>
  </si>
  <si>
    <t>188</t>
  </si>
  <si>
    <t>Svislé a kompletní konstrukce</t>
  </si>
  <si>
    <t>37</t>
  </si>
  <si>
    <t>359901111</t>
  </si>
  <si>
    <t>Vyčištění stok</t>
  </si>
  <si>
    <t>109241772</t>
  </si>
  <si>
    <t>Vyčištění stok jakékoliv výšky</t>
  </si>
  <si>
    <t>https://podminky.urs.cz/item/CS_URS_2023_01/359901111</t>
  </si>
  <si>
    <t>38</t>
  </si>
  <si>
    <t>359901211</t>
  </si>
  <si>
    <t>Monitoring stoky jakékoli výšky na nové kanalizaci</t>
  </si>
  <si>
    <t>-2146720721</t>
  </si>
  <si>
    <t>Monitoring stok (kamerový systém) jakékoli výšky nová kanalizace</t>
  </si>
  <si>
    <t>https://podminky.urs.cz/item/CS_URS_2023_01/359901211</t>
  </si>
  <si>
    <t>Vodorovné konstrukce</t>
  </si>
  <si>
    <t>39</t>
  </si>
  <si>
    <t>452112111</t>
  </si>
  <si>
    <t>Osazení betonových prstenců nebo rámů v do 100 mm</t>
  </si>
  <si>
    <t>kus</t>
  </si>
  <si>
    <t>-274533320</t>
  </si>
  <si>
    <t>Osazení betonových dílců prstenců nebo rámů pod poklopy a mříže, výšky do 100 mm</t>
  </si>
  <si>
    <t>https://podminky.urs.cz/item/CS_URS_2023_01/452112111</t>
  </si>
  <si>
    <t>1+3+4+2</t>
  </si>
  <si>
    <t>40</t>
  </si>
  <si>
    <t>59224184</t>
  </si>
  <si>
    <t>prstenec šachtový vyrovnávací betonový 625x120x40mm</t>
  </si>
  <si>
    <t>1286853016</t>
  </si>
  <si>
    <t>41</t>
  </si>
  <si>
    <t>59224185</t>
  </si>
  <si>
    <t>prstenec šachtový vyrovnávací betonový 625x120x60mm</t>
  </si>
  <si>
    <t>-2122597605</t>
  </si>
  <si>
    <t>42</t>
  </si>
  <si>
    <t>59224176</t>
  </si>
  <si>
    <t>prstenec šachtový vyrovnávací betonový 625x120x80mm</t>
  </si>
  <si>
    <t>1050112462</t>
  </si>
  <si>
    <t>43</t>
  </si>
  <si>
    <t>59224187</t>
  </si>
  <si>
    <t>prstenec šachtový vyrovnávací betonový 625x120x100mm</t>
  </si>
  <si>
    <t>-1159678411</t>
  </si>
  <si>
    <t>44</t>
  </si>
  <si>
    <t>452112121</t>
  </si>
  <si>
    <t>Osazení betonových prstenců nebo rámů v do 200 mm</t>
  </si>
  <si>
    <t>847608876</t>
  </si>
  <si>
    <t>Osazení betonových dílců prstenců nebo rámů pod poklopy a mříže, výšky přes 100 do 200 mm</t>
  </si>
  <si>
    <t>https://podminky.urs.cz/item/CS_URS_2023_01/452112121</t>
  </si>
  <si>
    <t>45</t>
  </si>
  <si>
    <t>59224188</t>
  </si>
  <si>
    <t>prstenec šachtový vyrovnávací betonový 625x120x120mm</t>
  </si>
  <si>
    <t>669999159</t>
  </si>
  <si>
    <t>46</t>
  </si>
  <si>
    <t>452311171</t>
  </si>
  <si>
    <t>Podkladní desky z betonu prostého bez zvýšených nároků na prostředí tř. C 30/37 otevřený výkop</t>
  </si>
  <si>
    <t>-1877473010</t>
  </si>
  <si>
    <t>Podkladní a zajišťovací konstrukce z betonu prostého v otevřeném výkopu bez zvýšených nároků na prostředí desky pod potrubí, stoky a drobné objekty z betonu tř. C 30/37</t>
  </si>
  <si>
    <t>https://podminky.urs.cz/item/CS_URS_2023_01/452311171</t>
  </si>
  <si>
    <t>(3,14*0,8*0,8*0,1)*6 "podkladní deska šachet DN 1000 výšky 500-800"</t>
  </si>
  <si>
    <t>47</t>
  </si>
  <si>
    <t>452312171</t>
  </si>
  <si>
    <t>Sedlové lože z betonu prostého bez zvýšených nároků na prostředí tř. C 30/37 otevřený výkop</t>
  </si>
  <si>
    <t>1136007961</t>
  </si>
  <si>
    <t>Podkladní a zajišťovací konstrukce z betonu prostého v otevřeném výkopu bez zvýšených nároků na prostředí sedlové lože pod potrubí z betonu tř. C 30/37</t>
  </si>
  <si>
    <t>https://podminky.urs.cz/item/CS_URS_2023_01/452312171</t>
  </si>
  <si>
    <t>188*0,32</t>
  </si>
  <si>
    <t>48</t>
  </si>
  <si>
    <t>452351101</t>
  </si>
  <si>
    <t>Bednění podkladních desek nebo bloků nebo sedlového lože otevřený výkop</t>
  </si>
  <si>
    <t>1963360590</t>
  </si>
  <si>
    <t>Bednění podkladních a zajišťovacích konstrukcí v otevřeném výkopu desek nebo sedlových loží pod potrubí, stoky a drobné objekty</t>
  </si>
  <si>
    <t>https://podminky.urs.cz/item/CS_URS_2023_01/452351101</t>
  </si>
  <si>
    <t>(2*3,14*0,8*0,1)*6 "podkladní deska šachet DN 1000 výšky 500-800"</t>
  </si>
  <si>
    <t>49</t>
  </si>
  <si>
    <t>461991112R</t>
  </si>
  <si>
    <t>Položení asfaltové lepenky A 400</t>
  </si>
  <si>
    <t>1934175072</t>
  </si>
  <si>
    <t>1,4*188</t>
  </si>
  <si>
    <t>50</t>
  </si>
  <si>
    <t>62811120R</t>
  </si>
  <si>
    <t>asfaltový pás separační, typu A</t>
  </si>
  <si>
    <t>-2085159156</t>
  </si>
  <si>
    <t>Komunikace pozemní</t>
  </si>
  <si>
    <t>51</t>
  </si>
  <si>
    <t>564760001</t>
  </si>
  <si>
    <t>Podklad z kameniva hrubého drceného vel. 8-16 mm plochy do 100 m2 tl 200 mm</t>
  </si>
  <si>
    <t>-480264174</t>
  </si>
  <si>
    <t>Podklad nebo kryt z kameniva hrubého drceného vel. 8-16 mm s rozprostřením a zhutněním plochy jednotlivě do 100 m2, po zhutnění tl. 200 mm</t>
  </si>
  <si>
    <t>https://podminky.urs.cz/item/CS_URS_2023_01/564760001</t>
  </si>
  <si>
    <t>1*1,4</t>
  </si>
  <si>
    <t>Trubní vedení</t>
  </si>
  <si>
    <t>52</t>
  </si>
  <si>
    <t>831372121</t>
  </si>
  <si>
    <t>Montáž potrubí z trub kameninových hrdlových s integrovaným těsněním výkop sklon do 20 % DN 300</t>
  </si>
  <si>
    <t>-1473362820</t>
  </si>
  <si>
    <t>Montáž potrubí z trub kameninových hrdlových s integrovaným těsněním v otevřeném výkopu ve sklonu do 20 % DN 300</t>
  </si>
  <si>
    <t>https://podminky.urs.cz/item/CS_URS_2023_01/831372121</t>
  </si>
  <si>
    <t>53</t>
  </si>
  <si>
    <t>59710711</t>
  </si>
  <si>
    <t>trouba kameninová glazovaná DN 300 dl 2,50m spojovací systém C Třída 160</t>
  </si>
  <si>
    <t>1385405206</t>
  </si>
  <si>
    <t>54</t>
  </si>
  <si>
    <t>837451125R</t>
  </si>
  <si>
    <t>Dopojení stávajícího potrubí DN 250 do nové kanalizační šachty otevřený výkop</t>
  </si>
  <si>
    <t>-1895678975</t>
  </si>
  <si>
    <t>1*1</t>
  </si>
  <si>
    <t>55</t>
  </si>
  <si>
    <t>890451851</t>
  </si>
  <si>
    <t>Bourání šachet z prefabrikovaných skruží strojně obestavěného prostoru přes 3 do 5 m3</t>
  </si>
  <si>
    <t>-40708627</t>
  </si>
  <si>
    <t>Bourání šachet a jímek strojně velikosti obestavěného prostoru přes 3 do 5 m3 z prefabrikovaných skruží</t>
  </si>
  <si>
    <t>https://podminky.urs.cz/item/CS_URS_2023_01/890451851</t>
  </si>
  <si>
    <t>3,14*0,65*0,65*(4,55)</t>
  </si>
  <si>
    <t>56</t>
  </si>
  <si>
    <t>892372111</t>
  </si>
  <si>
    <t>Zabezpečení konců potrubí DN do 300 při tlakových zkouškách vodou</t>
  </si>
  <si>
    <t>-1154990168</t>
  </si>
  <si>
    <t>Tlakové zkoušky vodou zabezpečení konců potrubí při tlakových zkouškách DN do 300</t>
  </si>
  <si>
    <t>https://podminky.urs.cz/item/CS_URS_2023_01/892372111</t>
  </si>
  <si>
    <t>6*1</t>
  </si>
  <si>
    <t>57</t>
  </si>
  <si>
    <t>892381111</t>
  </si>
  <si>
    <t>Tlaková zkouška vodou potrubí DN 250, DN 300 nebo 350</t>
  </si>
  <si>
    <t>-1004687863</t>
  </si>
  <si>
    <t>Tlakové zkoušky vodou na potrubí DN 250, 300 nebo 350</t>
  </si>
  <si>
    <t>https://podminky.urs.cz/item/CS_URS_2023_01/892381111</t>
  </si>
  <si>
    <t>58</t>
  </si>
  <si>
    <t>892850102R</t>
  </si>
  <si>
    <t>Zajištění přítokového potrubí v šachtách po dobu úpravy šachtového dna vč. převádění odpadních vod čerpáním pro potrubí DN 250</t>
  </si>
  <si>
    <t>úsek</t>
  </si>
  <si>
    <t>1800958684</t>
  </si>
  <si>
    <t>Zajištění přítokového potrubí v šachtách po dobu úpravy šachtového dna vč. převádění odpadních vod čerpáním pro potrubí DN 500</t>
  </si>
  <si>
    <t>59</t>
  </si>
  <si>
    <t>894411311</t>
  </si>
  <si>
    <t>Osazení betonových nebo železobetonových dílců pro šachty skruží rovných</t>
  </si>
  <si>
    <t>-1024079059</t>
  </si>
  <si>
    <t>https://podminky.urs.cz/item/CS_URS_2023_01/894411311</t>
  </si>
  <si>
    <t>3+2+18+6</t>
  </si>
  <si>
    <t>60</t>
  </si>
  <si>
    <t>59224160</t>
  </si>
  <si>
    <t>skruž kanalizační s ocelovými stupadly 100x25x12cm</t>
  </si>
  <si>
    <t>694359128</t>
  </si>
  <si>
    <t>61</t>
  </si>
  <si>
    <t>59224161</t>
  </si>
  <si>
    <t>skruž kanalizační s ocelovými stupadly 100x50x12cm</t>
  </si>
  <si>
    <t>675758838</t>
  </si>
  <si>
    <t>62</t>
  </si>
  <si>
    <t>59224162</t>
  </si>
  <si>
    <t>skruž kanalizační s ocelovými stupadly 100x100x12cm</t>
  </si>
  <si>
    <t>1686925258</t>
  </si>
  <si>
    <t>63</t>
  </si>
  <si>
    <t>59224435</t>
  </si>
  <si>
    <t>skruž betonové šachty DN 1500 kanalizační 150x50x14cm, bez stupadel</t>
  </si>
  <si>
    <t>-904365055</t>
  </si>
  <si>
    <t>64</t>
  </si>
  <si>
    <t>894412411</t>
  </si>
  <si>
    <t>Osazení betonových nebo železobetonových dílců pro šachty skruží přechodových</t>
  </si>
  <si>
    <t>2037904347</t>
  </si>
  <si>
    <t>https://podminky.urs.cz/item/CS_URS_2023_01/894412411</t>
  </si>
  <si>
    <t>65</t>
  </si>
  <si>
    <t>59224168</t>
  </si>
  <si>
    <t>skruž betonová přechodová 62,5/100x60x12cm, stupadla poplastovaná kapsová</t>
  </si>
  <si>
    <t>115898369</t>
  </si>
  <si>
    <t>66</t>
  </si>
  <si>
    <t>894414111</t>
  </si>
  <si>
    <t>Osazení betonových nebo železobetonových dílců pro šachty skruží základových (dno)</t>
  </si>
  <si>
    <t>844871280</t>
  </si>
  <si>
    <t>https://podminky.urs.cz/item/CS_URS_2023_01/894414111</t>
  </si>
  <si>
    <t>67</t>
  </si>
  <si>
    <t>59224337R</t>
  </si>
  <si>
    <t>dno betonové šachty kanalizační jednolité 100x50cm s integrovanou výstelkou z čedičových segmentů z výroby  + těsnění šachtové vložky</t>
  </si>
  <si>
    <t>-208211479</t>
  </si>
  <si>
    <t>68</t>
  </si>
  <si>
    <t>899102112</t>
  </si>
  <si>
    <t>Osazení poklopů litinových nebo ocelových včetně rámů pro třídu zatížení A15, A50</t>
  </si>
  <si>
    <t>-1384297437</t>
  </si>
  <si>
    <t>Osazení poklopů litinových a ocelových včetně rámů pro třídu zatížení A15, A50</t>
  </si>
  <si>
    <t>https://podminky.urs.cz/item/CS_URS_2023_01/899102112</t>
  </si>
  <si>
    <t>69</t>
  </si>
  <si>
    <t>63126036R</t>
  </si>
  <si>
    <t>poklop šachtový plastový s rámem kruhový uzamykatelný DN 600 A15 s odvětráním</t>
  </si>
  <si>
    <t>1119815297</t>
  </si>
  <si>
    <t>70</t>
  </si>
  <si>
    <t>899623181</t>
  </si>
  <si>
    <t>Obetonování potrubí nebo zdiva stok betonem prostým tř. C 30/37 v otevřeném výkopu</t>
  </si>
  <si>
    <t>1409222625</t>
  </si>
  <si>
    <t>Obetonování potrubí nebo zdiva stok betonem prostým v otevřeném výkopu, betonem tř. C 30/37</t>
  </si>
  <si>
    <t>https://podminky.urs.cz/item/CS_URS_2023_01/899623181</t>
  </si>
  <si>
    <t>0,2*(57,9-1-0,5) "obetonování potrubí"</t>
  </si>
  <si>
    <t>71</t>
  </si>
  <si>
    <t>899712111</t>
  </si>
  <si>
    <t>Orientační tabulky na zdivu</t>
  </si>
  <si>
    <t>-794775687</t>
  </si>
  <si>
    <t>Orientační tabulky na vodovodních a kanalizačních řadech na zdivu</t>
  </si>
  <si>
    <t>https://podminky.urs.cz/item/CS_URS_2023_01/899712111</t>
  </si>
  <si>
    <t>72</t>
  </si>
  <si>
    <t>899714101R</t>
  </si>
  <si>
    <t>Vytyčovací tyč (trasírka)</t>
  </si>
  <si>
    <t>-634230510</t>
  </si>
  <si>
    <t>Ostatní konstrukce a práce, bourání</t>
  </si>
  <si>
    <t>73</t>
  </si>
  <si>
    <t>936311111R</t>
  </si>
  <si>
    <t>Zabetonování (vyplnění) kanalizačního potrubí směsí řídké konzistence z popílkobetonu vč. bednění a odbednění plochy potrubí 0,25 m2</t>
  </si>
  <si>
    <t>649467544</t>
  </si>
  <si>
    <t>3,14*0,125*0,125*(36,7) "DN 250"</t>
  </si>
  <si>
    <t>997</t>
  </si>
  <si>
    <t>Přesun sutě</t>
  </si>
  <si>
    <t>74</t>
  </si>
  <si>
    <t>997013501</t>
  </si>
  <si>
    <t>Odvoz suti a vybouraných hmot na skládku nebo meziskládku do 1 km se složením</t>
  </si>
  <si>
    <t>1021671576</t>
  </si>
  <si>
    <t>Odvoz suti a vybouraných hmot na skládku nebo meziskládku se složením, na vzdálenost do 1 km</t>
  </si>
  <si>
    <t>https://podminky.urs.cz/item/CS_URS_2023_01/997013501</t>
  </si>
  <si>
    <t>7,552+4,057+8,82+2,173</t>
  </si>
  <si>
    <t>75</t>
  </si>
  <si>
    <t>997013509</t>
  </si>
  <si>
    <t>Příplatek k odvozu suti a vybouraných hmot na skládku ZKD 1 km přes 1 km</t>
  </si>
  <si>
    <t>508605013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</si>
  <si>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</si>
  <si>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</si>
  <si>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15*22,602</t>
  </si>
  <si>
    <t>76</t>
  </si>
  <si>
    <t>997013601</t>
  </si>
  <si>
    <t>Poplatek za uložení na skládce (skládkovné) stavebního odpadu betonového kód odpadu 17 01 01</t>
  </si>
  <si>
    <t>1706621636</t>
  </si>
  <si>
    <t>Poplatek za uložení stavebního odpadu na skládce (skládkovné) z prostého betonu zatříděného do Katalogu odpadů pod kódem 17 01 01</t>
  </si>
  <si>
    <t>https://podminky.urs.cz/item/CS_URS_2023_01/997013601</t>
  </si>
  <si>
    <t>2,173</t>
  </si>
  <si>
    <t>77</t>
  </si>
  <si>
    <t>997013602</t>
  </si>
  <si>
    <t>Poplatek za uložení na skládce (skládkovné) stavebního odpadu železobetonového kód odpadu 17 01 01</t>
  </si>
  <si>
    <t>1967655751</t>
  </si>
  <si>
    <t>Poplatek za uložení stavebního odpadu na skládce (skládkovné) z armovaného betonu zatříděného do Katalogu odpadů pod kódem 17 01 01</t>
  </si>
  <si>
    <t>https://podminky.urs.cz/item/CS_URS_2023_01/997013602</t>
  </si>
  <si>
    <t>4,057</t>
  </si>
  <si>
    <t>78</t>
  </si>
  <si>
    <t>997013645</t>
  </si>
  <si>
    <t>Poplatek za uložení na skládce (skládkovné) odpadu asfaltového bez dehtu kód odpadu 17 03 02</t>
  </si>
  <si>
    <t>1504416935</t>
  </si>
  <si>
    <t>Poplatek za uložení stavebního odpadu na skládce (skládkovné) asfaltového bez obsahu dehtu zatříděného do Katalogu odpadů pod kódem 17 03 02</t>
  </si>
  <si>
    <t>https://podminky.urs.cz/item/CS_URS_2023_01/997013645</t>
  </si>
  <si>
    <t>8,82</t>
  </si>
  <si>
    <t>79</t>
  </si>
  <si>
    <t>997013655</t>
  </si>
  <si>
    <t>143912043</t>
  </si>
  <si>
    <t>https://podminky.urs.cz/item/CS_URS_2023_01/997013655</t>
  </si>
  <si>
    <t>7,552</t>
  </si>
  <si>
    <t>998</t>
  </si>
  <si>
    <t>Přesun hmot</t>
  </si>
  <si>
    <t>80</t>
  </si>
  <si>
    <t>998275101</t>
  </si>
  <si>
    <t>Přesun hmot pro trubní vedení z trub kameninových otevřený výkop</t>
  </si>
  <si>
    <t>-2017488694</t>
  </si>
  <si>
    <t>Přesun hmot pro trubní vedení hloubené z trub kameninových pro kanalizace v otevřeném výkopu dopravní vzdálenost do 15 m</t>
  </si>
  <si>
    <t>https://podminky.urs.cz/item/CS_URS_2023_01/998275101</t>
  </si>
  <si>
    <t>D.2.2 - SO 02 Kácení a inventarizace dřevin</t>
  </si>
  <si>
    <t>Ing. Václav Štěpán</t>
  </si>
  <si>
    <t>112201111</t>
  </si>
  <si>
    <t>Odstranění pařezů D do 0,2 m v rovině a svahu do 1:5 s odklizením do 20 m a zasypáním jámy</t>
  </si>
  <si>
    <t>-994598854</t>
  </si>
  <si>
    <t>Odstranění pařezu v rovině nebo na svahu do 1:5 o průměru pařezu na řezné ploše do 200 mm</t>
  </si>
  <si>
    <t>https://podminky.urs.cz/item/CS_URS_2023_01/112201111</t>
  </si>
  <si>
    <t>112201112</t>
  </si>
  <si>
    <t>Odstranění pařezů D přes 0,2 do 0,3 m v rovině a svahu do 1:5 s odklizením do 20 m a zasypáním jámy</t>
  </si>
  <si>
    <t>1868546070</t>
  </si>
  <si>
    <t>Odstranění pařezu v rovině nebo na svahu do 1:5 o průměru pařezu na řezné ploše přes 200 do 300 mm</t>
  </si>
  <si>
    <t>https://podminky.urs.cz/item/CS_URS_2023_01/112201112</t>
  </si>
  <si>
    <t>112201113</t>
  </si>
  <si>
    <t>Odstranění pařezů D přes 0,3 do 0,4 m v rovině a svahu do 1:5 s odklizením do 20 m a zasypáním jámy</t>
  </si>
  <si>
    <t>1285951235</t>
  </si>
  <si>
    <t>Odstranění pařezu v rovině nebo na svahu do 1:5 o průměru pařezu na řezné ploše přes 300 do 400 mm</t>
  </si>
  <si>
    <t>https://podminky.urs.cz/item/CS_URS_2023_01/112201113</t>
  </si>
  <si>
    <t>-1022154432</t>
  </si>
  <si>
    <t>998231311</t>
  </si>
  <si>
    <t>Přesun hmot pro sadovnické a krajinářské úpravy vodorovně do 5000 m</t>
  </si>
  <si>
    <t>435906714</t>
  </si>
  <si>
    <t>Přesun hmot pro sadovnické a krajinářské úpravy - strojně dopravní vzdálenost do 5000 m</t>
  </si>
  <si>
    <t>https://podminky.urs.cz/item/CS_URS_2023_01/998231311</t>
  </si>
  <si>
    <t>D.2.3 - SO 03 Sadové úpravy</t>
  </si>
  <si>
    <t>183101115</t>
  </si>
  <si>
    <t>Hloubení jamek bez výměny půdy zeminy skupiny 1 až 4 obj přes 0,125 do 0,4 m3 v rovině a svahu do 1:5</t>
  </si>
  <si>
    <t>571893964</t>
  </si>
  <si>
    <t>Hloubení jamek pro vysazování rostlin v zemině skupiny 1 až 4 bez výměny půdy v rovině nebo na svahu do 1:5, objemu přes 0,125 do 0,40 m3</t>
  </si>
  <si>
    <t>https://podminky.urs.cz/item/CS_URS_2023_01/183101115</t>
  </si>
  <si>
    <t>184102114</t>
  </si>
  <si>
    <t>Výsadba dřeviny s balem D přes 0,4 do 0,5 m do jamky se zalitím v rovině a svahu do 1:5</t>
  </si>
  <si>
    <t>-1068253180</t>
  </si>
  <si>
    <t>Výsadba dřeviny s balem do předem vyhloubené jamky se zalitím v rovině nebo na svahu do 1:5, při průměru balu přes 400 do 500 mm</t>
  </si>
  <si>
    <t>https://podminky.urs.cz/item/CS_URS_2023_01/184102114</t>
  </si>
  <si>
    <t>02650461</t>
  </si>
  <si>
    <t>dub letní /Quercus robur/ 150-200cm</t>
  </si>
  <si>
    <t>-2064486246</t>
  </si>
  <si>
    <t>184215132</t>
  </si>
  <si>
    <t>Ukotvení kmene dřevin v rovině nebo na svahu do 1:5 třemi kůly D do 0,1 m dl přes 1 do 2 m</t>
  </si>
  <si>
    <t>-1337495637</t>
  </si>
  <si>
    <t>Ukotvení dřeviny kůly v rovině nebo na svahu do 1:5 třemi kůly, délky přes 1 do 2 m</t>
  </si>
  <si>
    <t>https://podminky.urs.cz/item/CS_URS_2023_01/184215132</t>
  </si>
  <si>
    <t>60591253</t>
  </si>
  <si>
    <t>kůl vyvazovací dřevěný impregnovaný D 8cm dl 2m</t>
  </si>
  <si>
    <t>221134876</t>
  </si>
  <si>
    <t>6*3 "Přepočtené koeficientem množství</t>
  </si>
  <si>
    <t>184215411</t>
  </si>
  <si>
    <t>Zhotovení závlahové mísy dřevin D do 0,5 m v rovině nebo na svahu do 1:5</t>
  </si>
  <si>
    <t>1256375408</t>
  </si>
  <si>
    <t>Zhotovení závlahové mísy u solitérních dřevin v rovině nebo na svahu do 1:5, o průměru mísy do 0,5 m</t>
  </si>
  <si>
    <t>https://podminky.urs.cz/item/CS_URS_2023_01/184215411</t>
  </si>
  <si>
    <t>28611223</t>
  </si>
  <si>
    <t>trubka drenážní flexibilní celoperforovaná PVC-U SN 4 DN 100 pro meliorace, dočasné nebo odlehčovací drenáže</t>
  </si>
  <si>
    <t>-239554137</t>
  </si>
  <si>
    <t>184501141</t>
  </si>
  <si>
    <t>Zhotovení obalu z rákosové nebo kokosové rohože v rovině a svahu do 1:5</t>
  </si>
  <si>
    <t>-2025606713</t>
  </si>
  <si>
    <t>Zhotovení obalu kmene z rákosové nebo kokosové rohože v rovině nebo na svahu do 1:5</t>
  </si>
  <si>
    <t>https://podminky.urs.cz/item/CS_URS_2023_01/184501141</t>
  </si>
  <si>
    <t>61894001</t>
  </si>
  <si>
    <t>rákos ohradový neloupaný 60x120cm</t>
  </si>
  <si>
    <t>1040838144</t>
  </si>
  <si>
    <t>3*1,1 "Přepočtené koeficientem množství</t>
  </si>
  <si>
    <t>184911421</t>
  </si>
  <si>
    <t>Mulčování rostlin kůrou tl do 0,1 m v rovině a svahu do 1:5</t>
  </si>
  <si>
    <t>-2127397768</t>
  </si>
  <si>
    <t>Mulčování vysazených rostlin mulčovací kůrou, tl. do 100 mm v rovině nebo na svahu do 1:5</t>
  </si>
  <si>
    <t>https://podminky.urs.cz/item/CS_URS_2023_01/184911421</t>
  </si>
  <si>
    <t>10391100</t>
  </si>
  <si>
    <t>kůra mulčovací VL</t>
  </si>
  <si>
    <t>-2094076915</t>
  </si>
  <si>
    <t>6*0,103 "Přepočtené koeficientem množství</t>
  </si>
  <si>
    <t>185802114</t>
  </si>
  <si>
    <t>Hnojení půdy umělým hnojivem k jednotlivým rostlinám v rovině a svahu do 1:5</t>
  </si>
  <si>
    <t>1840129951</t>
  </si>
  <si>
    <t>Hnojení půdy nebo trávníku v rovině nebo na svahu do 1:5 umělým hnojivem s rozdělením k jednotlivým rostlinám</t>
  </si>
  <si>
    <t>https://podminky.urs.cz/item/CS_URS_2023_01/185802114</t>
  </si>
  <si>
    <t>25191155</t>
  </si>
  <si>
    <t>hnojivo průmyslové</t>
  </si>
  <si>
    <t>-1553194636</t>
  </si>
  <si>
    <t>50*0,03 "Přepočtené koeficientem množství</t>
  </si>
  <si>
    <t>185804311</t>
  </si>
  <si>
    <t>Zalití rostlin vodou plocha do 20 m2</t>
  </si>
  <si>
    <t>2066630588</t>
  </si>
  <si>
    <t>Zalití rostlin vodou plochy záhonů jednotlivě do 20 m2</t>
  </si>
  <si>
    <t>https://podminky.urs.cz/item/CS_URS_2023_01/185804311</t>
  </si>
  <si>
    <t>185851121</t>
  </si>
  <si>
    <t>Dovoz vody pro zálivku rostlin za vzdálenost do 1000 m</t>
  </si>
  <si>
    <t>224923298</t>
  </si>
  <si>
    <t>Dovoz vody pro zálivku rostlin na vzdálenost do 1000 m</t>
  </si>
  <si>
    <t>https://podminky.urs.cz/item/CS_URS_2023_01/185851121</t>
  </si>
  <si>
    <t>658316289</t>
  </si>
  <si>
    <t>VON - Vedlejší a ostatní náklady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</si>
  <si>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</si>
  <si>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</si>
  <si>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</si>
  <si>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</si>
  <si>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</si>
  <si>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</si>
  <si>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010000001R</t>
  </si>
  <si>
    <t xml:space="preserve">Koordinace stavby s hydrogeologickým dozorem na stavbě při  komplexních zkouškách </t>
  </si>
  <si>
    <t>1024</t>
  </si>
  <si>
    <t>1582810885</t>
  </si>
  <si>
    <t xml:space="preserve">Koordinace stavby s hydrogeologickým dozorem na stavbě při komplexních zkouškách </t>
  </si>
  <si>
    <t>010000002R</t>
  </si>
  <si>
    <t>Dokumentace skutečného provedení stavby pro investora v 6 tištěných paré + elektronická podoba v rozsahu dle  405/2017 Sb. zahrnující i geodetickou činnosti části E přílohy č.14 vyhlášky včetně pořízení fotodokumentace stavby</t>
  </si>
  <si>
    <t>-1261608042</t>
  </si>
  <si>
    <t>Dokumentace skutečného provedení stavby pro investora v 6 tištěných paré + elektronická podoba v rozsahu dle 405/2017 Sb. zahrnující i geodetickou činnosti části E přílohy č.14 vyhlášky včetně pořízení fotodokumentace stavby</t>
  </si>
  <si>
    <t>010000003R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</si>
  <si>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 a jeho likvidaci po stav</t>
  </si>
  <si>
    <t>1001311640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</si>
  <si>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 a jeho likvidaci po stavbě, zajištění dočasných přípojek pro zařízení staveniště, aktualizace vyjádření a prověření existence stávajících podzemních i vzdušných vedení a zařízení, zajištění vytýčení všech podzemních sítí a provedení opatření pro zajištění podzemních a nadzemních sítí a ochranu po dobu výstavby s protokolárním předání křížení se sítěmi, vybavení povolení zvláštního užívání místních a silnic ve správě SÚS PK vč. povolení přechodné úpravy provozu na dotčeném úseku stavby a zajištění a projednání dalších dopravních opatření (vč. hromadné dopravy) a nákladů na ně včetně uzavírek dle ZOV a DIO a po dobu stavby, zajištění svozu odpadků nájem za poskytnuté pozemky, ochrana dřevin na stavbě, zajištění vstupů a vjezdů na dotčené pozemky prováděním stavby vč. souhlasů vlastníků pozemků, úhrady ušlého zisku a bezpečnost, opatření pro zajištění bezpečnosti, ochrany zdraví a požární bezpečnosti, opatření vyplývající z povodňového a havarijního plánu při stavbě a plánu BOZP</t>
  </si>
  <si>
    <t>010000004R</t>
  </si>
  <si>
    <t>Plán bezpečnosti a ochrany zdraví dle §15 odst.2 z.č.309/2006 při stavbě v úpravě dle vybraného dodavatele stavby a s určeními osobu zodpovědnou za bezpečnost a ochranu zdraví na staveništi a ohlášení na inspektorát bezpečnosti práce  - koordinátora bezpe</t>
  </si>
  <si>
    <t>1240015939</t>
  </si>
  <si>
    <t>Plán bezpečnosti a ochrany zdraví dle §15 odst.2 z.č.309/2006 při stavbě v úpravě dle vybraného dodavatele stavby a s určeními osobu zodpovědnou za bezpečnost a ochranu zdraví na staveništi a ohlášení na inspektorát bezpečnosti práce - koordinátora bezpečnosti práce zajišťuje investor stavby, umístění štítku o povolení stavby, ohlášení na oblastní inspektorát práce (bude-li nutné)</t>
  </si>
  <si>
    <t>010000005R</t>
  </si>
  <si>
    <t>Vytýčení stavby na místě odborně způsobilou osobu s protokolem o vytýčení</t>
  </si>
  <si>
    <t>820723099</t>
  </si>
  <si>
    <t>010000006R</t>
  </si>
  <si>
    <t>Zajištění a provedení zkoušek nutných pro řádné provedení a dokončení díla (vyjma ve VON dále uvedených), uvedených v projektové dokumentaci a ve vyjádření správních úřadů včetně předání jejich výsledků objednateli, provedení komplexních zkoušek celého dí</t>
  </si>
  <si>
    <t>816755686</t>
  </si>
  <si>
    <t>Zajištění a provedení zkoušek nutných pro řádné provedení a dokončení díla (vyjma ve VON dále uvedených), uvedených v projektové dokumentaci a ve vyjádření správních úřadů včetně předání jejich výsledků objednateli, provedení komplexních zkoušek celého díla a celé soustavy s HV 11</t>
  </si>
  <si>
    <t>010000007R</t>
  </si>
  <si>
    <t>Zajištění a koordinace dle podmínek zákona o státní památkové péči a záchranný archeologický průzkum</t>
  </si>
  <si>
    <t>-616217728</t>
  </si>
  <si>
    <t>010000008R</t>
  </si>
  <si>
    <t>Vytýčení hranic pozemků v terénu oprávněným geodetem s protokolem o vytýčení</t>
  </si>
  <si>
    <t>781406320</t>
  </si>
  <si>
    <t>010000009R</t>
  </si>
  <si>
    <t>Protokolární předání stavbou dotčených pozemků a přístupových komunikací, uvedených do původního stavu a zpět jejich vlastníkům</t>
  </si>
  <si>
    <t>-699863247</t>
  </si>
  <si>
    <t>010000010R</t>
  </si>
  <si>
    <t>Zpracování pasportizace stavu sousedních nemovitostí včetně všech souvisejících staveb odborně způsobilou osobou-statikem zhotovitele v 6 paré před zahájením dotčeného úseku stavby + elektronická podoba vč. závěrečného vyhodnocení statika</t>
  </si>
  <si>
    <t>-1853934023</t>
  </si>
  <si>
    <t>010000011R</t>
  </si>
  <si>
    <t>Ztížené provozní vlivy</t>
  </si>
  <si>
    <t>-229266843</t>
  </si>
  <si>
    <t>010000012R</t>
  </si>
  <si>
    <t>Kompletační a koordinační činnost dodavatele vč.dílenské dokumentace specifikovaná v projektu a dle vyhlášky č. 499/06 ve smyslu novelizace 405/2017 a dle ceníku UNIKA (dodavatelská dokumentace) a statického návrhu zapažení</t>
  </si>
  <si>
    <t>-387787611</t>
  </si>
  <si>
    <t>010000013R</t>
  </si>
  <si>
    <t xml:space="preserve">Geotechnický dozor na celé stavbě s přebíráním základových spar </t>
  </si>
  <si>
    <t>-1418666717</t>
  </si>
  <si>
    <t>010000014R</t>
  </si>
  <si>
    <t>Hydrogeologický dozor při stavbě</t>
  </si>
  <si>
    <t>1824785640</t>
  </si>
  <si>
    <t>010000015R</t>
  </si>
  <si>
    <t>Pořízení kompletní dokladové části stavby dle podmínek o dílo</t>
  </si>
  <si>
    <t>986782831</t>
  </si>
  <si>
    <t>010000016R</t>
  </si>
  <si>
    <t>Zkoušky vyluhovatelnosti odpadů</t>
  </si>
  <si>
    <t>-90633462</t>
  </si>
  <si>
    <t>010000017R</t>
  </si>
  <si>
    <t>Geometrický plán pro věcná břemena po stavbě geodetem v 6 paré  vč. elektronické podobě se zápisem na katastrálním úřadu</t>
  </si>
  <si>
    <t>1168808706</t>
  </si>
  <si>
    <t>Geometrický plán pro věcná břemena po stavbě geodetem v 6 paré vč. elektronické podobě se zápisem na katastrálním úřadu</t>
  </si>
  <si>
    <t>010000018R</t>
  </si>
  <si>
    <t>Koordinací prací vyplývající ze všech správních dokladů včetně zákona o odpadech, ochrany přírody</t>
  </si>
  <si>
    <t>-1503488698</t>
  </si>
  <si>
    <t>010000019R</t>
  </si>
  <si>
    <t>Technická opatření vyplývající na celé stavbě ze skutečného výskytu inženýrských podzemních sítí v době realizace stavby po jejich vytýčení jejich správci a po zjištění přesného stavu inženýrských sítí v zemi vč. koordinace se zástupci těchto správců sítí</t>
  </si>
  <si>
    <t>-2011869502</t>
  </si>
  <si>
    <t>010000020R</t>
  </si>
  <si>
    <t>Náklady na údržbu a čištění dotčených komunikací po dobu výstavby</t>
  </si>
  <si>
    <t>1364871360</t>
  </si>
  <si>
    <t>010000021R</t>
  </si>
  <si>
    <t>Inženýrská činnost (např. zajištění kolaudace)</t>
  </si>
  <si>
    <t>-1781399385</t>
  </si>
  <si>
    <t>010000022R</t>
  </si>
  <si>
    <t>Dočasné dopravně inženýrské označení (DIO)</t>
  </si>
  <si>
    <t>-531850299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</si>
  <si>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</si>
  <si>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</si>
  <si>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</si>
  <si>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</si>
  <si>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</si>
  <si>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</si>
  <si>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</si>
  <si>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</si>
  <si>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</si>
  <si>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</si>
  <si>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</si>
  <si>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</si>
  <si>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</si>
  <si>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</si>
  <si>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</si>
  <si>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</si>
  <si>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</si>
  <si>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</si>
  <si>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</si>
  <si>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</si>
  <si>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</si>
  <si>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</si>
  <si>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</si>
  <si>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</si>
  <si>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</si>
  <si>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</si>
  <si>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</si>
  <si>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</si>
  <si>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</si>
  <si>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</si>
  <si>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</si>
  <si>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</si>
  <si>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</si>
  <si>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</si>
  <si>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</si>
  <si>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</si>
  <si>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</si>
  <si>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</si>
  <si>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</si>
  <si>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</si>
  <si>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</si>
  <si>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</si>
  <si>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</si>
  <si>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</si>
  <si>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</si>
  <si>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</si>
  <si>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</si>
  <si>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</si>
  <si>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</si>
  <si>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</si>
  <si>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</si>
  <si>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</si>
  <si>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</si>
  <si>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</si>
  <si>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</si>
  <si>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</si>
  <si>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</si>
  <si>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</si>
  <si>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</si>
  <si>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</si>
  <si>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</si>
  <si>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</si>
  <si>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</si>
  <si>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</si>
  <si>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</si>
  <si>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</si>
  <si>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</si>
  <si>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</si>
  <si>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</si>
  <si>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</si>
  <si>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</si>
  <si>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</si>
  <si>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</si>
  <si>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</si>
  <si>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</si>
  <si>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</si>
  <si>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</si>
  <si>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</si>
  <si>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</si>
  <si>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</si>
  <si>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</si>
  <si>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</si>
  <si>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</si>
  <si>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</si>
  <si>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</si>
  <si>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</si>
  <si>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</si>
  <si>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</si>
  <si>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</si>
  <si>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</si>
  <si>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</si>
  <si>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</si>
  <si>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</si>
  <si>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</si>
  <si>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</si>
  <si>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</si>
  <si>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</si>
  <si>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</si>
  <si>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</si>
  <si>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</si>
  <si>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</si>
  <si>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</si>
  <si>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</si>
  <si>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</si>
  <si>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</si>
  <si>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</si>
  <si>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</si>
  <si>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</si>
  <si>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</si>
  <si>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</si>
  <si>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</si>
  <si>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</si>
  <si>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</si>
  <si>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</si>
  <si>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</si>
  <si>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</si>
  <si>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</si>
  <si>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</si>
  <si>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</si>
  <si>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</si>
  <si>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</si>
  <si>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</si>
  <si>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</si>
  <si>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</si>
  <si>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</si>
  <si>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</si>
  <si>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</si>
  <si>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</si>
  <si>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</si>
  <si>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</si>
  <si>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</si>
  <si>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</si>
  <si>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</si>
  <si>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</si>
  <si>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</si>
  <si>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</si>
  <si>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</si>
  <si>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</si>
  <si>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</si>
  <si>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</si>
  <si>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</si>
  <si>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</si>
  <si>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</si>
  <si>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</si>
  <si>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</si>
  <si>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</si>
  <si>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</si>
  <si>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</si>
  <si>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</si>
  <si>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</si>
  <si>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</si>
  <si>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</si>
  <si>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</si>
  <si>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</si>
  <si>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</si>
  <si>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</si>
  <si>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</si>
  <si>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</si>
  <si>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</si>
  <si>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</si>
  <si>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</si>
  <si>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</si>
  <si>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</si>
  <si>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</si>
  <si>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</si>
  <si>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</si>
  <si>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</si>
  <si>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</si>
  <si>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</si>
  <si>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</si>
  <si>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</si>
  <si>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</si>
  <si>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</si>
  <si>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</si>
  <si>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</si>
  <si>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</si>
  <si>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</si>
  <si>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</si>
  <si>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</si>
  <si>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</si>
  <si>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</si>
  <si>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</si>
  <si>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</si>
  <si>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</si>
  <si>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Dočasné dopravně inženýrské označení (DIO), včetně dopravních opatření k zachování provozu stávajících stezek,/cest jako jsou přechody přes výkopy, popř. vyznačení,ohrazení oplocení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</si>
</sst>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22" fillId="2" borderId="1" xfId="0" applyNumberFormat="1" applyFont="1" applyFill="1" applyBorder="1" applyAlignment="1" applyProtection="1">
      <alignment vertical="center"/>
      <protection locked="0"/>
    </xf>
    <xf numFmtId="4" fontId="38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5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42" fillId="0" borderId="8" xfId="0" applyFont="1" applyBorder="1" applyAlignment="1">
      <alignment horizontal="center" vertical="center"/>
    </xf>
    <xf numFmtId="0" fontId="45" fillId="0" borderId="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7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42" fillId="0" borderId="8" xfId="0" applyFont="1" applyBorder="1" applyAlignment="1">
      <alignment horizontal="left"/>
    </xf>
    <xf numFmtId="0" fontId="45" fillId="0" borderId="8" xfId="0" applyFont="1" applyBorder="1" applyAlignment="1">
      <alignment/>
    </xf>
    <xf numFmtId="0" fontId="40" fillId="0" borderId="5" xfId="0" applyFont="1" applyBorder="1" applyAlignment="1">
      <alignment vertical="top"/>
    </xf>
    <xf numFmtId="0" fontId="40" fillId="0" borderId="6" xfId="0" applyFont="1" applyBorder="1" applyAlignment="1">
      <alignment vertical="top"/>
    </xf>
    <xf numFmtId="0" fontId="40" fillId="0" borderId="7" xfId="0" applyFont="1" applyBorder="1" applyAlignment="1">
      <alignment vertical="top"/>
    </xf>
    <xf numFmtId="0" fontId="40" fillId="0" borderId="8" xfId="0" applyFont="1" applyBorder="1" applyAlignment="1">
      <alignment vertical="top"/>
    </xf>
    <xf numFmtId="0" fontId="40" fillId="0" borderId="9" xfId="0" applyFont="1" applyBorder="1" applyAlignment="1">
      <alignment vertical="top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3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5" xfId="0" applyFont="1" applyFill="1" applyBorder="1" applyAlignment="1" applyProtection="1">
      <alignment horizontal="left"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2" fillId="4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0" fillId="0" borderId="2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9" fillId="0" borderId="2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9" fillId="0" borderId="28" xfId="0" applyNumberFormat="1" applyFont="1" applyBorder="1" applyAlignment="1" applyProtection="1">
      <alignment vertical="center"/>
      <protection/>
    </xf>
    <xf numFmtId="4" fontId="29" fillId="0" borderId="29" xfId="0" applyNumberFormat="1" applyFont="1" applyBorder="1" applyAlignment="1" applyProtection="1">
      <alignment vertical="center"/>
      <protection/>
    </xf>
    <xf numFmtId="166" fontId="29" fillId="0" borderId="29" xfId="0" applyNumberFormat="1" applyFont="1" applyBorder="1" applyAlignment="1" applyProtection="1">
      <alignment vertical="center"/>
      <protection/>
    </xf>
    <xf numFmtId="4" fontId="29" fillId="0" borderId="30" xfId="0" applyNumberFormat="1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5" fillId="4" borderId="16" xfId="0" applyFont="1" applyFill="1" applyBorder="1" applyAlignment="1" applyProtection="1">
      <alignment horizontal="right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4" fontId="5" fillId="4" borderId="16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vertical="center"/>
      <protection/>
    </xf>
    <xf numFmtId="4" fontId="8" fillId="0" borderId="2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2" fillId="4" borderId="23" xfId="0" applyFont="1" applyFill="1" applyBorder="1" applyAlignment="1" applyProtection="1">
      <alignment horizontal="center" vertical="center" wrapText="1"/>
      <protection/>
    </xf>
    <xf numFmtId="0" fontId="22" fillId="4" borderId="24" xfId="0" applyFont="1" applyFill="1" applyBorder="1" applyAlignment="1" applyProtection="1">
      <alignment horizontal="center" vertical="center" wrapText="1"/>
      <protection/>
    </xf>
    <xf numFmtId="0" fontId="22" fillId="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4" fillId="0" borderId="0" xfId="0" applyNumberFormat="1" applyFont="1" applyAlignment="1" applyProtection="1">
      <alignment/>
      <protection/>
    </xf>
    <xf numFmtId="166" fontId="32" fillId="0" borderId="19" xfId="0" applyNumberFormat="1" applyFont="1" applyBorder="1" applyAlignment="1" applyProtection="1">
      <alignment/>
      <protection/>
    </xf>
    <xf numFmtId="166" fontId="32" fillId="0" borderId="20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1" xfId="0" applyFont="1" applyBorder="1" applyAlignment="1" applyProtection="1">
      <alignment horizontal="center" vertical="center"/>
      <protection/>
    </xf>
    <xf numFmtId="49" fontId="22" fillId="0" borderId="1" xfId="0" applyNumberFormat="1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167" fontId="22" fillId="0" borderId="1" xfId="0" applyNumberFormat="1" applyFont="1" applyBorder="1" applyAlignment="1" applyProtection="1">
      <alignment vertical="center"/>
      <protection/>
    </xf>
    <xf numFmtId="4" fontId="22" fillId="0" borderId="1" xfId="0" applyNumberFormat="1" applyFont="1" applyBorder="1" applyAlignment="1" applyProtection="1">
      <alignment vertical="center"/>
      <protection/>
    </xf>
    <xf numFmtId="0" fontId="23" fillId="2" borderId="27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8" fillId="0" borderId="1" xfId="0" applyFont="1" applyBorder="1" applyAlignment="1" applyProtection="1">
      <alignment horizontal="center" vertical="center"/>
      <protection/>
    </xf>
    <xf numFmtId="49" fontId="38" fillId="0" borderId="1" xfId="0" applyNumberFormat="1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center" vertical="center" wrapText="1"/>
      <protection/>
    </xf>
    <xf numFmtId="167" fontId="38" fillId="0" borderId="1" xfId="0" applyNumberFormat="1" applyFont="1" applyBorder="1" applyAlignment="1" applyProtection="1">
      <alignment vertical="center"/>
      <protection/>
    </xf>
    <xf numFmtId="4" fontId="38" fillId="0" borderId="1" xfId="0" applyNumberFormat="1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8" fillId="2" borderId="27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4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16" xfId="0" applyNumberFormat="1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15" xfId="0" applyFont="1" applyFill="1" applyBorder="1" applyAlignment="1" applyProtection="1">
      <alignment horizontal="center" vertical="center"/>
      <protection/>
    </xf>
    <xf numFmtId="0" fontId="22" fillId="4" borderId="16" xfId="0" applyFont="1" applyFill="1" applyBorder="1" applyAlignment="1" applyProtection="1">
      <alignment horizontal="left" vertical="center"/>
      <protection/>
    </xf>
    <xf numFmtId="0" fontId="22" fillId="4" borderId="16" xfId="0" applyFont="1" applyFill="1" applyBorder="1" applyAlignment="1" applyProtection="1">
      <alignment horizontal="right" vertical="center"/>
      <protection/>
    </xf>
    <xf numFmtId="0" fontId="22" fillId="4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7" TargetMode="External" /><Relationship Id="rId3" Type="http://schemas.openxmlformats.org/officeDocument/2006/relationships/hyperlink" Target="https://podminky.urs.cz/item/CS_URS_2023_01/113107344" TargetMode="External" /><Relationship Id="rId4" Type="http://schemas.openxmlformats.org/officeDocument/2006/relationships/hyperlink" Target="https://podminky.urs.cz/item/CS_URS_2023_01/115101201" TargetMode="External" /><Relationship Id="rId5" Type="http://schemas.openxmlformats.org/officeDocument/2006/relationships/hyperlink" Target="https://podminky.urs.cz/item/CS_URS_2023_01/115101301" TargetMode="External" /><Relationship Id="rId6" Type="http://schemas.openxmlformats.org/officeDocument/2006/relationships/hyperlink" Target="https://podminky.urs.cz/item/CS_URS_2023_01/119001402" TargetMode="External" /><Relationship Id="rId7" Type="http://schemas.openxmlformats.org/officeDocument/2006/relationships/hyperlink" Target="https://podminky.urs.cz/item/CS_URS_2023_01/121151113" TargetMode="External" /><Relationship Id="rId8" Type="http://schemas.openxmlformats.org/officeDocument/2006/relationships/hyperlink" Target="https://podminky.urs.cz/item/CS_URS_2023_01/132254204" TargetMode="External" /><Relationship Id="rId9" Type="http://schemas.openxmlformats.org/officeDocument/2006/relationships/hyperlink" Target="https://podminky.urs.cz/item/CS_URS_2023_01/132354204" TargetMode="External" /><Relationship Id="rId10" Type="http://schemas.openxmlformats.org/officeDocument/2006/relationships/hyperlink" Target="https://podminky.urs.cz/item/CS_URS_2023_01/132454202" TargetMode="External" /><Relationship Id="rId11" Type="http://schemas.openxmlformats.org/officeDocument/2006/relationships/hyperlink" Target="https://podminky.urs.cz/item/CS_URS_2023_01/132554202" TargetMode="External" /><Relationship Id="rId12" Type="http://schemas.openxmlformats.org/officeDocument/2006/relationships/hyperlink" Target="https://podminky.urs.cz/item/CS_URS_2023_01/151811132" TargetMode="External" /><Relationship Id="rId13" Type="http://schemas.openxmlformats.org/officeDocument/2006/relationships/hyperlink" Target="https://podminky.urs.cz/item/CS_URS_2023_01/151811142" TargetMode="External" /><Relationship Id="rId14" Type="http://schemas.openxmlformats.org/officeDocument/2006/relationships/hyperlink" Target="https://podminky.urs.cz/item/CS_URS_2023_01/151811232" TargetMode="External" /><Relationship Id="rId15" Type="http://schemas.openxmlformats.org/officeDocument/2006/relationships/hyperlink" Target="https://podminky.urs.cz/item/CS_URS_2023_01/151811242" TargetMode="External" /><Relationship Id="rId16" Type="http://schemas.openxmlformats.org/officeDocument/2006/relationships/hyperlink" Target="https://podminky.urs.cz/item/CS_URS_2023_01/162751117" TargetMode="External" /><Relationship Id="rId17" Type="http://schemas.openxmlformats.org/officeDocument/2006/relationships/hyperlink" Target="https://podminky.urs.cz/item/CS_URS_2023_01/162751119" TargetMode="External" /><Relationship Id="rId18" Type="http://schemas.openxmlformats.org/officeDocument/2006/relationships/hyperlink" Target="https://podminky.urs.cz/item/CS_URS_2023_01/162751137" TargetMode="External" /><Relationship Id="rId19" Type="http://schemas.openxmlformats.org/officeDocument/2006/relationships/hyperlink" Target="https://podminky.urs.cz/item/CS_URS_2023_01/162751139" TargetMode="External" /><Relationship Id="rId20" Type="http://schemas.openxmlformats.org/officeDocument/2006/relationships/hyperlink" Target="https://podminky.urs.cz/item/CS_URS_2023_01/162751157" TargetMode="External" /><Relationship Id="rId21" Type="http://schemas.openxmlformats.org/officeDocument/2006/relationships/hyperlink" Target="https://podminky.urs.cz/item/CS_URS_2023_01/162751159" TargetMode="External" /><Relationship Id="rId22" Type="http://schemas.openxmlformats.org/officeDocument/2006/relationships/hyperlink" Target="https://podminky.urs.cz/item/CS_URS_2023_01/167151101" TargetMode="External" /><Relationship Id="rId23" Type="http://schemas.openxmlformats.org/officeDocument/2006/relationships/hyperlink" Target="https://podminky.urs.cz/item/CS_URS_2023_01/171201201" TargetMode="External" /><Relationship Id="rId24" Type="http://schemas.openxmlformats.org/officeDocument/2006/relationships/hyperlink" Target="https://podminky.urs.cz/item/CS_URS_2023_01/171201221" TargetMode="External" /><Relationship Id="rId25" Type="http://schemas.openxmlformats.org/officeDocument/2006/relationships/hyperlink" Target="https://podminky.urs.cz/item/CS_URS_2023_01/174151101" TargetMode="External" /><Relationship Id="rId26" Type="http://schemas.openxmlformats.org/officeDocument/2006/relationships/hyperlink" Target="https://podminky.urs.cz/item/CS_URS_2023_01/175151101" TargetMode="External" /><Relationship Id="rId27" Type="http://schemas.openxmlformats.org/officeDocument/2006/relationships/hyperlink" Target="https://podminky.urs.cz/item/CS_URS_2023_01/181351103" TargetMode="External" /><Relationship Id="rId28" Type="http://schemas.openxmlformats.org/officeDocument/2006/relationships/hyperlink" Target="https://podminky.urs.cz/item/CS_URS_2023_01/181411131" TargetMode="External" /><Relationship Id="rId29" Type="http://schemas.openxmlformats.org/officeDocument/2006/relationships/hyperlink" Target="https://podminky.urs.cz/item/CS_URS_2023_01/139001101" TargetMode="External" /><Relationship Id="rId30" Type="http://schemas.openxmlformats.org/officeDocument/2006/relationships/hyperlink" Target="https://podminky.urs.cz/item/CS_URS_2023_01/212751103" TargetMode="External" /><Relationship Id="rId31" Type="http://schemas.openxmlformats.org/officeDocument/2006/relationships/hyperlink" Target="https://podminky.urs.cz/item/CS_URS_2023_01/359901111" TargetMode="External" /><Relationship Id="rId32" Type="http://schemas.openxmlformats.org/officeDocument/2006/relationships/hyperlink" Target="https://podminky.urs.cz/item/CS_URS_2023_01/359901211" TargetMode="External" /><Relationship Id="rId33" Type="http://schemas.openxmlformats.org/officeDocument/2006/relationships/hyperlink" Target="https://podminky.urs.cz/item/CS_URS_2023_01/452112111" TargetMode="External" /><Relationship Id="rId34" Type="http://schemas.openxmlformats.org/officeDocument/2006/relationships/hyperlink" Target="https://podminky.urs.cz/item/CS_URS_2023_01/452112121" TargetMode="External" /><Relationship Id="rId35" Type="http://schemas.openxmlformats.org/officeDocument/2006/relationships/hyperlink" Target="https://podminky.urs.cz/item/CS_URS_2023_01/452311171" TargetMode="External" /><Relationship Id="rId36" Type="http://schemas.openxmlformats.org/officeDocument/2006/relationships/hyperlink" Target="https://podminky.urs.cz/item/CS_URS_2023_01/452312171" TargetMode="External" /><Relationship Id="rId37" Type="http://schemas.openxmlformats.org/officeDocument/2006/relationships/hyperlink" Target="https://podminky.urs.cz/item/CS_URS_2023_01/452351101" TargetMode="External" /><Relationship Id="rId38" Type="http://schemas.openxmlformats.org/officeDocument/2006/relationships/hyperlink" Target="https://podminky.urs.cz/item/CS_URS_2023_01/564760001" TargetMode="External" /><Relationship Id="rId39" Type="http://schemas.openxmlformats.org/officeDocument/2006/relationships/hyperlink" Target="https://podminky.urs.cz/item/CS_URS_2023_01/831372121" TargetMode="External" /><Relationship Id="rId40" Type="http://schemas.openxmlformats.org/officeDocument/2006/relationships/hyperlink" Target="https://podminky.urs.cz/item/CS_URS_2023_01/890451851" TargetMode="External" /><Relationship Id="rId41" Type="http://schemas.openxmlformats.org/officeDocument/2006/relationships/hyperlink" Target="https://podminky.urs.cz/item/CS_URS_2023_01/892372111" TargetMode="External" /><Relationship Id="rId42" Type="http://schemas.openxmlformats.org/officeDocument/2006/relationships/hyperlink" Target="https://podminky.urs.cz/item/CS_URS_2023_01/892381111" TargetMode="External" /><Relationship Id="rId43" Type="http://schemas.openxmlformats.org/officeDocument/2006/relationships/hyperlink" Target="https://podminky.urs.cz/item/CS_URS_2023_01/894411311" TargetMode="External" /><Relationship Id="rId44" Type="http://schemas.openxmlformats.org/officeDocument/2006/relationships/hyperlink" Target="https://podminky.urs.cz/item/CS_URS_2023_01/894412411" TargetMode="External" /><Relationship Id="rId45" Type="http://schemas.openxmlformats.org/officeDocument/2006/relationships/hyperlink" Target="https://podminky.urs.cz/item/CS_URS_2023_01/894414111" TargetMode="External" /><Relationship Id="rId46" Type="http://schemas.openxmlformats.org/officeDocument/2006/relationships/hyperlink" Target="https://podminky.urs.cz/item/CS_URS_2023_01/899102112" TargetMode="External" /><Relationship Id="rId47" Type="http://schemas.openxmlformats.org/officeDocument/2006/relationships/hyperlink" Target="https://podminky.urs.cz/item/CS_URS_2023_01/899623181" TargetMode="External" /><Relationship Id="rId48" Type="http://schemas.openxmlformats.org/officeDocument/2006/relationships/hyperlink" Target="https://podminky.urs.cz/item/CS_URS_2023_01/899712111" TargetMode="External" /><Relationship Id="rId49" Type="http://schemas.openxmlformats.org/officeDocument/2006/relationships/hyperlink" Target="https://podminky.urs.cz/item/CS_URS_2023_01/997013501" TargetMode="External" /><Relationship Id="rId50" Type="http://schemas.openxmlformats.org/officeDocument/2006/relationships/hyperlink" Target="https://podminky.urs.cz/item/CS_URS_2023_01/997013509" TargetMode="External" /><Relationship Id="rId51" Type="http://schemas.openxmlformats.org/officeDocument/2006/relationships/hyperlink" Target="https://podminky.urs.cz/item/CS_URS_2023_01/997013601" TargetMode="External" /><Relationship Id="rId52" Type="http://schemas.openxmlformats.org/officeDocument/2006/relationships/hyperlink" Target="https://podminky.urs.cz/item/CS_URS_2023_01/997013602" TargetMode="External" /><Relationship Id="rId53" Type="http://schemas.openxmlformats.org/officeDocument/2006/relationships/hyperlink" Target="https://podminky.urs.cz/item/CS_URS_2023_01/997013645" TargetMode="External" /><Relationship Id="rId54" Type="http://schemas.openxmlformats.org/officeDocument/2006/relationships/hyperlink" Target="https://podminky.urs.cz/item/CS_URS_2023_01/997013655" TargetMode="External" /><Relationship Id="rId55" Type="http://schemas.openxmlformats.org/officeDocument/2006/relationships/hyperlink" Target="https://podminky.urs.cz/item/CS_URS_2023_01/998275101" TargetMode="External" /><Relationship Id="rId5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201111" TargetMode="External" /><Relationship Id="rId2" Type="http://schemas.openxmlformats.org/officeDocument/2006/relationships/hyperlink" Target="https://podminky.urs.cz/item/CS_URS_2023_01/112201112" TargetMode="External" /><Relationship Id="rId3" Type="http://schemas.openxmlformats.org/officeDocument/2006/relationships/hyperlink" Target="https://podminky.urs.cz/item/CS_URS_2023_01/112201113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998231311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101115" TargetMode="External" /><Relationship Id="rId2" Type="http://schemas.openxmlformats.org/officeDocument/2006/relationships/hyperlink" Target="https://podminky.urs.cz/item/CS_URS_2023_01/184102114" TargetMode="External" /><Relationship Id="rId3" Type="http://schemas.openxmlformats.org/officeDocument/2006/relationships/hyperlink" Target="https://podminky.urs.cz/item/CS_URS_2023_01/184215132" TargetMode="External" /><Relationship Id="rId4" Type="http://schemas.openxmlformats.org/officeDocument/2006/relationships/hyperlink" Target="https://podminky.urs.cz/item/CS_URS_2023_01/184215411" TargetMode="External" /><Relationship Id="rId5" Type="http://schemas.openxmlformats.org/officeDocument/2006/relationships/hyperlink" Target="https://podminky.urs.cz/item/CS_URS_2023_01/184501141" TargetMode="External" /><Relationship Id="rId6" Type="http://schemas.openxmlformats.org/officeDocument/2006/relationships/hyperlink" Target="https://podminky.urs.cz/item/CS_URS_2023_01/184911421" TargetMode="External" /><Relationship Id="rId7" Type="http://schemas.openxmlformats.org/officeDocument/2006/relationships/hyperlink" Target="https://podminky.urs.cz/item/CS_URS_2023_01/185802114" TargetMode="External" /><Relationship Id="rId8" Type="http://schemas.openxmlformats.org/officeDocument/2006/relationships/hyperlink" Target="https://podminky.urs.cz/item/CS_URS_2023_01/185804311" TargetMode="External" /><Relationship Id="rId9" Type="http://schemas.openxmlformats.org/officeDocument/2006/relationships/hyperlink" Target="https://podminky.urs.cz/item/CS_URS_2023_01/185851121" TargetMode="External" /><Relationship Id="rId10" Type="http://schemas.openxmlformats.org/officeDocument/2006/relationships/hyperlink" Target="https://podminky.urs.cz/item/CS_URS_2023_01/998231311" TargetMode="External" /><Relationship Id="rId1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33" width="2.7109375" style="89" customWidth="1"/>
    <col min="34" max="34" width="3.28125" style="89" customWidth="1"/>
    <col min="35" max="35" width="31.7109375" style="89" customWidth="1"/>
    <col min="36" max="37" width="2.421875" style="89" customWidth="1"/>
    <col min="38" max="38" width="8.28125" style="89" customWidth="1"/>
    <col min="39" max="39" width="3.28125" style="89" customWidth="1"/>
    <col min="40" max="40" width="13.28125" style="89" customWidth="1"/>
    <col min="41" max="41" width="7.421875" style="89" customWidth="1"/>
    <col min="42" max="42" width="4.140625" style="89" customWidth="1"/>
    <col min="43" max="43" width="15.7109375" style="89" customWidth="1"/>
    <col min="44" max="44" width="13.7109375" style="89" customWidth="1"/>
    <col min="45" max="47" width="25.8515625" style="89" hidden="1" customWidth="1"/>
    <col min="48" max="49" width="21.7109375" style="89" hidden="1" customWidth="1"/>
    <col min="50" max="51" width="25.00390625" style="89" hidden="1" customWidth="1"/>
    <col min="52" max="52" width="21.7109375" style="89" hidden="1" customWidth="1"/>
    <col min="53" max="53" width="19.140625" style="89" hidden="1" customWidth="1"/>
    <col min="54" max="54" width="25.00390625" style="89" hidden="1" customWidth="1"/>
    <col min="55" max="55" width="21.7109375" style="89" hidden="1" customWidth="1"/>
    <col min="56" max="56" width="19.140625" style="89" hidden="1" customWidth="1"/>
    <col min="57" max="57" width="66.421875" style="89" customWidth="1"/>
    <col min="58" max="70" width="9.28125" style="89" customWidth="1"/>
    <col min="71" max="91" width="9.28125" style="89" hidden="1" customWidth="1"/>
    <col min="92" max="16384" width="9.28125" style="89" customWidth="1"/>
  </cols>
  <sheetData>
    <row r="1" spans="1:74" ht="12">
      <c r="A1" s="88" t="s">
        <v>0</v>
      </c>
      <c r="AZ1" s="88" t="s">
        <v>1</v>
      </c>
      <c r="BA1" s="88" t="s">
        <v>2</v>
      </c>
      <c r="BB1" s="88" t="s">
        <v>3</v>
      </c>
      <c r="BT1" s="88" t="s">
        <v>4</v>
      </c>
      <c r="BU1" s="88" t="s">
        <v>4</v>
      </c>
      <c r="BV1" s="88" t="s">
        <v>5</v>
      </c>
    </row>
    <row r="2" spans="44:72" ht="36.95" customHeight="1">
      <c r="AR2" s="277" t="s">
        <v>6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90" t="s">
        <v>7</v>
      </c>
      <c r="BT2" s="90" t="s">
        <v>8</v>
      </c>
    </row>
    <row r="3" spans="2:72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3"/>
      <c r="BS3" s="90" t="s">
        <v>7</v>
      </c>
      <c r="BT3" s="90" t="s">
        <v>9</v>
      </c>
    </row>
    <row r="4" spans="2:71" ht="24.95" customHeight="1">
      <c r="B4" s="93"/>
      <c r="D4" s="94" t="s">
        <v>10</v>
      </c>
      <c r="AR4" s="93"/>
      <c r="AS4" s="95" t="s">
        <v>11</v>
      </c>
      <c r="BE4" s="96" t="s">
        <v>12</v>
      </c>
      <c r="BS4" s="90" t="s">
        <v>13</v>
      </c>
    </row>
    <row r="5" spans="2:71" ht="12" customHeight="1">
      <c r="B5" s="93"/>
      <c r="D5" s="97" t="s">
        <v>14</v>
      </c>
      <c r="K5" s="289" t="s">
        <v>15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R5" s="93"/>
      <c r="BE5" s="286" t="s">
        <v>16</v>
      </c>
      <c r="BS5" s="90" t="s">
        <v>7</v>
      </c>
    </row>
    <row r="6" spans="2:71" ht="36.95" customHeight="1">
      <c r="B6" s="93"/>
      <c r="D6" s="98" t="s">
        <v>17</v>
      </c>
      <c r="K6" s="290" t="s">
        <v>18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R6" s="93"/>
      <c r="BE6" s="287"/>
      <c r="BS6" s="90" t="s">
        <v>7</v>
      </c>
    </row>
    <row r="7" spans="2:71" ht="12" customHeight="1">
      <c r="B7" s="93"/>
      <c r="D7" s="99" t="s">
        <v>19</v>
      </c>
      <c r="K7" s="100" t="s">
        <v>3</v>
      </c>
      <c r="AK7" s="99" t="s">
        <v>20</v>
      </c>
      <c r="AN7" s="100" t="s">
        <v>3</v>
      </c>
      <c r="AR7" s="93"/>
      <c r="BE7" s="287"/>
      <c r="BS7" s="90" t="s">
        <v>7</v>
      </c>
    </row>
    <row r="8" spans="2:71" ht="12" customHeight="1">
      <c r="B8" s="93"/>
      <c r="D8" s="99" t="s">
        <v>21</v>
      </c>
      <c r="K8" s="100" t="s">
        <v>22</v>
      </c>
      <c r="AK8" s="99" t="s">
        <v>23</v>
      </c>
      <c r="AN8" s="3" t="s">
        <v>28</v>
      </c>
      <c r="AR8" s="93"/>
      <c r="BE8" s="287"/>
      <c r="BS8" s="90" t="s">
        <v>7</v>
      </c>
    </row>
    <row r="9" spans="2:71" ht="14.45" customHeight="1">
      <c r="B9" s="93"/>
      <c r="AR9" s="93"/>
      <c r="BE9" s="287"/>
      <c r="BS9" s="90" t="s">
        <v>7</v>
      </c>
    </row>
    <row r="10" spans="2:71" ht="12" customHeight="1">
      <c r="B10" s="93"/>
      <c r="D10" s="99" t="s">
        <v>24</v>
      </c>
      <c r="AK10" s="99" t="s">
        <v>25</v>
      </c>
      <c r="AN10" s="100" t="s">
        <v>3</v>
      </c>
      <c r="AR10" s="93"/>
      <c r="BE10" s="287"/>
      <c r="BS10" s="90" t="s">
        <v>7</v>
      </c>
    </row>
    <row r="11" spans="2:71" ht="18.4" customHeight="1">
      <c r="B11" s="93"/>
      <c r="E11" s="100" t="s">
        <v>22</v>
      </c>
      <c r="AK11" s="99" t="s">
        <v>26</v>
      </c>
      <c r="AN11" s="100" t="s">
        <v>3</v>
      </c>
      <c r="AR11" s="93"/>
      <c r="BE11" s="287"/>
      <c r="BS11" s="90" t="s">
        <v>7</v>
      </c>
    </row>
    <row r="12" spans="2:71" ht="6.95" customHeight="1">
      <c r="B12" s="93"/>
      <c r="AR12" s="93"/>
      <c r="BE12" s="287"/>
      <c r="BS12" s="90" t="s">
        <v>7</v>
      </c>
    </row>
    <row r="13" spans="2:71" ht="12" customHeight="1">
      <c r="B13" s="93"/>
      <c r="D13" s="99" t="s">
        <v>27</v>
      </c>
      <c r="AK13" s="99" t="s">
        <v>25</v>
      </c>
      <c r="AN13" s="4" t="s">
        <v>28</v>
      </c>
      <c r="AR13" s="93"/>
      <c r="BE13" s="287"/>
      <c r="BS13" s="90" t="s">
        <v>7</v>
      </c>
    </row>
    <row r="14" spans="2:71" ht="12.75">
      <c r="B14" s="93"/>
      <c r="E14" s="291" t="s">
        <v>28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99" t="s">
        <v>26</v>
      </c>
      <c r="AN14" s="4" t="s">
        <v>28</v>
      </c>
      <c r="AR14" s="93"/>
      <c r="BE14" s="287"/>
      <c r="BS14" s="90" t="s">
        <v>7</v>
      </c>
    </row>
    <row r="15" spans="2:71" ht="6.95" customHeight="1">
      <c r="B15" s="93"/>
      <c r="AR15" s="93"/>
      <c r="BE15" s="287"/>
      <c r="BS15" s="90" t="s">
        <v>4</v>
      </c>
    </row>
    <row r="16" spans="2:71" ht="12" customHeight="1">
      <c r="B16" s="93"/>
      <c r="D16" s="99" t="s">
        <v>29</v>
      </c>
      <c r="AK16" s="99" t="s">
        <v>25</v>
      </c>
      <c r="AN16" s="100" t="s">
        <v>30</v>
      </c>
      <c r="AR16" s="93"/>
      <c r="BE16" s="287"/>
      <c r="BS16" s="90" t="s">
        <v>4</v>
      </c>
    </row>
    <row r="17" spans="2:71" ht="18.4" customHeight="1">
      <c r="B17" s="93"/>
      <c r="E17" s="100" t="s">
        <v>31</v>
      </c>
      <c r="AK17" s="99" t="s">
        <v>26</v>
      </c>
      <c r="AN17" s="100" t="s">
        <v>32</v>
      </c>
      <c r="AR17" s="93"/>
      <c r="BE17" s="287"/>
      <c r="BS17" s="90" t="s">
        <v>33</v>
      </c>
    </row>
    <row r="18" spans="2:71" ht="6.95" customHeight="1">
      <c r="B18" s="93"/>
      <c r="AR18" s="93"/>
      <c r="BE18" s="287"/>
      <c r="BS18" s="90" t="s">
        <v>7</v>
      </c>
    </row>
    <row r="19" spans="2:71" ht="12" customHeight="1">
      <c r="B19" s="93"/>
      <c r="D19" s="99" t="s">
        <v>34</v>
      </c>
      <c r="AK19" s="99" t="s">
        <v>25</v>
      </c>
      <c r="AN19" s="100" t="s">
        <v>30</v>
      </c>
      <c r="AR19" s="93"/>
      <c r="BE19" s="287"/>
      <c r="BS19" s="90" t="s">
        <v>7</v>
      </c>
    </row>
    <row r="20" spans="2:71" ht="18.4" customHeight="1">
      <c r="B20" s="93"/>
      <c r="E20" s="100" t="s">
        <v>31</v>
      </c>
      <c r="AK20" s="99" t="s">
        <v>26</v>
      </c>
      <c r="AN20" s="100" t="s">
        <v>32</v>
      </c>
      <c r="AR20" s="93"/>
      <c r="BE20" s="287"/>
      <c r="BS20" s="90" t="s">
        <v>33</v>
      </c>
    </row>
    <row r="21" spans="2:57" ht="6.95" customHeight="1">
      <c r="B21" s="93"/>
      <c r="AR21" s="93"/>
      <c r="BE21" s="287"/>
    </row>
    <row r="22" spans="2:57" ht="12" customHeight="1">
      <c r="B22" s="93"/>
      <c r="D22" s="99" t="s">
        <v>35</v>
      </c>
      <c r="AR22" s="93"/>
      <c r="BE22" s="287"/>
    </row>
    <row r="23" spans="2:57" ht="47.25" customHeight="1">
      <c r="B23" s="93"/>
      <c r="E23" s="293" t="s">
        <v>36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R23" s="93"/>
      <c r="BE23" s="287"/>
    </row>
    <row r="24" spans="2:57" ht="6.95" customHeight="1">
      <c r="B24" s="93"/>
      <c r="AR24" s="93"/>
      <c r="BE24" s="287"/>
    </row>
    <row r="25" spans="2:57" ht="6.95" customHeight="1">
      <c r="B25" s="9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R25" s="93"/>
      <c r="BE25" s="287"/>
    </row>
    <row r="26" spans="1:57" s="106" customFormat="1" ht="25.9" customHeight="1">
      <c r="A26" s="102"/>
      <c r="B26" s="103"/>
      <c r="C26" s="102"/>
      <c r="D26" s="104" t="s">
        <v>37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294">
        <f>ROUND(AG54,2)</f>
        <v>0</v>
      </c>
      <c r="AL26" s="295"/>
      <c r="AM26" s="295"/>
      <c r="AN26" s="295"/>
      <c r="AO26" s="295"/>
      <c r="AP26" s="102"/>
      <c r="AQ26" s="102"/>
      <c r="AR26" s="103"/>
      <c r="BE26" s="287"/>
    </row>
    <row r="27" spans="1:57" s="106" customFormat="1" ht="6.95" customHeight="1">
      <c r="A27" s="102"/>
      <c r="B27" s="103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3"/>
      <c r="BE27" s="287"/>
    </row>
    <row r="28" spans="1:57" s="106" customFormat="1" ht="12.75">
      <c r="A28" s="102"/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296" t="s">
        <v>38</v>
      </c>
      <c r="M28" s="296"/>
      <c r="N28" s="296"/>
      <c r="O28" s="296"/>
      <c r="P28" s="296"/>
      <c r="Q28" s="102"/>
      <c r="R28" s="102"/>
      <c r="S28" s="102"/>
      <c r="T28" s="102"/>
      <c r="U28" s="102"/>
      <c r="V28" s="102"/>
      <c r="W28" s="296" t="s">
        <v>39</v>
      </c>
      <c r="X28" s="296"/>
      <c r="Y28" s="296"/>
      <c r="Z28" s="296"/>
      <c r="AA28" s="296"/>
      <c r="AB28" s="296"/>
      <c r="AC28" s="296"/>
      <c r="AD28" s="296"/>
      <c r="AE28" s="296"/>
      <c r="AF28" s="102"/>
      <c r="AG28" s="102"/>
      <c r="AH28" s="102"/>
      <c r="AI28" s="102"/>
      <c r="AJ28" s="102"/>
      <c r="AK28" s="296" t="s">
        <v>40</v>
      </c>
      <c r="AL28" s="296"/>
      <c r="AM28" s="296"/>
      <c r="AN28" s="296"/>
      <c r="AO28" s="296"/>
      <c r="AP28" s="102"/>
      <c r="AQ28" s="102"/>
      <c r="AR28" s="103"/>
      <c r="BE28" s="287"/>
    </row>
    <row r="29" spans="2:57" s="107" customFormat="1" ht="14.45" customHeight="1">
      <c r="B29" s="108"/>
      <c r="D29" s="99" t="s">
        <v>41</v>
      </c>
      <c r="F29" s="99" t="s">
        <v>42</v>
      </c>
      <c r="L29" s="281">
        <v>0.21</v>
      </c>
      <c r="M29" s="280"/>
      <c r="N29" s="280"/>
      <c r="O29" s="280"/>
      <c r="P29" s="280"/>
      <c r="W29" s="279">
        <f>ROUND(AZ54,2)</f>
        <v>0</v>
      </c>
      <c r="X29" s="280"/>
      <c r="Y29" s="280"/>
      <c r="Z29" s="280"/>
      <c r="AA29" s="280"/>
      <c r="AB29" s="280"/>
      <c r="AC29" s="280"/>
      <c r="AD29" s="280"/>
      <c r="AE29" s="280"/>
      <c r="AK29" s="279">
        <f>ROUND(AV54,2)</f>
        <v>0</v>
      </c>
      <c r="AL29" s="280"/>
      <c r="AM29" s="280"/>
      <c r="AN29" s="280"/>
      <c r="AO29" s="280"/>
      <c r="AR29" s="108"/>
      <c r="BE29" s="288"/>
    </row>
    <row r="30" spans="2:57" s="107" customFormat="1" ht="14.45" customHeight="1">
      <c r="B30" s="108"/>
      <c r="F30" s="99" t="s">
        <v>43</v>
      </c>
      <c r="L30" s="281">
        <v>0.15</v>
      </c>
      <c r="M30" s="280"/>
      <c r="N30" s="280"/>
      <c r="O30" s="280"/>
      <c r="P30" s="280"/>
      <c r="W30" s="279">
        <f>ROUND(BA54,2)</f>
        <v>0</v>
      </c>
      <c r="X30" s="280"/>
      <c r="Y30" s="280"/>
      <c r="Z30" s="280"/>
      <c r="AA30" s="280"/>
      <c r="AB30" s="280"/>
      <c r="AC30" s="280"/>
      <c r="AD30" s="280"/>
      <c r="AE30" s="280"/>
      <c r="AK30" s="279">
        <f>ROUND(AW54,2)</f>
        <v>0</v>
      </c>
      <c r="AL30" s="280"/>
      <c r="AM30" s="280"/>
      <c r="AN30" s="280"/>
      <c r="AO30" s="280"/>
      <c r="AR30" s="108"/>
      <c r="BE30" s="288"/>
    </row>
    <row r="31" spans="2:57" s="107" customFormat="1" ht="14.45" customHeight="1" hidden="1">
      <c r="B31" s="108"/>
      <c r="F31" s="99" t="s">
        <v>44</v>
      </c>
      <c r="L31" s="281">
        <v>0.21</v>
      </c>
      <c r="M31" s="280"/>
      <c r="N31" s="280"/>
      <c r="O31" s="280"/>
      <c r="P31" s="280"/>
      <c r="W31" s="279">
        <f>ROUND(BB54,2)</f>
        <v>0</v>
      </c>
      <c r="X31" s="280"/>
      <c r="Y31" s="280"/>
      <c r="Z31" s="280"/>
      <c r="AA31" s="280"/>
      <c r="AB31" s="280"/>
      <c r="AC31" s="280"/>
      <c r="AD31" s="280"/>
      <c r="AE31" s="280"/>
      <c r="AK31" s="279">
        <v>0</v>
      </c>
      <c r="AL31" s="280"/>
      <c r="AM31" s="280"/>
      <c r="AN31" s="280"/>
      <c r="AO31" s="280"/>
      <c r="AR31" s="108"/>
      <c r="BE31" s="288"/>
    </row>
    <row r="32" spans="2:57" s="107" customFormat="1" ht="14.45" customHeight="1" hidden="1">
      <c r="B32" s="108"/>
      <c r="F32" s="99" t="s">
        <v>45</v>
      </c>
      <c r="L32" s="281">
        <v>0.15</v>
      </c>
      <c r="M32" s="280"/>
      <c r="N32" s="280"/>
      <c r="O32" s="280"/>
      <c r="P32" s="280"/>
      <c r="W32" s="279">
        <f>ROUND(BC54,2)</f>
        <v>0</v>
      </c>
      <c r="X32" s="280"/>
      <c r="Y32" s="280"/>
      <c r="Z32" s="280"/>
      <c r="AA32" s="280"/>
      <c r="AB32" s="280"/>
      <c r="AC32" s="280"/>
      <c r="AD32" s="280"/>
      <c r="AE32" s="280"/>
      <c r="AK32" s="279">
        <v>0</v>
      </c>
      <c r="AL32" s="280"/>
      <c r="AM32" s="280"/>
      <c r="AN32" s="280"/>
      <c r="AO32" s="280"/>
      <c r="AR32" s="108"/>
      <c r="BE32" s="288"/>
    </row>
    <row r="33" spans="2:44" s="107" customFormat="1" ht="14.45" customHeight="1" hidden="1">
      <c r="B33" s="108"/>
      <c r="F33" s="99" t="s">
        <v>46</v>
      </c>
      <c r="L33" s="281">
        <v>0</v>
      </c>
      <c r="M33" s="280"/>
      <c r="N33" s="280"/>
      <c r="O33" s="280"/>
      <c r="P33" s="280"/>
      <c r="W33" s="279">
        <f>ROUND(BD54,2)</f>
        <v>0</v>
      </c>
      <c r="X33" s="280"/>
      <c r="Y33" s="280"/>
      <c r="Z33" s="280"/>
      <c r="AA33" s="280"/>
      <c r="AB33" s="280"/>
      <c r="AC33" s="280"/>
      <c r="AD33" s="280"/>
      <c r="AE33" s="280"/>
      <c r="AK33" s="279">
        <v>0</v>
      </c>
      <c r="AL33" s="280"/>
      <c r="AM33" s="280"/>
      <c r="AN33" s="280"/>
      <c r="AO33" s="280"/>
      <c r="AR33" s="108"/>
    </row>
    <row r="34" spans="1:57" s="106" customFormat="1" ht="6.95" customHeight="1">
      <c r="A34" s="102"/>
      <c r="B34" s="103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BE34" s="102"/>
    </row>
    <row r="35" spans="1:57" s="106" customFormat="1" ht="25.9" customHeight="1">
      <c r="A35" s="102"/>
      <c r="B35" s="103"/>
      <c r="C35" s="109"/>
      <c r="D35" s="110" t="s">
        <v>47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2" t="s">
        <v>48</v>
      </c>
      <c r="U35" s="111"/>
      <c r="V35" s="111"/>
      <c r="W35" s="111"/>
      <c r="X35" s="285" t="s">
        <v>49</v>
      </c>
      <c r="Y35" s="283"/>
      <c r="Z35" s="283"/>
      <c r="AA35" s="283"/>
      <c r="AB35" s="283"/>
      <c r="AC35" s="111"/>
      <c r="AD35" s="111"/>
      <c r="AE35" s="111"/>
      <c r="AF35" s="111"/>
      <c r="AG35" s="111"/>
      <c r="AH35" s="111"/>
      <c r="AI35" s="111"/>
      <c r="AJ35" s="111"/>
      <c r="AK35" s="282">
        <f>SUM(AK26:AK33)</f>
        <v>0</v>
      </c>
      <c r="AL35" s="283"/>
      <c r="AM35" s="283"/>
      <c r="AN35" s="283"/>
      <c r="AO35" s="284"/>
      <c r="AP35" s="109"/>
      <c r="AQ35" s="109"/>
      <c r="AR35" s="103"/>
      <c r="BE35" s="102"/>
    </row>
    <row r="36" spans="1:57" s="106" customFormat="1" ht="6.95" customHeight="1">
      <c r="A36" s="102"/>
      <c r="B36" s="103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BE36" s="102"/>
    </row>
    <row r="37" spans="1:57" s="106" customFormat="1" ht="6.95" customHeight="1">
      <c r="A37" s="102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03"/>
      <c r="BE37" s="102"/>
    </row>
    <row r="41" spans="1:57" s="106" customFormat="1" ht="6.95" customHeight="1">
      <c r="A41" s="102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03"/>
      <c r="BE41" s="102"/>
    </row>
    <row r="42" spans="1:57" s="106" customFormat="1" ht="24.95" customHeight="1">
      <c r="A42" s="102"/>
      <c r="B42" s="103"/>
      <c r="C42" s="94" t="s">
        <v>50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BE42" s="102"/>
    </row>
    <row r="43" spans="1:57" s="106" customFormat="1" ht="6.95" customHeight="1">
      <c r="A43" s="102"/>
      <c r="B43" s="103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3"/>
      <c r="BE43" s="102"/>
    </row>
    <row r="44" spans="2:44" s="117" customFormat="1" ht="12" customHeight="1">
      <c r="B44" s="118"/>
      <c r="C44" s="99" t="s">
        <v>14</v>
      </c>
      <c r="L44" s="117" t="str">
        <f>K5</f>
        <v>2023-04</v>
      </c>
      <c r="AR44" s="118"/>
    </row>
    <row r="45" spans="2:44" s="119" customFormat="1" ht="36.95" customHeight="1">
      <c r="B45" s="120"/>
      <c r="C45" s="121" t="s">
        <v>17</v>
      </c>
      <c r="L45" s="306" t="str">
        <f>K6</f>
        <v>LFP - Napojení areálové kanalizace kampusu UniMeC na Roudenský kanalizační sběrač – projekční a inženýrská činnost</v>
      </c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R45" s="120"/>
    </row>
    <row r="46" spans="1:57" s="106" customFormat="1" ht="6.95" customHeight="1">
      <c r="A46" s="102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3"/>
      <c r="BE46" s="102"/>
    </row>
    <row r="47" spans="1:57" s="106" customFormat="1" ht="12" customHeight="1">
      <c r="A47" s="102"/>
      <c r="B47" s="103"/>
      <c r="C47" s="99" t="s">
        <v>21</v>
      </c>
      <c r="D47" s="102"/>
      <c r="E47" s="102"/>
      <c r="F47" s="102"/>
      <c r="G47" s="102"/>
      <c r="H47" s="102"/>
      <c r="I47" s="102"/>
      <c r="J47" s="102"/>
      <c r="K47" s="102"/>
      <c r="L47" s="122" t="str">
        <f>IF(K8="","",K8)</f>
        <v xml:space="preserve"> </v>
      </c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99" t="s">
        <v>23</v>
      </c>
      <c r="AJ47" s="102"/>
      <c r="AK47" s="102"/>
      <c r="AL47" s="102"/>
      <c r="AM47" s="308" t="str">
        <f>IF(AN8="","",AN8)</f>
        <v>Vyplň údaj</v>
      </c>
      <c r="AN47" s="308"/>
      <c r="AO47" s="102"/>
      <c r="AP47" s="102"/>
      <c r="AQ47" s="102"/>
      <c r="AR47" s="103"/>
      <c r="BE47" s="102"/>
    </row>
    <row r="48" spans="1:57" s="106" customFormat="1" ht="6.95" customHeight="1">
      <c r="A48" s="102"/>
      <c r="B48" s="103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3"/>
      <c r="BE48" s="102"/>
    </row>
    <row r="49" spans="1:57" s="106" customFormat="1" ht="15.2" customHeight="1">
      <c r="A49" s="102"/>
      <c r="B49" s="103"/>
      <c r="C49" s="99" t="s">
        <v>24</v>
      </c>
      <c r="D49" s="102"/>
      <c r="E49" s="102"/>
      <c r="F49" s="102"/>
      <c r="G49" s="102"/>
      <c r="H49" s="102"/>
      <c r="I49" s="102"/>
      <c r="J49" s="102"/>
      <c r="K49" s="102"/>
      <c r="L49" s="117" t="str">
        <f>IF(E11="","",E11)</f>
        <v xml:space="preserve"> </v>
      </c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99" t="s">
        <v>29</v>
      </c>
      <c r="AJ49" s="102"/>
      <c r="AK49" s="102"/>
      <c r="AL49" s="102"/>
      <c r="AM49" s="309" t="str">
        <f>IF(E17="","",E17)</f>
        <v>Petr Königsmark</v>
      </c>
      <c r="AN49" s="310"/>
      <c r="AO49" s="310"/>
      <c r="AP49" s="310"/>
      <c r="AQ49" s="102"/>
      <c r="AR49" s="103"/>
      <c r="AS49" s="311" t="s">
        <v>51</v>
      </c>
      <c r="AT49" s="312"/>
      <c r="AU49" s="123"/>
      <c r="AV49" s="123"/>
      <c r="AW49" s="123"/>
      <c r="AX49" s="123"/>
      <c r="AY49" s="123"/>
      <c r="AZ49" s="123"/>
      <c r="BA49" s="123"/>
      <c r="BB49" s="123"/>
      <c r="BC49" s="123"/>
      <c r="BD49" s="124"/>
      <c r="BE49" s="102"/>
    </row>
    <row r="50" spans="1:57" s="106" customFormat="1" ht="15.2" customHeight="1">
      <c r="A50" s="102"/>
      <c r="B50" s="103"/>
      <c r="C50" s="99" t="s">
        <v>27</v>
      </c>
      <c r="D50" s="102"/>
      <c r="E50" s="102"/>
      <c r="F50" s="102"/>
      <c r="G50" s="102"/>
      <c r="H50" s="102"/>
      <c r="I50" s="102"/>
      <c r="J50" s="102"/>
      <c r="K50" s="102"/>
      <c r="L50" s="117" t="str">
        <f>IF(E14="Vyplň údaj","",E14)</f>
        <v/>
      </c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99" t="s">
        <v>34</v>
      </c>
      <c r="AJ50" s="102"/>
      <c r="AK50" s="102"/>
      <c r="AL50" s="102"/>
      <c r="AM50" s="309" t="str">
        <f>IF(E20="","",E20)</f>
        <v>Petr Königsmark</v>
      </c>
      <c r="AN50" s="310"/>
      <c r="AO50" s="310"/>
      <c r="AP50" s="310"/>
      <c r="AQ50" s="102"/>
      <c r="AR50" s="103"/>
      <c r="AS50" s="313"/>
      <c r="AT50" s="314"/>
      <c r="AU50" s="125"/>
      <c r="AV50" s="125"/>
      <c r="AW50" s="125"/>
      <c r="AX50" s="125"/>
      <c r="AY50" s="125"/>
      <c r="AZ50" s="125"/>
      <c r="BA50" s="125"/>
      <c r="BB50" s="125"/>
      <c r="BC50" s="125"/>
      <c r="BD50" s="126"/>
      <c r="BE50" s="102"/>
    </row>
    <row r="51" spans="1:57" s="106" customFormat="1" ht="10.9" customHeight="1">
      <c r="A51" s="102"/>
      <c r="B51" s="103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3"/>
      <c r="AS51" s="313"/>
      <c r="AT51" s="314"/>
      <c r="AU51" s="125"/>
      <c r="AV51" s="125"/>
      <c r="AW51" s="125"/>
      <c r="AX51" s="125"/>
      <c r="AY51" s="125"/>
      <c r="AZ51" s="125"/>
      <c r="BA51" s="125"/>
      <c r="BB51" s="125"/>
      <c r="BC51" s="125"/>
      <c r="BD51" s="126"/>
      <c r="BE51" s="102"/>
    </row>
    <row r="52" spans="1:57" s="106" customFormat="1" ht="29.25" customHeight="1">
      <c r="A52" s="102"/>
      <c r="B52" s="103"/>
      <c r="C52" s="302" t="s">
        <v>52</v>
      </c>
      <c r="D52" s="303"/>
      <c r="E52" s="303"/>
      <c r="F52" s="303"/>
      <c r="G52" s="303"/>
      <c r="H52" s="127"/>
      <c r="I52" s="305" t="s">
        <v>53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4" t="s">
        <v>54</v>
      </c>
      <c r="AH52" s="303"/>
      <c r="AI52" s="303"/>
      <c r="AJ52" s="303"/>
      <c r="AK52" s="303"/>
      <c r="AL52" s="303"/>
      <c r="AM52" s="303"/>
      <c r="AN52" s="305" t="s">
        <v>55</v>
      </c>
      <c r="AO52" s="303"/>
      <c r="AP52" s="303"/>
      <c r="AQ52" s="128" t="s">
        <v>56</v>
      </c>
      <c r="AR52" s="103"/>
      <c r="AS52" s="129" t="s">
        <v>57</v>
      </c>
      <c r="AT52" s="130" t="s">
        <v>58</v>
      </c>
      <c r="AU52" s="130" t="s">
        <v>59</v>
      </c>
      <c r="AV52" s="130" t="s">
        <v>60</v>
      </c>
      <c r="AW52" s="130" t="s">
        <v>61</v>
      </c>
      <c r="AX52" s="130" t="s">
        <v>62</v>
      </c>
      <c r="AY52" s="130" t="s">
        <v>63</v>
      </c>
      <c r="AZ52" s="130" t="s">
        <v>64</v>
      </c>
      <c r="BA52" s="130" t="s">
        <v>65</v>
      </c>
      <c r="BB52" s="130" t="s">
        <v>66</v>
      </c>
      <c r="BC52" s="130" t="s">
        <v>67</v>
      </c>
      <c r="BD52" s="131" t="s">
        <v>68</v>
      </c>
      <c r="BE52" s="102"/>
    </row>
    <row r="53" spans="1:57" s="106" customFormat="1" ht="10.9" customHeight="1">
      <c r="A53" s="102"/>
      <c r="B53" s="103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3"/>
      <c r="AS53" s="132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4"/>
      <c r="BE53" s="102"/>
    </row>
    <row r="54" spans="2:90" s="135" customFormat="1" ht="32.45" customHeight="1">
      <c r="B54" s="136"/>
      <c r="C54" s="137" t="s">
        <v>69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300">
        <f>ROUND(SUM(AG55:AG58),2)</f>
        <v>0</v>
      </c>
      <c r="AH54" s="300"/>
      <c r="AI54" s="300"/>
      <c r="AJ54" s="300"/>
      <c r="AK54" s="300"/>
      <c r="AL54" s="300"/>
      <c r="AM54" s="300"/>
      <c r="AN54" s="301">
        <f>SUM(AG54,AT54)</f>
        <v>0</v>
      </c>
      <c r="AO54" s="301"/>
      <c r="AP54" s="301"/>
      <c r="AQ54" s="139" t="s">
        <v>3</v>
      </c>
      <c r="AR54" s="136"/>
      <c r="AS54" s="140">
        <f>ROUND(SUM(AS55:AS58),2)</f>
        <v>0</v>
      </c>
      <c r="AT54" s="141">
        <f>ROUND(SUM(AV54:AW54),2)</f>
        <v>0</v>
      </c>
      <c r="AU54" s="142">
        <f>ROUND(SUM(AU55:AU58),5)</f>
        <v>0</v>
      </c>
      <c r="AV54" s="141">
        <f>ROUND(AZ54*L29,2)</f>
        <v>0</v>
      </c>
      <c r="AW54" s="141">
        <f>ROUND(BA54*L30,2)</f>
        <v>0</v>
      </c>
      <c r="AX54" s="141">
        <f>ROUND(BB54*L29,2)</f>
        <v>0</v>
      </c>
      <c r="AY54" s="141">
        <f>ROUND(BC54*L30,2)</f>
        <v>0</v>
      </c>
      <c r="AZ54" s="141">
        <f>ROUND(SUM(AZ55:AZ58),2)</f>
        <v>0</v>
      </c>
      <c r="BA54" s="141">
        <f>ROUND(SUM(BA55:BA58),2)</f>
        <v>0</v>
      </c>
      <c r="BB54" s="141">
        <f>ROUND(SUM(BB55:BB58),2)</f>
        <v>0</v>
      </c>
      <c r="BC54" s="141">
        <f>ROUND(SUM(BC55:BC58),2)</f>
        <v>0</v>
      </c>
      <c r="BD54" s="143">
        <f>ROUND(SUM(BD55:BD58),2)</f>
        <v>0</v>
      </c>
      <c r="BS54" s="144" t="s">
        <v>70</v>
      </c>
      <c r="BT54" s="144" t="s">
        <v>71</v>
      </c>
      <c r="BU54" s="145" t="s">
        <v>72</v>
      </c>
      <c r="BV54" s="144" t="s">
        <v>73</v>
      </c>
      <c r="BW54" s="144" t="s">
        <v>5</v>
      </c>
      <c r="BX54" s="144" t="s">
        <v>74</v>
      </c>
      <c r="CL54" s="144" t="s">
        <v>3</v>
      </c>
    </row>
    <row r="55" spans="1:91" s="155" customFormat="1" ht="16.5" customHeight="1">
      <c r="A55" s="146" t="s">
        <v>75</v>
      </c>
      <c r="B55" s="147"/>
      <c r="C55" s="148"/>
      <c r="D55" s="299" t="s">
        <v>76</v>
      </c>
      <c r="E55" s="299"/>
      <c r="F55" s="299"/>
      <c r="G55" s="299"/>
      <c r="H55" s="299"/>
      <c r="I55" s="149"/>
      <c r="J55" s="299" t="s">
        <v>77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7">
        <f>'D.2.1 - SO 01 Kanalizační...'!J30</f>
        <v>0</v>
      </c>
      <c r="AH55" s="298"/>
      <c r="AI55" s="298"/>
      <c r="AJ55" s="298"/>
      <c r="AK55" s="298"/>
      <c r="AL55" s="298"/>
      <c r="AM55" s="298"/>
      <c r="AN55" s="297">
        <f>SUM(AG55,AT55)</f>
        <v>0</v>
      </c>
      <c r="AO55" s="298"/>
      <c r="AP55" s="298"/>
      <c r="AQ55" s="150" t="s">
        <v>78</v>
      </c>
      <c r="AR55" s="147"/>
      <c r="AS55" s="151">
        <v>0</v>
      </c>
      <c r="AT55" s="152">
        <f>ROUND(SUM(AV55:AW55),2)</f>
        <v>0</v>
      </c>
      <c r="AU55" s="153">
        <f>'D.2.1 - SO 01 Kanalizační...'!P90</f>
        <v>0</v>
      </c>
      <c r="AV55" s="152">
        <f>'D.2.1 - SO 01 Kanalizační...'!J33</f>
        <v>0</v>
      </c>
      <c r="AW55" s="152">
        <f>'D.2.1 - SO 01 Kanalizační...'!J34</f>
        <v>0</v>
      </c>
      <c r="AX55" s="152">
        <f>'D.2.1 - SO 01 Kanalizační...'!J35</f>
        <v>0</v>
      </c>
      <c r="AY55" s="152">
        <f>'D.2.1 - SO 01 Kanalizační...'!J36</f>
        <v>0</v>
      </c>
      <c r="AZ55" s="152">
        <f>'D.2.1 - SO 01 Kanalizační...'!F33</f>
        <v>0</v>
      </c>
      <c r="BA55" s="152">
        <f>'D.2.1 - SO 01 Kanalizační...'!F34</f>
        <v>0</v>
      </c>
      <c r="BB55" s="152">
        <f>'D.2.1 - SO 01 Kanalizační...'!F35</f>
        <v>0</v>
      </c>
      <c r="BC55" s="152">
        <f>'D.2.1 - SO 01 Kanalizační...'!F36</f>
        <v>0</v>
      </c>
      <c r="BD55" s="154">
        <f>'D.2.1 - SO 01 Kanalizační...'!F37</f>
        <v>0</v>
      </c>
      <c r="BT55" s="156" t="s">
        <v>79</v>
      </c>
      <c r="BV55" s="156" t="s">
        <v>73</v>
      </c>
      <c r="BW55" s="156" t="s">
        <v>80</v>
      </c>
      <c r="BX55" s="156" t="s">
        <v>5</v>
      </c>
      <c r="CL55" s="156" t="s">
        <v>3</v>
      </c>
      <c r="CM55" s="156" t="s">
        <v>81</v>
      </c>
    </row>
    <row r="56" spans="1:91" s="155" customFormat="1" ht="16.5" customHeight="1">
      <c r="A56" s="146" t="s">
        <v>75</v>
      </c>
      <c r="B56" s="147"/>
      <c r="C56" s="148"/>
      <c r="D56" s="299" t="s">
        <v>82</v>
      </c>
      <c r="E56" s="299"/>
      <c r="F56" s="299"/>
      <c r="G56" s="299"/>
      <c r="H56" s="299"/>
      <c r="I56" s="149"/>
      <c r="J56" s="299" t="s">
        <v>83</v>
      </c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7">
        <f>'D.2.2 - SO 02 Kácení a in...'!J30</f>
        <v>0</v>
      </c>
      <c r="AH56" s="298"/>
      <c r="AI56" s="298"/>
      <c r="AJ56" s="298"/>
      <c r="AK56" s="298"/>
      <c r="AL56" s="298"/>
      <c r="AM56" s="298"/>
      <c r="AN56" s="297">
        <f>SUM(AG56,AT56)</f>
        <v>0</v>
      </c>
      <c r="AO56" s="298"/>
      <c r="AP56" s="298"/>
      <c r="AQ56" s="150" t="s">
        <v>78</v>
      </c>
      <c r="AR56" s="147"/>
      <c r="AS56" s="151">
        <v>0</v>
      </c>
      <c r="AT56" s="152">
        <f>ROUND(SUM(AV56:AW56),2)</f>
        <v>0</v>
      </c>
      <c r="AU56" s="153">
        <f>'D.2.2 - SO 02 Kácení a in...'!P81</f>
        <v>0</v>
      </c>
      <c r="AV56" s="152">
        <f>'D.2.2 - SO 02 Kácení a in...'!J33</f>
        <v>0</v>
      </c>
      <c r="AW56" s="152">
        <f>'D.2.2 - SO 02 Kácení a in...'!J34</f>
        <v>0</v>
      </c>
      <c r="AX56" s="152">
        <f>'D.2.2 - SO 02 Kácení a in...'!J35</f>
        <v>0</v>
      </c>
      <c r="AY56" s="152">
        <f>'D.2.2 - SO 02 Kácení a in...'!J36</f>
        <v>0</v>
      </c>
      <c r="AZ56" s="152">
        <f>'D.2.2 - SO 02 Kácení a in...'!F33</f>
        <v>0</v>
      </c>
      <c r="BA56" s="152">
        <f>'D.2.2 - SO 02 Kácení a in...'!F34</f>
        <v>0</v>
      </c>
      <c r="BB56" s="152">
        <f>'D.2.2 - SO 02 Kácení a in...'!F35</f>
        <v>0</v>
      </c>
      <c r="BC56" s="152">
        <f>'D.2.2 - SO 02 Kácení a in...'!F36</f>
        <v>0</v>
      </c>
      <c r="BD56" s="154">
        <f>'D.2.2 - SO 02 Kácení a in...'!F37</f>
        <v>0</v>
      </c>
      <c r="BT56" s="156" t="s">
        <v>79</v>
      </c>
      <c r="BV56" s="156" t="s">
        <v>73</v>
      </c>
      <c r="BW56" s="156" t="s">
        <v>84</v>
      </c>
      <c r="BX56" s="156" t="s">
        <v>5</v>
      </c>
      <c r="CL56" s="156" t="s">
        <v>3</v>
      </c>
      <c r="CM56" s="156" t="s">
        <v>81</v>
      </c>
    </row>
    <row r="57" spans="1:91" s="155" customFormat="1" ht="16.5" customHeight="1">
      <c r="A57" s="146" t="s">
        <v>75</v>
      </c>
      <c r="B57" s="147"/>
      <c r="C57" s="148"/>
      <c r="D57" s="299" t="s">
        <v>85</v>
      </c>
      <c r="E57" s="299"/>
      <c r="F57" s="299"/>
      <c r="G57" s="299"/>
      <c r="H57" s="299"/>
      <c r="I57" s="149"/>
      <c r="J57" s="299" t="s">
        <v>86</v>
      </c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7">
        <f>'D.2.3 - SO 03 Sadové úpravy'!J30</f>
        <v>0</v>
      </c>
      <c r="AH57" s="298"/>
      <c r="AI57" s="298"/>
      <c r="AJ57" s="298"/>
      <c r="AK57" s="298"/>
      <c r="AL57" s="298"/>
      <c r="AM57" s="298"/>
      <c r="AN57" s="297">
        <f>SUM(AG57,AT57)</f>
        <v>0</v>
      </c>
      <c r="AO57" s="298"/>
      <c r="AP57" s="298"/>
      <c r="AQ57" s="150" t="s">
        <v>78</v>
      </c>
      <c r="AR57" s="147"/>
      <c r="AS57" s="151">
        <v>0</v>
      </c>
      <c r="AT57" s="152">
        <f>ROUND(SUM(AV57:AW57),2)</f>
        <v>0</v>
      </c>
      <c r="AU57" s="153">
        <f>'D.2.3 - SO 03 Sadové úpravy'!P81</f>
        <v>0</v>
      </c>
      <c r="AV57" s="152">
        <f>'D.2.3 - SO 03 Sadové úpravy'!J33</f>
        <v>0</v>
      </c>
      <c r="AW57" s="152">
        <f>'D.2.3 - SO 03 Sadové úpravy'!J34</f>
        <v>0</v>
      </c>
      <c r="AX57" s="152">
        <f>'D.2.3 - SO 03 Sadové úpravy'!J35</f>
        <v>0</v>
      </c>
      <c r="AY57" s="152">
        <f>'D.2.3 - SO 03 Sadové úpravy'!J36</f>
        <v>0</v>
      </c>
      <c r="AZ57" s="152">
        <f>'D.2.3 - SO 03 Sadové úpravy'!F33</f>
        <v>0</v>
      </c>
      <c r="BA57" s="152">
        <f>'D.2.3 - SO 03 Sadové úpravy'!F34</f>
        <v>0</v>
      </c>
      <c r="BB57" s="152">
        <f>'D.2.3 - SO 03 Sadové úpravy'!F35</f>
        <v>0</v>
      </c>
      <c r="BC57" s="152">
        <f>'D.2.3 - SO 03 Sadové úpravy'!F36</f>
        <v>0</v>
      </c>
      <c r="BD57" s="154">
        <f>'D.2.3 - SO 03 Sadové úpravy'!F37</f>
        <v>0</v>
      </c>
      <c r="BT57" s="156" t="s">
        <v>79</v>
      </c>
      <c r="BV57" s="156" t="s">
        <v>73</v>
      </c>
      <c r="BW57" s="156" t="s">
        <v>87</v>
      </c>
      <c r="BX57" s="156" t="s">
        <v>5</v>
      </c>
      <c r="CL57" s="156" t="s">
        <v>3</v>
      </c>
      <c r="CM57" s="156" t="s">
        <v>81</v>
      </c>
    </row>
    <row r="58" spans="1:91" s="155" customFormat="1" ht="16.5" customHeight="1">
      <c r="A58" s="146" t="s">
        <v>75</v>
      </c>
      <c r="B58" s="147"/>
      <c r="C58" s="148"/>
      <c r="D58" s="299" t="s">
        <v>88</v>
      </c>
      <c r="E58" s="299"/>
      <c r="F58" s="299"/>
      <c r="G58" s="299"/>
      <c r="H58" s="299"/>
      <c r="I58" s="149"/>
      <c r="J58" s="299" t="s">
        <v>89</v>
      </c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7">
        <f>'VON - Vedlejší a ostatní ...'!J30</f>
        <v>0</v>
      </c>
      <c r="AH58" s="298"/>
      <c r="AI58" s="298"/>
      <c r="AJ58" s="298"/>
      <c r="AK58" s="298"/>
      <c r="AL58" s="298"/>
      <c r="AM58" s="298"/>
      <c r="AN58" s="297">
        <f>SUM(AG58,AT58)</f>
        <v>0</v>
      </c>
      <c r="AO58" s="298"/>
      <c r="AP58" s="298"/>
      <c r="AQ58" s="150" t="s">
        <v>78</v>
      </c>
      <c r="AR58" s="147"/>
      <c r="AS58" s="157">
        <v>0</v>
      </c>
      <c r="AT58" s="158">
        <f>ROUND(SUM(AV58:AW58),2)</f>
        <v>0</v>
      </c>
      <c r="AU58" s="159">
        <f>'VON - Vedlejší a ostatní ...'!P81</f>
        <v>0</v>
      </c>
      <c r="AV58" s="158">
        <f>'VON - Vedlejší a ostatní ...'!J33</f>
        <v>0</v>
      </c>
      <c r="AW58" s="158">
        <f>'VON - Vedlejší a ostatní ...'!J34</f>
        <v>0</v>
      </c>
      <c r="AX58" s="158">
        <f>'VON - Vedlejší a ostatní ...'!J35</f>
        <v>0</v>
      </c>
      <c r="AY58" s="158">
        <f>'VON - Vedlejší a ostatní ...'!J36</f>
        <v>0</v>
      </c>
      <c r="AZ58" s="158">
        <f>'VON - Vedlejší a ostatní ...'!F33</f>
        <v>0</v>
      </c>
      <c r="BA58" s="158">
        <f>'VON - Vedlejší a ostatní ...'!F34</f>
        <v>0</v>
      </c>
      <c r="BB58" s="158">
        <f>'VON - Vedlejší a ostatní ...'!F35</f>
        <v>0</v>
      </c>
      <c r="BC58" s="158">
        <f>'VON - Vedlejší a ostatní ...'!F36</f>
        <v>0</v>
      </c>
      <c r="BD58" s="160">
        <f>'VON - Vedlejší a ostatní ...'!F37</f>
        <v>0</v>
      </c>
      <c r="BT58" s="156" t="s">
        <v>79</v>
      </c>
      <c r="BV58" s="156" t="s">
        <v>73</v>
      </c>
      <c r="BW58" s="156" t="s">
        <v>90</v>
      </c>
      <c r="BX58" s="156" t="s">
        <v>5</v>
      </c>
      <c r="CL58" s="156" t="s">
        <v>3</v>
      </c>
      <c r="CM58" s="156" t="s">
        <v>81</v>
      </c>
    </row>
    <row r="59" spans="1:57" s="106" customFormat="1" ht="30" customHeight="1">
      <c r="A59" s="102"/>
      <c r="B59" s="103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3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</row>
    <row r="60" spans="1:57" s="106" customFormat="1" ht="6.95" customHeight="1">
      <c r="A60" s="102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03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</row>
  </sheetData>
  <sheetProtection algorithmName="SHA-512" hashValue="67YgsvLfY+2O9FVsRdrMYa3c83XriMcqdjAZB10bFNqrt9jYqY9ku/jAOzujt38owbVCi/heAWFdtcFkoWWArg==" saltValue="xKBWcBTC8VZoAP+Uwt79Fg==" spinCount="100000" sheet="1" objects="1" scenarios="1" formatCells="0" formatColumns="0" formatRows="0" autoFilter="0"/>
  <mergeCells count="5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D.2.1 - SO 01 Kanalizační...'!C2" display="/"/>
    <hyperlink ref="A56" location="'D.2.2 - SO 02 Kácení a in...'!C2" display="/"/>
    <hyperlink ref="A57" location="'D.2.3 - SO 03 Sadové úpravy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2"/>
  <sheetViews>
    <sheetView showGridLines="0" workbookViewId="0" topLeftCell="A389">
      <selection activeCell="F397" sqref="F397"/>
    </sheetView>
  </sheetViews>
  <sheetFormatPr defaultColWidth="9.140625" defaultRowHeight="12"/>
  <cols>
    <col min="1" max="1" width="8.28125" style="89" customWidth="1"/>
    <col min="2" max="2" width="1.1484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7.421875" style="89" customWidth="1"/>
    <col min="8" max="8" width="14.00390625" style="89" customWidth="1"/>
    <col min="9" max="9" width="15.8515625" style="89" customWidth="1"/>
    <col min="10" max="11" width="22.28125" style="89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77" t="s">
        <v>6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90" t="s">
        <v>80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81</v>
      </c>
    </row>
    <row r="4" spans="2:46" ht="24.95" customHeight="1">
      <c r="B4" s="93"/>
      <c r="D4" s="94" t="s">
        <v>91</v>
      </c>
      <c r="L4" s="93"/>
      <c r="M4" s="161" t="s">
        <v>11</v>
      </c>
      <c r="AT4" s="90" t="s">
        <v>4</v>
      </c>
    </row>
    <row r="5" spans="2:12" ht="6.95" customHeight="1">
      <c r="B5" s="93"/>
      <c r="L5" s="93"/>
    </row>
    <row r="6" spans="2:12" ht="12" customHeight="1">
      <c r="B6" s="93"/>
      <c r="D6" s="99" t="s">
        <v>17</v>
      </c>
      <c r="L6" s="93"/>
    </row>
    <row r="7" spans="2:12" ht="26.25" customHeight="1">
      <c r="B7" s="93"/>
      <c r="E7" s="316" t="str">
        <f>'Rekapitulace stavby'!K6</f>
        <v>LFP - Napojení areálové kanalizace kampusu UniMeC na Roudenský kanalizační sběrač – projekční a inženýrská činnost</v>
      </c>
      <c r="F7" s="317"/>
      <c r="G7" s="317"/>
      <c r="H7" s="317"/>
      <c r="L7" s="93"/>
    </row>
    <row r="8" spans="1:31" s="106" customFormat="1" ht="12" customHeight="1">
      <c r="A8" s="102"/>
      <c r="B8" s="103"/>
      <c r="C8" s="102"/>
      <c r="D8" s="99" t="s">
        <v>92</v>
      </c>
      <c r="E8" s="102"/>
      <c r="F8" s="102"/>
      <c r="G8" s="102"/>
      <c r="H8" s="102"/>
      <c r="I8" s="102"/>
      <c r="J8" s="102"/>
      <c r="K8" s="102"/>
      <c r="L8" s="16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s="106" customFormat="1" ht="16.5" customHeight="1">
      <c r="A9" s="102"/>
      <c r="B9" s="103"/>
      <c r="C9" s="102"/>
      <c r="D9" s="102"/>
      <c r="E9" s="306" t="s">
        <v>93</v>
      </c>
      <c r="F9" s="315"/>
      <c r="G9" s="315"/>
      <c r="H9" s="315"/>
      <c r="I9" s="102"/>
      <c r="J9" s="102"/>
      <c r="K9" s="102"/>
      <c r="L9" s="16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s="106" customFormat="1" ht="12">
      <c r="A10" s="102"/>
      <c r="B10" s="103"/>
      <c r="C10" s="102"/>
      <c r="D10" s="102"/>
      <c r="E10" s="102"/>
      <c r="F10" s="102"/>
      <c r="G10" s="102"/>
      <c r="H10" s="102"/>
      <c r="I10" s="102"/>
      <c r="J10" s="102"/>
      <c r="K10" s="102"/>
      <c r="L10" s="16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s="106" customFormat="1" ht="12" customHeight="1">
      <c r="A11" s="102"/>
      <c r="B11" s="103"/>
      <c r="C11" s="102"/>
      <c r="D11" s="99" t="s">
        <v>19</v>
      </c>
      <c r="E11" s="102"/>
      <c r="F11" s="100" t="s">
        <v>3</v>
      </c>
      <c r="G11" s="102"/>
      <c r="H11" s="102"/>
      <c r="I11" s="99" t="s">
        <v>20</v>
      </c>
      <c r="J11" s="100" t="s">
        <v>3</v>
      </c>
      <c r="K11" s="102"/>
      <c r="L11" s="16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s="106" customFormat="1" ht="12" customHeight="1">
      <c r="A12" s="102"/>
      <c r="B12" s="103"/>
      <c r="C12" s="102"/>
      <c r="D12" s="99" t="s">
        <v>21</v>
      </c>
      <c r="E12" s="102"/>
      <c r="F12" s="100" t="s">
        <v>94</v>
      </c>
      <c r="G12" s="102"/>
      <c r="H12" s="102"/>
      <c r="I12" s="99" t="s">
        <v>23</v>
      </c>
      <c r="J12" s="163" t="str">
        <f>IF('Rekapitulace stavby'!AN8="Vyplň údaj","",'Rekapitulace stavby'!AN8)</f>
        <v/>
      </c>
      <c r="K12" s="102"/>
      <c r="L12" s="16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s="106" customFormat="1" ht="10.9" customHeight="1">
      <c r="A13" s="102"/>
      <c r="B13" s="103"/>
      <c r="C13" s="102"/>
      <c r="D13" s="102"/>
      <c r="E13" s="102"/>
      <c r="F13" s="102"/>
      <c r="G13" s="102"/>
      <c r="H13" s="102"/>
      <c r="I13" s="102"/>
      <c r="J13" s="102"/>
      <c r="K13" s="102"/>
      <c r="L13" s="16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s="106" customFormat="1" ht="12" customHeight="1">
      <c r="A14" s="102"/>
      <c r="B14" s="103"/>
      <c r="C14" s="102"/>
      <c r="D14" s="99" t="s">
        <v>24</v>
      </c>
      <c r="E14" s="102"/>
      <c r="F14" s="102"/>
      <c r="G14" s="102"/>
      <c r="H14" s="102"/>
      <c r="I14" s="99" t="s">
        <v>25</v>
      </c>
      <c r="J14" s="100" t="str">
        <f>IF('Rekapitulace stavby'!AN10="","",'Rekapitulace stavby'!AN10)</f>
        <v/>
      </c>
      <c r="K14" s="102"/>
      <c r="L14" s="16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s="106" customFormat="1" ht="18" customHeight="1">
      <c r="A15" s="102"/>
      <c r="B15" s="103"/>
      <c r="C15" s="102"/>
      <c r="D15" s="102"/>
      <c r="E15" s="100" t="str">
        <f>IF('Rekapitulace stavby'!E11="","",'Rekapitulace stavby'!E11)</f>
        <v xml:space="preserve"> </v>
      </c>
      <c r="F15" s="102"/>
      <c r="G15" s="102"/>
      <c r="H15" s="102"/>
      <c r="I15" s="99" t="s">
        <v>26</v>
      </c>
      <c r="J15" s="100" t="str">
        <f>IF('Rekapitulace stavby'!AN11="","",'Rekapitulace stavby'!AN11)</f>
        <v/>
      </c>
      <c r="K15" s="102"/>
      <c r="L15" s="16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s="106" customFormat="1" ht="6.95" customHeight="1">
      <c r="A16" s="102"/>
      <c r="B16" s="103"/>
      <c r="C16" s="102"/>
      <c r="D16" s="102"/>
      <c r="E16" s="102"/>
      <c r="F16" s="102"/>
      <c r="G16" s="102"/>
      <c r="H16" s="102"/>
      <c r="I16" s="102"/>
      <c r="J16" s="102"/>
      <c r="K16" s="102"/>
      <c r="L16" s="16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s="106" customFormat="1" ht="12" customHeight="1">
      <c r="A17" s="102"/>
      <c r="B17" s="103"/>
      <c r="C17" s="102"/>
      <c r="D17" s="99" t="s">
        <v>27</v>
      </c>
      <c r="E17" s="102"/>
      <c r="F17" s="102"/>
      <c r="G17" s="102"/>
      <c r="H17" s="102"/>
      <c r="I17" s="99" t="s">
        <v>25</v>
      </c>
      <c r="J17" s="164" t="str">
        <f>IF('Rekapitulace stavby'!AN13="Vyplň údaj","",'Rekapitulace stavby'!AN13)</f>
        <v/>
      </c>
      <c r="K17" s="102"/>
      <c r="L17" s="16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s="106" customFormat="1" ht="18" customHeight="1">
      <c r="A18" s="102"/>
      <c r="B18" s="103"/>
      <c r="C18" s="102"/>
      <c r="D18" s="102"/>
      <c r="E18" s="318" t="str">
        <f>IF('Rekapitulace stavby'!E14="Vyplň údaj","",'Rekapitulace stavby'!E14)</f>
        <v/>
      </c>
      <c r="F18" s="318"/>
      <c r="G18" s="318"/>
      <c r="H18" s="318"/>
      <c r="I18" s="99" t="s">
        <v>26</v>
      </c>
      <c r="J18" s="164" t="str">
        <f>IF('Rekapitulace stavby'!AN14="Vyplň údaj","",'Rekapitulace stavby'!AN14)</f>
        <v/>
      </c>
      <c r="K18" s="102"/>
      <c r="L18" s="16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s="106" customFormat="1" ht="6.95" customHeight="1">
      <c r="A19" s="102"/>
      <c r="B19" s="103"/>
      <c r="C19" s="102"/>
      <c r="D19" s="102"/>
      <c r="E19" s="102"/>
      <c r="F19" s="102"/>
      <c r="G19" s="102"/>
      <c r="H19" s="102"/>
      <c r="I19" s="102"/>
      <c r="J19" s="102"/>
      <c r="K19" s="102"/>
      <c r="L19" s="16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s="106" customFormat="1" ht="12" customHeight="1">
      <c r="A20" s="102"/>
      <c r="B20" s="103"/>
      <c r="C20" s="102"/>
      <c r="D20" s="99" t="s">
        <v>29</v>
      </c>
      <c r="E20" s="102"/>
      <c r="F20" s="102"/>
      <c r="G20" s="102"/>
      <c r="H20" s="102"/>
      <c r="I20" s="99" t="s">
        <v>25</v>
      </c>
      <c r="J20" s="100" t="s">
        <v>30</v>
      </c>
      <c r="K20" s="102"/>
      <c r="L20" s="16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s="106" customFormat="1" ht="18" customHeight="1">
      <c r="A21" s="102"/>
      <c r="B21" s="103"/>
      <c r="C21" s="102"/>
      <c r="D21" s="102"/>
      <c r="E21" s="100" t="s">
        <v>31</v>
      </c>
      <c r="F21" s="102"/>
      <c r="G21" s="102"/>
      <c r="H21" s="102"/>
      <c r="I21" s="99" t="s">
        <v>26</v>
      </c>
      <c r="J21" s="100" t="s">
        <v>32</v>
      </c>
      <c r="K21" s="102"/>
      <c r="L21" s="16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s="106" customFormat="1" ht="6.95" customHeight="1">
      <c r="A22" s="102"/>
      <c r="B22" s="103"/>
      <c r="C22" s="102"/>
      <c r="D22" s="102"/>
      <c r="E22" s="102"/>
      <c r="F22" s="102"/>
      <c r="G22" s="102"/>
      <c r="H22" s="102"/>
      <c r="I22" s="102"/>
      <c r="J22" s="102"/>
      <c r="K22" s="102"/>
      <c r="L22" s="16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s="106" customFormat="1" ht="12" customHeight="1">
      <c r="A23" s="102"/>
      <c r="B23" s="103"/>
      <c r="C23" s="102"/>
      <c r="D23" s="99" t="s">
        <v>34</v>
      </c>
      <c r="E23" s="102"/>
      <c r="F23" s="102"/>
      <c r="G23" s="102"/>
      <c r="H23" s="102"/>
      <c r="I23" s="99" t="s">
        <v>25</v>
      </c>
      <c r="J23" s="100" t="s">
        <v>30</v>
      </c>
      <c r="K23" s="102"/>
      <c r="L23" s="16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s="106" customFormat="1" ht="18" customHeight="1">
      <c r="A24" s="102"/>
      <c r="B24" s="103"/>
      <c r="C24" s="102"/>
      <c r="D24" s="102"/>
      <c r="E24" s="100" t="s">
        <v>31</v>
      </c>
      <c r="F24" s="102"/>
      <c r="G24" s="102"/>
      <c r="H24" s="102"/>
      <c r="I24" s="99" t="s">
        <v>26</v>
      </c>
      <c r="J24" s="100" t="s">
        <v>32</v>
      </c>
      <c r="K24" s="102"/>
      <c r="L24" s="16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106" customFormat="1" ht="6.95" customHeight="1">
      <c r="A25" s="102"/>
      <c r="B25" s="103"/>
      <c r="C25" s="102"/>
      <c r="D25" s="102"/>
      <c r="E25" s="102"/>
      <c r="F25" s="102"/>
      <c r="G25" s="102"/>
      <c r="H25" s="102"/>
      <c r="I25" s="102"/>
      <c r="J25" s="102"/>
      <c r="K25" s="102"/>
      <c r="L25" s="16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106" customFormat="1" ht="12" customHeight="1">
      <c r="A26" s="102"/>
      <c r="B26" s="103"/>
      <c r="C26" s="102"/>
      <c r="D26" s="99" t="s">
        <v>35</v>
      </c>
      <c r="E26" s="102"/>
      <c r="F26" s="102"/>
      <c r="G26" s="102"/>
      <c r="H26" s="102"/>
      <c r="I26" s="102"/>
      <c r="J26" s="102"/>
      <c r="K26" s="102"/>
      <c r="L26" s="16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s="168" customFormat="1" ht="16.5" customHeight="1">
      <c r="A27" s="165"/>
      <c r="B27" s="166"/>
      <c r="C27" s="165"/>
      <c r="D27" s="165"/>
      <c r="E27" s="293" t="s">
        <v>3</v>
      </c>
      <c r="F27" s="293"/>
      <c r="G27" s="293"/>
      <c r="H27" s="293"/>
      <c r="I27" s="165"/>
      <c r="J27" s="165"/>
      <c r="K27" s="165"/>
      <c r="L27" s="167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106" customFormat="1" ht="6.95" customHeight="1">
      <c r="A28" s="102"/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16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s="106" customFormat="1" ht="6.95" customHeight="1">
      <c r="A29" s="102"/>
      <c r="B29" s="103"/>
      <c r="C29" s="102"/>
      <c r="D29" s="133"/>
      <c r="E29" s="133"/>
      <c r="F29" s="133"/>
      <c r="G29" s="133"/>
      <c r="H29" s="133"/>
      <c r="I29" s="133"/>
      <c r="J29" s="133"/>
      <c r="K29" s="133"/>
      <c r="L29" s="16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106" customFormat="1" ht="25.35" customHeight="1">
      <c r="A30" s="102"/>
      <c r="B30" s="103"/>
      <c r="C30" s="102"/>
      <c r="D30" s="169" t="s">
        <v>37</v>
      </c>
      <c r="E30" s="102"/>
      <c r="F30" s="102"/>
      <c r="G30" s="102"/>
      <c r="H30" s="102"/>
      <c r="I30" s="102"/>
      <c r="J30" s="170">
        <f>ROUND(J90,2)</f>
        <v>0</v>
      </c>
      <c r="K30" s="102"/>
      <c r="L30" s="16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s="106" customFormat="1" ht="6.95" customHeight="1">
      <c r="A31" s="102"/>
      <c r="B31" s="103"/>
      <c r="C31" s="102"/>
      <c r="D31" s="133"/>
      <c r="E31" s="133"/>
      <c r="F31" s="133"/>
      <c r="G31" s="133"/>
      <c r="H31" s="133"/>
      <c r="I31" s="133"/>
      <c r="J31" s="133"/>
      <c r="K31" s="133"/>
      <c r="L31" s="16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106" customFormat="1" ht="14.45" customHeight="1">
      <c r="A32" s="102"/>
      <c r="B32" s="103"/>
      <c r="C32" s="102"/>
      <c r="D32" s="102"/>
      <c r="E32" s="102"/>
      <c r="F32" s="171" t="s">
        <v>39</v>
      </c>
      <c r="G32" s="102"/>
      <c r="H32" s="102"/>
      <c r="I32" s="171" t="s">
        <v>38</v>
      </c>
      <c r="J32" s="171" t="s">
        <v>40</v>
      </c>
      <c r="K32" s="102"/>
      <c r="L32" s="16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s="106" customFormat="1" ht="14.45" customHeight="1">
      <c r="A33" s="102"/>
      <c r="B33" s="103"/>
      <c r="C33" s="102"/>
      <c r="D33" s="172" t="s">
        <v>41</v>
      </c>
      <c r="E33" s="99" t="s">
        <v>42</v>
      </c>
      <c r="F33" s="173">
        <f>ROUND((SUM(BE90:BE421)),2)</f>
        <v>0</v>
      </c>
      <c r="G33" s="102"/>
      <c r="H33" s="102"/>
      <c r="I33" s="174">
        <v>0.21</v>
      </c>
      <c r="J33" s="173">
        <f>ROUND(((SUM(BE90:BE421))*I33),2)</f>
        <v>0</v>
      </c>
      <c r="K33" s="102"/>
      <c r="L33" s="16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s="106" customFormat="1" ht="14.45" customHeight="1">
      <c r="A34" s="102"/>
      <c r="B34" s="103"/>
      <c r="C34" s="102"/>
      <c r="D34" s="102"/>
      <c r="E34" s="99" t="s">
        <v>43</v>
      </c>
      <c r="F34" s="173">
        <f>ROUND((SUM(BF90:BF421)),2)</f>
        <v>0</v>
      </c>
      <c r="G34" s="102"/>
      <c r="H34" s="102"/>
      <c r="I34" s="174">
        <v>0.15</v>
      </c>
      <c r="J34" s="173">
        <f>ROUND(((SUM(BF90:BF421))*I34),2)</f>
        <v>0</v>
      </c>
      <c r="K34" s="102"/>
      <c r="L34" s="16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s="106" customFormat="1" ht="14.45" customHeight="1" hidden="1">
      <c r="A35" s="102"/>
      <c r="B35" s="103"/>
      <c r="C35" s="102"/>
      <c r="D35" s="102"/>
      <c r="E35" s="99" t="s">
        <v>44</v>
      </c>
      <c r="F35" s="173">
        <f>ROUND((SUM(BG90:BG421)),2)</f>
        <v>0</v>
      </c>
      <c r="G35" s="102"/>
      <c r="H35" s="102"/>
      <c r="I35" s="174">
        <v>0.21</v>
      </c>
      <c r="J35" s="173">
        <f>0</f>
        <v>0</v>
      </c>
      <c r="K35" s="102"/>
      <c r="L35" s="16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s="106" customFormat="1" ht="14.45" customHeight="1" hidden="1">
      <c r="A36" s="102"/>
      <c r="B36" s="103"/>
      <c r="C36" s="102"/>
      <c r="D36" s="102"/>
      <c r="E36" s="99" t="s">
        <v>45</v>
      </c>
      <c r="F36" s="173">
        <f>ROUND((SUM(BH90:BH421)),2)</f>
        <v>0</v>
      </c>
      <c r="G36" s="102"/>
      <c r="H36" s="102"/>
      <c r="I36" s="174">
        <v>0.15</v>
      </c>
      <c r="J36" s="173">
        <f>0</f>
        <v>0</v>
      </c>
      <c r="K36" s="102"/>
      <c r="L36" s="16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s="106" customFormat="1" ht="14.45" customHeight="1" hidden="1">
      <c r="A37" s="102"/>
      <c r="B37" s="103"/>
      <c r="C37" s="102"/>
      <c r="D37" s="102"/>
      <c r="E37" s="99" t="s">
        <v>46</v>
      </c>
      <c r="F37" s="173">
        <f>ROUND((SUM(BI90:BI421)),2)</f>
        <v>0</v>
      </c>
      <c r="G37" s="102"/>
      <c r="H37" s="102"/>
      <c r="I37" s="174">
        <v>0</v>
      </c>
      <c r="J37" s="173">
        <f>0</f>
        <v>0</v>
      </c>
      <c r="K37" s="102"/>
      <c r="L37" s="16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s="106" customFormat="1" ht="6.95" customHeight="1">
      <c r="A38" s="102"/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6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s="106" customFormat="1" ht="25.35" customHeight="1">
      <c r="A39" s="102"/>
      <c r="B39" s="103"/>
      <c r="C39" s="175"/>
      <c r="D39" s="176" t="s">
        <v>47</v>
      </c>
      <c r="E39" s="127"/>
      <c r="F39" s="127"/>
      <c r="G39" s="177" t="s">
        <v>48</v>
      </c>
      <c r="H39" s="178" t="s">
        <v>49</v>
      </c>
      <c r="I39" s="127"/>
      <c r="J39" s="179">
        <f>SUM(J30:J37)</f>
        <v>0</v>
      </c>
      <c r="K39" s="180"/>
      <c r="L39" s="16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s="106" customFormat="1" ht="14.45" customHeight="1">
      <c r="A40" s="10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6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4" spans="1:31" s="106" customFormat="1" ht="6.95" customHeight="1">
      <c r="A44" s="102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6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s="106" customFormat="1" ht="24.95" customHeight="1">
      <c r="A45" s="102"/>
      <c r="B45" s="103"/>
      <c r="C45" s="94" t="s">
        <v>95</v>
      </c>
      <c r="D45" s="102"/>
      <c r="E45" s="102"/>
      <c r="F45" s="102"/>
      <c r="G45" s="102"/>
      <c r="H45" s="102"/>
      <c r="I45" s="102"/>
      <c r="J45" s="102"/>
      <c r="K45" s="102"/>
      <c r="L45" s="16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s="106" customFormat="1" ht="6.95" customHeight="1">
      <c r="A46" s="102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6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s="106" customFormat="1" ht="12" customHeight="1">
      <c r="A47" s="102"/>
      <c r="B47" s="103"/>
      <c r="C47" s="99" t="s">
        <v>17</v>
      </c>
      <c r="D47" s="102"/>
      <c r="E47" s="102"/>
      <c r="F47" s="102"/>
      <c r="G47" s="102"/>
      <c r="H47" s="102"/>
      <c r="I47" s="102"/>
      <c r="J47" s="102"/>
      <c r="K47" s="102"/>
      <c r="L47" s="16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s="106" customFormat="1" ht="26.25" customHeight="1">
      <c r="A48" s="102"/>
      <c r="B48" s="103"/>
      <c r="C48" s="102"/>
      <c r="D48" s="102"/>
      <c r="E48" s="316" t="str">
        <f>E7</f>
        <v>LFP - Napojení areálové kanalizace kampusu UniMeC na Roudenský kanalizační sběrač – projekční a inženýrská činnost</v>
      </c>
      <c r="F48" s="317"/>
      <c r="G48" s="317"/>
      <c r="H48" s="317"/>
      <c r="I48" s="102"/>
      <c r="J48" s="102"/>
      <c r="K48" s="102"/>
      <c r="L48" s="16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s="106" customFormat="1" ht="12" customHeight="1">
      <c r="A49" s="102"/>
      <c r="B49" s="103"/>
      <c r="C49" s="99" t="s">
        <v>92</v>
      </c>
      <c r="D49" s="102"/>
      <c r="E49" s="102"/>
      <c r="F49" s="102"/>
      <c r="G49" s="102"/>
      <c r="H49" s="102"/>
      <c r="I49" s="102"/>
      <c r="J49" s="102"/>
      <c r="K49" s="102"/>
      <c r="L49" s="16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s="106" customFormat="1" ht="16.5" customHeight="1">
      <c r="A50" s="102"/>
      <c r="B50" s="103"/>
      <c r="C50" s="102"/>
      <c r="D50" s="102"/>
      <c r="E50" s="306" t="str">
        <f>E9</f>
        <v>D.2.1 - SO 01 Kanalizační stoka</v>
      </c>
      <c r="F50" s="315"/>
      <c r="G50" s="315"/>
      <c r="H50" s="315"/>
      <c r="I50" s="102"/>
      <c r="J50" s="102"/>
      <c r="K50" s="102"/>
      <c r="L50" s="16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s="106" customFormat="1" ht="6.95" customHeight="1">
      <c r="A51" s="102"/>
      <c r="B51" s="103"/>
      <c r="C51" s="102"/>
      <c r="D51" s="102"/>
      <c r="E51" s="102"/>
      <c r="F51" s="102"/>
      <c r="G51" s="102"/>
      <c r="H51" s="102"/>
      <c r="I51" s="102"/>
      <c r="J51" s="102"/>
      <c r="K51" s="102"/>
      <c r="L51" s="16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s="106" customFormat="1" ht="12" customHeight="1">
      <c r="A52" s="102"/>
      <c r="B52" s="103"/>
      <c r="C52" s="99" t="s">
        <v>21</v>
      </c>
      <c r="D52" s="102"/>
      <c r="E52" s="102"/>
      <c r="F52" s="100" t="str">
        <f>F12</f>
        <v>Plzeň</v>
      </c>
      <c r="G52" s="102"/>
      <c r="H52" s="102"/>
      <c r="I52" s="99" t="s">
        <v>23</v>
      </c>
      <c r="J52" s="163" t="str">
        <f>IF(J12="","",J12)</f>
        <v/>
      </c>
      <c r="K52" s="102"/>
      <c r="L52" s="16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s="106" customFormat="1" ht="6.95" customHeight="1">
      <c r="A53" s="102"/>
      <c r="B53" s="103"/>
      <c r="C53" s="102"/>
      <c r="D53" s="102"/>
      <c r="E53" s="102"/>
      <c r="F53" s="102"/>
      <c r="G53" s="102"/>
      <c r="H53" s="102"/>
      <c r="I53" s="102"/>
      <c r="J53" s="102"/>
      <c r="K53" s="102"/>
      <c r="L53" s="16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s="106" customFormat="1" ht="15.2" customHeight="1">
      <c r="A54" s="102"/>
      <c r="B54" s="103"/>
      <c r="C54" s="99" t="s">
        <v>24</v>
      </c>
      <c r="D54" s="102"/>
      <c r="E54" s="102"/>
      <c r="F54" s="100" t="str">
        <f>E15</f>
        <v xml:space="preserve"> </v>
      </c>
      <c r="G54" s="102"/>
      <c r="H54" s="102"/>
      <c r="I54" s="99" t="s">
        <v>29</v>
      </c>
      <c r="J54" s="181" t="str">
        <f>E21</f>
        <v>Petr Königsmark</v>
      </c>
      <c r="K54" s="102"/>
      <c r="L54" s="16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  <row r="55" spans="1:31" s="106" customFormat="1" ht="15.2" customHeight="1">
      <c r="A55" s="102"/>
      <c r="B55" s="103"/>
      <c r="C55" s="99" t="s">
        <v>27</v>
      </c>
      <c r="D55" s="102"/>
      <c r="E55" s="102"/>
      <c r="F55" s="100" t="str">
        <f>IF(E18="","",E18)</f>
        <v/>
      </c>
      <c r="G55" s="102"/>
      <c r="H55" s="102"/>
      <c r="I55" s="99" t="s">
        <v>34</v>
      </c>
      <c r="J55" s="181" t="str">
        <f>E24</f>
        <v>Petr Königsmark</v>
      </c>
      <c r="K55" s="102"/>
      <c r="L55" s="16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s="106" customFormat="1" ht="10.35" customHeight="1">
      <c r="A56" s="102"/>
      <c r="B56" s="103"/>
      <c r="C56" s="102"/>
      <c r="D56" s="102"/>
      <c r="E56" s="102"/>
      <c r="F56" s="102"/>
      <c r="G56" s="102"/>
      <c r="H56" s="102"/>
      <c r="I56" s="102"/>
      <c r="J56" s="102"/>
      <c r="K56" s="102"/>
      <c r="L56" s="16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s="106" customFormat="1" ht="29.25" customHeight="1">
      <c r="A57" s="102"/>
      <c r="B57" s="103"/>
      <c r="C57" s="182" t="s">
        <v>96</v>
      </c>
      <c r="D57" s="175"/>
      <c r="E57" s="175"/>
      <c r="F57" s="175"/>
      <c r="G57" s="175"/>
      <c r="H57" s="175"/>
      <c r="I57" s="175"/>
      <c r="J57" s="183" t="s">
        <v>97</v>
      </c>
      <c r="K57" s="175"/>
      <c r="L57" s="16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s="106" customFormat="1" ht="10.35" customHeight="1">
      <c r="A58" s="102"/>
      <c r="B58" s="103"/>
      <c r="C58" s="102"/>
      <c r="D58" s="102"/>
      <c r="E58" s="102"/>
      <c r="F58" s="102"/>
      <c r="G58" s="102"/>
      <c r="H58" s="102"/>
      <c r="I58" s="102"/>
      <c r="J58" s="102"/>
      <c r="K58" s="102"/>
      <c r="L58" s="16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47" s="106" customFormat="1" ht="22.9" customHeight="1">
      <c r="A59" s="102"/>
      <c r="B59" s="103"/>
      <c r="C59" s="184" t="s">
        <v>69</v>
      </c>
      <c r="D59" s="102"/>
      <c r="E59" s="102"/>
      <c r="F59" s="102"/>
      <c r="G59" s="102"/>
      <c r="H59" s="102"/>
      <c r="I59" s="102"/>
      <c r="J59" s="170">
        <f>J90</f>
        <v>0</v>
      </c>
      <c r="K59" s="102"/>
      <c r="L59" s="16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U59" s="90" t="s">
        <v>98</v>
      </c>
    </row>
    <row r="60" spans="2:12" s="185" customFormat="1" ht="24.95" customHeight="1">
      <c r="B60" s="186"/>
      <c r="D60" s="187" t="s">
        <v>99</v>
      </c>
      <c r="E60" s="188"/>
      <c r="F60" s="188"/>
      <c r="G60" s="188"/>
      <c r="H60" s="188"/>
      <c r="I60" s="188"/>
      <c r="J60" s="189">
        <f>J91</f>
        <v>0</v>
      </c>
      <c r="L60" s="186"/>
    </row>
    <row r="61" spans="2:12" s="190" customFormat="1" ht="19.9" customHeight="1">
      <c r="B61" s="191"/>
      <c r="D61" s="192" t="s">
        <v>100</v>
      </c>
      <c r="E61" s="193"/>
      <c r="F61" s="193"/>
      <c r="G61" s="193"/>
      <c r="H61" s="193"/>
      <c r="I61" s="193"/>
      <c r="J61" s="194">
        <f>J92</f>
        <v>0</v>
      </c>
      <c r="L61" s="191"/>
    </row>
    <row r="62" spans="2:12" s="190" customFormat="1" ht="14.85" customHeight="1">
      <c r="B62" s="191"/>
      <c r="D62" s="192" t="s">
        <v>101</v>
      </c>
      <c r="E62" s="193"/>
      <c r="F62" s="193"/>
      <c r="G62" s="193"/>
      <c r="H62" s="193"/>
      <c r="I62" s="193"/>
      <c r="J62" s="194">
        <f>J246</f>
        <v>0</v>
      </c>
      <c r="L62" s="191"/>
    </row>
    <row r="63" spans="2:12" s="190" customFormat="1" ht="19.9" customHeight="1">
      <c r="B63" s="191"/>
      <c r="D63" s="192" t="s">
        <v>102</v>
      </c>
      <c r="E63" s="193"/>
      <c r="F63" s="193"/>
      <c r="G63" s="193"/>
      <c r="H63" s="193"/>
      <c r="I63" s="193"/>
      <c r="J63" s="194">
        <f>J254</f>
        <v>0</v>
      </c>
      <c r="L63" s="191"/>
    </row>
    <row r="64" spans="2:12" s="190" customFormat="1" ht="19.9" customHeight="1">
      <c r="B64" s="191"/>
      <c r="D64" s="192" t="s">
        <v>103</v>
      </c>
      <c r="E64" s="193"/>
      <c r="F64" s="193"/>
      <c r="G64" s="193"/>
      <c r="H64" s="193"/>
      <c r="I64" s="193"/>
      <c r="J64" s="194">
        <f>J259</f>
        <v>0</v>
      </c>
      <c r="L64" s="191"/>
    </row>
    <row r="65" spans="2:12" s="190" customFormat="1" ht="19.9" customHeight="1">
      <c r="B65" s="191"/>
      <c r="D65" s="192" t="s">
        <v>104</v>
      </c>
      <c r="E65" s="193"/>
      <c r="F65" s="193"/>
      <c r="G65" s="193"/>
      <c r="H65" s="193"/>
      <c r="I65" s="193"/>
      <c r="J65" s="194">
        <f>J268</f>
        <v>0</v>
      </c>
      <c r="L65" s="191"/>
    </row>
    <row r="66" spans="2:12" s="190" customFormat="1" ht="19.9" customHeight="1">
      <c r="B66" s="191"/>
      <c r="D66" s="192" t="s">
        <v>105</v>
      </c>
      <c r="E66" s="193"/>
      <c r="F66" s="193"/>
      <c r="G66" s="193"/>
      <c r="H66" s="193"/>
      <c r="I66" s="193"/>
      <c r="J66" s="194">
        <f>J310</f>
        <v>0</v>
      </c>
      <c r="L66" s="191"/>
    </row>
    <row r="67" spans="2:12" s="190" customFormat="1" ht="19.9" customHeight="1">
      <c r="B67" s="191"/>
      <c r="D67" s="192" t="s">
        <v>106</v>
      </c>
      <c r="E67" s="193"/>
      <c r="F67" s="193"/>
      <c r="G67" s="193"/>
      <c r="H67" s="193"/>
      <c r="I67" s="193"/>
      <c r="J67" s="194">
        <f>J315</f>
        <v>0</v>
      </c>
      <c r="L67" s="191"/>
    </row>
    <row r="68" spans="2:12" s="190" customFormat="1" ht="19.9" customHeight="1">
      <c r="B68" s="191"/>
      <c r="D68" s="192" t="s">
        <v>107</v>
      </c>
      <c r="E68" s="193"/>
      <c r="F68" s="193"/>
      <c r="G68" s="193"/>
      <c r="H68" s="193"/>
      <c r="I68" s="193"/>
      <c r="J68" s="194">
        <f>J389</f>
        <v>0</v>
      </c>
      <c r="L68" s="191"/>
    </row>
    <row r="69" spans="2:12" s="190" customFormat="1" ht="19.9" customHeight="1">
      <c r="B69" s="191"/>
      <c r="D69" s="192" t="s">
        <v>108</v>
      </c>
      <c r="E69" s="193"/>
      <c r="F69" s="193"/>
      <c r="G69" s="193"/>
      <c r="H69" s="193"/>
      <c r="I69" s="193"/>
      <c r="J69" s="194">
        <f>J393</f>
        <v>0</v>
      </c>
      <c r="L69" s="191"/>
    </row>
    <row r="70" spans="2:12" s="190" customFormat="1" ht="19.9" customHeight="1">
      <c r="B70" s="191"/>
      <c r="D70" s="192" t="s">
        <v>109</v>
      </c>
      <c r="E70" s="193"/>
      <c r="F70" s="193"/>
      <c r="G70" s="193"/>
      <c r="H70" s="193"/>
      <c r="I70" s="193"/>
      <c r="J70" s="194">
        <f>J418</f>
        <v>0</v>
      </c>
      <c r="L70" s="191"/>
    </row>
    <row r="71" spans="1:31" s="106" customFormat="1" ht="21.75" customHeight="1">
      <c r="A71" s="102"/>
      <c r="B71" s="103"/>
      <c r="C71" s="102"/>
      <c r="D71" s="102"/>
      <c r="E71" s="102"/>
      <c r="F71" s="102"/>
      <c r="G71" s="102"/>
      <c r="H71" s="102"/>
      <c r="I71" s="102"/>
      <c r="J71" s="102"/>
      <c r="K71" s="102"/>
      <c r="L71" s="16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s="106" customFormat="1" ht="6.95" customHeight="1">
      <c r="A72" s="102"/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6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6" spans="1:31" s="106" customFormat="1" ht="6.95" customHeight="1">
      <c r="A76" s="102"/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6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s="106" customFormat="1" ht="24.95" customHeight="1">
      <c r="A77" s="102"/>
      <c r="B77" s="103"/>
      <c r="C77" s="94" t="s">
        <v>110</v>
      </c>
      <c r="D77" s="102"/>
      <c r="E77" s="102"/>
      <c r="F77" s="102"/>
      <c r="G77" s="102"/>
      <c r="H77" s="102"/>
      <c r="I77" s="102"/>
      <c r="J77" s="102"/>
      <c r="K77" s="102"/>
      <c r="L77" s="16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s="106" customFormat="1" ht="6.95" customHeight="1">
      <c r="A78" s="102"/>
      <c r="B78" s="103"/>
      <c r="C78" s="102"/>
      <c r="D78" s="102"/>
      <c r="E78" s="102"/>
      <c r="F78" s="102"/>
      <c r="G78" s="102"/>
      <c r="H78" s="102"/>
      <c r="I78" s="102"/>
      <c r="J78" s="102"/>
      <c r="K78" s="102"/>
      <c r="L78" s="16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s="106" customFormat="1" ht="12" customHeight="1">
      <c r="A79" s="102"/>
      <c r="B79" s="103"/>
      <c r="C79" s="99" t="s">
        <v>17</v>
      </c>
      <c r="D79" s="102"/>
      <c r="E79" s="102"/>
      <c r="F79" s="102"/>
      <c r="G79" s="102"/>
      <c r="H79" s="102"/>
      <c r="I79" s="102"/>
      <c r="J79" s="102"/>
      <c r="K79" s="102"/>
      <c r="L79" s="16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s="106" customFormat="1" ht="26.25" customHeight="1">
      <c r="A80" s="102"/>
      <c r="B80" s="103"/>
      <c r="C80" s="102"/>
      <c r="D80" s="102"/>
      <c r="E80" s="316" t="str">
        <f>E7</f>
        <v>LFP - Napojení areálové kanalizace kampusu UniMeC na Roudenský kanalizační sběrač – projekční a inženýrská činnost</v>
      </c>
      <c r="F80" s="317"/>
      <c r="G80" s="317"/>
      <c r="H80" s="317"/>
      <c r="I80" s="102"/>
      <c r="J80" s="102"/>
      <c r="K80" s="102"/>
      <c r="L80" s="16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s="106" customFormat="1" ht="12" customHeight="1">
      <c r="A81" s="102"/>
      <c r="B81" s="103"/>
      <c r="C81" s="99" t="s">
        <v>92</v>
      </c>
      <c r="D81" s="102"/>
      <c r="E81" s="102"/>
      <c r="F81" s="102"/>
      <c r="G81" s="102"/>
      <c r="H81" s="102"/>
      <c r="I81" s="102"/>
      <c r="J81" s="102"/>
      <c r="K81" s="102"/>
      <c r="L81" s="16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</row>
    <row r="82" spans="1:31" s="106" customFormat="1" ht="16.5" customHeight="1">
      <c r="A82" s="102"/>
      <c r="B82" s="103"/>
      <c r="C82" s="102"/>
      <c r="D82" s="102"/>
      <c r="E82" s="306" t="str">
        <f>E9</f>
        <v>D.2.1 - SO 01 Kanalizační stoka</v>
      </c>
      <c r="F82" s="315"/>
      <c r="G82" s="315"/>
      <c r="H82" s="315"/>
      <c r="I82" s="102"/>
      <c r="J82" s="102"/>
      <c r="K82" s="102"/>
      <c r="L82" s="16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</row>
    <row r="83" spans="1:31" s="106" customFormat="1" ht="6.95" customHeight="1">
      <c r="A83" s="102"/>
      <c r="B83" s="103"/>
      <c r="C83" s="102"/>
      <c r="D83" s="102"/>
      <c r="E83" s="102"/>
      <c r="F83" s="102"/>
      <c r="G83" s="102"/>
      <c r="H83" s="102"/>
      <c r="I83" s="102"/>
      <c r="J83" s="102"/>
      <c r="K83" s="102"/>
      <c r="L83" s="16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</row>
    <row r="84" spans="1:31" s="106" customFormat="1" ht="12" customHeight="1">
      <c r="A84" s="102"/>
      <c r="B84" s="103"/>
      <c r="C84" s="99" t="s">
        <v>21</v>
      </c>
      <c r="D84" s="102"/>
      <c r="E84" s="102"/>
      <c r="F84" s="100" t="str">
        <f>F12</f>
        <v>Plzeň</v>
      </c>
      <c r="G84" s="102"/>
      <c r="H84" s="102"/>
      <c r="I84" s="99" t="s">
        <v>23</v>
      </c>
      <c r="J84" s="163" t="str">
        <f>IF(J12="","",J12)</f>
        <v/>
      </c>
      <c r="K84" s="102"/>
      <c r="L84" s="16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</row>
    <row r="85" spans="1:31" s="106" customFormat="1" ht="6.95" customHeight="1">
      <c r="A85" s="102"/>
      <c r="B85" s="103"/>
      <c r="C85" s="102"/>
      <c r="D85" s="102"/>
      <c r="E85" s="102"/>
      <c r="F85" s="102"/>
      <c r="G85" s="102"/>
      <c r="H85" s="102"/>
      <c r="I85" s="102"/>
      <c r="J85" s="102"/>
      <c r="K85" s="102"/>
      <c r="L85" s="16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</row>
    <row r="86" spans="1:31" s="106" customFormat="1" ht="15.2" customHeight="1">
      <c r="A86" s="102"/>
      <c r="B86" s="103"/>
      <c r="C86" s="99" t="s">
        <v>24</v>
      </c>
      <c r="D86" s="102"/>
      <c r="E86" s="102"/>
      <c r="F86" s="100" t="str">
        <f>E15</f>
        <v xml:space="preserve"> </v>
      </c>
      <c r="G86" s="102"/>
      <c r="H86" s="102"/>
      <c r="I86" s="99" t="s">
        <v>29</v>
      </c>
      <c r="J86" s="181" t="str">
        <f>E21</f>
        <v>Petr Königsmark</v>
      </c>
      <c r="K86" s="102"/>
      <c r="L86" s="16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</row>
    <row r="87" spans="1:31" s="106" customFormat="1" ht="15.2" customHeight="1">
      <c r="A87" s="102"/>
      <c r="B87" s="103"/>
      <c r="C87" s="99" t="s">
        <v>27</v>
      </c>
      <c r="D87" s="102"/>
      <c r="E87" s="102"/>
      <c r="F87" s="100" t="str">
        <f>IF(E18="","",E18)</f>
        <v/>
      </c>
      <c r="G87" s="102"/>
      <c r="H87" s="102"/>
      <c r="I87" s="99" t="s">
        <v>34</v>
      </c>
      <c r="J87" s="181" t="str">
        <f>E24</f>
        <v>Petr Königsmark</v>
      </c>
      <c r="K87" s="102"/>
      <c r="L87" s="16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</row>
    <row r="88" spans="1:31" s="106" customFormat="1" ht="10.35" customHeight="1">
      <c r="A88" s="102"/>
      <c r="B88" s="103"/>
      <c r="C88" s="102"/>
      <c r="D88" s="102"/>
      <c r="E88" s="102"/>
      <c r="F88" s="102"/>
      <c r="G88" s="102"/>
      <c r="H88" s="102"/>
      <c r="I88" s="102"/>
      <c r="J88" s="102"/>
      <c r="K88" s="102"/>
      <c r="L88" s="16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</row>
    <row r="89" spans="1:31" s="201" customFormat="1" ht="29.25" customHeight="1">
      <c r="A89" s="195"/>
      <c r="B89" s="196"/>
      <c r="C89" s="197" t="s">
        <v>111</v>
      </c>
      <c r="D89" s="198" t="s">
        <v>56</v>
      </c>
      <c r="E89" s="198" t="s">
        <v>52</v>
      </c>
      <c r="F89" s="198" t="s">
        <v>53</v>
      </c>
      <c r="G89" s="198" t="s">
        <v>112</v>
      </c>
      <c r="H89" s="198" t="s">
        <v>113</v>
      </c>
      <c r="I89" s="198" t="s">
        <v>114</v>
      </c>
      <c r="J89" s="198" t="s">
        <v>97</v>
      </c>
      <c r="K89" s="199" t="s">
        <v>115</v>
      </c>
      <c r="L89" s="200"/>
      <c r="M89" s="129" t="s">
        <v>3</v>
      </c>
      <c r="N89" s="130" t="s">
        <v>41</v>
      </c>
      <c r="O89" s="130" t="s">
        <v>116</v>
      </c>
      <c r="P89" s="130" t="s">
        <v>117</v>
      </c>
      <c r="Q89" s="130" t="s">
        <v>118</v>
      </c>
      <c r="R89" s="130" t="s">
        <v>119</v>
      </c>
      <c r="S89" s="130" t="s">
        <v>120</v>
      </c>
      <c r="T89" s="131" t="s">
        <v>121</v>
      </c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</row>
    <row r="90" spans="1:63" s="106" customFormat="1" ht="22.9" customHeight="1">
      <c r="A90" s="102"/>
      <c r="B90" s="103"/>
      <c r="C90" s="137" t="s">
        <v>122</v>
      </c>
      <c r="D90" s="102"/>
      <c r="E90" s="102"/>
      <c r="F90" s="102"/>
      <c r="G90" s="102"/>
      <c r="H90" s="102"/>
      <c r="I90" s="102"/>
      <c r="J90" s="202">
        <f>BK90</f>
        <v>0</v>
      </c>
      <c r="K90" s="102"/>
      <c r="L90" s="103"/>
      <c r="M90" s="132"/>
      <c r="N90" s="123"/>
      <c r="O90" s="133"/>
      <c r="P90" s="203">
        <f>P91</f>
        <v>0</v>
      </c>
      <c r="Q90" s="133"/>
      <c r="R90" s="203">
        <f>R91</f>
        <v>272.14054293000004</v>
      </c>
      <c r="S90" s="133"/>
      <c r="T90" s="204">
        <f>T91</f>
        <v>22.60176</v>
      </c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T90" s="90" t="s">
        <v>70</v>
      </c>
      <c r="AU90" s="90" t="s">
        <v>98</v>
      </c>
      <c r="BK90" s="205">
        <f>BK91</f>
        <v>0</v>
      </c>
    </row>
    <row r="91" spans="2:63" s="206" customFormat="1" ht="25.9" customHeight="1">
      <c r="B91" s="207"/>
      <c r="D91" s="208" t="s">
        <v>70</v>
      </c>
      <c r="E91" s="209" t="s">
        <v>123</v>
      </c>
      <c r="F91" s="209" t="s">
        <v>124</v>
      </c>
      <c r="J91" s="210">
        <f>BK91</f>
        <v>0</v>
      </c>
      <c r="L91" s="207"/>
      <c r="M91" s="211"/>
      <c r="N91" s="212"/>
      <c r="O91" s="212"/>
      <c r="P91" s="213">
        <f>P92+P254+P259+P268+P310+P315+P389+P393+P418</f>
        <v>0</v>
      </c>
      <c r="Q91" s="212"/>
      <c r="R91" s="213">
        <f>R92+R254+R259+R268+R310+R315+R389+R393+R418</f>
        <v>272.14054293000004</v>
      </c>
      <c r="S91" s="212"/>
      <c r="T91" s="214">
        <f>T92+T254+T259+T268+T310+T315+T389+T393+T418</f>
        <v>22.60176</v>
      </c>
      <c r="AR91" s="208" t="s">
        <v>79</v>
      </c>
      <c r="AT91" s="215" t="s">
        <v>70</v>
      </c>
      <c r="AU91" s="215" t="s">
        <v>71</v>
      </c>
      <c r="AY91" s="208" t="s">
        <v>125</v>
      </c>
      <c r="BK91" s="216">
        <f>BK92+BK254+BK259+BK268+BK310+BK315+BK389+BK393+BK418</f>
        <v>0</v>
      </c>
    </row>
    <row r="92" spans="2:63" s="206" customFormat="1" ht="22.9" customHeight="1">
      <c r="B92" s="207"/>
      <c r="D92" s="208" t="s">
        <v>70</v>
      </c>
      <c r="E92" s="217" t="s">
        <v>79</v>
      </c>
      <c r="F92" s="217" t="s">
        <v>126</v>
      </c>
      <c r="J92" s="218">
        <f>BK92</f>
        <v>0</v>
      </c>
      <c r="L92" s="207"/>
      <c r="M92" s="211"/>
      <c r="N92" s="212"/>
      <c r="O92" s="212"/>
      <c r="P92" s="213">
        <f>P93+SUM(P94:P246)</f>
        <v>0</v>
      </c>
      <c r="Q92" s="212"/>
      <c r="R92" s="213">
        <f>R93+SUM(R94:R246)</f>
        <v>176.06135332</v>
      </c>
      <c r="S92" s="212"/>
      <c r="T92" s="214">
        <f>T93+SUM(T94:T246)</f>
        <v>20.4288</v>
      </c>
      <c r="AR92" s="208" t="s">
        <v>79</v>
      </c>
      <c r="AT92" s="215" t="s">
        <v>70</v>
      </c>
      <c r="AU92" s="215" t="s">
        <v>79</v>
      </c>
      <c r="AY92" s="208" t="s">
        <v>125</v>
      </c>
      <c r="BK92" s="216">
        <f>BK93+SUM(BK94:BK246)</f>
        <v>0</v>
      </c>
    </row>
    <row r="93" spans="1:65" s="106" customFormat="1" ht="16.5" customHeight="1">
      <c r="A93" s="102"/>
      <c r="B93" s="103"/>
      <c r="C93" s="219" t="s">
        <v>79</v>
      </c>
      <c r="D93" s="219" t="s">
        <v>127</v>
      </c>
      <c r="E93" s="220" t="s">
        <v>128</v>
      </c>
      <c r="F93" s="221" t="s">
        <v>129</v>
      </c>
      <c r="G93" s="222" t="s">
        <v>130</v>
      </c>
      <c r="H93" s="223">
        <v>26.04</v>
      </c>
      <c r="I93" s="5"/>
      <c r="J93" s="224">
        <f>ROUND(I93*H93,2)</f>
        <v>0</v>
      </c>
      <c r="K93" s="221" t="s">
        <v>131</v>
      </c>
      <c r="L93" s="103"/>
      <c r="M93" s="225" t="s">
        <v>3</v>
      </c>
      <c r="N93" s="226" t="s">
        <v>42</v>
      </c>
      <c r="O93" s="125"/>
      <c r="P93" s="227">
        <f>O93*H93</f>
        <v>0</v>
      </c>
      <c r="Q93" s="227">
        <v>0</v>
      </c>
      <c r="R93" s="227">
        <f>Q93*H93</f>
        <v>0</v>
      </c>
      <c r="S93" s="227">
        <v>0.29</v>
      </c>
      <c r="T93" s="228">
        <f>S93*H93</f>
        <v>7.5516</v>
      </c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R93" s="229" t="s">
        <v>132</v>
      </c>
      <c r="AT93" s="229" t="s">
        <v>127</v>
      </c>
      <c r="AU93" s="229" t="s">
        <v>81</v>
      </c>
      <c r="AY93" s="90" t="s">
        <v>125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90" t="s">
        <v>79</v>
      </c>
      <c r="BK93" s="230">
        <f>ROUND(I93*H93,2)</f>
        <v>0</v>
      </c>
      <c r="BL93" s="90" t="s">
        <v>132</v>
      </c>
      <c r="BM93" s="229" t="s">
        <v>133</v>
      </c>
    </row>
    <row r="94" spans="1:47" s="106" customFormat="1" ht="19.5">
      <c r="A94" s="102"/>
      <c r="B94" s="103"/>
      <c r="C94" s="102"/>
      <c r="D94" s="231" t="s">
        <v>134</v>
      </c>
      <c r="E94" s="102"/>
      <c r="F94" s="232" t="s">
        <v>135</v>
      </c>
      <c r="G94" s="102"/>
      <c r="H94" s="102"/>
      <c r="I94" s="102"/>
      <c r="J94" s="102"/>
      <c r="K94" s="102"/>
      <c r="L94" s="103"/>
      <c r="M94" s="233"/>
      <c r="N94" s="234"/>
      <c r="O94" s="125"/>
      <c r="P94" s="125"/>
      <c r="Q94" s="125"/>
      <c r="R94" s="125"/>
      <c r="S94" s="125"/>
      <c r="T94" s="126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T94" s="90" t="s">
        <v>134</v>
      </c>
      <c r="AU94" s="90" t="s">
        <v>81</v>
      </c>
    </row>
    <row r="95" spans="1:47" s="106" customFormat="1" ht="12">
      <c r="A95" s="102"/>
      <c r="B95" s="103"/>
      <c r="C95" s="102"/>
      <c r="D95" s="235" t="s">
        <v>136</v>
      </c>
      <c r="E95" s="102"/>
      <c r="F95" s="236" t="s">
        <v>137</v>
      </c>
      <c r="G95" s="102"/>
      <c r="H95" s="102"/>
      <c r="I95" s="102"/>
      <c r="J95" s="102"/>
      <c r="K95" s="102"/>
      <c r="L95" s="103"/>
      <c r="M95" s="233"/>
      <c r="N95" s="234"/>
      <c r="O95" s="125"/>
      <c r="P95" s="125"/>
      <c r="Q95" s="125"/>
      <c r="R95" s="125"/>
      <c r="S95" s="125"/>
      <c r="T95" s="126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T95" s="90" t="s">
        <v>136</v>
      </c>
      <c r="AU95" s="90" t="s">
        <v>81</v>
      </c>
    </row>
    <row r="96" spans="2:51" s="237" customFormat="1" ht="12">
      <c r="B96" s="238"/>
      <c r="D96" s="231" t="s">
        <v>138</v>
      </c>
      <c r="E96" s="239" t="s">
        <v>3</v>
      </c>
      <c r="F96" s="240" t="s">
        <v>139</v>
      </c>
      <c r="H96" s="241">
        <v>26.04</v>
      </c>
      <c r="L96" s="238"/>
      <c r="M96" s="242"/>
      <c r="N96" s="243"/>
      <c r="O96" s="243"/>
      <c r="P96" s="243"/>
      <c r="Q96" s="243"/>
      <c r="R96" s="243"/>
      <c r="S96" s="243"/>
      <c r="T96" s="244"/>
      <c r="AT96" s="239" t="s">
        <v>138</v>
      </c>
      <c r="AU96" s="239" t="s">
        <v>81</v>
      </c>
      <c r="AV96" s="237" t="s">
        <v>81</v>
      </c>
      <c r="AW96" s="237" t="s">
        <v>33</v>
      </c>
      <c r="AX96" s="237" t="s">
        <v>79</v>
      </c>
      <c r="AY96" s="239" t="s">
        <v>125</v>
      </c>
    </row>
    <row r="97" spans="1:65" s="106" customFormat="1" ht="16.5" customHeight="1">
      <c r="A97" s="102"/>
      <c r="B97" s="103"/>
      <c r="C97" s="219" t="s">
        <v>81</v>
      </c>
      <c r="D97" s="219" t="s">
        <v>127</v>
      </c>
      <c r="E97" s="220" t="s">
        <v>140</v>
      </c>
      <c r="F97" s="221" t="s">
        <v>141</v>
      </c>
      <c r="G97" s="222" t="s">
        <v>130</v>
      </c>
      <c r="H97" s="223">
        <v>6.44</v>
      </c>
      <c r="I97" s="5"/>
      <c r="J97" s="224">
        <f>ROUND(I97*H97,2)</f>
        <v>0</v>
      </c>
      <c r="K97" s="221" t="s">
        <v>131</v>
      </c>
      <c r="L97" s="103"/>
      <c r="M97" s="225" t="s">
        <v>3</v>
      </c>
      <c r="N97" s="226" t="s">
        <v>42</v>
      </c>
      <c r="O97" s="125"/>
      <c r="P97" s="227">
        <f>O97*H97</f>
        <v>0</v>
      </c>
      <c r="Q97" s="227">
        <v>0</v>
      </c>
      <c r="R97" s="227">
        <f>Q97*H97</f>
        <v>0</v>
      </c>
      <c r="S97" s="227">
        <v>0.63</v>
      </c>
      <c r="T97" s="228">
        <f>S97*H97</f>
        <v>4.0572</v>
      </c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R97" s="229" t="s">
        <v>132</v>
      </c>
      <c r="AT97" s="229" t="s">
        <v>127</v>
      </c>
      <c r="AU97" s="229" t="s">
        <v>81</v>
      </c>
      <c r="AY97" s="90" t="s">
        <v>125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90" t="s">
        <v>79</v>
      </c>
      <c r="BK97" s="230">
        <f>ROUND(I97*H97,2)</f>
        <v>0</v>
      </c>
      <c r="BL97" s="90" t="s">
        <v>132</v>
      </c>
      <c r="BM97" s="229" t="s">
        <v>142</v>
      </c>
    </row>
    <row r="98" spans="1:47" s="106" customFormat="1" ht="19.5">
      <c r="A98" s="102"/>
      <c r="B98" s="103"/>
      <c r="C98" s="102"/>
      <c r="D98" s="231" t="s">
        <v>134</v>
      </c>
      <c r="E98" s="102"/>
      <c r="F98" s="232" t="s">
        <v>143</v>
      </c>
      <c r="G98" s="102"/>
      <c r="H98" s="102"/>
      <c r="I98" s="102"/>
      <c r="J98" s="102"/>
      <c r="K98" s="102"/>
      <c r="L98" s="103"/>
      <c r="M98" s="233"/>
      <c r="N98" s="234"/>
      <c r="O98" s="125"/>
      <c r="P98" s="125"/>
      <c r="Q98" s="125"/>
      <c r="R98" s="125"/>
      <c r="S98" s="125"/>
      <c r="T98" s="126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T98" s="90" t="s">
        <v>134</v>
      </c>
      <c r="AU98" s="90" t="s">
        <v>81</v>
      </c>
    </row>
    <row r="99" spans="1:47" s="106" customFormat="1" ht="12">
      <c r="A99" s="102"/>
      <c r="B99" s="103"/>
      <c r="C99" s="102"/>
      <c r="D99" s="235" t="s">
        <v>136</v>
      </c>
      <c r="E99" s="102"/>
      <c r="F99" s="236" t="s">
        <v>144</v>
      </c>
      <c r="G99" s="102"/>
      <c r="H99" s="102"/>
      <c r="I99" s="102"/>
      <c r="J99" s="102"/>
      <c r="K99" s="102"/>
      <c r="L99" s="103"/>
      <c r="M99" s="233"/>
      <c r="N99" s="234"/>
      <c r="O99" s="125"/>
      <c r="P99" s="125"/>
      <c r="Q99" s="125"/>
      <c r="R99" s="125"/>
      <c r="S99" s="125"/>
      <c r="T99" s="126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T99" s="90" t="s">
        <v>136</v>
      </c>
      <c r="AU99" s="90" t="s">
        <v>81</v>
      </c>
    </row>
    <row r="100" spans="2:51" s="237" customFormat="1" ht="12">
      <c r="B100" s="238"/>
      <c r="D100" s="231" t="s">
        <v>138</v>
      </c>
      <c r="E100" s="239" t="s">
        <v>3</v>
      </c>
      <c r="F100" s="240" t="s">
        <v>145</v>
      </c>
      <c r="H100" s="241">
        <v>6.44</v>
      </c>
      <c r="L100" s="238"/>
      <c r="M100" s="242"/>
      <c r="N100" s="243"/>
      <c r="O100" s="243"/>
      <c r="P100" s="243"/>
      <c r="Q100" s="243"/>
      <c r="R100" s="243"/>
      <c r="S100" s="243"/>
      <c r="T100" s="244"/>
      <c r="AT100" s="239" t="s">
        <v>138</v>
      </c>
      <c r="AU100" s="239" t="s">
        <v>81</v>
      </c>
      <c r="AV100" s="237" t="s">
        <v>81</v>
      </c>
      <c r="AW100" s="237" t="s">
        <v>33</v>
      </c>
      <c r="AX100" s="237" t="s">
        <v>79</v>
      </c>
      <c r="AY100" s="239" t="s">
        <v>125</v>
      </c>
    </row>
    <row r="101" spans="1:65" s="106" customFormat="1" ht="16.5" customHeight="1">
      <c r="A101" s="102"/>
      <c r="B101" s="103"/>
      <c r="C101" s="219" t="s">
        <v>146</v>
      </c>
      <c r="D101" s="219" t="s">
        <v>127</v>
      </c>
      <c r="E101" s="220" t="s">
        <v>147</v>
      </c>
      <c r="F101" s="221" t="s">
        <v>148</v>
      </c>
      <c r="G101" s="222" t="s">
        <v>130</v>
      </c>
      <c r="H101" s="223">
        <v>19.6</v>
      </c>
      <c r="I101" s="5"/>
      <c r="J101" s="224">
        <f>ROUND(I101*H101,2)</f>
        <v>0</v>
      </c>
      <c r="K101" s="221" t="s">
        <v>131</v>
      </c>
      <c r="L101" s="103"/>
      <c r="M101" s="225" t="s">
        <v>3</v>
      </c>
      <c r="N101" s="226" t="s">
        <v>42</v>
      </c>
      <c r="O101" s="125"/>
      <c r="P101" s="227">
        <f>O101*H101</f>
        <v>0</v>
      </c>
      <c r="Q101" s="227">
        <v>0</v>
      </c>
      <c r="R101" s="227">
        <f>Q101*H101</f>
        <v>0</v>
      </c>
      <c r="S101" s="227">
        <v>0.45</v>
      </c>
      <c r="T101" s="228">
        <f>S101*H101</f>
        <v>8.82</v>
      </c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R101" s="229" t="s">
        <v>132</v>
      </c>
      <c r="AT101" s="229" t="s">
        <v>127</v>
      </c>
      <c r="AU101" s="229" t="s">
        <v>81</v>
      </c>
      <c r="AY101" s="90" t="s">
        <v>125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90" t="s">
        <v>79</v>
      </c>
      <c r="BK101" s="230">
        <f>ROUND(I101*H101,2)</f>
        <v>0</v>
      </c>
      <c r="BL101" s="90" t="s">
        <v>132</v>
      </c>
      <c r="BM101" s="229" t="s">
        <v>149</v>
      </c>
    </row>
    <row r="102" spans="1:47" s="106" customFormat="1" ht="19.5">
      <c r="A102" s="102"/>
      <c r="B102" s="103"/>
      <c r="C102" s="102"/>
      <c r="D102" s="231" t="s">
        <v>134</v>
      </c>
      <c r="E102" s="102"/>
      <c r="F102" s="232" t="s">
        <v>150</v>
      </c>
      <c r="G102" s="102"/>
      <c r="H102" s="102"/>
      <c r="I102" s="102"/>
      <c r="J102" s="102"/>
      <c r="K102" s="102"/>
      <c r="L102" s="103"/>
      <c r="M102" s="233"/>
      <c r="N102" s="234"/>
      <c r="O102" s="125"/>
      <c r="P102" s="125"/>
      <c r="Q102" s="125"/>
      <c r="R102" s="125"/>
      <c r="S102" s="125"/>
      <c r="T102" s="126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T102" s="90" t="s">
        <v>134</v>
      </c>
      <c r="AU102" s="90" t="s">
        <v>81</v>
      </c>
    </row>
    <row r="103" spans="1:47" s="106" customFormat="1" ht="12">
      <c r="A103" s="102"/>
      <c r="B103" s="103"/>
      <c r="C103" s="102"/>
      <c r="D103" s="235" t="s">
        <v>136</v>
      </c>
      <c r="E103" s="102"/>
      <c r="F103" s="236" t="s">
        <v>151</v>
      </c>
      <c r="G103" s="102"/>
      <c r="H103" s="102"/>
      <c r="I103" s="102"/>
      <c r="J103" s="102"/>
      <c r="K103" s="102"/>
      <c r="L103" s="103"/>
      <c r="M103" s="233"/>
      <c r="N103" s="234"/>
      <c r="O103" s="125"/>
      <c r="P103" s="125"/>
      <c r="Q103" s="125"/>
      <c r="R103" s="125"/>
      <c r="S103" s="125"/>
      <c r="T103" s="126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T103" s="90" t="s">
        <v>136</v>
      </c>
      <c r="AU103" s="90" t="s">
        <v>81</v>
      </c>
    </row>
    <row r="104" spans="2:51" s="237" customFormat="1" ht="12">
      <c r="B104" s="238"/>
      <c r="D104" s="231" t="s">
        <v>138</v>
      </c>
      <c r="E104" s="239" t="s">
        <v>3</v>
      </c>
      <c r="F104" s="240" t="s">
        <v>152</v>
      </c>
      <c r="H104" s="241">
        <v>19.6</v>
      </c>
      <c r="L104" s="238"/>
      <c r="M104" s="242"/>
      <c r="N104" s="243"/>
      <c r="O104" s="243"/>
      <c r="P104" s="243"/>
      <c r="Q104" s="243"/>
      <c r="R104" s="243"/>
      <c r="S104" s="243"/>
      <c r="T104" s="244"/>
      <c r="AT104" s="239" t="s">
        <v>138</v>
      </c>
      <c r="AU104" s="239" t="s">
        <v>81</v>
      </c>
      <c r="AV104" s="237" t="s">
        <v>81</v>
      </c>
      <c r="AW104" s="237" t="s">
        <v>33</v>
      </c>
      <c r="AX104" s="237" t="s">
        <v>79</v>
      </c>
      <c r="AY104" s="239" t="s">
        <v>125</v>
      </c>
    </row>
    <row r="105" spans="1:65" s="106" customFormat="1" ht="16.5" customHeight="1">
      <c r="A105" s="102"/>
      <c r="B105" s="103"/>
      <c r="C105" s="219" t="s">
        <v>132</v>
      </c>
      <c r="D105" s="219" t="s">
        <v>127</v>
      </c>
      <c r="E105" s="220" t="s">
        <v>153</v>
      </c>
      <c r="F105" s="221" t="s">
        <v>154</v>
      </c>
      <c r="G105" s="222" t="s">
        <v>155</v>
      </c>
      <c r="H105" s="223">
        <v>80</v>
      </c>
      <c r="I105" s="5"/>
      <c r="J105" s="224">
        <f>ROUND(I105*H105,2)</f>
        <v>0</v>
      </c>
      <c r="K105" s="221" t="s">
        <v>131</v>
      </c>
      <c r="L105" s="103"/>
      <c r="M105" s="225" t="s">
        <v>3</v>
      </c>
      <c r="N105" s="226" t="s">
        <v>42</v>
      </c>
      <c r="O105" s="125"/>
      <c r="P105" s="227">
        <f>O105*H105</f>
        <v>0</v>
      </c>
      <c r="Q105" s="227">
        <v>3E-05</v>
      </c>
      <c r="R105" s="227">
        <f>Q105*H105</f>
        <v>0.0024000000000000002</v>
      </c>
      <c r="S105" s="227">
        <v>0</v>
      </c>
      <c r="T105" s="228">
        <f>S105*H105</f>
        <v>0</v>
      </c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R105" s="229" t="s">
        <v>132</v>
      </c>
      <c r="AT105" s="229" t="s">
        <v>127</v>
      </c>
      <c r="AU105" s="229" t="s">
        <v>81</v>
      </c>
      <c r="AY105" s="90" t="s">
        <v>125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90" t="s">
        <v>79</v>
      </c>
      <c r="BK105" s="230">
        <f>ROUND(I105*H105,2)</f>
        <v>0</v>
      </c>
      <c r="BL105" s="90" t="s">
        <v>132</v>
      </c>
      <c r="BM105" s="229" t="s">
        <v>156</v>
      </c>
    </row>
    <row r="106" spans="1:47" s="106" customFormat="1" ht="12">
      <c r="A106" s="102"/>
      <c r="B106" s="103"/>
      <c r="C106" s="102"/>
      <c r="D106" s="231" t="s">
        <v>134</v>
      </c>
      <c r="E106" s="102"/>
      <c r="F106" s="232" t="s">
        <v>157</v>
      </c>
      <c r="G106" s="102"/>
      <c r="H106" s="102"/>
      <c r="I106" s="102"/>
      <c r="J106" s="102"/>
      <c r="K106" s="102"/>
      <c r="L106" s="103"/>
      <c r="M106" s="233"/>
      <c r="N106" s="234"/>
      <c r="O106" s="125"/>
      <c r="P106" s="125"/>
      <c r="Q106" s="125"/>
      <c r="R106" s="125"/>
      <c r="S106" s="125"/>
      <c r="T106" s="126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T106" s="90" t="s">
        <v>134</v>
      </c>
      <c r="AU106" s="90" t="s">
        <v>81</v>
      </c>
    </row>
    <row r="107" spans="1:47" s="106" customFormat="1" ht="12">
      <c r="A107" s="102"/>
      <c r="B107" s="103"/>
      <c r="C107" s="102"/>
      <c r="D107" s="235" t="s">
        <v>136</v>
      </c>
      <c r="E107" s="102"/>
      <c r="F107" s="236" t="s">
        <v>158</v>
      </c>
      <c r="G107" s="102"/>
      <c r="H107" s="102"/>
      <c r="I107" s="102"/>
      <c r="J107" s="102"/>
      <c r="K107" s="102"/>
      <c r="L107" s="103"/>
      <c r="M107" s="233"/>
      <c r="N107" s="234"/>
      <c r="O107" s="125"/>
      <c r="P107" s="125"/>
      <c r="Q107" s="125"/>
      <c r="R107" s="125"/>
      <c r="S107" s="125"/>
      <c r="T107" s="126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T107" s="90" t="s">
        <v>136</v>
      </c>
      <c r="AU107" s="90" t="s">
        <v>81</v>
      </c>
    </row>
    <row r="108" spans="2:51" s="237" customFormat="1" ht="12">
      <c r="B108" s="238"/>
      <c r="D108" s="231" t="s">
        <v>138</v>
      </c>
      <c r="E108" s="239" t="s">
        <v>3</v>
      </c>
      <c r="F108" s="240" t="s">
        <v>159</v>
      </c>
      <c r="H108" s="241">
        <v>80</v>
      </c>
      <c r="L108" s="238"/>
      <c r="M108" s="242"/>
      <c r="N108" s="243"/>
      <c r="O108" s="243"/>
      <c r="P108" s="243"/>
      <c r="Q108" s="243"/>
      <c r="R108" s="243"/>
      <c r="S108" s="243"/>
      <c r="T108" s="244"/>
      <c r="AT108" s="239" t="s">
        <v>138</v>
      </c>
      <c r="AU108" s="239" t="s">
        <v>81</v>
      </c>
      <c r="AV108" s="237" t="s">
        <v>81</v>
      </c>
      <c r="AW108" s="237" t="s">
        <v>33</v>
      </c>
      <c r="AX108" s="237" t="s">
        <v>79</v>
      </c>
      <c r="AY108" s="239" t="s">
        <v>125</v>
      </c>
    </row>
    <row r="109" spans="1:65" s="106" customFormat="1" ht="24.2" customHeight="1">
      <c r="A109" s="102"/>
      <c r="B109" s="103"/>
      <c r="C109" s="219" t="s">
        <v>160</v>
      </c>
      <c r="D109" s="219" t="s">
        <v>127</v>
      </c>
      <c r="E109" s="220" t="s">
        <v>161</v>
      </c>
      <c r="F109" s="221" t="s">
        <v>162</v>
      </c>
      <c r="G109" s="222" t="s">
        <v>163</v>
      </c>
      <c r="H109" s="223">
        <v>1</v>
      </c>
      <c r="I109" s="5"/>
      <c r="J109" s="224">
        <f>ROUND(I109*H109,2)</f>
        <v>0</v>
      </c>
      <c r="K109" s="221" t="s">
        <v>3</v>
      </c>
      <c r="L109" s="103"/>
      <c r="M109" s="225" t="s">
        <v>3</v>
      </c>
      <c r="N109" s="226" t="s">
        <v>42</v>
      </c>
      <c r="O109" s="125"/>
      <c r="P109" s="227">
        <f>O109*H109</f>
        <v>0</v>
      </c>
      <c r="Q109" s="227">
        <v>3E-05</v>
      </c>
      <c r="R109" s="227">
        <f>Q109*H109</f>
        <v>3E-05</v>
      </c>
      <c r="S109" s="227">
        <v>0</v>
      </c>
      <c r="T109" s="228">
        <f>S109*H109</f>
        <v>0</v>
      </c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R109" s="229" t="s">
        <v>132</v>
      </c>
      <c r="AT109" s="229" t="s">
        <v>127</v>
      </c>
      <c r="AU109" s="229" t="s">
        <v>81</v>
      </c>
      <c r="AY109" s="90" t="s">
        <v>125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90" t="s">
        <v>79</v>
      </c>
      <c r="BK109" s="230">
        <f>ROUND(I109*H109,2)</f>
        <v>0</v>
      </c>
      <c r="BL109" s="90" t="s">
        <v>132</v>
      </c>
      <c r="BM109" s="229" t="s">
        <v>164</v>
      </c>
    </row>
    <row r="110" spans="1:47" s="106" customFormat="1" ht="19.5">
      <c r="A110" s="102"/>
      <c r="B110" s="103"/>
      <c r="C110" s="102"/>
      <c r="D110" s="231" t="s">
        <v>134</v>
      </c>
      <c r="E110" s="102"/>
      <c r="F110" s="232" t="s">
        <v>162</v>
      </c>
      <c r="G110" s="102"/>
      <c r="H110" s="102"/>
      <c r="I110" s="102"/>
      <c r="J110" s="102"/>
      <c r="K110" s="102"/>
      <c r="L110" s="103"/>
      <c r="M110" s="233"/>
      <c r="N110" s="234"/>
      <c r="O110" s="125"/>
      <c r="P110" s="125"/>
      <c r="Q110" s="125"/>
      <c r="R110" s="125"/>
      <c r="S110" s="125"/>
      <c r="T110" s="126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T110" s="90" t="s">
        <v>134</v>
      </c>
      <c r="AU110" s="90" t="s">
        <v>81</v>
      </c>
    </row>
    <row r="111" spans="2:51" s="237" customFormat="1" ht="12">
      <c r="B111" s="238"/>
      <c r="D111" s="231" t="s">
        <v>138</v>
      </c>
      <c r="E111" s="239" t="s">
        <v>3</v>
      </c>
      <c r="F111" s="240" t="s">
        <v>79</v>
      </c>
      <c r="H111" s="241">
        <v>1</v>
      </c>
      <c r="L111" s="238"/>
      <c r="M111" s="242"/>
      <c r="N111" s="243"/>
      <c r="O111" s="243"/>
      <c r="P111" s="243"/>
      <c r="Q111" s="243"/>
      <c r="R111" s="243"/>
      <c r="S111" s="243"/>
      <c r="T111" s="244"/>
      <c r="AT111" s="239" t="s">
        <v>138</v>
      </c>
      <c r="AU111" s="239" t="s">
        <v>81</v>
      </c>
      <c r="AV111" s="237" t="s">
        <v>81</v>
      </c>
      <c r="AW111" s="237" t="s">
        <v>33</v>
      </c>
      <c r="AX111" s="237" t="s">
        <v>79</v>
      </c>
      <c r="AY111" s="239" t="s">
        <v>125</v>
      </c>
    </row>
    <row r="112" spans="1:65" s="106" customFormat="1" ht="16.5" customHeight="1">
      <c r="A112" s="102"/>
      <c r="B112" s="103"/>
      <c r="C112" s="219" t="s">
        <v>165</v>
      </c>
      <c r="D112" s="219" t="s">
        <v>127</v>
      </c>
      <c r="E112" s="220" t="s">
        <v>166</v>
      </c>
      <c r="F112" s="221" t="s">
        <v>167</v>
      </c>
      <c r="G112" s="222" t="s">
        <v>168</v>
      </c>
      <c r="H112" s="223">
        <v>10</v>
      </c>
      <c r="I112" s="5"/>
      <c r="J112" s="224">
        <f>ROUND(I112*H112,2)</f>
        <v>0</v>
      </c>
      <c r="K112" s="221" t="s">
        <v>131</v>
      </c>
      <c r="L112" s="103"/>
      <c r="M112" s="225" t="s">
        <v>3</v>
      </c>
      <c r="N112" s="226" t="s">
        <v>42</v>
      </c>
      <c r="O112" s="125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R112" s="229" t="s">
        <v>132</v>
      </c>
      <c r="AT112" s="229" t="s">
        <v>127</v>
      </c>
      <c r="AU112" s="229" t="s">
        <v>81</v>
      </c>
      <c r="AY112" s="90" t="s">
        <v>125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90" t="s">
        <v>79</v>
      </c>
      <c r="BK112" s="230">
        <f>ROUND(I112*H112,2)</f>
        <v>0</v>
      </c>
      <c r="BL112" s="90" t="s">
        <v>132</v>
      </c>
      <c r="BM112" s="229" t="s">
        <v>169</v>
      </c>
    </row>
    <row r="113" spans="1:47" s="106" customFormat="1" ht="12">
      <c r="A113" s="102"/>
      <c r="B113" s="103"/>
      <c r="C113" s="102"/>
      <c r="D113" s="231" t="s">
        <v>134</v>
      </c>
      <c r="E113" s="102"/>
      <c r="F113" s="232" t="s">
        <v>170</v>
      </c>
      <c r="G113" s="102"/>
      <c r="H113" s="102"/>
      <c r="I113" s="102"/>
      <c r="J113" s="102"/>
      <c r="K113" s="102"/>
      <c r="L113" s="103"/>
      <c r="M113" s="233"/>
      <c r="N113" s="234"/>
      <c r="O113" s="125"/>
      <c r="P113" s="125"/>
      <c r="Q113" s="125"/>
      <c r="R113" s="125"/>
      <c r="S113" s="125"/>
      <c r="T113" s="126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T113" s="90" t="s">
        <v>134</v>
      </c>
      <c r="AU113" s="90" t="s">
        <v>81</v>
      </c>
    </row>
    <row r="114" spans="1:47" s="106" customFormat="1" ht="12">
      <c r="A114" s="102"/>
      <c r="B114" s="103"/>
      <c r="C114" s="102"/>
      <c r="D114" s="235" t="s">
        <v>136</v>
      </c>
      <c r="E114" s="102"/>
      <c r="F114" s="236" t="s">
        <v>171</v>
      </c>
      <c r="G114" s="102"/>
      <c r="H114" s="102"/>
      <c r="I114" s="102"/>
      <c r="J114" s="102"/>
      <c r="K114" s="102"/>
      <c r="L114" s="103"/>
      <c r="M114" s="233"/>
      <c r="N114" s="234"/>
      <c r="O114" s="125"/>
      <c r="P114" s="125"/>
      <c r="Q114" s="125"/>
      <c r="R114" s="125"/>
      <c r="S114" s="125"/>
      <c r="T114" s="126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T114" s="90" t="s">
        <v>136</v>
      </c>
      <c r="AU114" s="90" t="s">
        <v>81</v>
      </c>
    </row>
    <row r="115" spans="2:51" s="237" customFormat="1" ht="12">
      <c r="B115" s="238"/>
      <c r="D115" s="231" t="s">
        <v>138</v>
      </c>
      <c r="E115" s="239" t="s">
        <v>3</v>
      </c>
      <c r="F115" s="240" t="s">
        <v>172</v>
      </c>
      <c r="H115" s="241">
        <v>10</v>
      </c>
      <c r="L115" s="238"/>
      <c r="M115" s="242"/>
      <c r="N115" s="243"/>
      <c r="O115" s="243"/>
      <c r="P115" s="243"/>
      <c r="Q115" s="243"/>
      <c r="R115" s="243"/>
      <c r="S115" s="243"/>
      <c r="T115" s="244"/>
      <c r="AT115" s="239" t="s">
        <v>138</v>
      </c>
      <c r="AU115" s="239" t="s">
        <v>81</v>
      </c>
      <c r="AV115" s="237" t="s">
        <v>81</v>
      </c>
      <c r="AW115" s="237" t="s">
        <v>33</v>
      </c>
      <c r="AX115" s="237" t="s">
        <v>79</v>
      </c>
      <c r="AY115" s="239" t="s">
        <v>125</v>
      </c>
    </row>
    <row r="116" spans="1:65" s="106" customFormat="1" ht="16.5" customHeight="1">
      <c r="A116" s="102"/>
      <c r="B116" s="103"/>
      <c r="C116" s="219" t="s">
        <v>173</v>
      </c>
      <c r="D116" s="219" t="s">
        <v>127</v>
      </c>
      <c r="E116" s="220" t="s">
        <v>174</v>
      </c>
      <c r="F116" s="221" t="s">
        <v>175</v>
      </c>
      <c r="G116" s="222" t="s">
        <v>176</v>
      </c>
      <c r="H116" s="223">
        <v>1.4</v>
      </c>
      <c r="I116" s="5"/>
      <c r="J116" s="224">
        <f>ROUND(I116*H116,2)</f>
        <v>0</v>
      </c>
      <c r="K116" s="221" t="s">
        <v>131</v>
      </c>
      <c r="L116" s="103"/>
      <c r="M116" s="225" t="s">
        <v>3</v>
      </c>
      <c r="N116" s="226" t="s">
        <v>42</v>
      </c>
      <c r="O116" s="125"/>
      <c r="P116" s="227">
        <f>O116*H116</f>
        <v>0</v>
      </c>
      <c r="Q116" s="227">
        <v>0.01269</v>
      </c>
      <c r="R116" s="227">
        <f>Q116*H116</f>
        <v>0.017765999999999997</v>
      </c>
      <c r="S116" s="227">
        <v>0</v>
      </c>
      <c r="T116" s="228">
        <f>S116*H116</f>
        <v>0</v>
      </c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R116" s="229" t="s">
        <v>132</v>
      </c>
      <c r="AT116" s="229" t="s">
        <v>127</v>
      </c>
      <c r="AU116" s="229" t="s">
        <v>81</v>
      </c>
      <c r="AY116" s="90" t="s">
        <v>125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90" t="s">
        <v>79</v>
      </c>
      <c r="BK116" s="230">
        <f>ROUND(I116*H116,2)</f>
        <v>0</v>
      </c>
      <c r="BL116" s="90" t="s">
        <v>132</v>
      </c>
      <c r="BM116" s="229" t="s">
        <v>177</v>
      </c>
    </row>
    <row r="117" spans="1:47" s="106" customFormat="1" ht="29.25">
      <c r="A117" s="102"/>
      <c r="B117" s="103"/>
      <c r="C117" s="102"/>
      <c r="D117" s="231" t="s">
        <v>134</v>
      </c>
      <c r="E117" s="102"/>
      <c r="F117" s="232" t="s">
        <v>178</v>
      </c>
      <c r="G117" s="102"/>
      <c r="H117" s="102"/>
      <c r="I117" s="102"/>
      <c r="J117" s="102"/>
      <c r="K117" s="102"/>
      <c r="L117" s="103"/>
      <c r="M117" s="233"/>
      <c r="N117" s="234"/>
      <c r="O117" s="125"/>
      <c r="P117" s="125"/>
      <c r="Q117" s="125"/>
      <c r="R117" s="125"/>
      <c r="S117" s="125"/>
      <c r="T117" s="126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T117" s="90" t="s">
        <v>134</v>
      </c>
      <c r="AU117" s="90" t="s">
        <v>81</v>
      </c>
    </row>
    <row r="118" spans="1:47" s="106" customFormat="1" ht="12">
      <c r="A118" s="102"/>
      <c r="B118" s="103"/>
      <c r="C118" s="102"/>
      <c r="D118" s="235" t="s">
        <v>136</v>
      </c>
      <c r="E118" s="102"/>
      <c r="F118" s="236" t="s">
        <v>179</v>
      </c>
      <c r="G118" s="102"/>
      <c r="H118" s="102"/>
      <c r="I118" s="102"/>
      <c r="J118" s="102"/>
      <c r="K118" s="102"/>
      <c r="L118" s="103"/>
      <c r="M118" s="233"/>
      <c r="N118" s="234"/>
      <c r="O118" s="125"/>
      <c r="P118" s="125"/>
      <c r="Q118" s="125"/>
      <c r="R118" s="125"/>
      <c r="S118" s="125"/>
      <c r="T118" s="126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T118" s="90" t="s">
        <v>136</v>
      </c>
      <c r="AU118" s="90" t="s">
        <v>81</v>
      </c>
    </row>
    <row r="119" spans="2:51" s="237" customFormat="1" ht="12">
      <c r="B119" s="238"/>
      <c r="D119" s="231" t="s">
        <v>138</v>
      </c>
      <c r="E119" s="239" t="s">
        <v>3</v>
      </c>
      <c r="F119" s="240" t="s">
        <v>180</v>
      </c>
      <c r="H119" s="241">
        <v>1.4</v>
      </c>
      <c r="L119" s="238"/>
      <c r="M119" s="242"/>
      <c r="N119" s="243"/>
      <c r="O119" s="243"/>
      <c r="P119" s="243"/>
      <c r="Q119" s="243"/>
      <c r="R119" s="243"/>
      <c r="S119" s="243"/>
      <c r="T119" s="244"/>
      <c r="AT119" s="239" t="s">
        <v>138</v>
      </c>
      <c r="AU119" s="239" t="s">
        <v>81</v>
      </c>
      <c r="AV119" s="237" t="s">
        <v>81</v>
      </c>
      <c r="AW119" s="237" t="s">
        <v>33</v>
      </c>
      <c r="AX119" s="237" t="s">
        <v>79</v>
      </c>
      <c r="AY119" s="239" t="s">
        <v>125</v>
      </c>
    </row>
    <row r="120" spans="1:65" s="106" customFormat="1" ht="16.5" customHeight="1">
      <c r="A120" s="102"/>
      <c r="B120" s="103"/>
      <c r="C120" s="219" t="s">
        <v>181</v>
      </c>
      <c r="D120" s="219" t="s">
        <v>127</v>
      </c>
      <c r="E120" s="220" t="s">
        <v>182</v>
      </c>
      <c r="F120" s="221" t="s">
        <v>183</v>
      </c>
      <c r="G120" s="222" t="s">
        <v>130</v>
      </c>
      <c r="H120" s="223">
        <v>237.16</v>
      </c>
      <c r="I120" s="5"/>
      <c r="J120" s="224">
        <f>ROUND(I120*H120,2)</f>
        <v>0</v>
      </c>
      <c r="K120" s="221" t="s">
        <v>131</v>
      </c>
      <c r="L120" s="103"/>
      <c r="M120" s="225" t="s">
        <v>3</v>
      </c>
      <c r="N120" s="226" t="s">
        <v>42</v>
      </c>
      <c r="O120" s="125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R120" s="229" t="s">
        <v>132</v>
      </c>
      <c r="AT120" s="229" t="s">
        <v>127</v>
      </c>
      <c r="AU120" s="229" t="s">
        <v>81</v>
      </c>
      <c r="AY120" s="90" t="s">
        <v>125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90" t="s">
        <v>79</v>
      </c>
      <c r="BK120" s="230">
        <f>ROUND(I120*H120,2)</f>
        <v>0</v>
      </c>
      <c r="BL120" s="90" t="s">
        <v>132</v>
      </c>
      <c r="BM120" s="229" t="s">
        <v>184</v>
      </c>
    </row>
    <row r="121" spans="1:47" s="106" customFormat="1" ht="12">
      <c r="A121" s="102"/>
      <c r="B121" s="103"/>
      <c r="C121" s="102"/>
      <c r="D121" s="231" t="s">
        <v>134</v>
      </c>
      <c r="E121" s="102"/>
      <c r="F121" s="232" t="s">
        <v>185</v>
      </c>
      <c r="G121" s="102"/>
      <c r="H121" s="102"/>
      <c r="I121" s="102"/>
      <c r="J121" s="102"/>
      <c r="K121" s="102"/>
      <c r="L121" s="103"/>
      <c r="M121" s="233"/>
      <c r="N121" s="234"/>
      <c r="O121" s="125"/>
      <c r="P121" s="125"/>
      <c r="Q121" s="125"/>
      <c r="R121" s="125"/>
      <c r="S121" s="125"/>
      <c r="T121" s="126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T121" s="90" t="s">
        <v>134</v>
      </c>
      <c r="AU121" s="90" t="s">
        <v>81</v>
      </c>
    </row>
    <row r="122" spans="1:47" s="106" customFormat="1" ht="12">
      <c r="A122" s="102"/>
      <c r="B122" s="103"/>
      <c r="C122" s="102"/>
      <c r="D122" s="235" t="s">
        <v>136</v>
      </c>
      <c r="E122" s="102"/>
      <c r="F122" s="236" t="s">
        <v>186</v>
      </c>
      <c r="G122" s="102"/>
      <c r="H122" s="102"/>
      <c r="I122" s="102"/>
      <c r="J122" s="102"/>
      <c r="K122" s="102"/>
      <c r="L122" s="103"/>
      <c r="M122" s="233"/>
      <c r="N122" s="234"/>
      <c r="O122" s="125"/>
      <c r="P122" s="125"/>
      <c r="Q122" s="125"/>
      <c r="R122" s="125"/>
      <c r="S122" s="125"/>
      <c r="T122" s="126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T122" s="90" t="s">
        <v>136</v>
      </c>
      <c r="AU122" s="90" t="s">
        <v>81</v>
      </c>
    </row>
    <row r="123" spans="2:51" s="237" customFormat="1" ht="12">
      <c r="B123" s="238"/>
      <c r="D123" s="231" t="s">
        <v>138</v>
      </c>
      <c r="E123" s="239" t="s">
        <v>3</v>
      </c>
      <c r="F123" s="240" t="s">
        <v>187</v>
      </c>
      <c r="H123" s="241">
        <v>237.16</v>
      </c>
      <c r="L123" s="238"/>
      <c r="M123" s="242"/>
      <c r="N123" s="243"/>
      <c r="O123" s="243"/>
      <c r="P123" s="243"/>
      <c r="Q123" s="243"/>
      <c r="R123" s="243"/>
      <c r="S123" s="243"/>
      <c r="T123" s="244"/>
      <c r="AT123" s="239" t="s">
        <v>138</v>
      </c>
      <c r="AU123" s="239" t="s">
        <v>81</v>
      </c>
      <c r="AV123" s="237" t="s">
        <v>81</v>
      </c>
      <c r="AW123" s="237" t="s">
        <v>33</v>
      </c>
      <c r="AX123" s="237" t="s">
        <v>79</v>
      </c>
      <c r="AY123" s="239" t="s">
        <v>125</v>
      </c>
    </row>
    <row r="124" spans="1:65" s="106" customFormat="1" ht="21.75" customHeight="1">
      <c r="A124" s="102"/>
      <c r="B124" s="103"/>
      <c r="C124" s="219" t="s">
        <v>188</v>
      </c>
      <c r="D124" s="219" t="s">
        <v>127</v>
      </c>
      <c r="E124" s="220" t="s">
        <v>189</v>
      </c>
      <c r="F124" s="221" t="s">
        <v>190</v>
      </c>
      <c r="G124" s="222" t="s">
        <v>191</v>
      </c>
      <c r="H124" s="223">
        <v>414.082</v>
      </c>
      <c r="I124" s="5"/>
      <c r="J124" s="224">
        <f>ROUND(I124*H124,2)</f>
        <v>0</v>
      </c>
      <c r="K124" s="221" t="s">
        <v>131</v>
      </c>
      <c r="L124" s="103"/>
      <c r="M124" s="225" t="s">
        <v>3</v>
      </c>
      <c r="N124" s="226" t="s">
        <v>42</v>
      </c>
      <c r="O124" s="125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R124" s="229" t="s">
        <v>132</v>
      </c>
      <c r="AT124" s="229" t="s">
        <v>127</v>
      </c>
      <c r="AU124" s="229" t="s">
        <v>81</v>
      </c>
      <c r="AY124" s="90" t="s">
        <v>125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90" t="s">
        <v>79</v>
      </c>
      <c r="BK124" s="230">
        <f>ROUND(I124*H124,2)</f>
        <v>0</v>
      </c>
      <c r="BL124" s="90" t="s">
        <v>132</v>
      </c>
      <c r="BM124" s="229" t="s">
        <v>192</v>
      </c>
    </row>
    <row r="125" spans="1:47" s="106" customFormat="1" ht="19.5">
      <c r="A125" s="102"/>
      <c r="B125" s="103"/>
      <c r="C125" s="102"/>
      <c r="D125" s="231" t="s">
        <v>134</v>
      </c>
      <c r="E125" s="102"/>
      <c r="F125" s="232" t="s">
        <v>193</v>
      </c>
      <c r="G125" s="102"/>
      <c r="H125" s="102"/>
      <c r="I125" s="102"/>
      <c r="J125" s="102"/>
      <c r="K125" s="102"/>
      <c r="L125" s="103"/>
      <c r="M125" s="233"/>
      <c r="N125" s="234"/>
      <c r="O125" s="125"/>
      <c r="P125" s="125"/>
      <c r="Q125" s="125"/>
      <c r="R125" s="125"/>
      <c r="S125" s="125"/>
      <c r="T125" s="126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T125" s="90" t="s">
        <v>134</v>
      </c>
      <c r="AU125" s="90" t="s">
        <v>81</v>
      </c>
    </row>
    <row r="126" spans="1:47" s="106" customFormat="1" ht="12">
      <c r="A126" s="102"/>
      <c r="B126" s="103"/>
      <c r="C126" s="102"/>
      <c r="D126" s="235" t="s">
        <v>136</v>
      </c>
      <c r="E126" s="102"/>
      <c r="F126" s="236" t="s">
        <v>194</v>
      </c>
      <c r="G126" s="102"/>
      <c r="H126" s="102"/>
      <c r="I126" s="102"/>
      <c r="J126" s="102"/>
      <c r="K126" s="102"/>
      <c r="L126" s="103"/>
      <c r="M126" s="233"/>
      <c r="N126" s="234"/>
      <c r="O126" s="125"/>
      <c r="P126" s="125"/>
      <c r="Q126" s="125"/>
      <c r="R126" s="125"/>
      <c r="S126" s="125"/>
      <c r="T126" s="126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T126" s="90" t="s">
        <v>136</v>
      </c>
      <c r="AU126" s="90" t="s">
        <v>81</v>
      </c>
    </row>
    <row r="127" spans="2:51" s="237" customFormat="1" ht="12">
      <c r="B127" s="238"/>
      <c r="D127" s="231" t="s">
        <v>138</v>
      </c>
      <c r="E127" s="239" t="s">
        <v>3</v>
      </c>
      <c r="F127" s="240" t="s">
        <v>195</v>
      </c>
      <c r="H127" s="241">
        <v>1061.525</v>
      </c>
      <c r="L127" s="238"/>
      <c r="M127" s="242"/>
      <c r="N127" s="243"/>
      <c r="O127" s="243"/>
      <c r="P127" s="243"/>
      <c r="Q127" s="243"/>
      <c r="R127" s="243"/>
      <c r="S127" s="243"/>
      <c r="T127" s="244"/>
      <c r="AT127" s="239" t="s">
        <v>138</v>
      </c>
      <c r="AU127" s="239" t="s">
        <v>81</v>
      </c>
      <c r="AV127" s="237" t="s">
        <v>81</v>
      </c>
      <c r="AW127" s="237" t="s">
        <v>33</v>
      </c>
      <c r="AX127" s="237" t="s">
        <v>71</v>
      </c>
      <c r="AY127" s="239" t="s">
        <v>125</v>
      </c>
    </row>
    <row r="128" spans="2:51" s="237" customFormat="1" ht="12">
      <c r="B128" s="238"/>
      <c r="D128" s="231" t="s">
        <v>138</v>
      </c>
      <c r="E128" s="239" t="s">
        <v>3</v>
      </c>
      <c r="F128" s="240" t="s">
        <v>196</v>
      </c>
      <c r="H128" s="241">
        <v>-26.32</v>
      </c>
      <c r="L128" s="238"/>
      <c r="M128" s="242"/>
      <c r="N128" s="243"/>
      <c r="O128" s="243"/>
      <c r="P128" s="243"/>
      <c r="Q128" s="243"/>
      <c r="R128" s="243"/>
      <c r="S128" s="243"/>
      <c r="T128" s="244"/>
      <c r="AT128" s="239" t="s">
        <v>138</v>
      </c>
      <c r="AU128" s="239" t="s">
        <v>81</v>
      </c>
      <c r="AV128" s="237" t="s">
        <v>81</v>
      </c>
      <c r="AW128" s="237" t="s">
        <v>33</v>
      </c>
      <c r="AX128" s="237" t="s">
        <v>71</v>
      </c>
      <c r="AY128" s="239" t="s">
        <v>125</v>
      </c>
    </row>
    <row r="129" spans="2:51" s="245" customFormat="1" ht="12">
      <c r="B129" s="246"/>
      <c r="D129" s="231" t="s">
        <v>138</v>
      </c>
      <c r="E129" s="247" t="s">
        <v>3</v>
      </c>
      <c r="F129" s="248" t="s">
        <v>197</v>
      </c>
      <c r="H129" s="249">
        <v>1035.2050000000002</v>
      </c>
      <c r="L129" s="246"/>
      <c r="M129" s="250"/>
      <c r="N129" s="251"/>
      <c r="O129" s="251"/>
      <c r="P129" s="251"/>
      <c r="Q129" s="251"/>
      <c r="R129" s="251"/>
      <c r="S129" s="251"/>
      <c r="T129" s="252"/>
      <c r="AT129" s="247" t="s">
        <v>138</v>
      </c>
      <c r="AU129" s="247" t="s">
        <v>81</v>
      </c>
      <c r="AV129" s="245" t="s">
        <v>146</v>
      </c>
      <c r="AW129" s="245" t="s">
        <v>33</v>
      </c>
      <c r="AX129" s="245" t="s">
        <v>71</v>
      </c>
      <c r="AY129" s="247" t="s">
        <v>125</v>
      </c>
    </row>
    <row r="130" spans="2:51" s="237" customFormat="1" ht="12">
      <c r="B130" s="238"/>
      <c r="D130" s="231" t="s">
        <v>138</v>
      </c>
      <c r="E130" s="239" t="s">
        <v>3</v>
      </c>
      <c r="F130" s="240" t="s">
        <v>198</v>
      </c>
      <c r="H130" s="241">
        <v>414.082</v>
      </c>
      <c r="L130" s="238"/>
      <c r="M130" s="242"/>
      <c r="N130" s="243"/>
      <c r="O130" s="243"/>
      <c r="P130" s="243"/>
      <c r="Q130" s="243"/>
      <c r="R130" s="243"/>
      <c r="S130" s="243"/>
      <c r="T130" s="244"/>
      <c r="AT130" s="239" t="s">
        <v>138</v>
      </c>
      <c r="AU130" s="239" t="s">
        <v>81</v>
      </c>
      <c r="AV130" s="237" t="s">
        <v>81</v>
      </c>
      <c r="AW130" s="237" t="s">
        <v>33</v>
      </c>
      <c r="AX130" s="237" t="s">
        <v>79</v>
      </c>
      <c r="AY130" s="239" t="s">
        <v>125</v>
      </c>
    </row>
    <row r="131" spans="1:65" s="106" customFormat="1" ht="21.75" customHeight="1">
      <c r="A131" s="102"/>
      <c r="B131" s="103"/>
      <c r="C131" s="219" t="s">
        <v>199</v>
      </c>
      <c r="D131" s="219" t="s">
        <v>127</v>
      </c>
      <c r="E131" s="220" t="s">
        <v>200</v>
      </c>
      <c r="F131" s="221" t="s">
        <v>201</v>
      </c>
      <c r="G131" s="222" t="s">
        <v>191</v>
      </c>
      <c r="H131" s="223">
        <v>414.082</v>
      </c>
      <c r="I131" s="5"/>
      <c r="J131" s="224">
        <f>ROUND(I131*H131,2)</f>
        <v>0</v>
      </c>
      <c r="K131" s="221" t="s">
        <v>131</v>
      </c>
      <c r="L131" s="103"/>
      <c r="M131" s="225" t="s">
        <v>3</v>
      </c>
      <c r="N131" s="226" t="s">
        <v>42</v>
      </c>
      <c r="O131" s="125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R131" s="229" t="s">
        <v>132</v>
      </c>
      <c r="AT131" s="229" t="s">
        <v>127</v>
      </c>
      <c r="AU131" s="229" t="s">
        <v>81</v>
      </c>
      <c r="AY131" s="90" t="s">
        <v>125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90" t="s">
        <v>79</v>
      </c>
      <c r="BK131" s="230">
        <f>ROUND(I131*H131,2)</f>
        <v>0</v>
      </c>
      <c r="BL131" s="90" t="s">
        <v>132</v>
      </c>
      <c r="BM131" s="229" t="s">
        <v>202</v>
      </c>
    </row>
    <row r="132" spans="1:47" s="106" customFormat="1" ht="19.5">
      <c r="A132" s="102"/>
      <c r="B132" s="103"/>
      <c r="C132" s="102"/>
      <c r="D132" s="231" t="s">
        <v>134</v>
      </c>
      <c r="E132" s="102"/>
      <c r="F132" s="232" t="s">
        <v>203</v>
      </c>
      <c r="G132" s="102"/>
      <c r="H132" s="102"/>
      <c r="I132" s="102"/>
      <c r="J132" s="102"/>
      <c r="K132" s="102"/>
      <c r="L132" s="103"/>
      <c r="M132" s="233"/>
      <c r="N132" s="234"/>
      <c r="O132" s="125"/>
      <c r="P132" s="125"/>
      <c r="Q132" s="125"/>
      <c r="R132" s="125"/>
      <c r="S132" s="125"/>
      <c r="T132" s="126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T132" s="90" t="s">
        <v>134</v>
      </c>
      <c r="AU132" s="90" t="s">
        <v>81</v>
      </c>
    </row>
    <row r="133" spans="1:47" s="106" customFormat="1" ht="12">
      <c r="A133" s="102"/>
      <c r="B133" s="103"/>
      <c r="C133" s="102"/>
      <c r="D133" s="235" t="s">
        <v>136</v>
      </c>
      <c r="E133" s="102"/>
      <c r="F133" s="236" t="s">
        <v>204</v>
      </c>
      <c r="G133" s="102"/>
      <c r="H133" s="102"/>
      <c r="I133" s="102"/>
      <c r="J133" s="102"/>
      <c r="K133" s="102"/>
      <c r="L133" s="103"/>
      <c r="M133" s="233"/>
      <c r="N133" s="234"/>
      <c r="O133" s="125"/>
      <c r="P133" s="125"/>
      <c r="Q133" s="125"/>
      <c r="R133" s="125"/>
      <c r="S133" s="125"/>
      <c r="T133" s="126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T133" s="90" t="s">
        <v>136</v>
      </c>
      <c r="AU133" s="90" t="s">
        <v>81</v>
      </c>
    </row>
    <row r="134" spans="2:51" s="237" customFormat="1" ht="12">
      <c r="B134" s="238"/>
      <c r="D134" s="231" t="s">
        <v>138</v>
      </c>
      <c r="E134" s="239" t="s">
        <v>3</v>
      </c>
      <c r="F134" s="240" t="s">
        <v>195</v>
      </c>
      <c r="H134" s="241">
        <v>1061.525</v>
      </c>
      <c r="L134" s="238"/>
      <c r="M134" s="242"/>
      <c r="N134" s="243"/>
      <c r="O134" s="243"/>
      <c r="P134" s="243"/>
      <c r="Q134" s="243"/>
      <c r="R134" s="243"/>
      <c r="S134" s="243"/>
      <c r="T134" s="244"/>
      <c r="AT134" s="239" t="s">
        <v>138</v>
      </c>
      <c r="AU134" s="239" t="s">
        <v>81</v>
      </c>
      <c r="AV134" s="237" t="s">
        <v>81</v>
      </c>
      <c r="AW134" s="237" t="s">
        <v>33</v>
      </c>
      <c r="AX134" s="237" t="s">
        <v>71</v>
      </c>
      <c r="AY134" s="239" t="s">
        <v>125</v>
      </c>
    </row>
    <row r="135" spans="2:51" s="237" customFormat="1" ht="12">
      <c r="B135" s="238"/>
      <c r="D135" s="231" t="s">
        <v>138</v>
      </c>
      <c r="E135" s="239" t="s">
        <v>3</v>
      </c>
      <c r="F135" s="240" t="s">
        <v>196</v>
      </c>
      <c r="H135" s="241">
        <v>-26.32</v>
      </c>
      <c r="L135" s="238"/>
      <c r="M135" s="242"/>
      <c r="N135" s="243"/>
      <c r="O135" s="243"/>
      <c r="P135" s="243"/>
      <c r="Q135" s="243"/>
      <c r="R135" s="243"/>
      <c r="S135" s="243"/>
      <c r="T135" s="244"/>
      <c r="AT135" s="239" t="s">
        <v>138</v>
      </c>
      <c r="AU135" s="239" t="s">
        <v>81</v>
      </c>
      <c r="AV135" s="237" t="s">
        <v>81</v>
      </c>
      <c r="AW135" s="237" t="s">
        <v>33</v>
      </c>
      <c r="AX135" s="237" t="s">
        <v>71</v>
      </c>
      <c r="AY135" s="239" t="s">
        <v>125</v>
      </c>
    </row>
    <row r="136" spans="2:51" s="245" customFormat="1" ht="12">
      <c r="B136" s="246"/>
      <c r="D136" s="231" t="s">
        <v>138</v>
      </c>
      <c r="E136" s="247" t="s">
        <v>3</v>
      </c>
      <c r="F136" s="248" t="s">
        <v>197</v>
      </c>
      <c r="H136" s="249">
        <v>1035.2050000000002</v>
      </c>
      <c r="L136" s="246"/>
      <c r="M136" s="250"/>
      <c r="N136" s="251"/>
      <c r="O136" s="251"/>
      <c r="P136" s="251"/>
      <c r="Q136" s="251"/>
      <c r="R136" s="251"/>
      <c r="S136" s="251"/>
      <c r="T136" s="252"/>
      <c r="AT136" s="247" t="s">
        <v>138</v>
      </c>
      <c r="AU136" s="247" t="s">
        <v>81</v>
      </c>
      <c r="AV136" s="245" t="s">
        <v>146</v>
      </c>
      <c r="AW136" s="245" t="s">
        <v>33</v>
      </c>
      <c r="AX136" s="245" t="s">
        <v>71</v>
      </c>
      <c r="AY136" s="247" t="s">
        <v>125</v>
      </c>
    </row>
    <row r="137" spans="2:51" s="237" customFormat="1" ht="12">
      <c r="B137" s="238"/>
      <c r="D137" s="231" t="s">
        <v>138</v>
      </c>
      <c r="E137" s="239" t="s">
        <v>3</v>
      </c>
      <c r="F137" s="240" t="s">
        <v>205</v>
      </c>
      <c r="H137" s="241">
        <v>414.082</v>
      </c>
      <c r="L137" s="238"/>
      <c r="M137" s="242"/>
      <c r="N137" s="243"/>
      <c r="O137" s="243"/>
      <c r="P137" s="243"/>
      <c r="Q137" s="243"/>
      <c r="R137" s="243"/>
      <c r="S137" s="243"/>
      <c r="T137" s="244"/>
      <c r="AT137" s="239" t="s">
        <v>138</v>
      </c>
      <c r="AU137" s="239" t="s">
        <v>81</v>
      </c>
      <c r="AV137" s="237" t="s">
        <v>81</v>
      </c>
      <c r="AW137" s="237" t="s">
        <v>33</v>
      </c>
      <c r="AX137" s="237" t="s">
        <v>79</v>
      </c>
      <c r="AY137" s="239" t="s">
        <v>125</v>
      </c>
    </row>
    <row r="138" spans="1:65" s="106" customFormat="1" ht="21.75" customHeight="1">
      <c r="A138" s="102"/>
      <c r="B138" s="103"/>
      <c r="C138" s="219" t="s">
        <v>206</v>
      </c>
      <c r="D138" s="219" t="s">
        <v>127</v>
      </c>
      <c r="E138" s="220" t="s">
        <v>207</v>
      </c>
      <c r="F138" s="221" t="s">
        <v>208</v>
      </c>
      <c r="G138" s="222" t="s">
        <v>191</v>
      </c>
      <c r="H138" s="223">
        <v>103.521</v>
      </c>
      <c r="I138" s="5"/>
      <c r="J138" s="224">
        <f>ROUND(I138*H138,2)</f>
        <v>0</v>
      </c>
      <c r="K138" s="221" t="s">
        <v>131</v>
      </c>
      <c r="L138" s="103"/>
      <c r="M138" s="225" t="s">
        <v>3</v>
      </c>
      <c r="N138" s="226" t="s">
        <v>42</v>
      </c>
      <c r="O138" s="125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R138" s="229" t="s">
        <v>132</v>
      </c>
      <c r="AT138" s="229" t="s">
        <v>127</v>
      </c>
      <c r="AU138" s="229" t="s">
        <v>81</v>
      </c>
      <c r="AY138" s="90" t="s">
        <v>125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90" t="s">
        <v>79</v>
      </c>
      <c r="BK138" s="230">
        <f>ROUND(I138*H138,2)</f>
        <v>0</v>
      </c>
      <c r="BL138" s="90" t="s">
        <v>132</v>
      </c>
      <c r="BM138" s="229" t="s">
        <v>209</v>
      </c>
    </row>
    <row r="139" spans="1:47" s="106" customFormat="1" ht="19.5">
      <c r="A139" s="102"/>
      <c r="B139" s="103"/>
      <c r="C139" s="102"/>
      <c r="D139" s="231" t="s">
        <v>134</v>
      </c>
      <c r="E139" s="102"/>
      <c r="F139" s="232" t="s">
        <v>210</v>
      </c>
      <c r="G139" s="102"/>
      <c r="H139" s="102"/>
      <c r="I139" s="102"/>
      <c r="J139" s="102"/>
      <c r="K139" s="102"/>
      <c r="L139" s="103"/>
      <c r="M139" s="233"/>
      <c r="N139" s="234"/>
      <c r="O139" s="125"/>
      <c r="P139" s="125"/>
      <c r="Q139" s="125"/>
      <c r="R139" s="125"/>
      <c r="S139" s="125"/>
      <c r="T139" s="126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T139" s="90" t="s">
        <v>134</v>
      </c>
      <c r="AU139" s="90" t="s">
        <v>81</v>
      </c>
    </row>
    <row r="140" spans="1:47" s="106" customFormat="1" ht="12">
      <c r="A140" s="102"/>
      <c r="B140" s="103"/>
      <c r="C140" s="102"/>
      <c r="D140" s="235" t="s">
        <v>136</v>
      </c>
      <c r="E140" s="102"/>
      <c r="F140" s="236" t="s">
        <v>211</v>
      </c>
      <c r="G140" s="102"/>
      <c r="H140" s="102"/>
      <c r="I140" s="102"/>
      <c r="J140" s="102"/>
      <c r="K140" s="102"/>
      <c r="L140" s="103"/>
      <c r="M140" s="233"/>
      <c r="N140" s="234"/>
      <c r="O140" s="125"/>
      <c r="P140" s="125"/>
      <c r="Q140" s="125"/>
      <c r="R140" s="125"/>
      <c r="S140" s="125"/>
      <c r="T140" s="126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T140" s="90" t="s">
        <v>136</v>
      </c>
      <c r="AU140" s="90" t="s">
        <v>81</v>
      </c>
    </row>
    <row r="141" spans="2:51" s="237" customFormat="1" ht="12">
      <c r="B141" s="238"/>
      <c r="D141" s="231" t="s">
        <v>138</v>
      </c>
      <c r="E141" s="239" t="s">
        <v>3</v>
      </c>
      <c r="F141" s="240" t="s">
        <v>195</v>
      </c>
      <c r="H141" s="241">
        <v>1061.525</v>
      </c>
      <c r="L141" s="238"/>
      <c r="M141" s="242"/>
      <c r="N141" s="243"/>
      <c r="O141" s="243"/>
      <c r="P141" s="243"/>
      <c r="Q141" s="243"/>
      <c r="R141" s="243"/>
      <c r="S141" s="243"/>
      <c r="T141" s="244"/>
      <c r="AT141" s="239" t="s">
        <v>138</v>
      </c>
      <c r="AU141" s="239" t="s">
        <v>81</v>
      </c>
      <c r="AV141" s="237" t="s">
        <v>81</v>
      </c>
      <c r="AW141" s="237" t="s">
        <v>33</v>
      </c>
      <c r="AX141" s="237" t="s">
        <v>71</v>
      </c>
      <c r="AY141" s="239" t="s">
        <v>125</v>
      </c>
    </row>
    <row r="142" spans="2:51" s="237" customFormat="1" ht="12">
      <c r="B142" s="238"/>
      <c r="D142" s="231" t="s">
        <v>138</v>
      </c>
      <c r="E142" s="239" t="s">
        <v>3</v>
      </c>
      <c r="F142" s="240" t="s">
        <v>196</v>
      </c>
      <c r="H142" s="241">
        <v>-26.32</v>
      </c>
      <c r="L142" s="238"/>
      <c r="M142" s="242"/>
      <c r="N142" s="243"/>
      <c r="O142" s="243"/>
      <c r="P142" s="243"/>
      <c r="Q142" s="243"/>
      <c r="R142" s="243"/>
      <c r="S142" s="243"/>
      <c r="T142" s="244"/>
      <c r="AT142" s="239" t="s">
        <v>138</v>
      </c>
      <c r="AU142" s="239" t="s">
        <v>81</v>
      </c>
      <c r="AV142" s="237" t="s">
        <v>81</v>
      </c>
      <c r="AW142" s="237" t="s">
        <v>33</v>
      </c>
      <c r="AX142" s="237" t="s">
        <v>71</v>
      </c>
      <c r="AY142" s="239" t="s">
        <v>125</v>
      </c>
    </row>
    <row r="143" spans="2:51" s="245" customFormat="1" ht="12">
      <c r="B143" s="246"/>
      <c r="D143" s="231" t="s">
        <v>138</v>
      </c>
      <c r="E143" s="247" t="s">
        <v>3</v>
      </c>
      <c r="F143" s="248" t="s">
        <v>197</v>
      </c>
      <c r="H143" s="249">
        <v>1035.2050000000002</v>
      </c>
      <c r="L143" s="246"/>
      <c r="M143" s="250"/>
      <c r="N143" s="251"/>
      <c r="O143" s="251"/>
      <c r="P143" s="251"/>
      <c r="Q143" s="251"/>
      <c r="R143" s="251"/>
      <c r="S143" s="251"/>
      <c r="T143" s="252"/>
      <c r="AT143" s="247" t="s">
        <v>138</v>
      </c>
      <c r="AU143" s="247" t="s">
        <v>81</v>
      </c>
      <c r="AV143" s="245" t="s">
        <v>146</v>
      </c>
      <c r="AW143" s="245" t="s">
        <v>33</v>
      </c>
      <c r="AX143" s="245" t="s">
        <v>71</v>
      </c>
      <c r="AY143" s="247" t="s">
        <v>125</v>
      </c>
    </row>
    <row r="144" spans="2:51" s="237" customFormat="1" ht="12">
      <c r="B144" s="238"/>
      <c r="D144" s="231" t="s">
        <v>138</v>
      </c>
      <c r="E144" s="239" t="s">
        <v>3</v>
      </c>
      <c r="F144" s="240" t="s">
        <v>212</v>
      </c>
      <c r="H144" s="241">
        <v>103.521</v>
      </c>
      <c r="L144" s="238"/>
      <c r="M144" s="242"/>
      <c r="N144" s="243"/>
      <c r="O144" s="243"/>
      <c r="P144" s="243"/>
      <c r="Q144" s="243"/>
      <c r="R144" s="243"/>
      <c r="S144" s="243"/>
      <c r="T144" s="244"/>
      <c r="AT144" s="239" t="s">
        <v>138</v>
      </c>
      <c r="AU144" s="239" t="s">
        <v>81</v>
      </c>
      <c r="AV144" s="237" t="s">
        <v>81</v>
      </c>
      <c r="AW144" s="237" t="s">
        <v>33</v>
      </c>
      <c r="AX144" s="237" t="s">
        <v>79</v>
      </c>
      <c r="AY144" s="239" t="s">
        <v>125</v>
      </c>
    </row>
    <row r="145" spans="1:65" s="106" customFormat="1" ht="21.75" customHeight="1">
      <c r="A145" s="102"/>
      <c r="B145" s="103"/>
      <c r="C145" s="219" t="s">
        <v>213</v>
      </c>
      <c r="D145" s="219" t="s">
        <v>127</v>
      </c>
      <c r="E145" s="220" t="s">
        <v>214</v>
      </c>
      <c r="F145" s="221" t="s">
        <v>215</v>
      </c>
      <c r="G145" s="222" t="s">
        <v>191</v>
      </c>
      <c r="H145" s="223">
        <v>103.521</v>
      </c>
      <c r="I145" s="5"/>
      <c r="J145" s="224">
        <f>ROUND(I145*H145,2)</f>
        <v>0</v>
      </c>
      <c r="K145" s="221" t="s">
        <v>131</v>
      </c>
      <c r="L145" s="103"/>
      <c r="M145" s="225" t="s">
        <v>3</v>
      </c>
      <c r="N145" s="226" t="s">
        <v>42</v>
      </c>
      <c r="O145" s="125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R145" s="229" t="s">
        <v>132</v>
      </c>
      <c r="AT145" s="229" t="s">
        <v>127</v>
      </c>
      <c r="AU145" s="229" t="s">
        <v>81</v>
      </c>
      <c r="AY145" s="90" t="s">
        <v>125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90" t="s">
        <v>79</v>
      </c>
      <c r="BK145" s="230">
        <f>ROUND(I145*H145,2)</f>
        <v>0</v>
      </c>
      <c r="BL145" s="90" t="s">
        <v>132</v>
      </c>
      <c r="BM145" s="229" t="s">
        <v>216</v>
      </c>
    </row>
    <row r="146" spans="1:47" s="106" customFormat="1" ht="19.5">
      <c r="A146" s="102"/>
      <c r="B146" s="103"/>
      <c r="C146" s="102"/>
      <c r="D146" s="231" t="s">
        <v>134</v>
      </c>
      <c r="E146" s="102"/>
      <c r="F146" s="232" t="s">
        <v>217</v>
      </c>
      <c r="G146" s="102"/>
      <c r="H146" s="102"/>
      <c r="I146" s="102"/>
      <c r="J146" s="102"/>
      <c r="K146" s="102"/>
      <c r="L146" s="103"/>
      <c r="M146" s="233"/>
      <c r="N146" s="234"/>
      <c r="O146" s="125"/>
      <c r="P146" s="125"/>
      <c r="Q146" s="125"/>
      <c r="R146" s="125"/>
      <c r="S146" s="125"/>
      <c r="T146" s="126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T146" s="90" t="s">
        <v>134</v>
      </c>
      <c r="AU146" s="90" t="s">
        <v>81</v>
      </c>
    </row>
    <row r="147" spans="1:47" s="106" customFormat="1" ht="12">
      <c r="A147" s="102"/>
      <c r="B147" s="103"/>
      <c r="C147" s="102"/>
      <c r="D147" s="235" t="s">
        <v>136</v>
      </c>
      <c r="E147" s="102"/>
      <c r="F147" s="236" t="s">
        <v>218</v>
      </c>
      <c r="G147" s="102"/>
      <c r="H147" s="102"/>
      <c r="I147" s="102"/>
      <c r="J147" s="102"/>
      <c r="K147" s="102"/>
      <c r="L147" s="103"/>
      <c r="M147" s="233"/>
      <c r="N147" s="234"/>
      <c r="O147" s="125"/>
      <c r="P147" s="125"/>
      <c r="Q147" s="125"/>
      <c r="R147" s="125"/>
      <c r="S147" s="125"/>
      <c r="T147" s="126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T147" s="90" t="s">
        <v>136</v>
      </c>
      <c r="AU147" s="90" t="s">
        <v>81</v>
      </c>
    </row>
    <row r="148" spans="2:51" s="237" customFormat="1" ht="12">
      <c r="B148" s="238"/>
      <c r="D148" s="231" t="s">
        <v>138</v>
      </c>
      <c r="E148" s="239" t="s">
        <v>3</v>
      </c>
      <c r="F148" s="240" t="s">
        <v>195</v>
      </c>
      <c r="H148" s="241">
        <v>1061.525</v>
      </c>
      <c r="L148" s="238"/>
      <c r="M148" s="242"/>
      <c r="N148" s="243"/>
      <c r="O148" s="243"/>
      <c r="P148" s="243"/>
      <c r="Q148" s="243"/>
      <c r="R148" s="243"/>
      <c r="S148" s="243"/>
      <c r="T148" s="244"/>
      <c r="AT148" s="239" t="s">
        <v>138</v>
      </c>
      <c r="AU148" s="239" t="s">
        <v>81</v>
      </c>
      <c r="AV148" s="237" t="s">
        <v>81</v>
      </c>
      <c r="AW148" s="237" t="s">
        <v>33</v>
      </c>
      <c r="AX148" s="237" t="s">
        <v>71</v>
      </c>
      <c r="AY148" s="239" t="s">
        <v>125</v>
      </c>
    </row>
    <row r="149" spans="2:51" s="237" customFormat="1" ht="12">
      <c r="B149" s="238"/>
      <c r="D149" s="231" t="s">
        <v>138</v>
      </c>
      <c r="E149" s="239" t="s">
        <v>3</v>
      </c>
      <c r="F149" s="240" t="s">
        <v>196</v>
      </c>
      <c r="H149" s="241">
        <v>-26.32</v>
      </c>
      <c r="L149" s="238"/>
      <c r="M149" s="242"/>
      <c r="N149" s="243"/>
      <c r="O149" s="243"/>
      <c r="P149" s="243"/>
      <c r="Q149" s="243"/>
      <c r="R149" s="243"/>
      <c r="S149" s="243"/>
      <c r="T149" s="244"/>
      <c r="AT149" s="239" t="s">
        <v>138</v>
      </c>
      <c r="AU149" s="239" t="s">
        <v>81</v>
      </c>
      <c r="AV149" s="237" t="s">
        <v>81</v>
      </c>
      <c r="AW149" s="237" t="s">
        <v>33</v>
      </c>
      <c r="AX149" s="237" t="s">
        <v>71</v>
      </c>
      <c r="AY149" s="239" t="s">
        <v>125</v>
      </c>
    </row>
    <row r="150" spans="2:51" s="245" customFormat="1" ht="12">
      <c r="B150" s="246"/>
      <c r="D150" s="231" t="s">
        <v>138</v>
      </c>
      <c r="E150" s="247" t="s">
        <v>3</v>
      </c>
      <c r="F150" s="248" t="s">
        <v>197</v>
      </c>
      <c r="H150" s="249">
        <v>1035.2050000000002</v>
      </c>
      <c r="L150" s="246"/>
      <c r="M150" s="250"/>
      <c r="N150" s="251"/>
      <c r="O150" s="251"/>
      <c r="P150" s="251"/>
      <c r="Q150" s="251"/>
      <c r="R150" s="251"/>
      <c r="S150" s="251"/>
      <c r="T150" s="252"/>
      <c r="AT150" s="247" t="s">
        <v>138</v>
      </c>
      <c r="AU150" s="247" t="s">
        <v>81</v>
      </c>
      <c r="AV150" s="245" t="s">
        <v>146</v>
      </c>
      <c r="AW150" s="245" t="s">
        <v>33</v>
      </c>
      <c r="AX150" s="245" t="s">
        <v>71</v>
      </c>
      <c r="AY150" s="247" t="s">
        <v>125</v>
      </c>
    </row>
    <row r="151" spans="2:51" s="237" customFormat="1" ht="12">
      <c r="B151" s="238"/>
      <c r="D151" s="231" t="s">
        <v>138</v>
      </c>
      <c r="E151" s="239" t="s">
        <v>3</v>
      </c>
      <c r="F151" s="240" t="s">
        <v>219</v>
      </c>
      <c r="H151" s="241">
        <v>103.521</v>
      </c>
      <c r="L151" s="238"/>
      <c r="M151" s="242"/>
      <c r="N151" s="243"/>
      <c r="O151" s="243"/>
      <c r="P151" s="243"/>
      <c r="Q151" s="243"/>
      <c r="R151" s="243"/>
      <c r="S151" s="243"/>
      <c r="T151" s="244"/>
      <c r="AT151" s="239" t="s">
        <v>138</v>
      </c>
      <c r="AU151" s="239" t="s">
        <v>81</v>
      </c>
      <c r="AV151" s="237" t="s">
        <v>81</v>
      </c>
      <c r="AW151" s="237" t="s">
        <v>33</v>
      </c>
      <c r="AX151" s="237" t="s">
        <v>79</v>
      </c>
      <c r="AY151" s="239" t="s">
        <v>125</v>
      </c>
    </row>
    <row r="152" spans="1:65" s="106" customFormat="1" ht="16.5" customHeight="1">
      <c r="A152" s="102"/>
      <c r="B152" s="103"/>
      <c r="C152" s="219" t="s">
        <v>220</v>
      </c>
      <c r="D152" s="219" t="s">
        <v>127</v>
      </c>
      <c r="E152" s="220" t="s">
        <v>221</v>
      </c>
      <c r="F152" s="221" t="s">
        <v>222</v>
      </c>
      <c r="G152" s="222" t="s">
        <v>130</v>
      </c>
      <c r="H152" s="223">
        <v>369.25</v>
      </c>
      <c r="I152" s="5"/>
      <c r="J152" s="224">
        <f>ROUND(I152*H152,2)</f>
        <v>0</v>
      </c>
      <c r="K152" s="221" t="s">
        <v>3</v>
      </c>
      <c r="L152" s="103"/>
      <c r="M152" s="225" t="s">
        <v>3</v>
      </c>
      <c r="N152" s="226" t="s">
        <v>42</v>
      </c>
      <c r="O152" s="125"/>
      <c r="P152" s="227">
        <f>O152*H152</f>
        <v>0</v>
      </c>
      <c r="Q152" s="227">
        <v>0.00201</v>
      </c>
      <c r="R152" s="227">
        <f>Q152*H152</f>
        <v>0.7421925</v>
      </c>
      <c r="S152" s="227">
        <v>0</v>
      </c>
      <c r="T152" s="228">
        <f>S152*H152</f>
        <v>0</v>
      </c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R152" s="229" t="s">
        <v>132</v>
      </c>
      <c r="AT152" s="229" t="s">
        <v>127</v>
      </c>
      <c r="AU152" s="229" t="s">
        <v>81</v>
      </c>
      <c r="AY152" s="90" t="s">
        <v>125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90" t="s">
        <v>79</v>
      </c>
      <c r="BK152" s="230">
        <f>ROUND(I152*H152,2)</f>
        <v>0</v>
      </c>
      <c r="BL152" s="90" t="s">
        <v>132</v>
      </c>
      <c r="BM152" s="229" t="s">
        <v>223</v>
      </c>
    </row>
    <row r="153" spans="1:47" s="106" customFormat="1" ht="12">
      <c r="A153" s="102"/>
      <c r="B153" s="103"/>
      <c r="C153" s="102"/>
      <c r="D153" s="231" t="s">
        <v>134</v>
      </c>
      <c r="E153" s="102"/>
      <c r="F153" s="232" t="s">
        <v>222</v>
      </c>
      <c r="G153" s="102"/>
      <c r="H153" s="102"/>
      <c r="I153" s="102"/>
      <c r="J153" s="102"/>
      <c r="K153" s="102"/>
      <c r="L153" s="103"/>
      <c r="M153" s="233"/>
      <c r="N153" s="234"/>
      <c r="O153" s="125"/>
      <c r="P153" s="125"/>
      <c r="Q153" s="125"/>
      <c r="R153" s="125"/>
      <c r="S153" s="125"/>
      <c r="T153" s="126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T153" s="90" t="s">
        <v>134</v>
      </c>
      <c r="AU153" s="90" t="s">
        <v>81</v>
      </c>
    </row>
    <row r="154" spans="2:51" s="237" customFormat="1" ht="12">
      <c r="B154" s="238"/>
      <c r="D154" s="231" t="s">
        <v>138</v>
      </c>
      <c r="E154" s="239" t="s">
        <v>3</v>
      </c>
      <c r="F154" s="240" t="s">
        <v>224</v>
      </c>
      <c r="H154" s="241">
        <v>369.25</v>
      </c>
      <c r="L154" s="238"/>
      <c r="M154" s="242"/>
      <c r="N154" s="243"/>
      <c r="O154" s="243"/>
      <c r="P154" s="243"/>
      <c r="Q154" s="243"/>
      <c r="R154" s="243"/>
      <c r="S154" s="243"/>
      <c r="T154" s="244"/>
      <c r="AT154" s="239" t="s">
        <v>138</v>
      </c>
      <c r="AU154" s="239" t="s">
        <v>81</v>
      </c>
      <c r="AV154" s="237" t="s">
        <v>81</v>
      </c>
      <c r="AW154" s="237" t="s">
        <v>33</v>
      </c>
      <c r="AX154" s="237" t="s">
        <v>79</v>
      </c>
      <c r="AY154" s="239" t="s">
        <v>125</v>
      </c>
    </row>
    <row r="155" spans="1:65" s="106" customFormat="1" ht="21.75" customHeight="1">
      <c r="A155" s="102"/>
      <c r="B155" s="103"/>
      <c r="C155" s="219" t="s">
        <v>225</v>
      </c>
      <c r="D155" s="219" t="s">
        <v>127</v>
      </c>
      <c r="E155" s="220" t="s">
        <v>226</v>
      </c>
      <c r="F155" s="221" t="s">
        <v>227</v>
      </c>
      <c r="G155" s="222" t="s">
        <v>130</v>
      </c>
      <c r="H155" s="223">
        <v>369.25</v>
      </c>
      <c r="I155" s="5"/>
      <c r="J155" s="224">
        <f>ROUND(I155*H155,2)</f>
        <v>0</v>
      </c>
      <c r="K155" s="221" t="s">
        <v>3</v>
      </c>
      <c r="L155" s="103"/>
      <c r="M155" s="225" t="s">
        <v>3</v>
      </c>
      <c r="N155" s="226" t="s">
        <v>42</v>
      </c>
      <c r="O155" s="125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R155" s="229" t="s">
        <v>132</v>
      </c>
      <c r="AT155" s="229" t="s">
        <v>127</v>
      </c>
      <c r="AU155" s="229" t="s">
        <v>81</v>
      </c>
      <c r="AY155" s="90" t="s">
        <v>125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90" t="s">
        <v>79</v>
      </c>
      <c r="BK155" s="230">
        <f>ROUND(I155*H155,2)</f>
        <v>0</v>
      </c>
      <c r="BL155" s="90" t="s">
        <v>132</v>
      </c>
      <c r="BM155" s="229" t="s">
        <v>228</v>
      </c>
    </row>
    <row r="156" spans="1:47" s="106" customFormat="1" ht="12">
      <c r="A156" s="102"/>
      <c r="B156" s="103"/>
      <c r="C156" s="102"/>
      <c r="D156" s="231" t="s">
        <v>134</v>
      </c>
      <c r="E156" s="102"/>
      <c r="F156" s="232" t="s">
        <v>227</v>
      </c>
      <c r="G156" s="102"/>
      <c r="H156" s="102"/>
      <c r="I156" s="102"/>
      <c r="J156" s="102"/>
      <c r="K156" s="102"/>
      <c r="L156" s="103"/>
      <c r="M156" s="233"/>
      <c r="N156" s="234"/>
      <c r="O156" s="125"/>
      <c r="P156" s="125"/>
      <c r="Q156" s="125"/>
      <c r="R156" s="125"/>
      <c r="S156" s="125"/>
      <c r="T156" s="126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T156" s="90" t="s">
        <v>134</v>
      </c>
      <c r="AU156" s="90" t="s">
        <v>81</v>
      </c>
    </row>
    <row r="157" spans="2:51" s="237" customFormat="1" ht="12">
      <c r="B157" s="238"/>
      <c r="D157" s="231" t="s">
        <v>138</v>
      </c>
      <c r="E157" s="239" t="s">
        <v>3</v>
      </c>
      <c r="F157" s="240" t="s">
        <v>229</v>
      </c>
      <c r="H157" s="241">
        <v>369.25</v>
      </c>
      <c r="L157" s="238"/>
      <c r="M157" s="242"/>
      <c r="N157" s="243"/>
      <c r="O157" s="243"/>
      <c r="P157" s="243"/>
      <c r="Q157" s="243"/>
      <c r="R157" s="243"/>
      <c r="S157" s="243"/>
      <c r="T157" s="244"/>
      <c r="AT157" s="239" t="s">
        <v>138</v>
      </c>
      <c r="AU157" s="239" t="s">
        <v>81</v>
      </c>
      <c r="AV157" s="237" t="s">
        <v>81</v>
      </c>
      <c r="AW157" s="237" t="s">
        <v>33</v>
      </c>
      <c r="AX157" s="237" t="s">
        <v>79</v>
      </c>
      <c r="AY157" s="239" t="s">
        <v>125</v>
      </c>
    </row>
    <row r="158" spans="1:65" s="106" customFormat="1" ht="16.5" customHeight="1">
      <c r="A158" s="102"/>
      <c r="B158" s="103"/>
      <c r="C158" s="219" t="s">
        <v>9</v>
      </c>
      <c r="D158" s="219" t="s">
        <v>127</v>
      </c>
      <c r="E158" s="220" t="s">
        <v>230</v>
      </c>
      <c r="F158" s="221" t="s">
        <v>231</v>
      </c>
      <c r="G158" s="222" t="s">
        <v>130</v>
      </c>
      <c r="H158" s="223">
        <v>251.1</v>
      </c>
      <c r="I158" s="5"/>
      <c r="J158" s="224">
        <f>ROUND(I158*H158,2)</f>
        <v>0</v>
      </c>
      <c r="K158" s="221" t="s">
        <v>131</v>
      </c>
      <c r="L158" s="103"/>
      <c r="M158" s="225" t="s">
        <v>3</v>
      </c>
      <c r="N158" s="226" t="s">
        <v>42</v>
      </c>
      <c r="O158" s="125"/>
      <c r="P158" s="227">
        <f>O158*H158</f>
        <v>0</v>
      </c>
      <c r="Q158" s="227">
        <v>0.00059</v>
      </c>
      <c r="R158" s="227">
        <f>Q158*H158</f>
        <v>0.148149</v>
      </c>
      <c r="S158" s="227">
        <v>0</v>
      </c>
      <c r="T158" s="228">
        <f>S158*H158</f>
        <v>0</v>
      </c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R158" s="229" t="s">
        <v>132</v>
      </c>
      <c r="AT158" s="229" t="s">
        <v>127</v>
      </c>
      <c r="AU158" s="229" t="s">
        <v>81</v>
      </c>
      <c r="AY158" s="90" t="s">
        <v>125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90" t="s">
        <v>79</v>
      </c>
      <c r="BK158" s="230">
        <f>ROUND(I158*H158,2)</f>
        <v>0</v>
      </c>
      <c r="BL158" s="90" t="s">
        <v>132</v>
      </c>
      <c r="BM158" s="229" t="s">
        <v>232</v>
      </c>
    </row>
    <row r="159" spans="1:47" s="106" customFormat="1" ht="12">
      <c r="A159" s="102"/>
      <c r="B159" s="103"/>
      <c r="C159" s="102"/>
      <c r="D159" s="231" t="s">
        <v>134</v>
      </c>
      <c r="E159" s="102"/>
      <c r="F159" s="232" t="s">
        <v>233</v>
      </c>
      <c r="G159" s="102"/>
      <c r="H159" s="102"/>
      <c r="I159" s="102"/>
      <c r="J159" s="102"/>
      <c r="K159" s="102"/>
      <c r="L159" s="103"/>
      <c r="M159" s="233"/>
      <c r="N159" s="234"/>
      <c r="O159" s="125"/>
      <c r="P159" s="125"/>
      <c r="Q159" s="125"/>
      <c r="R159" s="125"/>
      <c r="S159" s="125"/>
      <c r="T159" s="126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T159" s="90" t="s">
        <v>134</v>
      </c>
      <c r="AU159" s="90" t="s">
        <v>81</v>
      </c>
    </row>
    <row r="160" spans="1:47" s="106" customFormat="1" ht="12">
      <c r="A160" s="102"/>
      <c r="B160" s="103"/>
      <c r="C160" s="102"/>
      <c r="D160" s="235" t="s">
        <v>136</v>
      </c>
      <c r="E160" s="102"/>
      <c r="F160" s="236" t="s">
        <v>234</v>
      </c>
      <c r="G160" s="102"/>
      <c r="H160" s="102"/>
      <c r="I160" s="102"/>
      <c r="J160" s="102"/>
      <c r="K160" s="102"/>
      <c r="L160" s="103"/>
      <c r="M160" s="233"/>
      <c r="N160" s="234"/>
      <c r="O160" s="125"/>
      <c r="P160" s="125"/>
      <c r="Q160" s="125"/>
      <c r="R160" s="125"/>
      <c r="S160" s="125"/>
      <c r="T160" s="126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T160" s="90" t="s">
        <v>136</v>
      </c>
      <c r="AU160" s="90" t="s">
        <v>81</v>
      </c>
    </row>
    <row r="161" spans="2:51" s="237" customFormat="1" ht="12">
      <c r="B161" s="238"/>
      <c r="D161" s="231" t="s">
        <v>138</v>
      </c>
      <c r="E161" s="239" t="s">
        <v>3</v>
      </c>
      <c r="F161" s="240" t="s">
        <v>235</v>
      </c>
      <c r="H161" s="241">
        <v>251.1</v>
      </c>
      <c r="L161" s="238"/>
      <c r="M161" s="242"/>
      <c r="N161" s="243"/>
      <c r="O161" s="243"/>
      <c r="P161" s="243"/>
      <c r="Q161" s="243"/>
      <c r="R161" s="243"/>
      <c r="S161" s="243"/>
      <c r="T161" s="244"/>
      <c r="AT161" s="239" t="s">
        <v>138</v>
      </c>
      <c r="AU161" s="239" t="s">
        <v>81</v>
      </c>
      <c r="AV161" s="237" t="s">
        <v>81</v>
      </c>
      <c r="AW161" s="237" t="s">
        <v>33</v>
      </c>
      <c r="AX161" s="237" t="s">
        <v>79</v>
      </c>
      <c r="AY161" s="239" t="s">
        <v>125</v>
      </c>
    </row>
    <row r="162" spans="1:65" s="106" customFormat="1" ht="16.5" customHeight="1">
      <c r="A162" s="102"/>
      <c r="B162" s="103"/>
      <c r="C162" s="219" t="s">
        <v>236</v>
      </c>
      <c r="D162" s="219" t="s">
        <v>127</v>
      </c>
      <c r="E162" s="220" t="s">
        <v>237</v>
      </c>
      <c r="F162" s="221" t="s">
        <v>238</v>
      </c>
      <c r="G162" s="222" t="s">
        <v>130</v>
      </c>
      <c r="H162" s="223">
        <v>896.114</v>
      </c>
      <c r="I162" s="5"/>
      <c r="J162" s="224">
        <f>ROUND(I162*H162,2)</f>
        <v>0</v>
      </c>
      <c r="K162" s="221" t="s">
        <v>131</v>
      </c>
      <c r="L162" s="103"/>
      <c r="M162" s="225" t="s">
        <v>3</v>
      </c>
      <c r="N162" s="226" t="s">
        <v>42</v>
      </c>
      <c r="O162" s="125"/>
      <c r="P162" s="227">
        <f>O162*H162</f>
        <v>0</v>
      </c>
      <c r="Q162" s="227">
        <v>0.00063</v>
      </c>
      <c r="R162" s="227">
        <f>Q162*H162</f>
        <v>0.56455182</v>
      </c>
      <c r="S162" s="227">
        <v>0</v>
      </c>
      <c r="T162" s="228">
        <f>S162*H162</f>
        <v>0</v>
      </c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R162" s="229" t="s">
        <v>132</v>
      </c>
      <c r="AT162" s="229" t="s">
        <v>127</v>
      </c>
      <c r="AU162" s="229" t="s">
        <v>81</v>
      </c>
      <c r="AY162" s="90" t="s">
        <v>125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90" t="s">
        <v>79</v>
      </c>
      <c r="BK162" s="230">
        <f>ROUND(I162*H162,2)</f>
        <v>0</v>
      </c>
      <c r="BL162" s="90" t="s">
        <v>132</v>
      </c>
      <c r="BM162" s="229" t="s">
        <v>239</v>
      </c>
    </row>
    <row r="163" spans="1:47" s="106" customFormat="1" ht="12">
      <c r="A163" s="102"/>
      <c r="B163" s="103"/>
      <c r="C163" s="102"/>
      <c r="D163" s="231" t="s">
        <v>134</v>
      </c>
      <c r="E163" s="102"/>
      <c r="F163" s="232" t="s">
        <v>240</v>
      </c>
      <c r="G163" s="102"/>
      <c r="H163" s="102"/>
      <c r="I163" s="102"/>
      <c r="J163" s="102"/>
      <c r="K163" s="102"/>
      <c r="L163" s="103"/>
      <c r="M163" s="233"/>
      <c r="N163" s="234"/>
      <c r="O163" s="125"/>
      <c r="P163" s="125"/>
      <c r="Q163" s="125"/>
      <c r="R163" s="125"/>
      <c r="S163" s="125"/>
      <c r="T163" s="126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T163" s="90" t="s">
        <v>134</v>
      </c>
      <c r="AU163" s="90" t="s">
        <v>81</v>
      </c>
    </row>
    <row r="164" spans="1:47" s="106" customFormat="1" ht="12">
      <c r="A164" s="102"/>
      <c r="B164" s="103"/>
      <c r="C164" s="102"/>
      <c r="D164" s="235" t="s">
        <v>136</v>
      </c>
      <c r="E164" s="102"/>
      <c r="F164" s="236" t="s">
        <v>241</v>
      </c>
      <c r="G164" s="102"/>
      <c r="H164" s="102"/>
      <c r="I164" s="102"/>
      <c r="J164" s="102"/>
      <c r="K164" s="102"/>
      <c r="L164" s="103"/>
      <c r="M164" s="233"/>
      <c r="N164" s="234"/>
      <c r="O164" s="125"/>
      <c r="P164" s="125"/>
      <c r="Q164" s="125"/>
      <c r="R164" s="125"/>
      <c r="S164" s="125"/>
      <c r="T164" s="126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T164" s="90" t="s">
        <v>136</v>
      </c>
      <c r="AU164" s="90" t="s">
        <v>81</v>
      </c>
    </row>
    <row r="165" spans="2:51" s="237" customFormat="1" ht="12">
      <c r="B165" s="238"/>
      <c r="D165" s="231" t="s">
        <v>138</v>
      </c>
      <c r="E165" s="239" t="s">
        <v>3</v>
      </c>
      <c r="F165" s="240" t="s">
        <v>242</v>
      </c>
      <c r="H165" s="241">
        <v>896.114</v>
      </c>
      <c r="L165" s="238"/>
      <c r="M165" s="242"/>
      <c r="N165" s="243"/>
      <c r="O165" s="243"/>
      <c r="P165" s="243"/>
      <c r="Q165" s="243"/>
      <c r="R165" s="243"/>
      <c r="S165" s="243"/>
      <c r="T165" s="244"/>
      <c r="AT165" s="239" t="s">
        <v>138</v>
      </c>
      <c r="AU165" s="239" t="s">
        <v>81</v>
      </c>
      <c r="AV165" s="237" t="s">
        <v>81</v>
      </c>
      <c r="AW165" s="237" t="s">
        <v>33</v>
      </c>
      <c r="AX165" s="237" t="s">
        <v>79</v>
      </c>
      <c r="AY165" s="239" t="s">
        <v>125</v>
      </c>
    </row>
    <row r="166" spans="1:65" s="106" customFormat="1" ht="16.5" customHeight="1">
      <c r="A166" s="102"/>
      <c r="B166" s="103"/>
      <c r="C166" s="219" t="s">
        <v>243</v>
      </c>
      <c r="D166" s="219" t="s">
        <v>127</v>
      </c>
      <c r="E166" s="220" t="s">
        <v>244</v>
      </c>
      <c r="F166" s="221" t="s">
        <v>245</v>
      </c>
      <c r="G166" s="222" t="s">
        <v>130</v>
      </c>
      <c r="H166" s="223">
        <v>251.1</v>
      </c>
      <c r="I166" s="5"/>
      <c r="J166" s="224">
        <f>ROUND(I166*H166,2)</f>
        <v>0</v>
      </c>
      <c r="K166" s="221" t="s">
        <v>131</v>
      </c>
      <c r="L166" s="103"/>
      <c r="M166" s="225" t="s">
        <v>3</v>
      </c>
      <c r="N166" s="226" t="s">
        <v>42</v>
      </c>
      <c r="O166" s="125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R166" s="229" t="s">
        <v>132</v>
      </c>
      <c r="AT166" s="229" t="s">
        <v>127</v>
      </c>
      <c r="AU166" s="229" t="s">
        <v>81</v>
      </c>
      <c r="AY166" s="90" t="s">
        <v>125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90" t="s">
        <v>79</v>
      </c>
      <c r="BK166" s="230">
        <f>ROUND(I166*H166,2)</f>
        <v>0</v>
      </c>
      <c r="BL166" s="90" t="s">
        <v>132</v>
      </c>
      <c r="BM166" s="229" t="s">
        <v>246</v>
      </c>
    </row>
    <row r="167" spans="1:47" s="106" customFormat="1" ht="12">
      <c r="A167" s="102"/>
      <c r="B167" s="103"/>
      <c r="C167" s="102"/>
      <c r="D167" s="231" t="s">
        <v>134</v>
      </c>
      <c r="E167" s="102"/>
      <c r="F167" s="232" t="s">
        <v>247</v>
      </c>
      <c r="G167" s="102"/>
      <c r="H167" s="102"/>
      <c r="I167" s="102"/>
      <c r="J167" s="102"/>
      <c r="K167" s="102"/>
      <c r="L167" s="103"/>
      <c r="M167" s="233"/>
      <c r="N167" s="234"/>
      <c r="O167" s="125"/>
      <c r="P167" s="125"/>
      <c r="Q167" s="125"/>
      <c r="R167" s="125"/>
      <c r="S167" s="125"/>
      <c r="T167" s="126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T167" s="90" t="s">
        <v>134</v>
      </c>
      <c r="AU167" s="90" t="s">
        <v>81</v>
      </c>
    </row>
    <row r="168" spans="1:47" s="106" customFormat="1" ht="12">
      <c r="A168" s="102"/>
      <c r="B168" s="103"/>
      <c r="C168" s="102"/>
      <c r="D168" s="235" t="s">
        <v>136</v>
      </c>
      <c r="E168" s="102"/>
      <c r="F168" s="236" t="s">
        <v>248</v>
      </c>
      <c r="G168" s="102"/>
      <c r="H168" s="102"/>
      <c r="I168" s="102"/>
      <c r="J168" s="102"/>
      <c r="K168" s="102"/>
      <c r="L168" s="103"/>
      <c r="M168" s="233"/>
      <c r="N168" s="234"/>
      <c r="O168" s="125"/>
      <c r="P168" s="125"/>
      <c r="Q168" s="125"/>
      <c r="R168" s="125"/>
      <c r="S168" s="125"/>
      <c r="T168" s="126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T168" s="90" t="s">
        <v>136</v>
      </c>
      <c r="AU168" s="90" t="s">
        <v>81</v>
      </c>
    </row>
    <row r="169" spans="2:51" s="237" customFormat="1" ht="12">
      <c r="B169" s="238"/>
      <c r="D169" s="231" t="s">
        <v>138</v>
      </c>
      <c r="E169" s="239" t="s">
        <v>3</v>
      </c>
      <c r="F169" s="240" t="s">
        <v>249</v>
      </c>
      <c r="H169" s="241">
        <v>251.1</v>
      </c>
      <c r="L169" s="238"/>
      <c r="M169" s="242"/>
      <c r="N169" s="243"/>
      <c r="O169" s="243"/>
      <c r="P169" s="243"/>
      <c r="Q169" s="243"/>
      <c r="R169" s="243"/>
      <c r="S169" s="243"/>
      <c r="T169" s="244"/>
      <c r="AT169" s="239" t="s">
        <v>138</v>
      </c>
      <c r="AU169" s="239" t="s">
        <v>81</v>
      </c>
      <c r="AV169" s="237" t="s">
        <v>81</v>
      </c>
      <c r="AW169" s="237" t="s">
        <v>33</v>
      </c>
      <c r="AX169" s="237" t="s">
        <v>79</v>
      </c>
      <c r="AY169" s="239" t="s">
        <v>125</v>
      </c>
    </row>
    <row r="170" spans="1:65" s="106" customFormat="1" ht="16.5" customHeight="1">
      <c r="A170" s="102"/>
      <c r="B170" s="103"/>
      <c r="C170" s="219" t="s">
        <v>250</v>
      </c>
      <c r="D170" s="219" t="s">
        <v>127</v>
      </c>
      <c r="E170" s="220" t="s">
        <v>251</v>
      </c>
      <c r="F170" s="221" t="s">
        <v>252</v>
      </c>
      <c r="G170" s="222" t="s">
        <v>130</v>
      </c>
      <c r="H170" s="223">
        <v>896.114</v>
      </c>
      <c r="I170" s="5"/>
      <c r="J170" s="224">
        <f>ROUND(I170*H170,2)</f>
        <v>0</v>
      </c>
      <c r="K170" s="221" t="s">
        <v>131</v>
      </c>
      <c r="L170" s="103"/>
      <c r="M170" s="225" t="s">
        <v>3</v>
      </c>
      <c r="N170" s="226" t="s">
        <v>42</v>
      </c>
      <c r="O170" s="125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R170" s="229" t="s">
        <v>132</v>
      </c>
      <c r="AT170" s="229" t="s">
        <v>127</v>
      </c>
      <c r="AU170" s="229" t="s">
        <v>81</v>
      </c>
      <c r="AY170" s="90" t="s">
        <v>125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90" t="s">
        <v>79</v>
      </c>
      <c r="BK170" s="230">
        <f>ROUND(I170*H170,2)</f>
        <v>0</v>
      </c>
      <c r="BL170" s="90" t="s">
        <v>132</v>
      </c>
      <c r="BM170" s="229" t="s">
        <v>253</v>
      </c>
    </row>
    <row r="171" spans="1:47" s="106" customFormat="1" ht="12">
      <c r="A171" s="102"/>
      <c r="B171" s="103"/>
      <c r="C171" s="102"/>
      <c r="D171" s="231" t="s">
        <v>134</v>
      </c>
      <c r="E171" s="102"/>
      <c r="F171" s="232" t="s">
        <v>254</v>
      </c>
      <c r="G171" s="102"/>
      <c r="H171" s="102"/>
      <c r="I171" s="102"/>
      <c r="J171" s="102"/>
      <c r="K171" s="102"/>
      <c r="L171" s="103"/>
      <c r="M171" s="233"/>
      <c r="N171" s="234"/>
      <c r="O171" s="125"/>
      <c r="P171" s="125"/>
      <c r="Q171" s="125"/>
      <c r="R171" s="125"/>
      <c r="S171" s="125"/>
      <c r="T171" s="126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T171" s="90" t="s">
        <v>134</v>
      </c>
      <c r="AU171" s="90" t="s">
        <v>81</v>
      </c>
    </row>
    <row r="172" spans="1:47" s="106" customFormat="1" ht="12">
      <c r="A172" s="102"/>
      <c r="B172" s="103"/>
      <c r="C172" s="102"/>
      <c r="D172" s="235" t="s">
        <v>136</v>
      </c>
      <c r="E172" s="102"/>
      <c r="F172" s="236" t="s">
        <v>255</v>
      </c>
      <c r="G172" s="102"/>
      <c r="H172" s="102"/>
      <c r="I172" s="102"/>
      <c r="J172" s="102"/>
      <c r="K172" s="102"/>
      <c r="L172" s="103"/>
      <c r="M172" s="233"/>
      <c r="N172" s="234"/>
      <c r="O172" s="125"/>
      <c r="P172" s="125"/>
      <c r="Q172" s="125"/>
      <c r="R172" s="125"/>
      <c r="S172" s="125"/>
      <c r="T172" s="126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T172" s="90" t="s">
        <v>136</v>
      </c>
      <c r="AU172" s="90" t="s">
        <v>81</v>
      </c>
    </row>
    <row r="173" spans="2:51" s="237" customFormat="1" ht="12">
      <c r="B173" s="238"/>
      <c r="D173" s="231" t="s">
        <v>138</v>
      </c>
      <c r="E173" s="239" t="s">
        <v>3</v>
      </c>
      <c r="F173" s="240" t="s">
        <v>256</v>
      </c>
      <c r="H173" s="241">
        <v>896.114</v>
      </c>
      <c r="L173" s="238"/>
      <c r="M173" s="242"/>
      <c r="N173" s="243"/>
      <c r="O173" s="243"/>
      <c r="P173" s="243"/>
      <c r="Q173" s="243"/>
      <c r="R173" s="243"/>
      <c r="S173" s="243"/>
      <c r="T173" s="244"/>
      <c r="AT173" s="239" t="s">
        <v>138</v>
      </c>
      <c r="AU173" s="239" t="s">
        <v>81</v>
      </c>
      <c r="AV173" s="237" t="s">
        <v>81</v>
      </c>
      <c r="AW173" s="237" t="s">
        <v>33</v>
      </c>
      <c r="AX173" s="237" t="s">
        <v>79</v>
      </c>
      <c r="AY173" s="239" t="s">
        <v>125</v>
      </c>
    </row>
    <row r="174" spans="1:65" s="106" customFormat="1" ht="21.75" customHeight="1">
      <c r="A174" s="102"/>
      <c r="B174" s="103"/>
      <c r="C174" s="219" t="s">
        <v>257</v>
      </c>
      <c r="D174" s="219" t="s">
        <v>127</v>
      </c>
      <c r="E174" s="220" t="s">
        <v>258</v>
      </c>
      <c r="F174" s="221" t="s">
        <v>259</v>
      </c>
      <c r="G174" s="222" t="s">
        <v>191</v>
      </c>
      <c r="H174" s="223">
        <v>122.071</v>
      </c>
      <c r="I174" s="5"/>
      <c r="J174" s="224">
        <f>ROUND(I174*H174,2)</f>
        <v>0</v>
      </c>
      <c r="K174" s="221" t="s">
        <v>131</v>
      </c>
      <c r="L174" s="103"/>
      <c r="M174" s="225" t="s">
        <v>3</v>
      </c>
      <c r="N174" s="226" t="s">
        <v>42</v>
      </c>
      <c r="O174" s="125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R174" s="229" t="s">
        <v>132</v>
      </c>
      <c r="AT174" s="229" t="s">
        <v>127</v>
      </c>
      <c r="AU174" s="229" t="s">
        <v>81</v>
      </c>
      <c r="AY174" s="90" t="s">
        <v>125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90" t="s">
        <v>79</v>
      </c>
      <c r="BK174" s="230">
        <f>ROUND(I174*H174,2)</f>
        <v>0</v>
      </c>
      <c r="BL174" s="90" t="s">
        <v>132</v>
      </c>
      <c r="BM174" s="229" t="s">
        <v>260</v>
      </c>
    </row>
    <row r="175" spans="1:47" s="106" customFormat="1" ht="19.5">
      <c r="A175" s="102"/>
      <c r="B175" s="103"/>
      <c r="C175" s="102"/>
      <c r="D175" s="231" t="s">
        <v>134</v>
      </c>
      <c r="E175" s="102"/>
      <c r="F175" s="232" t="s">
        <v>261</v>
      </c>
      <c r="G175" s="102"/>
      <c r="H175" s="102"/>
      <c r="I175" s="102"/>
      <c r="J175" s="102"/>
      <c r="K175" s="102"/>
      <c r="L175" s="103"/>
      <c r="M175" s="233"/>
      <c r="N175" s="234"/>
      <c r="O175" s="125"/>
      <c r="P175" s="125"/>
      <c r="Q175" s="125"/>
      <c r="R175" s="125"/>
      <c r="S175" s="125"/>
      <c r="T175" s="126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T175" s="90" t="s">
        <v>134</v>
      </c>
      <c r="AU175" s="90" t="s">
        <v>81</v>
      </c>
    </row>
    <row r="176" spans="1:47" s="106" customFormat="1" ht="12">
      <c r="A176" s="102"/>
      <c r="B176" s="103"/>
      <c r="C176" s="102"/>
      <c r="D176" s="235" t="s">
        <v>136</v>
      </c>
      <c r="E176" s="102"/>
      <c r="F176" s="236" t="s">
        <v>262</v>
      </c>
      <c r="G176" s="102"/>
      <c r="H176" s="102"/>
      <c r="I176" s="102"/>
      <c r="J176" s="102"/>
      <c r="K176" s="102"/>
      <c r="L176" s="103"/>
      <c r="M176" s="233"/>
      <c r="N176" s="234"/>
      <c r="O176" s="125"/>
      <c r="P176" s="125"/>
      <c r="Q176" s="125"/>
      <c r="R176" s="125"/>
      <c r="S176" s="125"/>
      <c r="T176" s="126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T176" s="90" t="s">
        <v>136</v>
      </c>
      <c r="AU176" s="90" t="s">
        <v>81</v>
      </c>
    </row>
    <row r="177" spans="2:51" s="237" customFormat="1" ht="12">
      <c r="B177" s="238"/>
      <c r="D177" s="231" t="s">
        <v>138</v>
      </c>
      <c r="E177" s="239" t="s">
        <v>3</v>
      </c>
      <c r="F177" s="240" t="s">
        <v>263</v>
      </c>
      <c r="H177" s="241">
        <v>237.032</v>
      </c>
      <c r="L177" s="238"/>
      <c r="M177" s="242"/>
      <c r="N177" s="243"/>
      <c r="O177" s="243"/>
      <c r="P177" s="243"/>
      <c r="Q177" s="243"/>
      <c r="R177" s="243"/>
      <c r="S177" s="243"/>
      <c r="T177" s="244"/>
      <c r="AT177" s="239" t="s">
        <v>138</v>
      </c>
      <c r="AU177" s="239" t="s">
        <v>81</v>
      </c>
      <c r="AV177" s="237" t="s">
        <v>81</v>
      </c>
      <c r="AW177" s="237" t="s">
        <v>33</v>
      </c>
      <c r="AX177" s="237" t="s">
        <v>71</v>
      </c>
      <c r="AY177" s="239" t="s">
        <v>125</v>
      </c>
    </row>
    <row r="178" spans="2:51" s="245" customFormat="1" ht="12">
      <c r="B178" s="246"/>
      <c r="D178" s="231" t="s">
        <v>138</v>
      </c>
      <c r="E178" s="247" t="s">
        <v>3</v>
      </c>
      <c r="F178" s="248" t="s">
        <v>197</v>
      </c>
      <c r="H178" s="249">
        <v>237.032</v>
      </c>
      <c r="L178" s="246"/>
      <c r="M178" s="250"/>
      <c r="N178" s="251"/>
      <c r="O178" s="251"/>
      <c r="P178" s="251"/>
      <c r="Q178" s="251"/>
      <c r="R178" s="251"/>
      <c r="S178" s="251"/>
      <c r="T178" s="252"/>
      <c r="AT178" s="247" t="s">
        <v>138</v>
      </c>
      <c r="AU178" s="247" t="s">
        <v>81</v>
      </c>
      <c r="AV178" s="245" t="s">
        <v>146</v>
      </c>
      <c r="AW178" s="245" t="s">
        <v>33</v>
      </c>
      <c r="AX178" s="245" t="s">
        <v>71</v>
      </c>
      <c r="AY178" s="247" t="s">
        <v>125</v>
      </c>
    </row>
    <row r="179" spans="2:51" s="237" customFormat="1" ht="12">
      <c r="B179" s="238"/>
      <c r="D179" s="231" t="s">
        <v>138</v>
      </c>
      <c r="E179" s="239" t="s">
        <v>3</v>
      </c>
      <c r="F179" s="240" t="s">
        <v>264</v>
      </c>
      <c r="H179" s="241">
        <v>122.071</v>
      </c>
      <c r="L179" s="238"/>
      <c r="M179" s="242"/>
      <c r="N179" s="243"/>
      <c r="O179" s="243"/>
      <c r="P179" s="243"/>
      <c r="Q179" s="243"/>
      <c r="R179" s="243"/>
      <c r="S179" s="243"/>
      <c r="T179" s="244"/>
      <c r="AT179" s="239" t="s">
        <v>138</v>
      </c>
      <c r="AU179" s="239" t="s">
        <v>81</v>
      </c>
      <c r="AV179" s="237" t="s">
        <v>81</v>
      </c>
      <c r="AW179" s="237" t="s">
        <v>33</v>
      </c>
      <c r="AX179" s="237" t="s">
        <v>79</v>
      </c>
      <c r="AY179" s="239" t="s">
        <v>125</v>
      </c>
    </row>
    <row r="180" spans="1:65" s="106" customFormat="1" ht="24.2" customHeight="1">
      <c r="A180" s="102"/>
      <c r="B180" s="103"/>
      <c r="C180" s="219" t="s">
        <v>265</v>
      </c>
      <c r="D180" s="219" t="s">
        <v>127</v>
      </c>
      <c r="E180" s="220" t="s">
        <v>266</v>
      </c>
      <c r="F180" s="221" t="s">
        <v>267</v>
      </c>
      <c r="G180" s="222" t="s">
        <v>191</v>
      </c>
      <c r="H180" s="223">
        <v>732.426</v>
      </c>
      <c r="I180" s="5"/>
      <c r="J180" s="224">
        <f>ROUND(I180*H180,2)</f>
        <v>0</v>
      </c>
      <c r="K180" s="221" t="s">
        <v>131</v>
      </c>
      <c r="L180" s="103"/>
      <c r="M180" s="225" t="s">
        <v>3</v>
      </c>
      <c r="N180" s="226" t="s">
        <v>42</v>
      </c>
      <c r="O180" s="125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R180" s="229" t="s">
        <v>132</v>
      </c>
      <c r="AT180" s="229" t="s">
        <v>127</v>
      </c>
      <c r="AU180" s="229" t="s">
        <v>81</v>
      </c>
      <c r="AY180" s="90" t="s">
        <v>125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90" t="s">
        <v>79</v>
      </c>
      <c r="BK180" s="230">
        <f>ROUND(I180*H180,2)</f>
        <v>0</v>
      </c>
      <c r="BL180" s="90" t="s">
        <v>132</v>
      </c>
      <c r="BM180" s="229" t="s">
        <v>268</v>
      </c>
    </row>
    <row r="181" spans="1:47" s="106" customFormat="1" ht="19.5">
      <c r="A181" s="102"/>
      <c r="B181" s="103"/>
      <c r="C181" s="102"/>
      <c r="D181" s="231" t="s">
        <v>134</v>
      </c>
      <c r="E181" s="102"/>
      <c r="F181" s="232" t="s">
        <v>269</v>
      </c>
      <c r="G181" s="102"/>
      <c r="H181" s="102"/>
      <c r="I181" s="102"/>
      <c r="J181" s="102"/>
      <c r="K181" s="102"/>
      <c r="L181" s="103"/>
      <c r="M181" s="233"/>
      <c r="N181" s="234"/>
      <c r="O181" s="125"/>
      <c r="P181" s="125"/>
      <c r="Q181" s="125"/>
      <c r="R181" s="125"/>
      <c r="S181" s="125"/>
      <c r="T181" s="126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T181" s="90" t="s">
        <v>134</v>
      </c>
      <c r="AU181" s="90" t="s">
        <v>81</v>
      </c>
    </row>
    <row r="182" spans="1:47" s="106" customFormat="1" ht="12">
      <c r="A182" s="102"/>
      <c r="B182" s="103"/>
      <c r="C182" s="102"/>
      <c r="D182" s="235" t="s">
        <v>136</v>
      </c>
      <c r="E182" s="102"/>
      <c r="F182" s="236" t="s">
        <v>270</v>
      </c>
      <c r="G182" s="102"/>
      <c r="H182" s="102"/>
      <c r="I182" s="102"/>
      <c r="J182" s="102"/>
      <c r="K182" s="102"/>
      <c r="L182" s="103"/>
      <c r="M182" s="233"/>
      <c r="N182" s="234"/>
      <c r="O182" s="125"/>
      <c r="P182" s="125"/>
      <c r="Q182" s="125"/>
      <c r="R182" s="125"/>
      <c r="S182" s="125"/>
      <c r="T182" s="126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T182" s="90" t="s">
        <v>136</v>
      </c>
      <c r="AU182" s="90" t="s">
        <v>81</v>
      </c>
    </row>
    <row r="183" spans="2:51" s="237" customFormat="1" ht="12">
      <c r="B183" s="238"/>
      <c r="D183" s="231" t="s">
        <v>138</v>
      </c>
      <c r="E183" s="239" t="s">
        <v>3</v>
      </c>
      <c r="F183" s="240" t="s">
        <v>271</v>
      </c>
      <c r="H183" s="241">
        <v>732.426</v>
      </c>
      <c r="L183" s="238"/>
      <c r="M183" s="242"/>
      <c r="N183" s="243"/>
      <c r="O183" s="243"/>
      <c r="P183" s="243"/>
      <c r="Q183" s="243"/>
      <c r="R183" s="243"/>
      <c r="S183" s="243"/>
      <c r="T183" s="244"/>
      <c r="AT183" s="239" t="s">
        <v>138</v>
      </c>
      <c r="AU183" s="239" t="s">
        <v>81</v>
      </c>
      <c r="AV183" s="237" t="s">
        <v>81</v>
      </c>
      <c r="AW183" s="237" t="s">
        <v>33</v>
      </c>
      <c r="AX183" s="237" t="s">
        <v>79</v>
      </c>
      <c r="AY183" s="239" t="s">
        <v>125</v>
      </c>
    </row>
    <row r="184" spans="1:65" s="106" customFormat="1" ht="21.75" customHeight="1">
      <c r="A184" s="102"/>
      <c r="B184" s="103"/>
      <c r="C184" s="219" t="s">
        <v>8</v>
      </c>
      <c r="D184" s="219" t="s">
        <v>127</v>
      </c>
      <c r="E184" s="220" t="s">
        <v>272</v>
      </c>
      <c r="F184" s="221" t="s">
        <v>273</v>
      </c>
      <c r="G184" s="222" t="s">
        <v>191</v>
      </c>
      <c r="H184" s="223">
        <v>152.589</v>
      </c>
      <c r="I184" s="5"/>
      <c r="J184" s="224">
        <f>ROUND(I184*H184,2)</f>
        <v>0</v>
      </c>
      <c r="K184" s="221" t="s">
        <v>131</v>
      </c>
      <c r="L184" s="103"/>
      <c r="M184" s="225" t="s">
        <v>3</v>
      </c>
      <c r="N184" s="226" t="s">
        <v>42</v>
      </c>
      <c r="O184" s="125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R184" s="229" t="s">
        <v>132</v>
      </c>
      <c r="AT184" s="229" t="s">
        <v>127</v>
      </c>
      <c r="AU184" s="229" t="s">
        <v>81</v>
      </c>
      <c r="AY184" s="90" t="s">
        <v>125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90" t="s">
        <v>79</v>
      </c>
      <c r="BK184" s="230">
        <f>ROUND(I184*H184,2)</f>
        <v>0</v>
      </c>
      <c r="BL184" s="90" t="s">
        <v>132</v>
      </c>
      <c r="BM184" s="229" t="s">
        <v>274</v>
      </c>
    </row>
    <row r="185" spans="1:47" s="106" customFormat="1" ht="19.5">
      <c r="A185" s="102"/>
      <c r="B185" s="103"/>
      <c r="C185" s="102"/>
      <c r="D185" s="231" t="s">
        <v>134</v>
      </c>
      <c r="E185" s="102"/>
      <c r="F185" s="232" t="s">
        <v>275</v>
      </c>
      <c r="G185" s="102"/>
      <c r="H185" s="102"/>
      <c r="I185" s="102"/>
      <c r="J185" s="102"/>
      <c r="K185" s="102"/>
      <c r="L185" s="103"/>
      <c r="M185" s="233"/>
      <c r="N185" s="234"/>
      <c r="O185" s="125"/>
      <c r="P185" s="125"/>
      <c r="Q185" s="125"/>
      <c r="R185" s="125"/>
      <c r="S185" s="125"/>
      <c r="T185" s="126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T185" s="90" t="s">
        <v>134</v>
      </c>
      <c r="AU185" s="90" t="s">
        <v>81</v>
      </c>
    </row>
    <row r="186" spans="1:47" s="106" customFormat="1" ht="12">
      <c r="A186" s="102"/>
      <c r="B186" s="103"/>
      <c r="C186" s="102"/>
      <c r="D186" s="235" t="s">
        <v>136</v>
      </c>
      <c r="E186" s="102"/>
      <c r="F186" s="236" t="s">
        <v>276</v>
      </c>
      <c r="G186" s="102"/>
      <c r="H186" s="102"/>
      <c r="I186" s="102"/>
      <c r="J186" s="102"/>
      <c r="K186" s="102"/>
      <c r="L186" s="103"/>
      <c r="M186" s="233"/>
      <c r="N186" s="234"/>
      <c r="O186" s="125"/>
      <c r="P186" s="125"/>
      <c r="Q186" s="125"/>
      <c r="R186" s="125"/>
      <c r="S186" s="125"/>
      <c r="T186" s="126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T186" s="90" t="s">
        <v>136</v>
      </c>
      <c r="AU186" s="90" t="s">
        <v>81</v>
      </c>
    </row>
    <row r="187" spans="2:51" s="237" customFormat="1" ht="12">
      <c r="B187" s="238"/>
      <c r="D187" s="231" t="s">
        <v>138</v>
      </c>
      <c r="E187" s="239" t="s">
        <v>3</v>
      </c>
      <c r="F187" s="240" t="s">
        <v>263</v>
      </c>
      <c r="H187" s="241">
        <v>237.032</v>
      </c>
      <c r="L187" s="238"/>
      <c r="M187" s="242"/>
      <c r="N187" s="243"/>
      <c r="O187" s="243"/>
      <c r="P187" s="243"/>
      <c r="Q187" s="243"/>
      <c r="R187" s="243"/>
      <c r="S187" s="243"/>
      <c r="T187" s="244"/>
      <c r="AT187" s="239" t="s">
        <v>138</v>
      </c>
      <c r="AU187" s="239" t="s">
        <v>81</v>
      </c>
      <c r="AV187" s="237" t="s">
        <v>81</v>
      </c>
      <c r="AW187" s="237" t="s">
        <v>33</v>
      </c>
      <c r="AX187" s="237" t="s">
        <v>71</v>
      </c>
      <c r="AY187" s="239" t="s">
        <v>125</v>
      </c>
    </row>
    <row r="188" spans="2:51" s="245" customFormat="1" ht="12">
      <c r="B188" s="246"/>
      <c r="D188" s="231" t="s">
        <v>138</v>
      </c>
      <c r="E188" s="247" t="s">
        <v>3</v>
      </c>
      <c r="F188" s="248" t="s">
        <v>197</v>
      </c>
      <c r="H188" s="249">
        <v>237.032</v>
      </c>
      <c r="L188" s="246"/>
      <c r="M188" s="250"/>
      <c r="N188" s="251"/>
      <c r="O188" s="251"/>
      <c r="P188" s="251"/>
      <c r="Q188" s="251"/>
      <c r="R188" s="251"/>
      <c r="S188" s="251"/>
      <c r="T188" s="252"/>
      <c r="AT188" s="247" t="s">
        <v>138</v>
      </c>
      <c r="AU188" s="247" t="s">
        <v>81</v>
      </c>
      <c r="AV188" s="245" t="s">
        <v>146</v>
      </c>
      <c r="AW188" s="245" t="s">
        <v>33</v>
      </c>
      <c r="AX188" s="245" t="s">
        <v>71</v>
      </c>
      <c r="AY188" s="247" t="s">
        <v>125</v>
      </c>
    </row>
    <row r="189" spans="2:51" s="237" customFormat="1" ht="12">
      <c r="B189" s="238"/>
      <c r="D189" s="231" t="s">
        <v>138</v>
      </c>
      <c r="E189" s="239" t="s">
        <v>3</v>
      </c>
      <c r="F189" s="240" t="s">
        <v>277</v>
      </c>
      <c r="H189" s="241">
        <v>152.589</v>
      </c>
      <c r="L189" s="238"/>
      <c r="M189" s="242"/>
      <c r="N189" s="243"/>
      <c r="O189" s="243"/>
      <c r="P189" s="243"/>
      <c r="Q189" s="243"/>
      <c r="R189" s="243"/>
      <c r="S189" s="243"/>
      <c r="T189" s="244"/>
      <c r="AT189" s="239" t="s">
        <v>138</v>
      </c>
      <c r="AU189" s="239" t="s">
        <v>81</v>
      </c>
      <c r="AV189" s="237" t="s">
        <v>81</v>
      </c>
      <c r="AW189" s="237" t="s">
        <v>33</v>
      </c>
      <c r="AX189" s="237" t="s">
        <v>79</v>
      </c>
      <c r="AY189" s="239" t="s">
        <v>125</v>
      </c>
    </row>
    <row r="190" spans="1:65" s="106" customFormat="1" ht="24.2" customHeight="1">
      <c r="A190" s="102"/>
      <c r="B190" s="103"/>
      <c r="C190" s="219" t="s">
        <v>278</v>
      </c>
      <c r="D190" s="219" t="s">
        <v>127</v>
      </c>
      <c r="E190" s="220" t="s">
        <v>279</v>
      </c>
      <c r="F190" s="221" t="s">
        <v>280</v>
      </c>
      <c r="G190" s="222" t="s">
        <v>191</v>
      </c>
      <c r="H190" s="223">
        <v>915.534</v>
      </c>
      <c r="I190" s="5"/>
      <c r="J190" s="224">
        <f>ROUND(I190*H190,2)</f>
        <v>0</v>
      </c>
      <c r="K190" s="221" t="s">
        <v>131</v>
      </c>
      <c r="L190" s="103"/>
      <c r="M190" s="225" t="s">
        <v>3</v>
      </c>
      <c r="N190" s="226" t="s">
        <v>42</v>
      </c>
      <c r="O190" s="125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R190" s="229" t="s">
        <v>132</v>
      </c>
      <c r="AT190" s="229" t="s">
        <v>127</v>
      </c>
      <c r="AU190" s="229" t="s">
        <v>81</v>
      </c>
      <c r="AY190" s="90" t="s">
        <v>125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90" t="s">
        <v>79</v>
      </c>
      <c r="BK190" s="230">
        <f>ROUND(I190*H190,2)</f>
        <v>0</v>
      </c>
      <c r="BL190" s="90" t="s">
        <v>132</v>
      </c>
      <c r="BM190" s="229" t="s">
        <v>281</v>
      </c>
    </row>
    <row r="191" spans="1:47" s="106" customFormat="1" ht="19.5">
      <c r="A191" s="102"/>
      <c r="B191" s="103"/>
      <c r="C191" s="102"/>
      <c r="D191" s="231" t="s">
        <v>134</v>
      </c>
      <c r="E191" s="102"/>
      <c r="F191" s="232" t="s">
        <v>282</v>
      </c>
      <c r="G191" s="102"/>
      <c r="H191" s="102"/>
      <c r="I191" s="102"/>
      <c r="J191" s="102"/>
      <c r="K191" s="102"/>
      <c r="L191" s="103"/>
      <c r="M191" s="233"/>
      <c r="N191" s="234"/>
      <c r="O191" s="125"/>
      <c r="P191" s="125"/>
      <c r="Q191" s="125"/>
      <c r="R191" s="125"/>
      <c r="S191" s="125"/>
      <c r="T191" s="126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T191" s="90" t="s">
        <v>134</v>
      </c>
      <c r="AU191" s="90" t="s">
        <v>81</v>
      </c>
    </row>
    <row r="192" spans="1:47" s="106" customFormat="1" ht="12">
      <c r="A192" s="102"/>
      <c r="B192" s="103"/>
      <c r="C192" s="102"/>
      <c r="D192" s="235" t="s">
        <v>136</v>
      </c>
      <c r="E192" s="102"/>
      <c r="F192" s="236" t="s">
        <v>283</v>
      </c>
      <c r="G192" s="102"/>
      <c r="H192" s="102"/>
      <c r="I192" s="102"/>
      <c r="J192" s="102"/>
      <c r="K192" s="102"/>
      <c r="L192" s="103"/>
      <c r="M192" s="233"/>
      <c r="N192" s="234"/>
      <c r="O192" s="125"/>
      <c r="P192" s="125"/>
      <c r="Q192" s="125"/>
      <c r="R192" s="125"/>
      <c r="S192" s="125"/>
      <c r="T192" s="126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T192" s="90" t="s">
        <v>136</v>
      </c>
      <c r="AU192" s="90" t="s">
        <v>81</v>
      </c>
    </row>
    <row r="193" spans="2:51" s="237" customFormat="1" ht="12">
      <c r="B193" s="238"/>
      <c r="D193" s="231" t="s">
        <v>138</v>
      </c>
      <c r="E193" s="239" t="s">
        <v>3</v>
      </c>
      <c r="F193" s="240" t="s">
        <v>284</v>
      </c>
      <c r="H193" s="241">
        <v>915.534</v>
      </c>
      <c r="L193" s="238"/>
      <c r="M193" s="242"/>
      <c r="N193" s="243"/>
      <c r="O193" s="243"/>
      <c r="P193" s="243"/>
      <c r="Q193" s="243"/>
      <c r="R193" s="243"/>
      <c r="S193" s="243"/>
      <c r="T193" s="244"/>
      <c r="AT193" s="239" t="s">
        <v>138</v>
      </c>
      <c r="AU193" s="239" t="s">
        <v>81</v>
      </c>
      <c r="AV193" s="237" t="s">
        <v>81</v>
      </c>
      <c r="AW193" s="237" t="s">
        <v>33</v>
      </c>
      <c r="AX193" s="237" t="s">
        <v>79</v>
      </c>
      <c r="AY193" s="239" t="s">
        <v>125</v>
      </c>
    </row>
    <row r="194" spans="1:65" s="106" customFormat="1" ht="21.75" customHeight="1">
      <c r="A194" s="102"/>
      <c r="B194" s="103"/>
      <c r="C194" s="219" t="s">
        <v>285</v>
      </c>
      <c r="D194" s="219" t="s">
        <v>127</v>
      </c>
      <c r="E194" s="220" t="s">
        <v>286</v>
      </c>
      <c r="F194" s="221" t="s">
        <v>287</v>
      </c>
      <c r="G194" s="222" t="s">
        <v>191</v>
      </c>
      <c r="H194" s="223">
        <v>30.518</v>
      </c>
      <c r="I194" s="5"/>
      <c r="J194" s="224">
        <f>ROUND(I194*H194,2)</f>
        <v>0</v>
      </c>
      <c r="K194" s="221" t="s">
        <v>131</v>
      </c>
      <c r="L194" s="103"/>
      <c r="M194" s="225" t="s">
        <v>3</v>
      </c>
      <c r="N194" s="226" t="s">
        <v>42</v>
      </c>
      <c r="O194" s="125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R194" s="229" t="s">
        <v>132</v>
      </c>
      <c r="AT194" s="229" t="s">
        <v>127</v>
      </c>
      <c r="AU194" s="229" t="s">
        <v>81</v>
      </c>
      <c r="AY194" s="90" t="s">
        <v>125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90" t="s">
        <v>79</v>
      </c>
      <c r="BK194" s="230">
        <f>ROUND(I194*H194,2)</f>
        <v>0</v>
      </c>
      <c r="BL194" s="90" t="s">
        <v>132</v>
      </c>
      <c r="BM194" s="229" t="s">
        <v>288</v>
      </c>
    </row>
    <row r="195" spans="1:47" s="106" customFormat="1" ht="19.5">
      <c r="A195" s="102"/>
      <c r="B195" s="103"/>
      <c r="C195" s="102"/>
      <c r="D195" s="231" t="s">
        <v>134</v>
      </c>
      <c r="E195" s="102"/>
      <c r="F195" s="232" t="s">
        <v>289</v>
      </c>
      <c r="G195" s="102"/>
      <c r="H195" s="102"/>
      <c r="I195" s="102"/>
      <c r="J195" s="102"/>
      <c r="K195" s="102"/>
      <c r="L195" s="103"/>
      <c r="M195" s="233"/>
      <c r="N195" s="234"/>
      <c r="O195" s="125"/>
      <c r="P195" s="125"/>
      <c r="Q195" s="125"/>
      <c r="R195" s="125"/>
      <c r="S195" s="125"/>
      <c r="T195" s="126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T195" s="90" t="s">
        <v>134</v>
      </c>
      <c r="AU195" s="90" t="s">
        <v>81</v>
      </c>
    </row>
    <row r="196" spans="1:47" s="106" customFormat="1" ht="12">
      <c r="A196" s="102"/>
      <c r="B196" s="103"/>
      <c r="C196" s="102"/>
      <c r="D196" s="235" t="s">
        <v>136</v>
      </c>
      <c r="E196" s="102"/>
      <c r="F196" s="236" t="s">
        <v>290</v>
      </c>
      <c r="G196" s="102"/>
      <c r="H196" s="102"/>
      <c r="I196" s="102"/>
      <c r="J196" s="102"/>
      <c r="K196" s="102"/>
      <c r="L196" s="103"/>
      <c r="M196" s="233"/>
      <c r="N196" s="234"/>
      <c r="O196" s="125"/>
      <c r="P196" s="125"/>
      <c r="Q196" s="125"/>
      <c r="R196" s="125"/>
      <c r="S196" s="125"/>
      <c r="T196" s="126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T196" s="90" t="s">
        <v>136</v>
      </c>
      <c r="AU196" s="90" t="s">
        <v>81</v>
      </c>
    </row>
    <row r="197" spans="2:51" s="237" customFormat="1" ht="12">
      <c r="B197" s="238"/>
      <c r="D197" s="231" t="s">
        <v>138</v>
      </c>
      <c r="E197" s="239" t="s">
        <v>3</v>
      </c>
      <c r="F197" s="240" t="s">
        <v>263</v>
      </c>
      <c r="H197" s="241">
        <v>237.032</v>
      </c>
      <c r="L197" s="238"/>
      <c r="M197" s="242"/>
      <c r="N197" s="243"/>
      <c r="O197" s="243"/>
      <c r="P197" s="243"/>
      <c r="Q197" s="243"/>
      <c r="R197" s="243"/>
      <c r="S197" s="243"/>
      <c r="T197" s="244"/>
      <c r="AT197" s="239" t="s">
        <v>138</v>
      </c>
      <c r="AU197" s="239" t="s">
        <v>81</v>
      </c>
      <c r="AV197" s="237" t="s">
        <v>81</v>
      </c>
      <c r="AW197" s="237" t="s">
        <v>33</v>
      </c>
      <c r="AX197" s="237" t="s">
        <v>71</v>
      </c>
      <c r="AY197" s="239" t="s">
        <v>125</v>
      </c>
    </row>
    <row r="198" spans="2:51" s="245" customFormat="1" ht="12">
      <c r="B198" s="246"/>
      <c r="D198" s="231" t="s">
        <v>138</v>
      </c>
      <c r="E198" s="247" t="s">
        <v>3</v>
      </c>
      <c r="F198" s="248" t="s">
        <v>197</v>
      </c>
      <c r="H198" s="249">
        <v>237.032</v>
      </c>
      <c r="L198" s="246"/>
      <c r="M198" s="250"/>
      <c r="N198" s="251"/>
      <c r="O198" s="251"/>
      <c r="P198" s="251"/>
      <c r="Q198" s="251"/>
      <c r="R198" s="251"/>
      <c r="S198" s="251"/>
      <c r="T198" s="252"/>
      <c r="AT198" s="247" t="s">
        <v>138</v>
      </c>
      <c r="AU198" s="247" t="s">
        <v>81</v>
      </c>
      <c r="AV198" s="245" t="s">
        <v>146</v>
      </c>
      <c r="AW198" s="245" t="s">
        <v>33</v>
      </c>
      <c r="AX198" s="245" t="s">
        <v>71</v>
      </c>
      <c r="AY198" s="247" t="s">
        <v>125</v>
      </c>
    </row>
    <row r="199" spans="2:51" s="237" customFormat="1" ht="12">
      <c r="B199" s="238"/>
      <c r="D199" s="231" t="s">
        <v>138</v>
      </c>
      <c r="E199" s="239" t="s">
        <v>3</v>
      </c>
      <c r="F199" s="240" t="s">
        <v>291</v>
      </c>
      <c r="H199" s="241">
        <v>30.518</v>
      </c>
      <c r="L199" s="238"/>
      <c r="M199" s="242"/>
      <c r="N199" s="243"/>
      <c r="O199" s="243"/>
      <c r="P199" s="243"/>
      <c r="Q199" s="243"/>
      <c r="R199" s="243"/>
      <c r="S199" s="243"/>
      <c r="T199" s="244"/>
      <c r="AT199" s="239" t="s">
        <v>138</v>
      </c>
      <c r="AU199" s="239" t="s">
        <v>81</v>
      </c>
      <c r="AV199" s="237" t="s">
        <v>81</v>
      </c>
      <c r="AW199" s="237" t="s">
        <v>33</v>
      </c>
      <c r="AX199" s="237" t="s">
        <v>79</v>
      </c>
      <c r="AY199" s="239" t="s">
        <v>125</v>
      </c>
    </row>
    <row r="200" spans="1:65" s="106" customFormat="1" ht="24.2" customHeight="1">
      <c r="A200" s="102"/>
      <c r="B200" s="103"/>
      <c r="C200" s="219" t="s">
        <v>292</v>
      </c>
      <c r="D200" s="219" t="s">
        <v>127</v>
      </c>
      <c r="E200" s="220" t="s">
        <v>293</v>
      </c>
      <c r="F200" s="221" t="s">
        <v>294</v>
      </c>
      <c r="G200" s="222" t="s">
        <v>191</v>
      </c>
      <c r="H200" s="223">
        <v>183.108</v>
      </c>
      <c r="I200" s="5"/>
      <c r="J200" s="224">
        <f>ROUND(I200*H200,2)</f>
        <v>0</v>
      </c>
      <c r="K200" s="221" t="s">
        <v>131</v>
      </c>
      <c r="L200" s="103"/>
      <c r="M200" s="225" t="s">
        <v>3</v>
      </c>
      <c r="N200" s="226" t="s">
        <v>42</v>
      </c>
      <c r="O200" s="125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R200" s="229" t="s">
        <v>132</v>
      </c>
      <c r="AT200" s="229" t="s">
        <v>127</v>
      </c>
      <c r="AU200" s="229" t="s">
        <v>81</v>
      </c>
      <c r="AY200" s="90" t="s">
        <v>125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90" t="s">
        <v>79</v>
      </c>
      <c r="BK200" s="230">
        <f>ROUND(I200*H200,2)</f>
        <v>0</v>
      </c>
      <c r="BL200" s="90" t="s">
        <v>132</v>
      </c>
      <c r="BM200" s="229" t="s">
        <v>295</v>
      </c>
    </row>
    <row r="201" spans="1:47" s="106" customFormat="1" ht="19.5">
      <c r="A201" s="102"/>
      <c r="B201" s="103"/>
      <c r="C201" s="102"/>
      <c r="D201" s="231" t="s">
        <v>134</v>
      </c>
      <c r="E201" s="102"/>
      <c r="F201" s="232" t="s">
        <v>296</v>
      </c>
      <c r="G201" s="102"/>
      <c r="H201" s="102"/>
      <c r="I201" s="102"/>
      <c r="J201" s="102"/>
      <c r="K201" s="102"/>
      <c r="L201" s="103"/>
      <c r="M201" s="233"/>
      <c r="N201" s="234"/>
      <c r="O201" s="125"/>
      <c r="P201" s="125"/>
      <c r="Q201" s="125"/>
      <c r="R201" s="125"/>
      <c r="S201" s="125"/>
      <c r="T201" s="126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T201" s="90" t="s">
        <v>134</v>
      </c>
      <c r="AU201" s="90" t="s">
        <v>81</v>
      </c>
    </row>
    <row r="202" spans="1:47" s="106" customFormat="1" ht="12">
      <c r="A202" s="102"/>
      <c r="B202" s="103"/>
      <c r="C202" s="102"/>
      <c r="D202" s="235" t="s">
        <v>136</v>
      </c>
      <c r="E202" s="102"/>
      <c r="F202" s="236" t="s">
        <v>297</v>
      </c>
      <c r="G202" s="102"/>
      <c r="H202" s="102"/>
      <c r="I202" s="102"/>
      <c r="J202" s="102"/>
      <c r="K202" s="102"/>
      <c r="L202" s="103"/>
      <c r="M202" s="233"/>
      <c r="N202" s="234"/>
      <c r="O202" s="125"/>
      <c r="P202" s="125"/>
      <c r="Q202" s="125"/>
      <c r="R202" s="125"/>
      <c r="S202" s="125"/>
      <c r="T202" s="126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T202" s="90" t="s">
        <v>136</v>
      </c>
      <c r="AU202" s="90" t="s">
        <v>81</v>
      </c>
    </row>
    <row r="203" spans="2:51" s="237" customFormat="1" ht="12">
      <c r="B203" s="238"/>
      <c r="D203" s="231" t="s">
        <v>138</v>
      </c>
      <c r="E203" s="239" t="s">
        <v>3</v>
      </c>
      <c r="F203" s="240" t="s">
        <v>298</v>
      </c>
      <c r="H203" s="241">
        <v>183.108</v>
      </c>
      <c r="L203" s="238"/>
      <c r="M203" s="242"/>
      <c r="N203" s="243"/>
      <c r="O203" s="243"/>
      <c r="P203" s="243"/>
      <c r="Q203" s="243"/>
      <c r="R203" s="243"/>
      <c r="S203" s="243"/>
      <c r="T203" s="244"/>
      <c r="AT203" s="239" t="s">
        <v>138</v>
      </c>
      <c r="AU203" s="239" t="s">
        <v>81</v>
      </c>
      <c r="AV203" s="237" t="s">
        <v>81</v>
      </c>
      <c r="AW203" s="237" t="s">
        <v>33</v>
      </c>
      <c r="AX203" s="237" t="s">
        <v>79</v>
      </c>
      <c r="AY203" s="239" t="s">
        <v>125</v>
      </c>
    </row>
    <row r="204" spans="1:65" s="106" customFormat="1" ht="16.5" customHeight="1">
      <c r="A204" s="102"/>
      <c r="B204" s="103"/>
      <c r="C204" s="219" t="s">
        <v>299</v>
      </c>
      <c r="D204" s="219" t="s">
        <v>127</v>
      </c>
      <c r="E204" s="220" t="s">
        <v>300</v>
      </c>
      <c r="F204" s="221" t="s">
        <v>301</v>
      </c>
      <c r="G204" s="222" t="s">
        <v>191</v>
      </c>
      <c r="H204" s="223">
        <v>23.716</v>
      </c>
      <c r="I204" s="5"/>
      <c r="J204" s="224">
        <f>ROUND(I204*H204,2)</f>
        <v>0</v>
      </c>
      <c r="K204" s="221" t="s">
        <v>131</v>
      </c>
      <c r="L204" s="103"/>
      <c r="M204" s="225" t="s">
        <v>3</v>
      </c>
      <c r="N204" s="226" t="s">
        <v>42</v>
      </c>
      <c r="O204" s="125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R204" s="229" t="s">
        <v>132</v>
      </c>
      <c r="AT204" s="229" t="s">
        <v>127</v>
      </c>
      <c r="AU204" s="229" t="s">
        <v>81</v>
      </c>
      <c r="AY204" s="90" t="s">
        <v>125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90" t="s">
        <v>79</v>
      </c>
      <c r="BK204" s="230">
        <f>ROUND(I204*H204,2)</f>
        <v>0</v>
      </c>
      <c r="BL204" s="90" t="s">
        <v>132</v>
      </c>
      <c r="BM204" s="229" t="s">
        <v>302</v>
      </c>
    </row>
    <row r="205" spans="1:47" s="106" customFormat="1" ht="19.5">
      <c r="A205" s="102"/>
      <c r="B205" s="103"/>
      <c r="C205" s="102"/>
      <c r="D205" s="231" t="s">
        <v>134</v>
      </c>
      <c r="E205" s="102"/>
      <c r="F205" s="232" t="s">
        <v>303</v>
      </c>
      <c r="G205" s="102"/>
      <c r="H205" s="102"/>
      <c r="I205" s="102"/>
      <c r="J205" s="102"/>
      <c r="K205" s="102"/>
      <c r="L205" s="103"/>
      <c r="M205" s="233"/>
      <c r="N205" s="234"/>
      <c r="O205" s="125"/>
      <c r="P205" s="125"/>
      <c r="Q205" s="125"/>
      <c r="R205" s="125"/>
      <c r="S205" s="125"/>
      <c r="T205" s="126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T205" s="90" t="s">
        <v>134</v>
      </c>
      <c r="AU205" s="90" t="s">
        <v>81</v>
      </c>
    </row>
    <row r="206" spans="1:47" s="106" customFormat="1" ht="12">
      <c r="A206" s="102"/>
      <c r="B206" s="103"/>
      <c r="C206" s="102"/>
      <c r="D206" s="235" t="s">
        <v>136</v>
      </c>
      <c r="E206" s="102"/>
      <c r="F206" s="236" t="s">
        <v>304</v>
      </c>
      <c r="G206" s="102"/>
      <c r="H206" s="102"/>
      <c r="I206" s="102"/>
      <c r="J206" s="102"/>
      <c r="K206" s="102"/>
      <c r="L206" s="103"/>
      <c r="M206" s="233"/>
      <c r="N206" s="234"/>
      <c r="O206" s="125"/>
      <c r="P206" s="125"/>
      <c r="Q206" s="125"/>
      <c r="R206" s="125"/>
      <c r="S206" s="125"/>
      <c r="T206" s="126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T206" s="90" t="s">
        <v>136</v>
      </c>
      <c r="AU206" s="90" t="s">
        <v>81</v>
      </c>
    </row>
    <row r="207" spans="2:51" s="237" customFormat="1" ht="12">
      <c r="B207" s="238"/>
      <c r="D207" s="231" t="s">
        <v>138</v>
      </c>
      <c r="E207" s="239" t="s">
        <v>3</v>
      </c>
      <c r="F207" s="240" t="s">
        <v>305</v>
      </c>
      <c r="H207" s="241">
        <v>23.716</v>
      </c>
      <c r="L207" s="238"/>
      <c r="M207" s="242"/>
      <c r="N207" s="243"/>
      <c r="O207" s="243"/>
      <c r="P207" s="243"/>
      <c r="Q207" s="243"/>
      <c r="R207" s="243"/>
      <c r="S207" s="243"/>
      <c r="T207" s="244"/>
      <c r="AT207" s="239" t="s">
        <v>138</v>
      </c>
      <c r="AU207" s="239" t="s">
        <v>81</v>
      </c>
      <c r="AV207" s="237" t="s">
        <v>81</v>
      </c>
      <c r="AW207" s="237" t="s">
        <v>33</v>
      </c>
      <c r="AX207" s="237" t="s">
        <v>79</v>
      </c>
      <c r="AY207" s="239" t="s">
        <v>125</v>
      </c>
    </row>
    <row r="208" spans="1:65" s="106" customFormat="1" ht="16.5" customHeight="1">
      <c r="A208" s="102"/>
      <c r="B208" s="103"/>
      <c r="C208" s="219" t="s">
        <v>306</v>
      </c>
      <c r="D208" s="219" t="s">
        <v>127</v>
      </c>
      <c r="E208" s="220" t="s">
        <v>307</v>
      </c>
      <c r="F208" s="221" t="s">
        <v>308</v>
      </c>
      <c r="G208" s="222" t="s">
        <v>191</v>
      </c>
      <c r="H208" s="223">
        <v>237.032</v>
      </c>
      <c r="I208" s="5"/>
      <c r="J208" s="224">
        <f>ROUND(I208*H208,2)</f>
        <v>0</v>
      </c>
      <c r="K208" s="221" t="s">
        <v>131</v>
      </c>
      <c r="L208" s="103"/>
      <c r="M208" s="225" t="s">
        <v>3</v>
      </c>
      <c r="N208" s="226" t="s">
        <v>42</v>
      </c>
      <c r="O208" s="125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R208" s="229" t="s">
        <v>132</v>
      </c>
      <c r="AT208" s="229" t="s">
        <v>127</v>
      </c>
      <c r="AU208" s="229" t="s">
        <v>81</v>
      </c>
      <c r="AY208" s="90" t="s">
        <v>125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90" t="s">
        <v>79</v>
      </c>
      <c r="BK208" s="230">
        <f>ROUND(I208*H208,2)</f>
        <v>0</v>
      </c>
      <c r="BL208" s="90" t="s">
        <v>132</v>
      </c>
      <c r="BM208" s="229" t="s">
        <v>309</v>
      </c>
    </row>
    <row r="209" spans="1:47" s="106" customFormat="1" ht="12">
      <c r="A209" s="102"/>
      <c r="B209" s="103"/>
      <c r="C209" s="102"/>
      <c r="D209" s="231" t="s">
        <v>134</v>
      </c>
      <c r="E209" s="102"/>
      <c r="F209" s="232" t="s">
        <v>310</v>
      </c>
      <c r="G209" s="102"/>
      <c r="H209" s="102"/>
      <c r="I209" s="102"/>
      <c r="J209" s="102"/>
      <c r="K209" s="102"/>
      <c r="L209" s="103"/>
      <c r="M209" s="233"/>
      <c r="N209" s="234"/>
      <c r="O209" s="125"/>
      <c r="P209" s="125"/>
      <c r="Q209" s="125"/>
      <c r="R209" s="125"/>
      <c r="S209" s="125"/>
      <c r="T209" s="126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T209" s="90" t="s">
        <v>134</v>
      </c>
      <c r="AU209" s="90" t="s">
        <v>81</v>
      </c>
    </row>
    <row r="210" spans="1:47" s="106" customFormat="1" ht="12">
      <c r="A210" s="102"/>
      <c r="B210" s="103"/>
      <c r="C210" s="102"/>
      <c r="D210" s="235" t="s">
        <v>136</v>
      </c>
      <c r="E210" s="102"/>
      <c r="F210" s="236" t="s">
        <v>311</v>
      </c>
      <c r="G210" s="102"/>
      <c r="H210" s="102"/>
      <c r="I210" s="102"/>
      <c r="J210" s="102"/>
      <c r="K210" s="102"/>
      <c r="L210" s="103"/>
      <c r="M210" s="233"/>
      <c r="N210" s="234"/>
      <c r="O210" s="125"/>
      <c r="P210" s="125"/>
      <c r="Q210" s="125"/>
      <c r="R210" s="125"/>
      <c r="S210" s="125"/>
      <c r="T210" s="126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T210" s="90" t="s">
        <v>136</v>
      </c>
      <c r="AU210" s="90" t="s">
        <v>81</v>
      </c>
    </row>
    <row r="211" spans="2:51" s="237" customFormat="1" ht="12">
      <c r="B211" s="238"/>
      <c r="D211" s="231" t="s">
        <v>138</v>
      </c>
      <c r="E211" s="239" t="s">
        <v>3</v>
      </c>
      <c r="F211" s="240" t="s">
        <v>263</v>
      </c>
      <c r="H211" s="241">
        <v>237.032</v>
      </c>
      <c r="L211" s="238"/>
      <c r="M211" s="242"/>
      <c r="N211" s="243"/>
      <c r="O211" s="243"/>
      <c r="P211" s="243"/>
      <c r="Q211" s="243"/>
      <c r="R211" s="243"/>
      <c r="S211" s="243"/>
      <c r="T211" s="244"/>
      <c r="AT211" s="239" t="s">
        <v>138</v>
      </c>
      <c r="AU211" s="239" t="s">
        <v>81</v>
      </c>
      <c r="AV211" s="237" t="s">
        <v>81</v>
      </c>
      <c r="AW211" s="237" t="s">
        <v>33</v>
      </c>
      <c r="AX211" s="237" t="s">
        <v>79</v>
      </c>
      <c r="AY211" s="239" t="s">
        <v>125</v>
      </c>
    </row>
    <row r="212" spans="1:65" s="106" customFormat="1" ht="16.5" customHeight="1">
      <c r="A212" s="102"/>
      <c r="B212" s="103"/>
      <c r="C212" s="219" t="s">
        <v>312</v>
      </c>
      <c r="D212" s="219" t="s">
        <v>127</v>
      </c>
      <c r="E212" s="220" t="s">
        <v>313</v>
      </c>
      <c r="F212" s="221" t="s">
        <v>314</v>
      </c>
      <c r="G212" s="222" t="s">
        <v>315</v>
      </c>
      <c r="H212" s="223">
        <v>426.658</v>
      </c>
      <c r="I212" s="5"/>
      <c r="J212" s="224">
        <f>ROUND(I212*H212,2)</f>
        <v>0</v>
      </c>
      <c r="K212" s="221" t="s">
        <v>131</v>
      </c>
      <c r="L212" s="103"/>
      <c r="M212" s="225" t="s">
        <v>3</v>
      </c>
      <c r="N212" s="226" t="s">
        <v>42</v>
      </c>
      <c r="O212" s="125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R212" s="229" t="s">
        <v>132</v>
      </c>
      <c r="AT212" s="229" t="s">
        <v>127</v>
      </c>
      <c r="AU212" s="229" t="s">
        <v>81</v>
      </c>
      <c r="AY212" s="90" t="s">
        <v>125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90" t="s">
        <v>79</v>
      </c>
      <c r="BK212" s="230">
        <f>ROUND(I212*H212,2)</f>
        <v>0</v>
      </c>
      <c r="BL212" s="90" t="s">
        <v>132</v>
      </c>
      <c r="BM212" s="229" t="s">
        <v>316</v>
      </c>
    </row>
    <row r="213" spans="1:47" s="106" customFormat="1" ht="12">
      <c r="A213" s="102"/>
      <c r="B213" s="103"/>
      <c r="C213" s="102"/>
      <c r="D213" s="231" t="s">
        <v>134</v>
      </c>
      <c r="E213" s="102"/>
      <c r="F213" s="232" t="s">
        <v>317</v>
      </c>
      <c r="G213" s="102"/>
      <c r="H213" s="102"/>
      <c r="I213" s="102"/>
      <c r="J213" s="102"/>
      <c r="K213" s="102"/>
      <c r="L213" s="103"/>
      <c r="M213" s="233"/>
      <c r="N213" s="234"/>
      <c r="O213" s="125"/>
      <c r="P213" s="125"/>
      <c r="Q213" s="125"/>
      <c r="R213" s="125"/>
      <c r="S213" s="125"/>
      <c r="T213" s="126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T213" s="90" t="s">
        <v>134</v>
      </c>
      <c r="AU213" s="90" t="s">
        <v>81</v>
      </c>
    </row>
    <row r="214" spans="1:47" s="106" customFormat="1" ht="12">
      <c r="A214" s="102"/>
      <c r="B214" s="103"/>
      <c r="C214" s="102"/>
      <c r="D214" s="235" t="s">
        <v>136</v>
      </c>
      <c r="E214" s="102"/>
      <c r="F214" s="236" t="s">
        <v>318</v>
      </c>
      <c r="G214" s="102"/>
      <c r="H214" s="102"/>
      <c r="I214" s="102"/>
      <c r="J214" s="102"/>
      <c r="K214" s="102"/>
      <c r="L214" s="103"/>
      <c r="M214" s="233"/>
      <c r="N214" s="234"/>
      <c r="O214" s="125"/>
      <c r="P214" s="125"/>
      <c r="Q214" s="125"/>
      <c r="R214" s="125"/>
      <c r="S214" s="125"/>
      <c r="T214" s="126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T214" s="90" t="s">
        <v>136</v>
      </c>
      <c r="AU214" s="90" t="s">
        <v>81</v>
      </c>
    </row>
    <row r="215" spans="2:51" s="237" customFormat="1" ht="12">
      <c r="B215" s="238"/>
      <c r="D215" s="231" t="s">
        <v>138</v>
      </c>
      <c r="E215" s="239" t="s">
        <v>3</v>
      </c>
      <c r="F215" s="240" t="s">
        <v>319</v>
      </c>
      <c r="H215" s="241">
        <v>426.658</v>
      </c>
      <c r="L215" s="238"/>
      <c r="M215" s="242"/>
      <c r="N215" s="243"/>
      <c r="O215" s="243"/>
      <c r="P215" s="243"/>
      <c r="Q215" s="243"/>
      <c r="R215" s="243"/>
      <c r="S215" s="243"/>
      <c r="T215" s="244"/>
      <c r="AT215" s="239" t="s">
        <v>138</v>
      </c>
      <c r="AU215" s="239" t="s">
        <v>81</v>
      </c>
      <c r="AV215" s="237" t="s">
        <v>81</v>
      </c>
      <c r="AW215" s="237" t="s">
        <v>33</v>
      </c>
      <c r="AX215" s="237" t="s">
        <v>79</v>
      </c>
      <c r="AY215" s="239" t="s">
        <v>125</v>
      </c>
    </row>
    <row r="216" spans="1:65" s="106" customFormat="1" ht="16.5" customHeight="1">
      <c r="A216" s="102"/>
      <c r="B216" s="103"/>
      <c r="C216" s="219" t="s">
        <v>320</v>
      </c>
      <c r="D216" s="219" t="s">
        <v>127</v>
      </c>
      <c r="E216" s="220" t="s">
        <v>321</v>
      </c>
      <c r="F216" s="221" t="s">
        <v>322</v>
      </c>
      <c r="G216" s="222" t="s">
        <v>191</v>
      </c>
      <c r="H216" s="223">
        <v>801.965</v>
      </c>
      <c r="I216" s="5"/>
      <c r="J216" s="224">
        <f>ROUND(I216*H216,2)</f>
        <v>0</v>
      </c>
      <c r="K216" s="221" t="s">
        <v>131</v>
      </c>
      <c r="L216" s="103"/>
      <c r="M216" s="225" t="s">
        <v>3</v>
      </c>
      <c r="N216" s="226" t="s">
        <v>42</v>
      </c>
      <c r="O216" s="125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R216" s="229" t="s">
        <v>132</v>
      </c>
      <c r="AT216" s="229" t="s">
        <v>127</v>
      </c>
      <c r="AU216" s="229" t="s">
        <v>81</v>
      </c>
      <c r="AY216" s="90" t="s">
        <v>125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90" t="s">
        <v>79</v>
      </c>
      <c r="BK216" s="230">
        <f>ROUND(I216*H216,2)</f>
        <v>0</v>
      </c>
      <c r="BL216" s="90" t="s">
        <v>132</v>
      </c>
      <c r="BM216" s="229" t="s">
        <v>323</v>
      </c>
    </row>
    <row r="217" spans="1:47" s="106" customFormat="1" ht="19.5">
      <c r="A217" s="102"/>
      <c r="B217" s="103"/>
      <c r="C217" s="102"/>
      <c r="D217" s="231" t="s">
        <v>134</v>
      </c>
      <c r="E217" s="102"/>
      <c r="F217" s="232" t="s">
        <v>324</v>
      </c>
      <c r="G217" s="102"/>
      <c r="H217" s="102"/>
      <c r="I217" s="102"/>
      <c r="J217" s="102"/>
      <c r="K217" s="102"/>
      <c r="L217" s="103"/>
      <c r="M217" s="233"/>
      <c r="N217" s="234"/>
      <c r="O217" s="125"/>
      <c r="P217" s="125"/>
      <c r="Q217" s="125"/>
      <c r="R217" s="125"/>
      <c r="S217" s="125"/>
      <c r="T217" s="126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T217" s="90" t="s">
        <v>134</v>
      </c>
      <c r="AU217" s="90" t="s">
        <v>81</v>
      </c>
    </row>
    <row r="218" spans="1:47" s="106" customFormat="1" ht="12">
      <c r="A218" s="102"/>
      <c r="B218" s="103"/>
      <c r="C218" s="102"/>
      <c r="D218" s="235" t="s">
        <v>136</v>
      </c>
      <c r="E218" s="102"/>
      <c r="F218" s="236" t="s">
        <v>325</v>
      </c>
      <c r="G218" s="102"/>
      <c r="H218" s="102"/>
      <c r="I218" s="102"/>
      <c r="J218" s="102"/>
      <c r="K218" s="102"/>
      <c r="L218" s="103"/>
      <c r="M218" s="233"/>
      <c r="N218" s="234"/>
      <c r="O218" s="125"/>
      <c r="P218" s="125"/>
      <c r="Q218" s="125"/>
      <c r="R218" s="125"/>
      <c r="S218" s="125"/>
      <c r="T218" s="126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T218" s="90" t="s">
        <v>136</v>
      </c>
      <c r="AU218" s="90" t="s">
        <v>81</v>
      </c>
    </row>
    <row r="219" spans="2:51" s="237" customFormat="1" ht="12">
      <c r="B219" s="238"/>
      <c r="D219" s="231" t="s">
        <v>138</v>
      </c>
      <c r="E219" s="239" t="s">
        <v>3</v>
      </c>
      <c r="F219" s="240" t="s">
        <v>326</v>
      </c>
      <c r="H219" s="241">
        <v>1035.205</v>
      </c>
      <c r="L219" s="238"/>
      <c r="M219" s="242"/>
      <c r="N219" s="243"/>
      <c r="O219" s="243"/>
      <c r="P219" s="243"/>
      <c r="Q219" s="243"/>
      <c r="R219" s="243"/>
      <c r="S219" s="243"/>
      <c r="T219" s="244"/>
      <c r="AT219" s="239" t="s">
        <v>138</v>
      </c>
      <c r="AU219" s="239" t="s">
        <v>81</v>
      </c>
      <c r="AV219" s="237" t="s">
        <v>81</v>
      </c>
      <c r="AW219" s="237" t="s">
        <v>33</v>
      </c>
      <c r="AX219" s="237" t="s">
        <v>71</v>
      </c>
      <c r="AY219" s="239" t="s">
        <v>125</v>
      </c>
    </row>
    <row r="220" spans="2:51" s="237" customFormat="1" ht="12">
      <c r="B220" s="238"/>
      <c r="D220" s="231" t="s">
        <v>138</v>
      </c>
      <c r="E220" s="239" t="s">
        <v>3</v>
      </c>
      <c r="F220" s="240" t="s">
        <v>327</v>
      </c>
      <c r="H220" s="241">
        <v>3.792</v>
      </c>
      <c r="L220" s="238"/>
      <c r="M220" s="242"/>
      <c r="N220" s="243"/>
      <c r="O220" s="243"/>
      <c r="P220" s="243"/>
      <c r="Q220" s="243"/>
      <c r="R220" s="243"/>
      <c r="S220" s="243"/>
      <c r="T220" s="244"/>
      <c r="AT220" s="239" t="s">
        <v>138</v>
      </c>
      <c r="AU220" s="239" t="s">
        <v>81</v>
      </c>
      <c r="AV220" s="237" t="s">
        <v>81</v>
      </c>
      <c r="AW220" s="237" t="s">
        <v>33</v>
      </c>
      <c r="AX220" s="237" t="s">
        <v>71</v>
      </c>
      <c r="AY220" s="239" t="s">
        <v>125</v>
      </c>
    </row>
    <row r="221" spans="2:51" s="237" customFormat="1" ht="12">
      <c r="B221" s="238"/>
      <c r="D221" s="231" t="s">
        <v>138</v>
      </c>
      <c r="E221" s="239" t="s">
        <v>3</v>
      </c>
      <c r="F221" s="240" t="s">
        <v>328</v>
      </c>
      <c r="H221" s="241">
        <v>-43.425</v>
      </c>
      <c r="L221" s="238"/>
      <c r="M221" s="242"/>
      <c r="N221" s="243"/>
      <c r="O221" s="243"/>
      <c r="P221" s="243"/>
      <c r="Q221" s="243"/>
      <c r="R221" s="243"/>
      <c r="S221" s="243"/>
      <c r="T221" s="244"/>
      <c r="AT221" s="239" t="s">
        <v>138</v>
      </c>
      <c r="AU221" s="239" t="s">
        <v>81</v>
      </c>
      <c r="AV221" s="237" t="s">
        <v>81</v>
      </c>
      <c r="AW221" s="237" t="s">
        <v>33</v>
      </c>
      <c r="AX221" s="237" t="s">
        <v>71</v>
      </c>
      <c r="AY221" s="239" t="s">
        <v>125</v>
      </c>
    </row>
    <row r="222" spans="2:51" s="237" customFormat="1" ht="12">
      <c r="B222" s="238"/>
      <c r="D222" s="231" t="s">
        <v>138</v>
      </c>
      <c r="E222" s="239" t="s">
        <v>3</v>
      </c>
      <c r="F222" s="240" t="s">
        <v>329</v>
      </c>
      <c r="H222" s="241">
        <v>-163.926</v>
      </c>
      <c r="L222" s="238"/>
      <c r="M222" s="242"/>
      <c r="N222" s="243"/>
      <c r="O222" s="243"/>
      <c r="P222" s="243"/>
      <c r="Q222" s="243"/>
      <c r="R222" s="243"/>
      <c r="S222" s="243"/>
      <c r="T222" s="244"/>
      <c r="AT222" s="239" t="s">
        <v>138</v>
      </c>
      <c r="AU222" s="239" t="s">
        <v>81</v>
      </c>
      <c r="AV222" s="237" t="s">
        <v>81</v>
      </c>
      <c r="AW222" s="237" t="s">
        <v>33</v>
      </c>
      <c r="AX222" s="237" t="s">
        <v>71</v>
      </c>
      <c r="AY222" s="239" t="s">
        <v>125</v>
      </c>
    </row>
    <row r="223" spans="2:51" s="237" customFormat="1" ht="12">
      <c r="B223" s="238"/>
      <c r="D223" s="231" t="s">
        <v>138</v>
      </c>
      <c r="E223" s="239" t="s">
        <v>3</v>
      </c>
      <c r="F223" s="240" t="s">
        <v>330</v>
      </c>
      <c r="H223" s="241">
        <v>-29.681</v>
      </c>
      <c r="L223" s="238"/>
      <c r="M223" s="242"/>
      <c r="N223" s="243"/>
      <c r="O223" s="243"/>
      <c r="P223" s="243"/>
      <c r="Q223" s="243"/>
      <c r="R223" s="243"/>
      <c r="S223" s="243"/>
      <c r="T223" s="244"/>
      <c r="AT223" s="239" t="s">
        <v>138</v>
      </c>
      <c r="AU223" s="239" t="s">
        <v>81</v>
      </c>
      <c r="AV223" s="237" t="s">
        <v>81</v>
      </c>
      <c r="AW223" s="237" t="s">
        <v>33</v>
      </c>
      <c r="AX223" s="237" t="s">
        <v>71</v>
      </c>
      <c r="AY223" s="239" t="s">
        <v>125</v>
      </c>
    </row>
    <row r="224" spans="2:51" s="253" customFormat="1" ht="12">
      <c r="B224" s="254"/>
      <c r="D224" s="231" t="s">
        <v>138</v>
      </c>
      <c r="E224" s="255" t="s">
        <v>3</v>
      </c>
      <c r="F224" s="256" t="s">
        <v>331</v>
      </c>
      <c r="H224" s="257">
        <v>801.9649999999999</v>
      </c>
      <c r="L224" s="254"/>
      <c r="M224" s="258"/>
      <c r="N224" s="259"/>
      <c r="O224" s="259"/>
      <c r="P224" s="259"/>
      <c r="Q224" s="259"/>
      <c r="R224" s="259"/>
      <c r="S224" s="259"/>
      <c r="T224" s="260"/>
      <c r="AT224" s="255" t="s">
        <v>138</v>
      </c>
      <c r="AU224" s="255" t="s">
        <v>81</v>
      </c>
      <c r="AV224" s="253" t="s">
        <v>132</v>
      </c>
      <c r="AW224" s="253" t="s">
        <v>33</v>
      </c>
      <c r="AX224" s="253" t="s">
        <v>79</v>
      </c>
      <c r="AY224" s="255" t="s">
        <v>125</v>
      </c>
    </row>
    <row r="225" spans="1:65" s="106" customFormat="1" ht="16.5" customHeight="1">
      <c r="A225" s="102"/>
      <c r="B225" s="103"/>
      <c r="C225" s="261" t="s">
        <v>332</v>
      </c>
      <c r="D225" s="261" t="s">
        <v>333</v>
      </c>
      <c r="E225" s="262" t="s">
        <v>334</v>
      </c>
      <c r="F225" s="263" t="s">
        <v>335</v>
      </c>
      <c r="G225" s="264" t="s">
        <v>315</v>
      </c>
      <c r="H225" s="265">
        <v>7.167</v>
      </c>
      <c r="I225" s="6"/>
      <c r="J225" s="266">
        <f>ROUND(I225*H225,2)</f>
        <v>0</v>
      </c>
      <c r="K225" s="263" t="s">
        <v>131</v>
      </c>
      <c r="L225" s="267"/>
      <c r="M225" s="268" t="s">
        <v>3</v>
      </c>
      <c r="N225" s="269" t="s">
        <v>42</v>
      </c>
      <c r="O225" s="125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R225" s="229" t="s">
        <v>181</v>
      </c>
      <c r="AT225" s="229" t="s">
        <v>333</v>
      </c>
      <c r="AU225" s="229" t="s">
        <v>81</v>
      </c>
      <c r="AY225" s="90" t="s">
        <v>125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90" t="s">
        <v>79</v>
      </c>
      <c r="BK225" s="230">
        <f>ROUND(I225*H225,2)</f>
        <v>0</v>
      </c>
      <c r="BL225" s="90" t="s">
        <v>132</v>
      </c>
      <c r="BM225" s="229" t="s">
        <v>336</v>
      </c>
    </row>
    <row r="226" spans="1:47" s="106" customFormat="1" ht="12">
      <c r="A226" s="102"/>
      <c r="B226" s="103"/>
      <c r="C226" s="102"/>
      <c r="D226" s="231" t="s">
        <v>134</v>
      </c>
      <c r="E226" s="102"/>
      <c r="F226" s="232" t="s">
        <v>335</v>
      </c>
      <c r="G226" s="102"/>
      <c r="H226" s="102"/>
      <c r="I226" s="102"/>
      <c r="J226" s="102"/>
      <c r="K226" s="102"/>
      <c r="L226" s="103"/>
      <c r="M226" s="233"/>
      <c r="N226" s="234"/>
      <c r="O226" s="125"/>
      <c r="P226" s="125"/>
      <c r="Q226" s="125"/>
      <c r="R226" s="125"/>
      <c r="S226" s="125"/>
      <c r="T226" s="126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T226" s="90" t="s">
        <v>134</v>
      </c>
      <c r="AU226" s="90" t="s">
        <v>81</v>
      </c>
    </row>
    <row r="227" spans="2:51" s="237" customFormat="1" ht="12">
      <c r="B227" s="238"/>
      <c r="D227" s="231" t="s">
        <v>138</v>
      </c>
      <c r="E227" s="239" t="s">
        <v>3</v>
      </c>
      <c r="F227" s="240" t="s">
        <v>337</v>
      </c>
      <c r="H227" s="241">
        <v>7.167</v>
      </c>
      <c r="L227" s="238"/>
      <c r="M227" s="242"/>
      <c r="N227" s="243"/>
      <c r="O227" s="243"/>
      <c r="P227" s="243"/>
      <c r="Q227" s="243"/>
      <c r="R227" s="243"/>
      <c r="S227" s="243"/>
      <c r="T227" s="244"/>
      <c r="AT227" s="239" t="s">
        <v>138</v>
      </c>
      <c r="AU227" s="239" t="s">
        <v>81</v>
      </c>
      <c r="AV227" s="237" t="s">
        <v>81</v>
      </c>
      <c r="AW227" s="237" t="s">
        <v>33</v>
      </c>
      <c r="AX227" s="237" t="s">
        <v>79</v>
      </c>
      <c r="AY227" s="239" t="s">
        <v>125</v>
      </c>
    </row>
    <row r="228" spans="1:65" s="106" customFormat="1" ht="16.5" customHeight="1">
      <c r="A228" s="102"/>
      <c r="B228" s="103"/>
      <c r="C228" s="219" t="s">
        <v>338</v>
      </c>
      <c r="D228" s="219" t="s">
        <v>127</v>
      </c>
      <c r="E228" s="220" t="s">
        <v>339</v>
      </c>
      <c r="F228" s="221" t="s">
        <v>340</v>
      </c>
      <c r="G228" s="222" t="s">
        <v>191</v>
      </c>
      <c r="H228" s="223">
        <v>92.371</v>
      </c>
      <c r="I228" s="5"/>
      <c r="J228" s="224">
        <f>ROUND(I228*H228,2)</f>
        <v>0</v>
      </c>
      <c r="K228" s="221" t="s">
        <v>131</v>
      </c>
      <c r="L228" s="103"/>
      <c r="M228" s="225" t="s">
        <v>3</v>
      </c>
      <c r="N228" s="226" t="s">
        <v>42</v>
      </c>
      <c r="O228" s="125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R228" s="229" t="s">
        <v>132</v>
      </c>
      <c r="AT228" s="229" t="s">
        <v>127</v>
      </c>
      <c r="AU228" s="229" t="s">
        <v>81</v>
      </c>
      <c r="AY228" s="90" t="s">
        <v>125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90" t="s">
        <v>79</v>
      </c>
      <c r="BK228" s="230">
        <f>ROUND(I228*H228,2)</f>
        <v>0</v>
      </c>
      <c r="BL228" s="90" t="s">
        <v>132</v>
      </c>
      <c r="BM228" s="229" t="s">
        <v>341</v>
      </c>
    </row>
    <row r="229" spans="1:47" s="106" customFormat="1" ht="19.5">
      <c r="A229" s="102"/>
      <c r="B229" s="103"/>
      <c r="C229" s="102"/>
      <c r="D229" s="231" t="s">
        <v>134</v>
      </c>
      <c r="E229" s="102"/>
      <c r="F229" s="232" t="s">
        <v>342</v>
      </c>
      <c r="G229" s="102"/>
      <c r="H229" s="102"/>
      <c r="I229" s="102"/>
      <c r="J229" s="102"/>
      <c r="K229" s="102"/>
      <c r="L229" s="103"/>
      <c r="M229" s="233"/>
      <c r="N229" s="234"/>
      <c r="O229" s="125"/>
      <c r="P229" s="125"/>
      <c r="Q229" s="125"/>
      <c r="R229" s="125"/>
      <c r="S229" s="125"/>
      <c r="T229" s="126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T229" s="90" t="s">
        <v>134</v>
      </c>
      <c r="AU229" s="90" t="s">
        <v>81</v>
      </c>
    </row>
    <row r="230" spans="1:47" s="106" customFormat="1" ht="12">
      <c r="A230" s="102"/>
      <c r="B230" s="103"/>
      <c r="C230" s="102"/>
      <c r="D230" s="235" t="s">
        <v>136</v>
      </c>
      <c r="E230" s="102"/>
      <c r="F230" s="236" t="s">
        <v>343</v>
      </c>
      <c r="G230" s="102"/>
      <c r="H230" s="102"/>
      <c r="I230" s="102"/>
      <c r="J230" s="102"/>
      <c r="K230" s="102"/>
      <c r="L230" s="103"/>
      <c r="M230" s="233"/>
      <c r="N230" s="234"/>
      <c r="O230" s="125"/>
      <c r="P230" s="125"/>
      <c r="Q230" s="125"/>
      <c r="R230" s="125"/>
      <c r="S230" s="125"/>
      <c r="T230" s="126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T230" s="90" t="s">
        <v>136</v>
      </c>
      <c r="AU230" s="90" t="s">
        <v>81</v>
      </c>
    </row>
    <row r="231" spans="2:51" s="237" customFormat="1" ht="12">
      <c r="B231" s="238"/>
      <c r="D231" s="231" t="s">
        <v>138</v>
      </c>
      <c r="E231" s="239" t="s">
        <v>3</v>
      </c>
      <c r="F231" s="240" t="s">
        <v>344</v>
      </c>
      <c r="H231" s="241">
        <v>92.371</v>
      </c>
      <c r="L231" s="238"/>
      <c r="M231" s="242"/>
      <c r="N231" s="243"/>
      <c r="O231" s="243"/>
      <c r="P231" s="243"/>
      <c r="Q231" s="243"/>
      <c r="R231" s="243"/>
      <c r="S231" s="243"/>
      <c r="T231" s="244"/>
      <c r="AT231" s="239" t="s">
        <v>138</v>
      </c>
      <c r="AU231" s="239" t="s">
        <v>81</v>
      </c>
      <c r="AV231" s="237" t="s">
        <v>81</v>
      </c>
      <c r="AW231" s="237" t="s">
        <v>33</v>
      </c>
      <c r="AX231" s="237" t="s">
        <v>79</v>
      </c>
      <c r="AY231" s="239" t="s">
        <v>125</v>
      </c>
    </row>
    <row r="232" spans="1:65" s="106" customFormat="1" ht="16.5" customHeight="1">
      <c r="A232" s="102"/>
      <c r="B232" s="103"/>
      <c r="C232" s="261" t="s">
        <v>345</v>
      </c>
      <c r="D232" s="261" t="s">
        <v>333</v>
      </c>
      <c r="E232" s="262" t="s">
        <v>346</v>
      </c>
      <c r="F232" s="263" t="s">
        <v>347</v>
      </c>
      <c r="G232" s="264" t="s">
        <v>315</v>
      </c>
      <c r="H232" s="265">
        <v>174.581</v>
      </c>
      <c r="I232" s="6"/>
      <c r="J232" s="266">
        <f>ROUND(I232*H232,2)</f>
        <v>0</v>
      </c>
      <c r="K232" s="263" t="s">
        <v>131</v>
      </c>
      <c r="L232" s="267"/>
      <c r="M232" s="268" t="s">
        <v>3</v>
      </c>
      <c r="N232" s="269" t="s">
        <v>42</v>
      </c>
      <c r="O232" s="125"/>
      <c r="P232" s="227">
        <f>O232*H232</f>
        <v>0</v>
      </c>
      <c r="Q232" s="227">
        <v>1</v>
      </c>
      <c r="R232" s="227">
        <f>Q232*H232</f>
        <v>174.581</v>
      </c>
      <c r="S232" s="227">
        <v>0</v>
      </c>
      <c r="T232" s="228">
        <f>S232*H232</f>
        <v>0</v>
      </c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R232" s="229" t="s">
        <v>181</v>
      </c>
      <c r="AT232" s="229" t="s">
        <v>333</v>
      </c>
      <c r="AU232" s="229" t="s">
        <v>81</v>
      </c>
      <c r="AY232" s="90" t="s">
        <v>125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90" t="s">
        <v>79</v>
      </c>
      <c r="BK232" s="230">
        <f>ROUND(I232*H232,2)</f>
        <v>0</v>
      </c>
      <c r="BL232" s="90" t="s">
        <v>132</v>
      </c>
      <c r="BM232" s="229" t="s">
        <v>348</v>
      </c>
    </row>
    <row r="233" spans="1:47" s="106" customFormat="1" ht="12">
      <c r="A233" s="102"/>
      <c r="B233" s="103"/>
      <c r="C233" s="102"/>
      <c r="D233" s="231" t="s">
        <v>134</v>
      </c>
      <c r="E233" s="102"/>
      <c r="F233" s="232" t="s">
        <v>347</v>
      </c>
      <c r="G233" s="102"/>
      <c r="H233" s="102"/>
      <c r="I233" s="102"/>
      <c r="J233" s="102"/>
      <c r="K233" s="102"/>
      <c r="L233" s="103"/>
      <c r="M233" s="233"/>
      <c r="N233" s="234"/>
      <c r="O233" s="125"/>
      <c r="P233" s="125"/>
      <c r="Q233" s="125"/>
      <c r="R233" s="125"/>
      <c r="S233" s="125"/>
      <c r="T233" s="126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T233" s="90" t="s">
        <v>134</v>
      </c>
      <c r="AU233" s="90" t="s">
        <v>81</v>
      </c>
    </row>
    <row r="234" spans="2:51" s="237" customFormat="1" ht="12">
      <c r="B234" s="238"/>
      <c r="D234" s="231" t="s">
        <v>138</v>
      </c>
      <c r="E234" s="239" t="s">
        <v>3</v>
      </c>
      <c r="F234" s="240" t="s">
        <v>349</v>
      </c>
      <c r="H234" s="241">
        <v>174.581</v>
      </c>
      <c r="L234" s="238"/>
      <c r="M234" s="242"/>
      <c r="N234" s="243"/>
      <c r="O234" s="243"/>
      <c r="P234" s="243"/>
      <c r="Q234" s="243"/>
      <c r="R234" s="243"/>
      <c r="S234" s="243"/>
      <c r="T234" s="244"/>
      <c r="AT234" s="239" t="s">
        <v>138</v>
      </c>
      <c r="AU234" s="239" t="s">
        <v>81</v>
      </c>
      <c r="AV234" s="237" t="s">
        <v>81</v>
      </c>
      <c r="AW234" s="237" t="s">
        <v>33</v>
      </c>
      <c r="AX234" s="237" t="s">
        <v>79</v>
      </c>
      <c r="AY234" s="239" t="s">
        <v>125</v>
      </c>
    </row>
    <row r="235" spans="1:65" s="106" customFormat="1" ht="21.75" customHeight="1">
      <c r="A235" s="102"/>
      <c r="B235" s="103"/>
      <c r="C235" s="219" t="s">
        <v>350</v>
      </c>
      <c r="D235" s="219" t="s">
        <v>127</v>
      </c>
      <c r="E235" s="220" t="s">
        <v>351</v>
      </c>
      <c r="F235" s="221" t="s">
        <v>352</v>
      </c>
      <c r="G235" s="222" t="s">
        <v>130</v>
      </c>
      <c r="H235" s="223">
        <v>237.16</v>
      </c>
      <c r="I235" s="5"/>
      <c r="J235" s="224">
        <f>ROUND(I235*H235,2)</f>
        <v>0</v>
      </c>
      <c r="K235" s="221" t="s">
        <v>131</v>
      </c>
      <c r="L235" s="103"/>
      <c r="M235" s="225" t="s">
        <v>3</v>
      </c>
      <c r="N235" s="226" t="s">
        <v>42</v>
      </c>
      <c r="O235" s="125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R235" s="229" t="s">
        <v>132</v>
      </c>
      <c r="AT235" s="229" t="s">
        <v>127</v>
      </c>
      <c r="AU235" s="229" t="s">
        <v>81</v>
      </c>
      <c r="AY235" s="90" t="s">
        <v>125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90" t="s">
        <v>79</v>
      </c>
      <c r="BK235" s="230">
        <f>ROUND(I235*H235,2)</f>
        <v>0</v>
      </c>
      <c r="BL235" s="90" t="s">
        <v>132</v>
      </c>
      <c r="BM235" s="229" t="s">
        <v>353</v>
      </c>
    </row>
    <row r="236" spans="1:47" s="106" customFormat="1" ht="19.5">
      <c r="A236" s="102"/>
      <c r="B236" s="103"/>
      <c r="C236" s="102"/>
      <c r="D236" s="231" t="s">
        <v>134</v>
      </c>
      <c r="E236" s="102"/>
      <c r="F236" s="232" t="s">
        <v>354</v>
      </c>
      <c r="G236" s="102"/>
      <c r="H236" s="102"/>
      <c r="I236" s="102"/>
      <c r="J236" s="102"/>
      <c r="K236" s="102"/>
      <c r="L236" s="103"/>
      <c r="M236" s="233"/>
      <c r="N236" s="234"/>
      <c r="O236" s="125"/>
      <c r="P236" s="125"/>
      <c r="Q236" s="125"/>
      <c r="R236" s="125"/>
      <c r="S236" s="125"/>
      <c r="T236" s="126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T236" s="90" t="s">
        <v>134</v>
      </c>
      <c r="AU236" s="90" t="s">
        <v>81</v>
      </c>
    </row>
    <row r="237" spans="1:47" s="106" customFormat="1" ht="12">
      <c r="A237" s="102"/>
      <c r="B237" s="103"/>
      <c r="C237" s="102"/>
      <c r="D237" s="235" t="s">
        <v>136</v>
      </c>
      <c r="E237" s="102"/>
      <c r="F237" s="236" t="s">
        <v>355</v>
      </c>
      <c r="G237" s="102"/>
      <c r="H237" s="102"/>
      <c r="I237" s="102"/>
      <c r="J237" s="102"/>
      <c r="K237" s="102"/>
      <c r="L237" s="103"/>
      <c r="M237" s="233"/>
      <c r="N237" s="234"/>
      <c r="O237" s="125"/>
      <c r="P237" s="125"/>
      <c r="Q237" s="125"/>
      <c r="R237" s="125"/>
      <c r="S237" s="125"/>
      <c r="T237" s="126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T237" s="90" t="s">
        <v>136</v>
      </c>
      <c r="AU237" s="90" t="s">
        <v>81</v>
      </c>
    </row>
    <row r="238" spans="2:51" s="237" customFormat="1" ht="12">
      <c r="B238" s="238"/>
      <c r="D238" s="231" t="s">
        <v>138</v>
      </c>
      <c r="E238" s="239" t="s">
        <v>3</v>
      </c>
      <c r="F238" s="240" t="s">
        <v>356</v>
      </c>
      <c r="H238" s="241">
        <v>237.16</v>
      </c>
      <c r="L238" s="238"/>
      <c r="M238" s="242"/>
      <c r="N238" s="243"/>
      <c r="O238" s="243"/>
      <c r="P238" s="243"/>
      <c r="Q238" s="243"/>
      <c r="R238" s="243"/>
      <c r="S238" s="243"/>
      <c r="T238" s="244"/>
      <c r="AT238" s="239" t="s">
        <v>138</v>
      </c>
      <c r="AU238" s="239" t="s">
        <v>81</v>
      </c>
      <c r="AV238" s="237" t="s">
        <v>81</v>
      </c>
      <c r="AW238" s="237" t="s">
        <v>33</v>
      </c>
      <c r="AX238" s="237" t="s">
        <v>79</v>
      </c>
      <c r="AY238" s="239" t="s">
        <v>125</v>
      </c>
    </row>
    <row r="239" spans="1:65" s="106" customFormat="1" ht="16.5" customHeight="1">
      <c r="A239" s="102"/>
      <c r="B239" s="103"/>
      <c r="C239" s="219" t="s">
        <v>357</v>
      </c>
      <c r="D239" s="219" t="s">
        <v>127</v>
      </c>
      <c r="E239" s="220" t="s">
        <v>358</v>
      </c>
      <c r="F239" s="221" t="s">
        <v>359</v>
      </c>
      <c r="G239" s="222" t="s">
        <v>130</v>
      </c>
      <c r="H239" s="223">
        <v>263.2</v>
      </c>
      <c r="I239" s="5"/>
      <c r="J239" s="224">
        <f>ROUND(I239*H239,2)</f>
        <v>0</v>
      </c>
      <c r="K239" s="221" t="s">
        <v>131</v>
      </c>
      <c r="L239" s="103"/>
      <c r="M239" s="225" t="s">
        <v>3</v>
      </c>
      <c r="N239" s="226" t="s">
        <v>42</v>
      </c>
      <c r="O239" s="125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R239" s="229" t="s">
        <v>132</v>
      </c>
      <c r="AT239" s="229" t="s">
        <v>127</v>
      </c>
      <c r="AU239" s="229" t="s">
        <v>81</v>
      </c>
      <c r="AY239" s="90" t="s">
        <v>125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90" t="s">
        <v>79</v>
      </c>
      <c r="BK239" s="230">
        <f>ROUND(I239*H239,2)</f>
        <v>0</v>
      </c>
      <c r="BL239" s="90" t="s">
        <v>132</v>
      </c>
      <c r="BM239" s="229" t="s">
        <v>360</v>
      </c>
    </row>
    <row r="240" spans="1:47" s="106" customFormat="1" ht="12">
      <c r="A240" s="102"/>
      <c r="B240" s="103"/>
      <c r="C240" s="102"/>
      <c r="D240" s="231" t="s">
        <v>134</v>
      </c>
      <c r="E240" s="102"/>
      <c r="F240" s="232" t="s">
        <v>361</v>
      </c>
      <c r="G240" s="102"/>
      <c r="H240" s="102"/>
      <c r="I240" s="102"/>
      <c r="J240" s="102"/>
      <c r="K240" s="102"/>
      <c r="L240" s="103"/>
      <c r="M240" s="233"/>
      <c r="N240" s="234"/>
      <c r="O240" s="125"/>
      <c r="P240" s="125"/>
      <c r="Q240" s="125"/>
      <c r="R240" s="125"/>
      <c r="S240" s="125"/>
      <c r="T240" s="126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T240" s="90" t="s">
        <v>134</v>
      </c>
      <c r="AU240" s="90" t="s">
        <v>81</v>
      </c>
    </row>
    <row r="241" spans="1:47" s="106" customFormat="1" ht="12">
      <c r="A241" s="102"/>
      <c r="B241" s="103"/>
      <c r="C241" s="102"/>
      <c r="D241" s="235" t="s">
        <v>136</v>
      </c>
      <c r="E241" s="102"/>
      <c r="F241" s="236" t="s">
        <v>362</v>
      </c>
      <c r="G241" s="102"/>
      <c r="H241" s="102"/>
      <c r="I241" s="102"/>
      <c r="J241" s="102"/>
      <c r="K241" s="102"/>
      <c r="L241" s="103"/>
      <c r="M241" s="233"/>
      <c r="N241" s="234"/>
      <c r="O241" s="125"/>
      <c r="P241" s="125"/>
      <c r="Q241" s="125"/>
      <c r="R241" s="125"/>
      <c r="S241" s="125"/>
      <c r="T241" s="126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T241" s="90" t="s">
        <v>136</v>
      </c>
      <c r="AU241" s="90" t="s">
        <v>81</v>
      </c>
    </row>
    <row r="242" spans="2:51" s="237" customFormat="1" ht="12">
      <c r="B242" s="238"/>
      <c r="D242" s="231" t="s">
        <v>138</v>
      </c>
      <c r="E242" s="239" t="s">
        <v>3</v>
      </c>
      <c r="F242" s="240" t="s">
        <v>363</v>
      </c>
      <c r="H242" s="241">
        <v>263.2</v>
      </c>
      <c r="L242" s="238"/>
      <c r="M242" s="242"/>
      <c r="N242" s="243"/>
      <c r="O242" s="243"/>
      <c r="P242" s="243"/>
      <c r="Q242" s="243"/>
      <c r="R242" s="243"/>
      <c r="S242" s="243"/>
      <c r="T242" s="244"/>
      <c r="AT242" s="239" t="s">
        <v>138</v>
      </c>
      <c r="AU242" s="239" t="s">
        <v>81</v>
      </c>
      <c r="AV242" s="237" t="s">
        <v>81</v>
      </c>
      <c r="AW242" s="237" t="s">
        <v>33</v>
      </c>
      <c r="AX242" s="237" t="s">
        <v>79</v>
      </c>
      <c r="AY242" s="239" t="s">
        <v>125</v>
      </c>
    </row>
    <row r="243" spans="1:65" s="106" customFormat="1" ht="16.5" customHeight="1">
      <c r="A243" s="102"/>
      <c r="B243" s="103"/>
      <c r="C243" s="261" t="s">
        <v>364</v>
      </c>
      <c r="D243" s="261" t="s">
        <v>333</v>
      </c>
      <c r="E243" s="262" t="s">
        <v>365</v>
      </c>
      <c r="F243" s="263" t="s">
        <v>366</v>
      </c>
      <c r="G243" s="264" t="s">
        <v>367</v>
      </c>
      <c r="H243" s="265">
        <v>5.264</v>
      </c>
      <c r="I243" s="6"/>
      <c r="J243" s="266">
        <f>ROUND(I243*H243,2)</f>
        <v>0</v>
      </c>
      <c r="K243" s="263" t="s">
        <v>131</v>
      </c>
      <c r="L243" s="267"/>
      <c r="M243" s="268" t="s">
        <v>3</v>
      </c>
      <c r="N243" s="269" t="s">
        <v>42</v>
      </c>
      <c r="O243" s="125"/>
      <c r="P243" s="227">
        <f>O243*H243</f>
        <v>0</v>
      </c>
      <c r="Q243" s="227">
        <v>0.001</v>
      </c>
      <c r="R243" s="227">
        <f>Q243*H243</f>
        <v>0.0052640000000000004</v>
      </c>
      <c r="S243" s="227">
        <v>0</v>
      </c>
      <c r="T243" s="228">
        <f>S243*H243</f>
        <v>0</v>
      </c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R243" s="229" t="s">
        <v>181</v>
      </c>
      <c r="AT243" s="229" t="s">
        <v>333</v>
      </c>
      <c r="AU243" s="229" t="s">
        <v>81</v>
      </c>
      <c r="AY243" s="90" t="s">
        <v>125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90" t="s">
        <v>79</v>
      </c>
      <c r="BK243" s="230">
        <f>ROUND(I243*H243,2)</f>
        <v>0</v>
      </c>
      <c r="BL243" s="90" t="s">
        <v>132</v>
      </c>
      <c r="BM243" s="229" t="s">
        <v>368</v>
      </c>
    </row>
    <row r="244" spans="1:47" s="106" customFormat="1" ht="12">
      <c r="A244" s="102"/>
      <c r="B244" s="103"/>
      <c r="C244" s="102"/>
      <c r="D244" s="231" t="s">
        <v>134</v>
      </c>
      <c r="E244" s="102"/>
      <c r="F244" s="232" t="s">
        <v>366</v>
      </c>
      <c r="G244" s="102"/>
      <c r="H244" s="102"/>
      <c r="I244" s="102"/>
      <c r="J244" s="102"/>
      <c r="K244" s="102"/>
      <c r="L244" s="103"/>
      <c r="M244" s="233"/>
      <c r="N244" s="234"/>
      <c r="O244" s="125"/>
      <c r="P244" s="125"/>
      <c r="Q244" s="125"/>
      <c r="R244" s="125"/>
      <c r="S244" s="125"/>
      <c r="T244" s="126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T244" s="90" t="s">
        <v>134</v>
      </c>
      <c r="AU244" s="90" t="s">
        <v>81</v>
      </c>
    </row>
    <row r="245" spans="2:51" s="237" customFormat="1" ht="12">
      <c r="B245" s="238"/>
      <c r="D245" s="231" t="s">
        <v>138</v>
      </c>
      <c r="F245" s="240" t="s">
        <v>369</v>
      </c>
      <c r="H245" s="241">
        <v>5.264</v>
      </c>
      <c r="L245" s="238"/>
      <c r="M245" s="242"/>
      <c r="N245" s="243"/>
      <c r="O245" s="243"/>
      <c r="P245" s="243"/>
      <c r="Q245" s="243"/>
      <c r="R245" s="243"/>
      <c r="S245" s="243"/>
      <c r="T245" s="244"/>
      <c r="AT245" s="239" t="s">
        <v>138</v>
      </c>
      <c r="AU245" s="239" t="s">
        <v>81</v>
      </c>
      <c r="AV245" s="237" t="s">
        <v>81</v>
      </c>
      <c r="AW245" s="237" t="s">
        <v>4</v>
      </c>
      <c r="AX245" s="237" t="s">
        <v>79</v>
      </c>
      <c r="AY245" s="239" t="s">
        <v>125</v>
      </c>
    </row>
    <row r="246" spans="2:63" s="206" customFormat="1" ht="20.85" customHeight="1">
      <c r="B246" s="207"/>
      <c r="D246" s="208" t="s">
        <v>70</v>
      </c>
      <c r="E246" s="217" t="s">
        <v>220</v>
      </c>
      <c r="F246" s="217" t="s">
        <v>370</v>
      </c>
      <c r="J246" s="218">
        <f>BK246</f>
        <v>0</v>
      </c>
      <c r="L246" s="207"/>
      <c r="M246" s="211"/>
      <c r="N246" s="212"/>
      <c r="O246" s="212"/>
      <c r="P246" s="213">
        <f>SUM(P247:P253)</f>
        <v>0</v>
      </c>
      <c r="Q246" s="212"/>
      <c r="R246" s="213">
        <f>SUM(R247:R253)</f>
        <v>0</v>
      </c>
      <c r="S246" s="212"/>
      <c r="T246" s="214">
        <f>SUM(T247:T253)</f>
        <v>0</v>
      </c>
      <c r="AR246" s="208" t="s">
        <v>79</v>
      </c>
      <c r="AT246" s="215" t="s">
        <v>70</v>
      </c>
      <c r="AU246" s="215" t="s">
        <v>81</v>
      </c>
      <c r="AY246" s="208" t="s">
        <v>125</v>
      </c>
      <c r="BK246" s="216">
        <f>SUM(BK247:BK253)</f>
        <v>0</v>
      </c>
    </row>
    <row r="247" spans="1:65" s="106" customFormat="1" ht="16.5" customHeight="1">
      <c r="A247" s="102"/>
      <c r="B247" s="103"/>
      <c r="C247" s="219" t="s">
        <v>371</v>
      </c>
      <c r="D247" s="219" t="s">
        <v>127</v>
      </c>
      <c r="E247" s="220" t="s">
        <v>372</v>
      </c>
      <c r="F247" s="221" t="s">
        <v>373</v>
      </c>
      <c r="G247" s="222" t="s">
        <v>191</v>
      </c>
      <c r="H247" s="223">
        <v>18.808</v>
      </c>
      <c r="I247" s="5"/>
      <c r="J247" s="224">
        <f>ROUND(I247*H247,2)</f>
        <v>0</v>
      </c>
      <c r="K247" s="221" t="s">
        <v>131</v>
      </c>
      <c r="L247" s="103"/>
      <c r="M247" s="225" t="s">
        <v>3</v>
      </c>
      <c r="N247" s="226" t="s">
        <v>42</v>
      </c>
      <c r="O247" s="125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R247" s="229" t="s">
        <v>132</v>
      </c>
      <c r="AT247" s="229" t="s">
        <v>127</v>
      </c>
      <c r="AU247" s="229" t="s">
        <v>146</v>
      </c>
      <c r="AY247" s="90" t="s">
        <v>125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90" t="s">
        <v>79</v>
      </c>
      <c r="BK247" s="230">
        <f>ROUND(I247*H247,2)</f>
        <v>0</v>
      </c>
      <c r="BL247" s="90" t="s">
        <v>132</v>
      </c>
      <c r="BM247" s="229" t="s">
        <v>374</v>
      </c>
    </row>
    <row r="248" spans="1:47" s="106" customFormat="1" ht="19.5">
      <c r="A248" s="102"/>
      <c r="B248" s="103"/>
      <c r="C248" s="102"/>
      <c r="D248" s="231" t="s">
        <v>134</v>
      </c>
      <c r="E248" s="102"/>
      <c r="F248" s="232" t="s">
        <v>375</v>
      </c>
      <c r="G248" s="102"/>
      <c r="H248" s="102"/>
      <c r="I248" s="102"/>
      <c r="J248" s="102"/>
      <c r="K248" s="102"/>
      <c r="L248" s="103"/>
      <c r="M248" s="233"/>
      <c r="N248" s="234"/>
      <c r="O248" s="125"/>
      <c r="P248" s="125"/>
      <c r="Q248" s="125"/>
      <c r="R248" s="125"/>
      <c r="S248" s="125"/>
      <c r="T248" s="126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T248" s="90" t="s">
        <v>134</v>
      </c>
      <c r="AU248" s="90" t="s">
        <v>146</v>
      </c>
    </row>
    <row r="249" spans="1:47" s="106" customFormat="1" ht="12">
      <c r="A249" s="102"/>
      <c r="B249" s="103"/>
      <c r="C249" s="102"/>
      <c r="D249" s="235" t="s">
        <v>136</v>
      </c>
      <c r="E249" s="102"/>
      <c r="F249" s="236" t="s">
        <v>376</v>
      </c>
      <c r="G249" s="102"/>
      <c r="H249" s="102"/>
      <c r="I249" s="102"/>
      <c r="J249" s="102"/>
      <c r="K249" s="102"/>
      <c r="L249" s="103"/>
      <c r="M249" s="233"/>
      <c r="N249" s="234"/>
      <c r="O249" s="125"/>
      <c r="P249" s="125"/>
      <c r="Q249" s="125"/>
      <c r="R249" s="125"/>
      <c r="S249" s="125"/>
      <c r="T249" s="126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T249" s="90" t="s">
        <v>136</v>
      </c>
      <c r="AU249" s="90" t="s">
        <v>146</v>
      </c>
    </row>
    <row r="250" spans="2:51" s="237" customFormat="1" ht="12">
      <c r="B250" s="238"/>
      <c r="D250" s="231" t="s">
        <v>138</v>
      </c>
      <c r="E250" s="239" t="s">
        <v>3</v>
      </c>
      <c r="F250" s="240" t="s">
        <v>377</v>
      </c>
      <c r="H250" s="241">
        <v>2.498</v>
      </c>
      <c r="L250" s="238"/>
      <c r="M250" s="242"/>
      <c r="N250" s="243"/>
      <c r="O250" s="243"/>
      <c r="P250" s="243"/>
      <c r="Q250" s="243"/>
      <c r="R250" s="243"/>
      <c r="S250" s="243"/>
      <c r="T250" s="244"/>
      <c r="AT250" s="239" t="s">
        <v>138</v>
      </c>
      <c r="AU250" s="239" t="s">
        <v>146</v>
      </c>
      <c r="AV250" s="237" t="s">
        <v>81</v>
      </c>
      <c r="AW250" s="237" t="s">
        <v>33</v>
      </c>
      <c r="AX250" s="237" t="s">
        <v>71</v>
      </c>
      <c r="AY250" s="239" t="s">
        <v>125</v>
      </c>
    </row>
    <row r="251" spans="2:51" s="237" customFormat="1" ht="12">
      <c r="B251" s="238"/>
      <c r="D251" s="231" t="s">
        <v>138</v>
      </c>
      <c r="E251" s="239" t="s">
        <v>3</v>
      </c>
      <c r="F251" s="240" t="s">
        <v>378</v>
      </c>
      <c r="H251" s="241">
        <v>3.99</v>
      </c>
      <c r="L251" s="238"/>
      <c r="M251" s="242"/>
      <c r="N251" s="243"/>
      <c r="O251" s="243"/>
      <c r="P251" s="243"/>
      <c r="Q251" s="243"/>
      <c r="R251" s="243"/>
      <c r="S251" s="243"/>
      <c r="T251" s="244"/>
      <c r="AT251" s="239" t="s">
        <v>138</v>
      </c>
      <c r="AU251" s="239" t="s">
        <v>146</v>
      </c>
      <c r="AV251" s="237" t="s">
        <v>81</v>
      </c>
      <c r="AW251" s="237" t="s">
        <v>33</v>
      </c>
      <c r="AX251" s="237" t="s">
        <v>71</v>
      </c>
      <c r="AY251" s="239" t="s">
        <v>125</v>
      </c>
    </row>
    <row r="252" spans="2:51" s="237" customFormat="1" ht="12">
      <c r="B252" s="238"/>
      <c r="D252" s="231" t="s">
        <v>138</v>
      </c>
      <c r="E252" s="239" t="s">
        <v>3</v>
      </c>
      <c r="F252" s="240" t="s">
        <v>379</v>
      </c>
      <c r="H252" s="241">
        <v>12.32</v>
      </c>
      <c r="L252" s="238"/>
      <c r="M252" s="242"/>
      <c r="N252" s="243"/>
      <c r="O252" s="243"/>
      <c r="P252" s="243"/>
      <c r="Q252" s="243"/>
      <c r="R252" s="243"/>
      <c r="S252" s="243"/>
      <c r="T252" s="244"/>
      <c r="AT252" s="239" t="s">
        <v>138</v>
      </c>
      <c r="AU252" s="239" t="s">
        <v>146</v>
      </c>
      <c r="AV252" s="237" t="s">
        <v>81</v>
      </c>
      <c r="AW252" s="237" t="s">
        <v>33</v>
      </c>
      <c r="AX252" s="237" t="s">
        <v>71</v>
      </c>
      <c r="AY252" s="239" t="s">
        <v>125</v>
      </c>
    </row>
    <row r="253" spans="2:51" s="253" customFormat="1" ht="12">
      <c r="B253" s="254"/>
      <c r="D253" s="231" t="s">
        <v>138</v>
      </c>
      <c r="E253" s="255" t="s">
        <v>3</v>
      </c>
      <c r="F253" s="256" t="s">
        <v>331</v>
      </c>
      <c r="H253" s="257">
        <v>18.808</v>
      </c>
      <c r="L253" s="254"/>
      <c r="M253" s="258"/>
      <c r="N253" s="259"/>
      <c r="O253" s="259"/>
      <c r="P253" s="259"/>
      <c r="Q253" s="259"/>
      <c r="R253" s="259"/>
      <c r="S253" s="259"/>
      <c r="T253" s="260"/>
      <c r="AT253" s="255" t="s">
        <v>138</v>
      </c>
      <c r="AU253" s="255" t="s">
        <v>146</v>
      </c>
      <c r="AV253" s="253" t="s">
        <v>132</v>
      </c>
      <c r="AW253" s="253" t="s">
        <v>33</v>
      </c>
      <c r="AX253" s="253" t="s">
        <v>79</v>
      </c>
      <c r="AY253" s="255" t="s">
        <v>125</v>
      </c>
    </row>
    <row r="254" spans="2:63" s="206" customFormat="1" ht="22.9" customHeight="1">
      <c r="B254" s="207"/>
      <c r="D254" s="208" t="s">
        <v>70</v>
      </c>
      <c r="E254" s="217" t="s">
        <v>81</v>
      </c>
      <c r="F254" s="217" t="s">
        <v>380</v>
      </c>
      <c r="J254" s="218">
        <f>BK254</f>
        <v>0</v>
      </c>
      <c r="L254" s="207"/>
      <c r="M254" s="211"/>
      <c r="N254" s="212"/>
      <c r="O254" s="212"/>
      <c r="P254" s="213">
        <f>SUM(P255:P258)</f>
        <v>0</v>
      </c>
      <c r="Q254" s="212"/>
      <c r="R254" s="213">
        <f>SUM(R255:R258)</f>
        <v>33.826840000000004</v>
      </c>
      <c r="S254" s="212"/>
      <c r="T254" s="214">
        <f>SUM(T255:T258)</f>
        <v>0</v>
      </c>
      <c r="AR254" s="208" t="s">
        <v>79</v>
      </c>
      <c r="AT254" s="215" t="s">
        <v>70</v>
      </c>
      <c r="AU254" s="215" t="s">
        <v>79</v>
      </c>
      <c r="AY254" s="208" t="s">
        <v>125</v>
      </c>
      <c r="BK254" s="216">
        <f>SUM(BK255:BK258)</f>
        <v>0</v>
      </c>
    </row>
    <row r="255" spans="1:65" s="106" customFormat="1" ht="24.2" customHeight="1">
      <c r="A255" s="102"/>
      <c r="B255" s="103"/>
      <c r="C255" s="219" t="s">
        <v>381</v>
      </c>
      <c r="D255" s="219" t="s">
        <v>127</v>
      </c>
      <c r="E255" s="220" t="s">
        <v>382</v>
      </c>
      <c r="F255" s="221" t="s">
        <v>383</v>
      </c>
      <c r="G255" s="222" t="s">
        <v>176</v>
      </c>
      <c r="H255" s="223">
        <v>188</v>
      </c>
      <c r="I255" s="5"/>
      <c r="J255" s="224">
        <f>ROUND(I255*H255,2)</f>
        <v>0</v>
      </c>
      <c r="K255" s="221" t="s">
        <v>131</v>
      </c>
      <c r="L255" s="103"/>
      <c r="M255" s="225" t="s">
        <v>3</v>
      </c>
      <c r="N255" s="226" t="s">
        <v>42</v>
      </c>
      <c r="O255" s="125"/>
      <c r="P255" s="227">
        <f>O255*H255</f>
        <v>0</v>
      </c>
      <c r="Q255" s="227">
        <v>0.17993</v>
      </c>
      <c r="R255" s="227">
        <f>Q255*H255</f>
        <v>33.826840000000004</v>
      </c>
      <c r="S255" s="227">
        <v>0</v>
      </c>
      <c r="T255" s="228">
        <f>S255*H255</f>
        <v>0</v>
      </c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R255" s="229" t="s">
        <v>132</v>
      </c>
      <c r="AT255" s="229" t="s">
        <v>127</v>
      </c>
      <c r="AU255" s="229" t="s">
        <v>81</v>
      </c>
      <c r="AY255" s="90" t="s">
        <v>125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90" t="s">
        <v>79</v>
      </c>
      <c r="BK255" s="230">
        <f>ROUND(I255*H255,2)</f>
        <v>0</v>
      </c>
      <c r="BL255" s="90" t="s">
        <v>132</v>
      </c>
      <c r="BM255" s="229" t="s">
        <v>384</v>
      </c>
    </row>
    <row r="256" spans="1:47" s="106" customFormat="1" ht="19.5">
      <c r="A256" s="102"/>
      <c r="B256" s="103"/>
      <c r="C256" s="102"/>
      <c r="D256" s="231" t="s">
        <v>134</v>
      </c>
      <c r="E256" s="102"/>
      <c r="F256" s="232" t="s">
        <v>385</v>
      </c>
      <c r="G256" s="102"/>
      <c r="H256" s="102"/>
      <c r="I256" s="102"/>
      <c r="J256" s="102"/>
      <c r="K256" s="102"/>
      <c r="L256" s="103"/>
      <c r="M256" s="233"/>
      <c r="N256" s="234"/>
      <c r="O256" s="125"/>
      <c r="P256" s="125"/>
      <c r="Q256" s="125"/>
      <c r="R256" s="125"/>
      <c r="S256" s="125"/>
      <c r="T256" s="126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T256" s="90" t="s">
        <v>134</v>
      </c>
      <c r="AU256" s="90" t="s">
        <v>81</v>
      </c>
    </row>
    <row r="257" spans="1:47" s="106" customFormat="1" ht="12">
      <c r="A257" s="102"/>
      <c r="B257" s="103"/>
      <c r="C257" s="102"/>
      <c r="D257" s="235" t="s">
        <v>136</v>
      </c>
      <c r="E257" s="102"/>
      <c r="F257" s="236" t="s">
        <v>386</v>
      </c>
      <c r="G257" s="102"/>
      <c r="H257" s="102"/>
      <c r="I257" s="102"/>
      <c r="J257" s="102"/>
      <c r="K257" s="102"/>
      <c r="L257" s="103"/>
      <c r="M257" s="233"/>
      <c r="N257" s="234"/>
      <c r="O257" s="125"/>
      <c r="P257" s="125"/>
      <c r="Q257" s="125"/>
      <c r="R257" s="125"/>
      <c r="S257" s="125"/>
      <c r="T257" s="126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T257" s="90" t="s">
        <v>136</v>
      </c>
      <c r="AU257" s="90" t="s">
        <v>81</v>
      </c>
    </row>
    <row r="258" spans="2:51" s="237" customFormat="1" ht="12">
      <c r="B258" s="238"/>
      <c r="D258" s="231" t="s">
        <v>138</v>
      </c>
      <c r="E258" s="239" t="s">
        <v>3</v>
      </c>
      <c r="F258" s="240" t="s">
        <v>387</v>
      </c>
      <c r="H258" s="241">
        <v>188</v>
      </c>
      <c r="L258" s="238"/>
      <c r="M258" s="242"/>
      <c r="N258" s="243"/>
      <c r="O258" s="243"/>
      <c r="P258" s="243"/>
      <c r="Q258" s="243"/>
      <c r="R258" s="243"/>
      <c r="S258" s="243"/>
      <c r="T258" s="244"/>
      <c r="AT258" s="239" t="s">
        <v>138</v>
      </c>
      <c r="AU258" s="239" t="s">
        <v>81</v>
      </c>
      <c r="AV258" s="237" t="s">
        <v>81</v>
      </c>
      <c r="AW258" s="237" t="s">
        <v>33</v>
      </c>
      <c r="AX258" s="237" t="s">
        <v>79</v>
      </c>
      <c r="AY258" s="239" t="s">
        <v>125</v>
      </c>
    </row>
    <row r="259" spans="2:63" s="206" customFormat="1" ht="22.9" customHeight="1">
      <c r="B259" s="207"/>
      <c r="D259" s="208" t="s">
        <v>70</v>
      </c>
      <c r="E259" s="217" t="s">
        <v>146</v>
      </c>
      <c r="F259" s="217" t="s">
        <v>388</v>
      </c>
      <c r="J259" s="218">
        <f>BK259</f>
        <v>0</v>
      </c>
      <c r="L259" s="207"/>
      <c r="M259" s="211"/>
      <c r="N259" s="212"/>
      <c r="O259" s="212"/>
      <c r="P259" s="213">
        <f>SUM(P260:P267)</f>
        <v>0</v>
      </c>
      <c r="Q259" s="212"/>
      <c r="R259" s="213">
        <f>SUM(R260:R267)</f>
        <v>0</v>
      </c>
      <c r="S259" s="212"/>
      <c r="T259" s="214">
        <f>SUM(T260:T267)</f>
        <v>0</v>
      </c>
      <c r="AR259" s="208" t="s">
        <v>79</v>
      </c>
      <c r="AT259" s="215" t="s">
        <v>70</v>
      </c>
      <c r="AU259" s="215" t="s">
        <v>79</v>
      </c>
      <c r="AY259" s="208" t="s">
        <v>125</v>
      </c>
      <c r="BK259" s="216">
        <f>SUM(BK260:BK267)</f>
        <v>0</v>
      </c>
    </row>
    <row r="260" spans="1:65" s="106" customFormat="1" ht="16.5" customHeight="1">
      <c r="A260" s="102"/>
      <c r="B260" s="103"/>
      <c r="C260" s="219" t="s">
        <v>389</v>
      </c>
      <c r="D260" s="219" t="s">
        <v>127</v>
      </c>
      <c r="E260" s="220" t="s">
        <v>390</v>
      </c>
      <c r="F260" s="221" t="s">
        <v>391</v>
      </c>
      <c r="G260" s="222" t="s">
        <v>176</v>
      </c>
      <c r="H260" s="223">
        <v>188</v>
      </c>
      <c r="I260" s="5"/>
      <c r="J260" s="224">
        <f>ROUND(I260*H260,2)</f>
        <v>0</v>
      </c>
      <c r="K260" s="221" t="s">
        <v>131</v>
      </c>
      <c r="L260" s="103"/>
      <c r="M260" s="225" t="s">
        <v>3</v>
      </c>
      <c r="N260" s="226" t="s">
        <v>42</v>
      </c>
      <c r="O260" s="125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R260" s="229" t="s">
        <v>132</v>
      </c>
      <c r="AT260" s="229" t="s">
        <v>127</v>
      </c>
      <c r="AU260" s="229" t="s">
        <v>81</v>
      </c>
      <c r="AY260" s="90" t="s">
        <v>125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90" t="s">
        <v>79</v>
      </c>
      <c r="BK260" s="230">
        <f>ROUND(I260*H260,2)</f>
        <v>0</v>
      </c>
      <c r="BL260" s="90" t="s">
        <v>132</v>
      </c>
      <c r="BM260" s="229" t="s">
        <v>392</v>
      </c>
    </row>
    <row r="261" spans="1:47" s="106" customFormat="1" ht="12">
      <c r="A261" s="102"/>
      <c r="B261" s="103"/>
      <c r="C261" s="102"/>
      <c r="D261" s="231" t="s">
        <v>134</v>
      </c>
      <c r="E261" s="102"/>
      <c r="F261" s="232" t="s">
        <v>393</v>
      </c>
      <c r="G261" s="102"/>
      <c r="H261" s="102"/>
      <c r="I261" s="102"/>
      <c r="J261" s="102"/>
      <c r="K261" s="102"/>
      <c r="L261" s="103"/>
      <c r="M261" s="233"/>
      <c r="N261" s="234"/>
      <c r="O261" s="125"/>
      <c r="P261" s="125"/>
      <c r="Q261" s="125"/>
      <c r="R261" s="125"/>
      <c r="S261" s="125"/>
      <c r="T261" s="126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T261" s="90" t="s">
        <v>134</v>
      </c>
      <c r="AU261" s="90" t="s">
        <v>81</v>
      </c>
    </row>
    <row r="262" spans="1:47" s="106" customFormat="1" ht="12">
      <c r="A262" s="102"/>
      <c r="B262" s="103"/>
      <c r="C262" s="102"/>
      <c r="D262" s="235" t="s">
        <v>136</v>
      </c>
      <c r="E262" s="102"/>
      <c r="F262" s="236" t="s">
        <v>394</v>
      </c>
      <c r="G262" s="102"/>
      <c r="H262" s="102"/>
      <c r="I262" s="102"/>
      <c r="J262" s="102"/>
      <c r="K262" s="102"/>
      <c r="L262" s="103"/>
      <c r="M262" s="233"/>
      <c r="N262" s="234"/>
      <c r="O262" s="125"/>
      <c r="P262" s="125"/>
      <c r="Q262" s="125"/>
      <c r="R262" s="125"/>
      <c r="S262" s="125"/>
      <c r="T262" s="126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T262" s="90" t="s">
        <v>136</v>
      </c>
      <c r="AU262" s="90" t="s">
        <v>81</v>
      </c>
    </row>
    <row r="263" spans="2:51" s="237" customFormat="1" ht="12">
      <c r="B263" s="238"/>
      <c r="D263" s="231" t="s">
        <v>138</v>
      </c>
      <c r="E263" s="239" t="s">
        <v>3</v>
      </c>
      <c r="F263" s="240" t="s">
        <v>387</v>
      </c>
      <c r="H263" s="241">
        <v>188</v>
      </c>
      <c r="L263" s="238"/>
      <c r="M263" s="242"/>
      <c r="N263" s="243"/>
      <c r="O263" s="243"/>
      <c r="P263" s="243"/>
      <c r="Q263" s="243"/>
      <c r="R263" s="243"/>
      <c r="S263" s="243"/>
      <c r="T263" s="244"/>
      <c r="AT263" s="239" t="s">
        <v>138</v>
      </c>
      <c r="AU263" s="239" t="s">
        <v>81</v>
      </c>
      <c r="AV263" s="237" t="s">
        <v>81</v>
      </c>
      <c r="AW263" s="237" t="s">
        <v>33</v>
      </c>
      <c r="AX263" s="237" t="s">
        <v>79</v>
      </c>
      <c r="AY263" s="239" t="s">
        <v>125</v>
      </c>
    </row>
    <row r="264" spans="1:65" s="106" customFormat="1" ht="16.5" customHeight="1">
      <c r="A264" s="102"/>
      <c r="B264" s="103"/>
      <c r="C264" s="219" t="s">
        <v>395</v>
      </c>
      <c r="D264" s="219" t="s">
        <v>127</v>
      </c>
      <c r="E264" s="220" t="s">
        <v>396</v>
      </c>
      <c r="F264" s="221" t="s">
        <v>397</v>
      </c>
      <c r="G264" s="222" t="s">
        <v>176</v>
      </c>
      <c r="H264" s="223">
        <v>188</v>
      </c>
      <c r="I264" s="5"/>
      <c r="J264" s="224">
        <f>ROUND(I264*H264,2)</f>
        <v>0</v>
      </c>
      <c r="K264" s="221" t="s">
        <v>131</v>
      </c>
      <c r="L264" s="103"/>
      <c r="M264" s="225" t="s">
        <v>3</v>
      </c>
      <c r="N264" s="226" t="s">
        <v>42</v>
      </c>
      <c r="O264" s="125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R264" s="229" t="s">
        <v>132</v>
      </c>
      <c r="AT264" s="229" t="s">
        <v>127</v>
      </c>
      <c r="AU264" s="229" t="s">
        <v>81</v>
      </c>
      <c r="AY264" s="90" t="s">
        <v>125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90" t="s">
        <v>79</v>
      </c>
      <c r="BK264" s="230">
        <f>ROUND(I264*H264,2)</f>
        <v>0</v>
      </c>
      <c r="BL264" s="90" t="s">
        <v>132</v>
      </c>
      <c r="BM264" s="229" t="s">
        <v>398</v>
      </c>
    </row>
    <row r="265" spans="1:47" s="106" customFormat="1" ht="12">
      <c r="A265" s="102"/>
      <c r="B265" s="103"/>
      <c r="C265" s="102"/>
      <c r="D265" s="231" t="s">
        <v>134</v>
      </c>
      <c r="E265" s="102"/>
      <c r="F265" s="232" t="s">
        <v>399</v>
      </c>
      <c r="G265" s="102"/>
      <c r="H265" s="102"/>
      <c r="I265" s="102"/>
      <c r="J265" s="102"/>
      <c r="K265" s="102"/>
      <c r="L265" s="103"/>
      <c r="M265" s="233"/>
      <c r="N265" s="234"/>
      <c r="O265" s="125"/>
      <c r="P265" s="125"/>
      <c r="Q265" s="125"/>
      <c r="R265" s="125"/>
      <c r="S265" s="125"/>
      <c r="T265" s="126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T265" s="90" t="s">
        <v>134</v>
      </c>
      <c r="AU265" s="90" t="s">
        <v>81</v>
      </c>
    </row>
    <row r="266" spans="1:47" s="106" customFormat="1" ht="12">
      <c r="A266" s="102"/>
      <c r="B266" s="103"/>
      <c r="C266" s="102"/>
      <c r="D266" s="235" t="s">
        <v>136</v>
      </c>
      <c r="E266" s="102"/>
      <c r="F266" s="236" t="s">
        <v>400</v>
      </c>
      <c r="G266" s="102"/>
      <c r="H266" s="102"/>
      <c r="I266" s="102"/>
      <c r="J266" s="102"/>
      <c r="K266" s="102"/>
      <c r="L266" s="103"/>
      <c r="M266" s="233"/>
      <c r="N266" s="234"/>
      <c r="O266" s="125"/>
      <c r="P266" s="125"/>
      <c r="Q266" s="125"/>
      <c r="R266" s="125"/>
      <c r="S266" s="125"/>
      <c r="T266" s="126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T266" s="90" t="s">
        <v>136</v>
      </c>
      <c r="AU266" s="90" t="s">
        <v>81</v>
      </c>
    </row>
    <row r="267" spans="2:51" s="237" customFormat="1" ht="12">
      <c r="B267" s="238"/>
      <c r="D267" s="231" t="s">
        <v>138</v>
      </c>
      <c r="E267" s="239" t="s">
        <v>3</v>
      </c>
      <c r="F267" s="240" t="s">
        <v>387</v>
      </c>
      <c r="H267" s="241">
        <v>188</v>
      </c>
      <c r="L267" s="238"/>
      <c r="M267" s="242"/>
      <c r="N267" s="243"/>
      <c r="O267" s="243"/>
      <c r="P267" s="243"/>
      <c r="Q267" s="243"/>
      <c r="R267" s="243"/>
      <c r="S267" s="243"/>
      <c r="T267" s="244"/>
      <c r="AT267" s="239" t="s">
        <v>138</v>
      </c>
      <c r="AU267" s="239" t="s">
        <v>81</v>
      </c>
      <c r="AV267" s="237" t="s">
        <v>81</v>
      </c>
      <c r="AW267" s="237" t="s">
        <v>33</v>
      </c>
      <c r="AX267" s="237" t="s">
        <v>79</v>
      </c>
      <c r="AY267" s="239" t="s">
        <v>125</v>
      </c>
    </row>
    <row r="268" spans="2:63" s="206" customFormat="1" ht="22.9" customHeight="1">
      <c r="B268" s="207"/>
      <c r="D268" s="208" t="s">
        <v>70</v>
      </c>
      <c r="E268" s="217" t="s">
        <v>132</v>
      </c>
      <c r="F268" s="217" t="s">
        <v>401</v>
      </c>
      <c r="J268" s="218">
        <f>BK268</f>
        <v>0</v>
      </c>
      <c r="L268" s="207"/>
      <c r="M268" s="211"/>
      <c r="N268" s="212"/>
      <c r="O268" s="212"/>
      <c r="P268" s="213">
        <f>SUM(P269:P309)</f>
        <v>0</v>
      </c>
      <c r="Q268" s="212"/>
      <c r="R268" s="213">
        <f>SUM(R269:R309)</f>
        <v>3.48303648</v>
      </c>
      <c r="S268" s="212"/>
      <c r="T268" s="214">
        <f>SUM(T269:T309)</f>
        <v>0</v>
      </c>
      <c r="AR268" s="208" t="s">
        <v>79</v>
      </c>
      <c r="AT268" s="215" t="s">
        <v>70</v>
      </c>
      <c r="AU268" s="215" t="s">
        <v>79</v>
      </c>
      <c r="AY268" s="208" t="s">
        <v>125</v>
      </c>
      <c r="BK268" s="216">
        <f>SUM(BK269:BK309)</f>
        <v>0</v>
      </c>
    </row>
    <row r="269" spans="1:65" s="106" customFormat="1" ht="16.5" customHeight="1">
      <c r="A269" s="102"/>
      <c r="B269" s="103"/>
      <c r="C269" s="219" t="s">
        <v>402</v>
      </c>
      <c r="D269" s="219" t="s">
        <v>127</v>
      </c>
      <c r="E269" s="220" t="s">
        <v>403</v>
      </c>
      <c r="F269" s="221" t="s">
        <v>404</v>
      </c>
      <c r="G269" s="222" t="s">
        <v>405</v>
      </c>
      <c r="H269" s="223">
        <v>10</v>
      </c>
      <c r="I269" s="5"/>
      <c r="J269" s="224">
        <f>ROUND(I269*H269,2)</f>
        <v>0</v>
      </c>
      <c r="K269" s="221" t="s">
        <v>131</v>
      </c>
      <c r="L269" s="103"/>
      <c r="M269" s="225" t="s">
        <v>3</v>
      </c>
      <c r="N269" s="226" t="s">
        <v>42</v>
      </c>
      <c r="O269" s="125"/>
      <c r="P269" s="227">
        <f>O269*H269</f>
        <v>0</v>
      </c>
      <c r="Q269" s="227">
        <v>0.22394</v>
      </c>
      <c r="R269" s="227">
        <f>Q269*H269</f>
        <v>2.2394</v>
      </c>
      <c r="S269" s="227">
        <v>0</v>
      </c>
      <c r="T269" s="228">
        <f>S269*H269</f>
        <v>0</v>
      </c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R269" s="229" t="s">
        <v>132</v>
      </c>
      <c r="AT269" s="229" t="s">
        <v>127</v>
      </c>
      <c r="AU269" s="229" t="s">
        <v>81</v>
      </c>
      <c r="AY269" s="90" t="s">
        <v>125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90" t="s">
        <v>79</v>
      </c>
      <c r="BK269" s="230">
        <f>ROUND(I269*H269,2)</f>
        <v>0</v>
      </c>
      <c r="BL269" s="90" t="s">
        <v>132</v>
      </c>
      <c r="BM269" s="229" t="s">
        <v>406</v>
      </c>
    </row>
    <row r="270" spans="1:47" s="106" customFormat="1" ht="12">
      <c r="A270" s="102"/>
      <c r="B270" s="103"/>
      <c r="C270" s="102"/>
      <c r="D270" s="231" t="s">
        <v>134</v>
      </c>
      <c r="E270" s="102"/>
      <c r="F270" s="232" t="s">
        <v>407</v>
      </c>
      <c r="G270" s="102"/>
      <c r="H270" s="102"/>
      <c r="I270" s="102"/>
      <c r="J270" s="102"/>
      <c r="K270" s="102"/>
      <c r="L270" s="103"/>
      <c r="M270" s="233"/>
      <c r="N270" s="234"/>
      <c r="O270" s="125"/>
      <c r="P270" s="125"/>
      <c r="Q270" s="125"/>
      <c r="R270" s="125"/>
      <c r="S270" s="125"/>
      <c r="T270" s="126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T270" s="90" t="s">
        <v>134</v>
      </c>
      <c r="AU270" s="90" t="s">
        <v>81</v>
      </c>
    </row>
    <row r="271" spans="1:47" s="106" customFormat="1" ht="12">
      <c r="A271" s="102"/>
      <c r="B271" s="103"/>
      <c r="C271" s="102"/>
      <c r="D271" s="235" t="s">
        <v>136</v>
      </c>
      <c r="E271" s="102"/>
      <c r="F271" s="236" t="s">
        <v>408</v>
      </c>
      <c r="G271" s="102"/>
      <c r="H271" s="102"/>
      <c r="I271" s="102"/>
      <c r="J271" s="102"/>
      <c r="K271" s="102"/>
      <c r="L271" s="103"/>
      <c r="M271" s="233"/>
      <c r="N271" s="234"/>
      <c r="O271" s="125"/>
      <c r="P271" s="125"/>
      <c r="Q271" s="125"/>
      <c r="R271" s="125"/>
      <c r="S271" s="125"/>
      <c r="T271" s="126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T271" s="90" t="s">
        <v>136</v>
      </c>
      <c r="AU271" s="90" t="s">
        <v>81</v>
      </c>
    </row>
    <row r="272" spans="2:51" s="237" customFormat="1" ht="12">
      <c r="B272" s="238"/>
      <c r="D272" s="231" t="s">
        <v>138</v>
      </c>
      <c r="E272" s="239" t="s">
        <v>3</v>
      </c>
      <c r="F272" s="240" t="s">
        <v>409</v>
      </c>
      <c r="H272" s="241">
        <v>10</v>
      </c>
      <c r="L272" s="238"/>
      <c r="M272" s="242"/>
      <c r="N272" s="243"/>
      <c r="O272" s="243"/>
      <c r="P272" s="243"/>
      <c r="Q272" s="243"/>
      <c r="R272" s="243"/>
      <c r="S272" s="243"/>
      <c r="T272" s="244"/>
      <c r="AT272" s="239" t="s">
        <v>138</v>
      </c>
      <c r="AU272" s="239" t="s">
        <v>81</v>
      </c>
      <c r="AV272" s="237" t="s">
        <v>81</v>
      </c>
      <c r="AW272" s="237" t="s">
        <v>33</v>
      </c>
      <c r="AX272" s="237" t="s">
        <v>79</v>
      </c>
      <c r="AY272" s="239" t="s">
        <v>125</v>
      </c>
    </row>
    <row r="273" spans="1:65" s="106" customFormat="1" ht="16.5" customHeight="1">
      <c r="A273" s="102"/>
      <c r="B273" s="103"/>
      <c r="C273" s="261" t="s">
        <v>410</v>
      </c>
      <c r="D273" s="261" t="s">
        <v>333</v>
      </c>
      <c r="E273" s="262" t="s">
        <v>411</v>
      </c>
      <c r="F273" s="263" t="s">
        <v>412</v>
      </c>
      <c r="G273" s="264" t="s">
        <v>405</v>
      </c>
      <c r="H273" s="265">
        <v>1</v>
      </c>
      <c r="I273" s="6"/>
      <c r="J273" s="266">
        <f>ROUND(I273*H273,2)</f>
        <v>0</v>
      </c>
      <c r="K273" s="263" t="s">
        <v>131</v>
      </c>
      <c r="L273" s="267"/>
      <c r="M273" s="268" t="s">
        <v>3</v>
      </c>
      <c r="N273" s="269" t="s">
        <v>42</v>
      </c>
      <c r="O273" s="125"/>
      <c r="P273" s="227">
        <f>O273*H273</f>
        <v>0</v>
      </c>
      <c r="Q273" s="227">
        <v>0.028</v>
      </c>
      <c r="R273" s="227">
        <f>Q273*H273</f>
        <v>0.028</v>
      </c>
      <c r="S273" s="227">
        <v>0</v>
      </c>
      <c r="T273" s="228">
        <f>S273*H273</f>
        <v>0</v>
      </c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R273" s="229" t="s">
        <v>181</v>
      </c>
      <c r="AT273" s="229" t="s">
        <v>333</v>
      </c>
      <c r="AU273" s="229" t="s">
        <v>81</v>
      </c>
      <c r="AY273" s="90" t="s">
        <v>125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90" t="s">
        <v>79</v>
      </c>
      <c r="BK273" s="230">
        <f>ROUND(I273*H273,2)</f>
        <v>0</v>
      </c>
      <c r="BL273" s="90" t="s">
        <v>132</v>
      </c>
      <c r="BM273" s="229" t="s">
        <v>413</v>
      </c>
    </row>
    <row r="274" spans="1:47" s="106" customFormat="1" ht="12">
      <c r="A274" s="102"/>
      <c r="B274" s="103"/>
      <c r="C274" s="102"/>
      <c r="D274" s="231" t="s">
        <v>134</v>
      </c>
      <c r="E274" s="102"/>
      <c r="F274" s="232" t="s">
        <v>412</v>
      </c>
      <c r="G274" s="102"/>
      <c r="H274" s="102"/>
      <c r="I274" s="102"/>
      <c r="J274" s="102"/>
      <c r="K274" s="102"/>
      <c r="L274" s="103"/>
      <c r="M274" s="233"/>
      <c r="N274" s="234"/>
      <c r="O274" s="125"/>
      <c r="P274" s="125"/>
      <c r="Q274" s="125"/>
      <c r="R274" s="125"/>
      <c r="S274" s="125"/>
      <c r="T274" s="126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T274" s="90" t="s">
        <v>134</v>
      </c>
      <c r="AU274" s="90" t="s">
        <v>81</v>
      </c>
    </row>
    <row r="275" spans="2:51" s="237" customFormat="1" ht="12">
      <c r="B275" s="238"/>
      <c r="D275" s="231" t="s">
        <v>138</v>
      </c>
      <c r="E275" s="239" t="s">
        <v>3</v>
      </c>
      <c r="F275" s="240" t="s">
        <v>79</v>
      </c>
      <c r="H275" s="241">
        <v>1</v>
      </c>
      <c r="L275" s="238"/>
      <c r="M275" s="242"/>
      <c r="N275" s="243"/>
      <c r="O275" s="243"/>
      <c r="P275" s="243"/>
      <c r="Q275" s="243"/>
      <c r="R275" s="243"/>
      <c r="S275" s="243"/>
      <c r="T275" s="244"/>
      <c r="AT275" s="239" t="s">
        <v>138</v>
      </c>
      <c r="AU275" s="239" t="s">
        <v>81</v>
      </c>
      <c r="AV275" s="237" t="s">
        <v>81</v>
      </c>
      <c r="AW275" s="237" t="s">
        <v>33</v>
      </c>
      <c r="AX275" s="237" t="s">
        <v>79</v>
      </c>
      <c r="AY275" s="239" t="s">
        <v>125</v>
      </c>
    </row>
    <row r="276" spans="1:65" s="106" customFormat="1" ht="16.5" customHeight="1">
      <c r="A276" s="102"/>
      <c r="B276" s="103"/>
      <c r="C276" s="261" t="s">
        <v>414</v>
      </c>
      <c r="D276" s="261" t="s">
        <v>333</v>
      </c>
      <c r="E276" s="262" t="s">
        <v>415</v>
      </c>
      <c r="F276" s="263" t="s">
        <v>416</v>
      </c>
      <c r="G276" s="264" t="s">
        <v>405</v>
      </c>
      <c r="H276" s="265">
        <v>3</v>
      </c>
      <c r="I276" s="6"/>
      <c r="J276" s="266">
        <f>ROUND(I276*H276,2)</f>
        <v>0</v>
      </c>
      <c r="K276" s="263" t="s">
        <v>131</v>
      </c>
      <c r="L276" s="267"/>
      <c r="M276" s="268" t="s">
        <v>3</v>
      </c>
      <c r="N276" s="269" t="s">
        <v>42</v>
      </c>
      <c r="O276" s="125"/>
      <c r="P276" s="227">
        <f>O276*H276</f>
        <v>0</v>
      </c>
      <c r="Q276" s="227">
        <v>0.04</v>
      </c>
      <c r="R276" s="227">
        <f>Q276*H276</f>
        <v>0.12</v>
      </c>
      <c r="S276" s="227">
        <v>0</v>
      </c>
      <c r="T276" s="228">
        <f>S276*H276</f>
        <v>0</v>
      </c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R276" s="229" t="s">
        <v>181</v>
      </c>
      <c r="AT276" s="229" t="s">
        <v>333</v>
      </c>
      <c r="AU276" s="229" t="s">
        <v>81</v>
      </c>
      <c r="AY276" s="90" t="s">
        <v>125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90" t="s">
        <v>79</v>
      </c>
      <c r="BK276" s="230">
        <f>ROUND(I276*H276,2)</f>
        <v>0</v>
      </c>
      <c r="BL276" s="90" t="s">
        <v>132</v>
      </c>
      <c r="BM276" s="229" t="s">
        <v>417</v>
      </c>
    </row>
    <row r="277" spans="1:47" s="106" customFormat="1" ht="12">
      <c r="A277" s="102"/>
      <c r="B277" s="103"/>
      <c r="C277" s="102"/>
      <c r="D277" s="231" t="s">
        <v>134</v>
      </c>
      <c r="E277" s="102"/>
      <c r="F277" s="232" t="s">
        <v>416</v>
      </c>
      <c r="G277" s="102"/>
      <c r="H277" s="102"/>
      <c r="I277" s="102"/>
      <c r="J277" s="102"/>
      <c r="K277" s="102"/>
      <c r="L277" s="103"/>
      <c r="M277" s="233"/>
      <c r="N277" s="234"/>
      <c r="O277" s="125"/>
      <c r="P277" s="125"/>
      <c r="Q277" s="125"/>
      <c r="R277" s="125"/>
      <c r="S277" s="125"/>
      <c r="T277" s="126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T277" s="90" t="s">
        <v>134</v>
      </c>
      <c r="AU277" s="90" t="s">
        <v>81</v>
      </c>
    </row>
    <row r="278" spans="2:51" s="237" customFormat="1" ht="12">
      <c r="B278" s="238"/>
      <c r="D278" s="231" t="s">
        <v>138</v>
      </c>
      <c r="E278" s="239" t="s">
        <v>3</v>
      </c>
      <c r="F278" s="240" t="s">
        <v>146</v>
      </c>
      <c r="H278" s="241">
        <v>3</v>
      </c>
      <c r="L278" s="238"/>
      <c r="M278" s="242"/>
      <c r="N278" s="243"/>
      <c r="O278" s="243"/>
      <c r="P278" s="243"/>
      <c r="Q278" s="243"/>
      <c r="R278" s="243"/>
      <c r="S278" s="243"/>
      <c r="T278" s="244"/>
      <c r="AT278" s="239" t="s">
        <v>138</v>
      </c>
      <c r="AU278" s="239" t="s">
        <v>81</v>
      </c>
      <c r="AV278" s="237" t="s">
        <v>81</v>
      </c>
      <c r="AW278" s="237" t="s">
        <v>33</v>
      </c>
      <c r="AX278" s="237" t="s">
        <v>79</v>
      </c>
      <c r="AY278" s="239" t="s">
        <v>125</v>
      </c>
    </row>
    <row r="279" spans="1:65" s="106" customFormat="1" ht="16.5" customHeight="1">
      <c r="A279" s="102"/>
      <c r="B279" s="103"/>
      <c r="C279" s="261" t="s">
        <v>418</v>
      </c>
      <c r="D279" s="261" t="s">
        <v>333</v>
      </c>
      <c r="E279" s="262" t="s">
        <v>419</v>
      </c>
      <c r="F279" s="263" t="s">
        <v>420</v>
      </c>
      <c r="G279" s="264" t="s">
        <v>405</v>
      </c>
      <c r="H279" s="265">
        <v>4</v>
      </c>
      <c r="I279" s="6"/>
      <c r="J279" s="266">
        <f>ROUND(I279*H279,2)</f>
        <v>0</v>
      </c>
      <c r="K279" s="263" t="s">
        <v>131</v>
      </c>
      <c r="L279" s="267"/>
      <c r="M279" s="268" t="s">
        <v>3</v>
      </c>
      <c r="N279" s="269" t="s">
        <v>42</v>
      </c>
      <c r="O279" s="125"/>
      <c r="P279" s="227">
        <f>O279*H279</f>
        <v>0</v>
      </c>
      <c r="Q279" s="227">
        <v>0.051</v>
      </c>
      <c r="R279" s="227">
        <f>Q279*H279</f>
        <v>0.204</v>
      </c>
      <c r="S279" s="227">
        <v>0</v>
      </c>
      <c r="T279" s="228">
        <f>S279*H279</f>
        <v>0</v>
      </c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R279" s="229" t="s">
        <v>181</v>
      </c>
      <c r="AT279" s="229" t="s">
        <v>333</v>
      </c>
      <c r="AU279" s="229" t="s">
        <v>81</v>
      </c>
      <c r="AY279" s="90" t="s">
        <v>125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90" t="s">
        <v>79</v>
      </c>
      <c r="BK279" s="230">
        <f>ROUND(I279*H279,2)</f>
        <v>0</v>
      </c>
      <c r="BL279" s="90" t="s">
        <v>132</v>
      </c>
      <c r="BM279" s="229" t="s">
        <v>421</v>
      </c>
    </row>
    <row r="280" spans="1:47" s="106" customFormat="1" ht="12">
      <c r="A280" s="102"/>
      <c r="B280" s="103"/>
      <c r="C280" s="102"/>
      <c r="D280" s="231" t="s">
        <v>134</v>
      </c>
      <c r="E280" s="102"/>
      <c r="F280" s="232" t="s">
        <v>420</v>
      </c>
      <c r="G280" s="102"/>
      <c r="H280" s="102"/>
      <c r="I280" s="102"/>
      <c r="J280" s="102"/>
      <c r="K280" s="102"/>
      <c r="L280" s="103"/>
      <c r="M280" s="233"/>
      <c r="N280" s="234"/>
      <c r="O280" s="125"/>
      <c r="P280" s="125"/>
      <c r="Q280" s="125"/>
      <c r="R280" s="125"/>
      <c r="S280" s="125"/>
      <c r="T280" s="126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T280" s="90" t="s">
        <v>134</v>
      </c>
      <c r="AU280" s="90" t="s">
        <v>81</v>
      </c>
    </row>
    <row r="281" spans="2:51" s="237" customFormat="1" ht="12">
      <c r="B281" s="238"/>
      <c r="D281" s="231" t="s">
        <v>138</v>
      </c>
      <c r="E281" s="239" t="s">
        <v>3</v>
      </c>
      <c r="F281" s="240" t="s">
        <v>132</v>
      </c>
      <c r="H281" s="241">
        <v>4</v>
      </c>
      <c r="L281" s="238"/>
      <c r="M281" s="242"/>
      <c r="N281" s="243"/>
      <c r="O281" s="243"/>
      <c r="P281" s="243"/>
      <c r="Q281" s="243"/>
      <c r="R281" s="243"/>
      <c r="S281" s="243"/>
      <c r="T281" s="244"/>
      <c r="AT281" s="239" t="s">
        <v>138</v>
      </c>
      <c r="AU281" s="239" t="s">
        <v>81</v>
      </c>
      <c r="AV281" s="237" t="s">
        <v>81</v>
      </c>
      <c r="AW281" s="237" t="s">
        <v>33</v>
      </c>
      <c r="AX281" s="237" t="s">
        <v>79</v>
      </c>
      <c r="AY281" s="239" t="s">
        <v>125</v>
      </c>
    </row>
    <row r="282" spans="1:65" s="106" customFormat="1" ht="16.5" customHeight="1">
      <c r="A282" s="102"/>
      <c r="B282" s="103"/>
      <c r="C282" s="261" t="s">
        <v>422</v>
      </c>
      <c r="D282" s="261" t="s">
        <v>333</v>
      </c>
      <c r="E282" s="262" t="s">
        <v>423</v>
      </c>
      <c r="F282" s="263" t="s">
        <v>424</v>
      </c>
      <c r="G282" s="264" t="s">
        <v>405</v>
      </c>
      <c r="H282" s="265">
        <v>2</v>
      </c>
      <c r="I282" s="6"/>
      <c r="J282" s="266">
        <f>ROUND(I282*H282,2)</f>
        <v>0</v>
      </c>
      <c r="K282" s="263" t="s">
        <v>131</v>
      </c>
      <c r="L282" s="267"/>
      <c r="M282" s="268" t="s">
        <v>3</v>
      </c>
      <c r="N282" s="269" t="s">
        <v>42</v>
      </c>
      <c r="O282" s="125"/>
      <c r="P282" s="227">
        <f>O282*H282</f>
        <v>0</v>
      </c>
      <c r="Q282" s="227">
        <v>0.068</v>
      </c>
      <c r="R282" s="227">
        <f>Q282*H282</f>
        <v>0.136</v>
      </c>
      <c r="S282" s="227">
        <v>0</v>
      </c>
      <c r="T282" s="228">
        <f>S282*H282</f>
        <v>0</v>
      </c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R282" s="229" t="s">
        <v>181</v>
      </c>
      <c r="AT282" s="229" t="s">
        <v>333</v>
      </c>
      <c r="AU282" s="229" t="s">
        <v>81</v>
      </c>
      <c r="AY282" s="90" t="s">
        <v>125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90" t="s">
        <v>79</v>
      </c>
      <c r="BK282" s="230">
        <f>ROUND(I282*H282,2)</f>
        <v>0</v>
      </c>
      <c r="BL282" s="90" t="s">
        <v>132</v>
      </c>
      <c r="BM282" s="229" t="s">
        <v>425</v>
      </c>
    </row>
    <row r="283" spans="1:47" s="106" customFormat="1" ht="12">
      <c r="A283" s="102"/>
      <c r="B283" s="103"/>
      <c r="C283" s="102"/>
      <c r="D283" s="231" t="s">
        <v>134</v>
      </c>
      <c r="E283" s="102"/>
      <c r="F283" s="232" t="s">
        <v>424</v>
      </c>
      <c r="G283" s="102"/>
      <c r="H283" s="102"/>
      <c r="I283" s="102"/>
      <c r="J283" s="102"/>
      <c r="K283" s="102"/>
      <c r="L283" s="103"/>
      <c r="M283" s="233"/>
      <c r="N283" s="234"/>
      <c r="O283" s="125"/>
      <c r="P283" s="125"/>
      <c r="Q283" s="125"/>
      <c r="R283" s="125"/>
      <c r="S283" s="125"/>
      <c r="T283" s="126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T283" s="90" t="s">
        <v>134</v>
      </c>
      <c r="AU283" s="90" t="s">
        <v>81</v>
      </c>
    </row>
    <row r="284" spans="2:51" s="237" customFormat="1" ht="12">
      <c r="B284" s="238"/>
      <c r="D284" s="231" t="s">
        <v>138</v>
      </c>
      <c r="E284" s="239" t="s">
        <v>3</v>
      </c>
      <c r="F284" s="240" t="s">
        <v>81</v>
      </c>
      <c r="H284" s="241">
        <v>2</v>
      </c>
      <c r="L284" s="238"/>
      <c r="M284" s="242"/>
      <c r="N284" s="243"/>
      <c r="O284" s="243"/>
      <c r="P284" s="243"/>
      <c r="Q284" s="243"/>
      <c r="R284" s="243"/>
      <c r="S284" s="243"/>
      <c r="T284" s="244"/>
      <c r="AT284" s="239" t="s">
        <v>138</v>
      </c>
      <c r="AU284" s="239" t="s">
        <v>81</v>
      </c>
      <c r="AV284" s="237" t="s">
        <v>81</v>
      </c>
      <c r="AW284" s="237" t="s">
        <v>33</v>
      </c>
      <c r="AX284" s="237" t="s">
        <v>79</v>
      </c>
      <c r="AY284" s="239" t="s">
        <v>125</v>
      </c>
    </row>
    <row r="285" spans="1:65" s="106" customFormat="1" ht="16.5" customHeight="1">
      <c r="A285" s="102"/>
      <c r="B285" s="103"/>
      <c r="C285" s="219" t="s">
        <v>426</v>
      </c>
      <c r="D285" s="219" t="s">
        <v>127</v>
      </c>
      <c r="E285" s="220" t="s">
        <v>427</v>
      </c>
      <c r="F285" s="221" t="s">
        <v>428</v>
      </c>
      <c r="G285" s="222" t="s">
        <v>405</v>
      </c>
      <c r="H285" s="223">
        <v>1</v>
      </c>
      <c r="I285" s="5"/>
      <c r="J285" s="224">
        <f>ROUND(I285*H285,2)</f>
        <v>0</v>
      </c>
      <c r="K285" s="221" t="s">
        <v>131</v>
      </c>
      <c r="L285" s="103"/>
      <c r="M285" s="225" t="s">
        <v>3</v>
      </c>
      <c r="N285" s="226" t="s">
        <v>42</v>
      </c>
      <c r="O285" s="125"/>
      <c r="P285" s="227">
        <f>O285*H285</f>
        <v>0</v>
      </c>
      <c r="Q285" s="227">
        <v>0.22394</v>
      </c>
      <c r="R285" s="227">
        <f>Q285*H285</f>
        <v>0.22394</v>
      </c>
      <c r="S285" s="227">
        <v>0</v>
      </c>
      <c r="T285" s="228">
        <f>S285*H285</f>
        <v>0</v>
      </c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R285" s="229" t="s">
        <v>132</v>
      </c>
      <c r="AT285" s="229" t="s">
        <v>127</v>
      </c>
      <c r="AU285" s="229" t="s">
        <v>81</v>
      </c>
      <c r="AY285" s="90" t="s">
        <v>125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90" t="s">
        <v>79</v>
      </c>
      <c r="BK285" s="230">
        <f>ROUND(I285*H285,2)</f>
        <v>0</v>
      </c>
      <c r="BL285" s="90" t="s">
        <v>132</v>
      </c>
      <c r="BM285" s="229" t="s">
        <v>429</v>
      </c>
    </row>
    <row r="286" spans="1:47" s="106" customFormat="1" ht="12">
      <c r="A286" s="102"/>
      <c r="B286" s="103"/>
      <c r="C286" s="102"/>
      <c r="D286" s="231" t="s">
        <v>134</v>
      </c>
      <c r="E286" s="102"/>
      <c r="F286" s="232" t="s">
        <v>430</v>
      </c>
      <c r="G286" s="102"/>
      <c r="H286" s="102"/>
      <c r="I286" s="102"/>
      <c r="J286" s="102"/>
      <c r="K286" s="102"/>
      <c r="L286" s="103"/>
      <c r="M286" s="233"/>
      <c r="N286" s="234"/>
      <c r="O286" s="125"/>
      <c r="P286" s="125"/>
      <c r="Q286" s="125"/>
      <c r="R286" s="125"/>
      <c r="S286" s="125"/>
      <c r="T286" s="126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T286" s="90" t="s">
        <v>134</v>
      </c>
      <c r="AU286" s="90" t="s">
        <v>81</v>
      </c>
    </row>
    <row r="287" spans="1:47" s="106" customFormat="1" ht="12">
      <c r="A287" s="102"/>
      <c r="B287" s="103"/>
      <c r="C287" s="102"/>
      <c r="D287" s="235" t="s">
        <v>136</v>
      </c>
      <c r="E287" s="102"/>
      <c r="F287" s="236" t="s">
        <v>431</v>
      </c>
      <c r="G287" s="102"/>
      <c r="H287" s="102"/>
      <c r="I287" s="102"/>
      <c r="J287" s="102"/>
      <c r="K287" s="102"/>
      <c r="L287" s="103"/>
      <c r="M287" s="233"/>
      <c r="N287" s="234"/>
      <c r="O287" s="125"/>
      <c r="P287" s="125"/>
      <c r="Q287" s="125"/>
      <c r="R287" s="125"/>
      <c r="S287" s="125"/>
      <c r="T287" s="126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T287" s="90" t="s">
        <v>136</v>
      </c>
      <c r="AU287" s="90" t="s">
        <v>81</v>
      </c>
    </row>
    <row r="288" spans="2:51" s="237" customFormat="1" ht="12">
      <c r="B288" s="238"/>
      <c r="D288" s="231" t="s">
        <v>138</v>
      </c>
      <c r="E288" s="239" t="s">
        <v>3</v>
      </c>
      <c r="F288" s="240" t="s">
        <v>79</v>
      </c>
      <c r="H288" s="241">
        <v>1</v>
      </c>
      <c r="L288" s="238"/>
      <c r="M288" s="242"/>
      <c r="N288" s="243"/>
      <c r="O288" s="243"/>
      <c r="P288" s="243"/>
      <c r="Q288" s="243"/>
      <c r="R288" s="243"/>
      <c r="S288" s="243"/>
      <c r="T288" s="244"/>
      <c r="AT288" s="239" t="s">
        <v>138</v>
      </c>
      <c r="AU288" s="239" t="s">
        <v>81</v>
      </c>
      <c r="AV288" s="237" t="s">
        <v>81</v>
      </c>
      <c r="AW288" s="237" t="s">
        <v>33</v>
      </c>
      <c r="AX288" s="237" t="s">
        <v>79</v>
      </c>
      <c r="AY288" s="239" t="s">
        <v>125</v>
      </c>
    </row>
    <row r="289" spans="1:65" s="106" customFormat="1" ht="16.5" customHeight="1">
      <c r="A289" s="102"/>
      <c r="B289" s="103"/>
      <c r="C289" s="261" t="s">
        <v>432</v>
      </c>
      <c r="D289" s="261" t="s">
        <v>333</v>
      </c>
      <c r="E289" s="262" t="s">
        <v>433</v>
      </c>
      <c r="F289" s="263" t="s">
        <v>434</v>
      </c>
      <c r="G289" s="264" t="s">
        <v>405</v>
      </c>
      <c r="H289" s="265">
        <v>1</v>
      </c>
      <c r="I289" s="6"/>
      <c r="J289" s="266">
        <f>ROUND(I289*H289,2)</f>
        <v>0</v>
      </c>
      <c r="K289" s="263" t="s">
        <v>131</v>
      </c>
      <c r="L289" s="267"/>
      <c r="M289" s="268" t="s">
        <v>3</v>
      </c>
      <c r="N289" s="269" t="s">
        <v>42</v>
      </c>
      <c r="O289" s="125"/>
      <c r="P289" s="227">
        <f>O289*H289</f>
        <v>0</v>
      </c>
      <c r="Q289" s="227">
        <v>0.081</v>
      </c>
      <c r="R289" s="227">
        <f>Q289*H289</f>
        <v>0.081</v>
      </c>
      <c r="S289" s="227">
        <v>0</v>
      </c>
      <c r="T289" s="228">
        <f>S289*H289</f>
        <v>0</v>
      </c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R289" s="229" t="s">
        <v>181</v>
      </c>
      <c r="AT289" s="229" t="s">
        <v>333</v>
      </c>
      <c r="AU289" s="229" t="s">
        <v>81</v>
      </c>
      <c r="AY289" s="90" t="s">
        <v>125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90" t="s">
        <v>79</v>
      </c>
      <c r="BK289" s="230">
        <f>ROUND(I289*H289,2)</f>
        <v>0</v>
      </c>
      <c r="BL289" s="90" t="s">
        <v>132</v>
      </c>
      <c r="BM289" s="229" t="s">
        <v>435</v>
      </c>
    </row>
    <row r="290" spans="1:47" s="106" customFormat="1" ht="12">
      <c r="A290" s="102"/>
      <c r="B290" s="103"/>
      <c r="C290" s="102"/>
      <c r="D290" s="231" t="s">
        <v>134</v>
      </c>
      <c r="E290" s="102"/>
      <c r="F290" s="232" t="s">
        <v>434</v>
      </c>
      <c r="G290" s="102"/>
      <c r="H290" s="102"/>
      <c r="I290" s="102"/>
      <c r="J290" s="102"/>
      <c r="K290" s="102"/>
      <c r="L290" s="103"/>
      <c r="M290" s="233"/>
      <c r="N290" s="234"/>
      <c r="O290" s="125"/>
      <c r="P290" s="125"/>
      <c r="Q290" s="125"/>
      <c r="R290" s="125"/>
      <c r="S290" s="125"/>
      <c r="T290" s="126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T290" s="90" t="s">
        <v>134</v>
      </c>
      <c r="AU290" s="90" t="s">
        <v>81</v>
      </c>
    </row>
    <row r="291" spans="2:51" s="237" customFormat="1" ht="12">
      <c r="B291" s="238"/>
      <c r="D291" s="231" t="s">
        <v>138</v>
      </c>
      <c r="E291" s="239" t="s">
        <v>3</v>
      </c>
      <c r="F291" s="240" t="s">
        <v>79</v>
      </c>
      <c r="H291" s="241">
        <v>1</v>
      </c>
      <c r="L291" s="238"/>
      <c r="M291" s="242"/>
      <c r="N291" s="243"/>
      <c r="O291" s="243"/>
      <c r="P291" s="243"/>
      <c r="Q291" s="243"/>
      <c r="R291" s="243"/>
      <c r="S291" s="243"/>
      <c r="T291" s="244"/>
      <c r="AT291" s="239" t="s">
        <v>138</v>
      </c>
      <c r="AU291" s="239" t="s">
        <v>81</v>
      </c>
      <c r="AV291" s="237" t="s">
        <v>81</v>
      </c>
      <c r="AW291" s="237" t="s">
        <v>33</v>
      </c>
      <c r="AX291" s="237" t="s">
        <v>79</v>
      </c>
      <c r="AY291" s="239" t="s">
        <v>125</v>
      </c>
    </row>
    <row r="292" spans="1:65" s="106" customFormat="1" ht="21.75" customHeight="1">
      <c r="A292" s="102"/>
      <c r="B292" s="103"/>
      <c r="C292" s="219" t="s">
        <v>436</v>
      </c>
      <c r="D292" s="219" t="s">
        <v>127</v>
      </c>
      <c r="E292" s="220" t="s">
        <v>437</v>
      </c>
      <c r="F292" s="221" t="s">
        <v>438</v>
      </c>
      <c r="G292" s="222" t="s">
        <v>191</v>
      </c>
      <c r="H292" s="223">
        <v>1.206</v>
      </c>
      <c r="I292" s="5"/>
      <c r="J292" s="224">
        <f>ROUND(I292*H292,2)</f>
        <v>0</v>
      </c>
      <c r="K292" s="221" t="s">
        <v>131</v>
      </c>
      <c r="L292" s="103"/>
      <c r="M292" s="225" t="s">
        <v>3</v>
      </c>
      <c r="N292" s="226" t="s">
        <v>42</v>
      </c>
      <c r="O292" s="125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R292" s="229" t="s">
        <v>132</v>
      </c>
      <c r="AT292" s="229" t="s">
        <v>127</v>
      </c>
      <c r="AU292" s="229" t="s">
        <v>81</v>
      </c>
      <c r="AY292" s="90" t="s">
        <v>125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90" t="s">
        <v>79</v>
      </c>
      <c r="BK292" s="230">
        <f>ROUND(I292*H292,2)</f>
        <v>0</v>
      </c>
      <c r="BL292" s="90" t="s">
        <v>132</v>
      </c>
      <c r="BM292" s="229" t="s">
        <v>439</v>
      </c>
    </row>
    <row r="293" spans="1:47" s="106" customFormat="1" ht="19.5">
      <c r="A293" s="102"/>
      <c r="B293" s="103"/>
      <c r="C293" s="102"/>
      <c r="D293" s="231" t="s">
        <v>134</v>
      </c>
      <c r="E293" s="102"/>
      <c r="F293" s="232" t="s">
        <v>440</v>
      </c>
      <c r="G293" s="102"/>
      <c r="H293" s="102"/>
      <c r="I293" s="102"/>
      <c r="J293" s="102"/>
      <c r="K293" s="102"/>
      <c r="L293" s="103"/>
      <c r="M293" s="233"/>
      <c r="N293" s="234"/>
      <c r="O293" s="125"/>
      <c r="P293" s="125"/>
      <c r="Q293" s="125"/>
      <c r="R293" s="125"/>
      <c r="S293" s="125"/>
      <c r="T293" s="126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T293" s="90" t="s">
        <v>134</v>
      </c>
      <c r="AU293" s="90" t="s">
        <v>81</v>
      </c>
    </row>
    <row r="294" spans="1:47" s="106" customFormat="1" ht="12">
      <c r="A294" s="102"/>
      <c r="B294" s="103"/>
      <c r="C294" s="102"/>
      <c r="D294" s="235" t="s">
        <v>136</v>
      </c>
      <c r="E294" s="102"/>
      <c r="F294" s="236" t="s">
        <v>441</v>
      </c>
      <c r="G294" s="102"/>
      <c r="H294" s="102"/>
      <c r="I294" s="102"/>
      <c r="J294" s="102"/>
      <c r="K294" s="102"/>
      <c r="L294" s="103"/>
      <c r="M294" s="233"/>
      <c r="N294" s="234"/>
      <c r="O294" s="125"/>
      <c r="P294" s="125"/>
      <c r="Q294" s="125"/>
      <c r="R294" s="125"/>
      <c r="S294" s="125"/>
      <c r="T294" s="126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T294" s="90" t="s">
        <v>136</v>
      </c>
      <c r="AU294" s="90" t="s">
        <v>81</v>
      </c>
    </row>
    <row r="295" spans="2:51" s="237" customFormat="1" ht="12">
      <c r="B295" s="238"/>
      <c r="D295" s="231" t="s">
        <v>138</v>
      </c>
      <c r="E295" s="239" t="s">
        <v>3</v>
      </c>
      <c r="F295" s="240" t="s">
        <v>442</v>
      </c>
      <c r="H295" s="241">
        <v>1.206</v>
      </c>
      <c r="L295" s="238"/>
      <c r="M295" s="242"/>
      <c r="N295" s="243"/>
      <c r="O295" s="243"/>
      <c r="P295" s="243"/>
      <c r="Q295" s="243"/>
      <c r="R295" s="243"/>
      <c r="S295" s="243"/>
      <c r="T295" s="244"/>
      <c r="AT295" s="239" t="s">
        <v>138</v>
      </c>
      <c r="AU295" s="239" t="s">
        <v>81</v>
      </c>
      <c r="AV295" s="237" t="s">
        <v>81</v>
      </c>
      <c r="AW295" s="237" t="s">
        <v>33</v>
      </c>
      <c r="AX295" s="237" t="s">
        <v>79</v>
      </c>
      <c r="AY295" s="239" t="s">
        <v>125</v>
      </c>
    </row>
    <row r="296" spans="1:65" s="106" customFormat="1" ht="16.5" customHeight="1">
      <c r="A296" s="102"/>
      <c r="B296" s="103"/>
      <c r="C296" s="219" t="s">
        <v>443</v>
      </c>
      <c r="D296" s="219" t="s">
        <v>127</v>
      </c>
      <c r="E296" s="220" t="s">
        <v>444</v>
      </c>
      <c r="F296" s="221" t="s">
        <v>445</v>
      </c>
      <c r="G296" s="222" t="s">
        <v>191</v>
      </c>
      <c r="H296" s="223">
        <v>60.16</v>
      </c>
      <c r="I296" s="5"/>
      <c r="J296" s="224">
        <f>ROUND(I296*H296,2)</f>
        <v>0</v>
      </c>
      <c r="K296" s="221" t="s">
        <v>131</v>
      </c>
      <c r="L296" s="103"/>
      <c r="M296" s="225" t="s">
        <v>3</v>
      </c>
      <c r="N296" s="226" t="s">
        <v>42</v>
      </c>
      <c r="O296" s="125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R296" s="229" t="s">
        <v>132</v>
      </c>
      <c r="AT296" s="229" t="s">
        <v>127</v>
      </c>
      <c r="AU296" s="229" t="s">
        <v>81</v>
      </c>
      <c r="AY296" s="90" t="s">
        <v>125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90" t="s">
        <v>79</v>
      </c>
      <c r="BK296" s="230">
        <f>ROUND(I296*H296,2)</f>
        <v>0</v>
      </c>
      <c r="BL296" s="90" t="s">
        <v>132</v>
      </c>
      <c r="BM296" s="229" t="s">
        <v>446</v>
      </c>
    </row>
    <row r="297" spans="1:47" s="106" customFormat="1" ht="19.5">
      <c r="A297" s="102"/>
      <c r="B297" s="103"/>
      <c r="C297" s="102"/>
      <c r="D297" s="231" t="s">
        <v>134</v>
      </c>
      <c r="E297" s="102"/>
      <c r="F297" s="232" t="s">
        <v>447</v>
      </c>
      <c r="G297" s="102"/>
      <c r="H297" s="102"/>
      <c r="I297" s="102"/>
      <c r="J297" s="102"/>
      <c r="K297" s="102"/>
      <c r="L297" s="103"/>
      <c r="M297" s="233"/>
      <c r="N297" s="234"/>
      <c r="O297" s="125"/>
      <c r="P297" s="125"/>
      <c r="Q297" s="125"/>
      <c r="R297" s="125"/>
      <c r="S297" s="125"/>
      <c r="T297" s="126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T297" s="90" t="s">
        <v>134</v>
      </c>
      <c r="AU297" s="90" t="s">
        <v>81</v>
      </c>
    </row>
    <row r="298" spans="1:47" s="106" customFormat="1" ht="12">
      <c r="A298" s="102"/>
      <c r="B298" s="103"/>
      <c r="C298" s="102"/>
      <c r="D298" s="235" t="s">
        <v>136</v>
      </c>
      <c r="E298" s="102"/>
      <c r="F298" s="236" t="s">
        <v>448</v>
      </c>
      <c r="G298" s="102"/>
      <c r="H298" s="102"/>
      <c r="I298" s="102"/>
      <c r="J298" s="102"/>
      <c r="K298" s="102"/>
      <c r="L298" s="103"/>
      <c r="M298" s="233"/>
      <c r="N298" s="234"/>
      <c r="O298" s="125"/>
      <c r="P298" s="125"/>
      <c r="Q298" s="125"/>
      <c r="R298" s="125"/>
      <c r="S298" s="125"/>
      <c r="T298" s="126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T298" s="90" t="s">
        <v>136</v>
      </c>
      <c r="AU298" s="90" t="s">
        <v>81</v>
      </c>
    </row>
    <row r="299" spans="2:51" s="237" customFormat="1" ht="12">
      <c r="B299" s="238"/>
      <c r="D299" s="231" t="s">
        <v>138</v>
      </c>
      <c r="E299" s="239" t="s">
        <v>3</v>
      </c>
      <c r="F299" s="240" t="s">
        <v>449</v>
      </c>
      <c r="H299" s="241">
        <v>60.16</v>
      </c>
      <c r="L299" s="238"/>
      <c r="M299" s="242"/>
      <c r="N299" s="243"/>
      <c r="O299" s="243"/>
      <c r="P299" s="243"/>
      <c r="Q299" s="243"/>
      <c r="R299" s="243"/>
      <c r="S299" s="243"/>
      <c r="T299" s="244"/>
      <c r="AT299" s="239" t="s">
        <v>138</v>
      </c>
      <c r="AU299" s="239" t="s">
        <v>81</v>
      </c>
      <c r="AV299" s="237" t="s">
        <v>81</v>
      </c>
      <c r="AW299" s="237" t="s">
        <v>33</v>
      </c>
      <c r="AX299" s="237" t="s">
        <v>79</v>
      </c>
      <c r="AY299" s="239" t="s">
        <v>125</v>
      </c>
    </row>
    <row r="300" spans="1:65" s="106" customFormat="1" ht="16.5" customHeight="1">
      <c r="A300" s="102"/>
      <c r="B300" s="103"/>
      <c r="C300" s="219" t="s">
        <v>450</v>
      </c>
      <c r="D300" s="219" t="s">
        <v>127</v>
      </c>
      <c r="E300" s="220" t="s">
        <v>451</v>
      </c>
      <c r="F300" s="221" t="s">
        <v>452</v>
      </c>
      <c r="G300" s="222" t="s">
        <v>130</v>
      </c>
      <c r="H300" s="223">
        <v>3.014</v>
      </c>
      <c r="I300" s="5"/>
      <c r="J300" s="224">
        <f>ROUND(I300*H300,2)</f>
        <v>0</v>
      </c>
      <c r="K300" s="221" t="s">
        <v>131</v>
      </c>
      <c r="L300" s="103"/>
      <c r="M300" s="225" t="s">
        <v>3</v>
      </c>
      <c r="N300" s="226" t="s">
        <v>42</v>
      </c>
      <c r="O300" s="125"/>
      <c r="P300" s="227">
        <f>O300*H300</f>
        <v>0</v>
      </c>
      <c r="Q300" s="227">
        <v>0.00632</v>
      </c>
      <c r="R300" s="227">
        <f>Q300*H300</f>
        <v>0.01904848</v>
      </c>
      <c r="S300" s="227">
        <v>0</v>
      </c>
      <c r="T300" s="228">
        <f>S300*H300</f>
        <v>0</v>
      </c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R300" s="229" t="s">
        <v>132</v>
      </c>
      <c r="AT300" s="229" t="s">
        <v>127</v>
      </c>
      <c r="AU300" s="229" t="s">
        <v>81</v>
      </c>
      <c r="AY300" s="90" t="s">
        <v>125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90" t="s">
        <v>79</v>
      </c>
      <c r="BK300" s="230">
        <f>ROUND(I300*H300,2)</f>
        <v>0</v>
      </c>
      <c r="BL300" s="90" t="s">
        <v>132</v>
      </c>
      <c r="BM300" s="229" t="s">
        <v>453</v>
      </c>
    </row>
    <row r="301" spans="1:47" s="106" customFormat="1" ht="12">
      <c r="A301" s="102"/>
      <c r="B301" s="103"/>
      <c r="C301" s="102"/>
      <c r="D301" s="231" t="s">
        <v>134</v>
      </c>
      <c r="E301" s="102"/>
      <c r="F301" s="232" t="s">
        <v>454</v>
      </c>
      <c r="G301" s="102"/>
      <c r="H301" s="102"/>
      <c r="I301" s="102"/>
      <c r="J301" s="102"/>
      <c r="K301" s="102"/>
      <c r="L301" s="103"/>
      <c r="M301" s="233"/>
      <c r="N301" s="234"/>
      <c r="O301" s="125"/>
      <c r="P301" s="125"/>
      <c r="Q301" s="125"/>
      <c r="R301" s="125"/>
      <c r="S301" s="125"/>
      <c r="T301" s="126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T301" s="90" t="s">
        <v>134</v>
      </c>
      <c r="AU301" s="90" t="s">
        <v>81</v>
      </c>
    </row>
    <row r="302" spans="1:47" s="106" customFormat="1" ht="12">
      <c r="A302" s="102"/>
      <c r="B302" s="103"/>
      <c r="C302" s="102"/>
      <c r="D302" s="235" t="s">
        <v>136</v>
      </c>
      <c r="E302" s="102"/>
      <c r="F302" s="236" t="s">
        <v>455</v>
      </c>
      <c r="G302" s="102"/>
      <c r="H302" s="102"/>
      <c r="I302" s="102"/>
      <c r="J302" s="102"/>
      <c r="K302" s="102"/>
      <c r="L302" s="103"/>
      <c r="M302" s="233"/>
      <c r="N302" s="234"/>
      <c r="O302" s="125"/>
      <c r="P302" s="125"/>
      <c r="Q302" s="125"/>
      <c r="R302" s="125"/>
      <c r="S302" s="125"/>
      <c r="T302" s="126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T302" s="90" t="s">
        <v>136</v>
      </c>
      <c r="AU302" s="90" t="s">
        <v>81</v>
      </c>
    </row>
    <row r="303" spans="2:51" s="237" customFormat="1" ht="12">
      <c r="B303" s="238"/>
      <c r="D303" s="231" t="s">
        <v>138</v>
      </c>
      <c r="E303" s="239" t="s">
        <v>3</v>
      </c>
      <c r="F303" s="240" t="s">
        <v>456</v>
      </c>
      <c r="H303" s="241">
        <v>3.014</v>
      </c>
      <c r="L303" s="238"/>
      <c r="M303" s="242"/>
      <c r="N303" s="243"/>
      <c r="O303" s="243"/>
      <c r="P303" s="243"/>
      <c r="Q303" s="243"/>
      <c r="R303" s="243"/>
      <c r="S303" s="243"/>
      <c r="T303" s="244"/>
      <c r="AT303" s="239" t="s">
        <v>138</v>
      </c>
      <c r="AU303" s="239" t="s">
        <v>81</v>
      </c>
      <c r="AV303" s="237" t="s">
        <v>81</v>
      </c>
      <c r="AW303" s="237" t="s">
        <v>33</v>
      </c>
      <c r="AX303" s="237" t="s">
        <v>79</v>
      </c>
      <c r="AY303" s="239" t="s">
        <v>125</v>
      </c>
    </row>
    <row r="304" spans="1:65" s="106" customFormat="1" ht="16.5" customHeight="1">
      <c r="A304" s="102"/>
      <c r="B304" s="103"/>
      <c r="C304" s="219" t="s">
        <v>457</v>
      </c>
      <c r="D304" s="219" t="s">
        <v>127</v>
      </c>
      <c r="E304" s="220" t="s">
        <v>458</v>
      </c>
      <c r="F304" s="221" t="s">
        <v>459</v>
      </c>
      <c r="G304" s="222" t="s">
        <v>130</v>
      </c>
      <c r="H304" s="223">
        <v>263.2</v>
      </c>
      <c r="I304" s="5"/>
      <c r="J304" s="224">
        <f>ROUND(I304*H304,2)</f>
        <v>0</v>
      </c>
      <c r="K304" s="221" t="s">
        <v>3</v>
      </c>
      <c r="L304" s="103"/>
      <c r="M304" s="225" t="s">
        <v>3</v>
      </c>
      <c r="N304" s="226" t="s">
        <v>42</v>
      </c>
      <c r="O304" s="125"/>
      <c r="P304" s="227">
        <f>O304*H304</f>
        <v>0</v>
      </c>
      <c r="Q304" s="227">
        <v>0.001</v>
      </c>
      <c r="R304" s="227">
        <f>Q304*H304</f>
        <v>0.2632</v>
      </c>
      <c r="S304" s="227">
        <v>0</v>
      </c>
      <c r="T304" s="228">
        <f>S304*H304</f>
        <v>0</v>
      </c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R304" s="229" t="s">
        <v>132</v>
      </c>
      <c r="AT304" s="229" t="s">
        <v>127</v>
      </c>
      <c r="AU304" s="229" t="s">
        <v>81</v>
      </c>
      <c r="AY304" s="90" t="s">
        <v>125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90" t="s">
        <v>79</v>
      </c>
      <c r="BK304" s="230">
        <f>ROUND(I304*H304,2)</f>
        <v>0</v>
      </c>
      <c r="BL304" s="90" t="s">
        <v>132</v>
      </c>
      <c r="BM304" s="229" t="s">
        <v>460</v>
      </c>
    </row>
    <row r="305" spans="1:47" s="106" customFormat="1" ht="12">
      <c r="A305" s="102"/>
      <c r="B305" s="103"/>
      <c r="C305" s="102"/>
      <c r="D305" s="231" t="s">
        <v>134</v>
      </c>
      <c r="E305" s="102"/>
      <c r="F305" s="232" t="s">
        <v>459</v>
      </c>
      <c r="G305" s="102"/>
      <c r="H305" s="102"/>
      <c r="I305" s="102"/>
      <c r="J305" s="102"/>
      <c r="K305" s="102"/>
      <c r="L305" s="103"/>
      <c r="M305" s="233"/>
      <c r="N305" s="234"/>
      <c r="O305" s="125"/>
      <c r="P305" s="125"/>
      <c r="Q305" s="125"/>
      <c r="R305" s="125"/>
      <c r="S305" s="125"/>
      <c r="T305" s="126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T305" s="90" t="s">
        <v>134</v>
      </c>
      <c r="AU305" s="90" t="s">
        <v>81</v>
      </c>
    </row>
    <row r="306" spans="2:51" s="237" customFormat="1" ht="12">
      <c r="B306" s="238"/>
      <c r="D306" s="231" t="s">
        <v>138</v>
      </c>
      <c r="E306" s="239" t="s">
        <v>3</v>
      </c>
      <c r="F306" s="240" t="s">
        <v>461</v>
      </c>
      <c r="H306" s="241">
        <v>263.2</v>
      </c>
      <c r="L306" s="238"/>
      <c r="M306" s="242"/>
      <c r="N306" s="243"/>
      <c r="O306" s="243"/>
      <c r="P306" s="243"/>
      <c r="Q306" s="243"/>
      <c r="R306" s="243"/>
      <c r="S306" s="243"/>
      <c r="T306" s="244"/>
      <c r="AT306" s="239" t="s">
        <v>138</v>
      </c>
      <c r="AU306" s="239" t="s">
        <v>81</v>
      </c>
      <c r="AV306" s="237" t="s">
        <v>81</v>
      </c>
      <c r="AW306" s="237" t="s">
        <v>33</v>
      </c>
      <c r="AX306" s="237" t="s">
        <v>79</v>
      </c>
      <c r="AY306" s="239" t="s">
        <v>125</v>
      </c>
    </row>
    <row r="307" spans="1:65" s="106" customFormat="1" ht="16.5" customHeight="1">
      <c r="A307" s="102"/>
      <c r="B307" s="103"/>
      <c r="C307" s="261" t="s">
        <v>462</v>
      </c>
      <c r="D307" s="261" t="s">
        <v>333</v>
      </c>
      <c r="E307" s="262" t="s">
        <v>463</v>
      </c>
      <c r="F307" s="263" t="s">
        <v>464</v>
      </c>
      <c r="G307" s="264" t="s">
        <v>130</v>
      </c>
      <c r="H307" s="265">
        <v>263.2</v>
      </c>
      <c r="I307" s="6"/>
      <c r="J307" s="266">
        <f>ROUND(I307*H307,2)</f>
        <v>0</v>
      </c>
      <c r="K307" s="263" t="s">
        <v>3</v>
      </c>
      <c r="L307" s="267"/>
      <c r="M307" s="268" t="s">
        <v>3</v>
      </c>
      <c r="N307" s="269" t="s">
        <v>42</v>
      </c>
      <c r="O307" s="125"/>
      <c r="P307" s="227">
        <f>O307*H307</f>
        <v>0</v>
      </c>
      <c r="Q307" s="227">
        <v>0.00064</v>
      </c>
      <c r="R307" s="227">
        <f>Q307*H307</f>
        <v>0.16844800000000001</v>
      </c>
      <c r="S307" s="227">
        <v>0</v>
      </c>
      <c r="T307" s="228">
        <f>S307*H307</f>
        <v>0</v>
      </c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R307" s="229" t="s">
        <v>181</v>
      </c>
      <c r="AT307" s="229" t="s">
        <v>333</v>
      </c>
      <c r="AU307" s="229" t="s">
        <v>81</v>
      </c>
      <c r="AY307" s="90" t="s">
        <v>125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90" t="s">
        <v>79</v>
      </c>
      <c r="BK307" s="230">
        <f>ROUND(I307*H307,2)</f>
        <v>0</v>
      </c>
      <c r="BL307" s="90" t="s">
        <v>132</v>
      </c>
      <c r="BM307" s="229" t="s">
        <v>465</v>
      </c>
    </row>
    <row r="308" spans="1:47" s="106" customFormat="1" ht="12">
      <c r="A308" s="102"/>
      <c r="B308" s="103"/>
      <c r="C308" s="102"/>
      <c r="D308" s="231" t="s">
        <v>134</v>
      </c>
      <c r="E308" s="102"/>
      <c r="F308" s="232" t="s">
        <v>464</v>
      </c>
      <c r="G308" s="102"/>
      <c r="H308" s="102"/>
      <c r="I308" s="102"/>
      <c r="J308" s="102"/>
      <c r="K308" s="102"/>
      <c r="L308" s="103"/>
      <c r="M308" s="233"/>
      <c r="N308" s="234"/>
      <c r="O308" s="125"/>
      <c r="P308" s="125"/>
      <c r="Q308" s="125"/>
      <c r="R308" s="125"/>
      <c r="S308" s="125"/>
      <c r="T308" s="126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T308" s="90" t="s">
        <v>134</v>
      </c>
      <c r="AU308" s="90" t="s">
        <v>81</v>
      </c>
    </row>
    <row r="309" spans="2:51" s="237" customFormat="1" ht="12">
      <c r="B309" s="238"/>
      <c r="D309" s="231" t="s">
        <v>138</v>
      </c>
      <c r="E309" s="239" t="s">
        <v>3</v>
      </c>
      <c r="F309" s="240" t="s">
        <v>461</v>
      </c>
      <c r="H309" s="241">
        <v>263.2</v>
      </c>
      <c r="L309" s="238"/>
      <c r="M309" s="242"/>
      <c r="N309" s="243"/>
      <c r="O309" s="243"/>
      <c r="P309" s="243"/>
      <c r="Q309" s="243"/>
      <c r="R309" s="243"/>
      <c r="S309" s="243"/>
      <c r="T309" s="244"/>
      <c r="AT309" s="239" t="s">
        <v>138</v>
      </c>
      <c r="AU309" s="239" t="s">
        <v>81</v>
      </c>
      <c r="AV309" s="237" t="s">
        <v>81</v>
      </c>
      <c r="AW309" s="237" t="s">
        <v>33</v>
      </c>
      <c r="AX309" s="237" t="s">
        <v>79</v>
      </c>
      <c r="AY309" s="239" t="s">
        <v>125</v>
      </c>
    </row>
    <row r="310" spans="2:63" s="206" customFormat="1" ht="22.9" customHeight="1">
      <c r="B310" s="207"/>
      <c r="D310" s="208" t="s">
        <v>70</v>
      </c>
      <c r="E310" s="217" t="s">
        <v>160</v>
      </c>
      <c r="F310" s="217" t="s">
        <v>466</v>
      </c>
      <c r="J310" s="218">
        <f>BK310</f>
        <v>0</v>
      </c>
      <c r="L310" s="207"/>
      <c r="M310" s="211"/>
      <c r="N310" s="212"/>
      <c r="O310" s="212"/>
      <c r="P310" s="213">
        <f>SUM(P311:P314)</f>
        <v>0</v>
      </c>
      <c r="Q310" s="212"/>
      <c r="R310" s="213">
        <f>SUM(R311:R314)</f>
        <v>0</v>
      </c>
      <c r="S310" s="212"/>
      <c r="T310" s="214">
        <f>SUM(T311:T314)</f>
        <v>0</v>
      </c>
      <c r="AR310" s="208" t="s">
        <v>79</v>
      </c>
      <c r="AT310" s="215" t="s">
        <v>70</v>
      </c>
      <c r="AU310" s="215" t="s">
        <v>79</v>
      </c>
      <c r="AY310" s="208" t="s">
        <v>125</v>
      </c>
      <c r="BK310" s="216">
        <f>SUM(BK311:BK314)</f>
        <v>0</v>
      </c>
    </row>
    <row r="311" spans="1:65" s="106" customFormat="1" ht="16.5" customHeight="1">
      <c r="A311" s="102"/>
      <c r="B311" s="103"/>
      <c r="C311" s="219" t="s">
        <v>467</v>
      </c>
      <c r="D311" s="219" t="s">
        <v>127</v>
      </c>
      <c r="E311" s="220" t="s">
        <v>468</v>
      </c>
      <c r="F311" s="221" t="s">
        <v>469</v>
      </c>
      <c r="G311" s="222" t="s">
        <v>130</v>
      </c>
      <c r="H311" s="223">
        <v>1.4</v>
      </c>
      <c r="I311" s="5"/>
      <c r="J311" s="224">
        <f>ROUND(I311*H311,2)</f>
        <v>0</v>
      </c>
      <c r="K311" s="221" t="s">
        <v>131</v>
      </c>
      <c r="L311" s="103"/>
      <c r="M311" s="225" t="s">
        <v>3</v>
      </c>
      <c r="N311" s="226" t="s">
        <v>42</v>
      </c>
      <c r="O311" s="125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R311" s="229" t="s">
        <v>132</v>
      </c>
      <c r="AT311" s="229" t="s">
        <v>127</v>
      </c>
      <c r="AU311" s="229" t="s">
        <v>81</v>
      </c>
      <c r="AY311" s="90" t="s">
        <v>125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90" t="s">
        <v>79</v>
      </c>
      <c r="BK311" s="230">
        <f>ROUND(I311*H311,2)</f>
        <v>0</v>
      </c>
      <c r="BL311" s="90" t="s">
        <v>132</v>
      </c>
      <c r="BM311" s="229" t="s">
        <v>470</v>
      </c>
    </row>
    <row r="312" spans="1:47" s="106" customFormat="1" ht="19.5">
      <c r="A312" s="102"/>
      <c r="B312" s="103"/>
      <c r="C312" s="102"/>
      <c r="D312" s="231" t="s">
        <v>134</v>
      </c>
      <c r="E312" s="102"/>
      <c r="F312" s="232" t="s">
        <v>471</v>
      </c>
      <c r="G312" s="102"/>
      <c r="H312" s="102"/>
      <c r="I312" s="102"/>
      <c r="J312" s="102"/>
      <c r="K312" s="102"/>
      <c r="L312" s="103"/>
      <c r="M312" s="233"/>
      <c r="N312" s="234"/>
      <c r="O312" s="125"/>
      <c r="P312" s="125"/>
      <c r="Q312" s="125"/>
      <c r="R312" s="125"/>
      <c r="S312" s="125"/>
      <c r="T312" s="126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T312" s="90" t="s">
        <v>134</v>
      </c>
      <c r="AU312" s="90" t="s">
        <v>81</v>
      </c>
    </row>
    <row r="313" spans="1:47" s="106" customFormat="1" ht="12">
      <c r="A313" s="102"/>
      <c r="B313" s="103"/>
      <c r="C313" s="102"/>
      <c r="D313" s="235" t="s">
        <v>136</v>
      </c>
      <c r="E313" s="102"/>
      <c r="F313" s="236" t="s">
        <v>472</v>
      </c>
      <c r="G313" s="102"/>
      <c r="H313" s="102"/>
      <c r="I313" s="102"/>
      <c r="J313" s="102"/>
      <c r="K313" s="102"/>
      <c r="L313" s="103"/>
      <c r="M313" s="233"/>
      <c r="N313" s="234"/>
      <c r="O313" s="125"/>
      <c r="P313" s="125"/>
      <c r="Q313" s="125"/>
      <c r="R313" s="125"/>
      <c r="S313" s="125"/>
      <c r="T313" s="126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T313" s="90" t="s">
        <v>136</v>
      </c>
      <c r="AU313" s="90" t="s">
        <v>81</v>
      </c>
    </row>
    <row r="314" spans="2:51" s="237" customFormat="1" ht="12">
      <c r="B314" s="238"/>
      <c r="D314" s="231" t="s">
        <v>138</v>
      </c>
      <c r="E314" s="239" t="s">
        <v>3</v>
      </c>
      <c r="F314" s="240" t="s">
        <v>473</v>
      </c>
      <c r="H314" s="241">
        <v>1.4</v>
      </c>
      <c r="L314" s="238"/>
      <c r="M314" s="242"/>
      <c r="N314" s="243"/>
      <c r="O314" s="243"/>
      <c r="P314" s="243"/>
      <c r="Q314" s="243"/>
      <c r="R314" s="243"/>
      <c r="S314" s="243"/>
      <c r="T314" s="244"/>
      <c r="AT314" s="239" t="s">
        <v>138</v>
      </c>
      <c r="AU314" s="239" t="s">
        <v>81</v>
      </c>
      <c r="AV314" s="237" t="s">
        <v>81</v>
      </c>
      <c r="AW314" s="237" t="s">
        <v>33</v>
      </c>
      <c r="AX314" s="237" t="s">
        <v>79</v>
      </c>
      <c r="AY314" s="239" t="s">
        <v>125</v>
      </c>
    </row>
    <row r="315" spans="2:63" s="206" customFormat="1" ht="22.9" customHeight="1">
      <c r="B315" s="207"/>
      <c r="D315" s="208" t="s">
        <v>70</v>
      </c>
      <c r="E315" s="217" t="s">
        <v>181</v>
      </c>
      <c r="F315" s="217" t="s">
        <v>474</v>
      </c>
      <c r="J315" s="218">
        <f>BK315</f>
        <v>0</v>
      </c>
      <c r="L315" s="207"/>
      <c r="M315" s="211"/>
      <c r="N315" s="212"/>
      <c r="O315" s="212"/>
      <c r="P315" s="213">
        <f>SUM(P316:P388)</f>
        <v>0</v>
      </c>
      <c r="Q315" s="212"/>
      <c r="R315" s="213">
        <f>SUM(R316:R388)</f>
        <v>54.12430000000001</v>
      </c>
      <c r="S315" s="212"/>
      <c r="T315" s="214">
        <f>SUM(T316:T388)</f>
        <v>2.17296</v>
      </c>
      <c r="AR315" s="208" t="s">
        <v>79</v>
      </c>
      <c r="AT315" s="215" t="s">
        <v>70</v>
      </c>
      <c r="AU315" s="215" t="s">
        <v>79</v>
      </c>
      <c r="AY315" s="208" t="s">
        <v>125</v>
      </c>
      <c r="BK315" s="216">
        <f>SUM(BK316:BK388)</f>
        <v>0</v>
      </c>
    </row>
    <row r="316" spans="1:65" s="106" customFormat="1" ht="21.75" customHeight="1">
      <c r="A316" s="102"/>
      <c r="B316" s="103"/>
      <c r="C316" s="219" t="s">
        <v>475</v>
      </c>
      <c r="D316" s="219" t="s">
        <v>127</v>
      </c>
      <c r="E316" s="220" t="s">
        <v>476</v>
      </c>
      <c r="F316" s="221" t="s">
        <v>477</v>
      </c>
      <c r="G316" s="222" t="s">
        <v>176</v>
      </c>
      <c r="H316" s="223">
        <v>188</v>
      </c>
      <c r="I316" s="5"/>
      <c r="J316" s="224">
        <f>ROUND(I316*H316,2)</f>
        <v>0</v>
      </c>
      <c r="K316" s="221" t="s">
        <v>131</v>
      </c>
      <c r="L316" s="103"/>
      <c r="M316" s="225" t="s">
        <v>3</v>
      </c>
      <c r="N316" s="226" t="s">
        <v>42</v>
      </c>
      <c r="O316" s="125"/>
      <c r="P316" s="227">
        <f>O316*H316</f>
        <v>0</v>
      </c>
      <c r="Q316" s="227">
        <v>8E-05</v>
      </c>
      <c r="R316" s="227">
        <f>Q316*H316</f>
        <v>0.015040000000000001</v>
      </c>
      <c r="S316" s="227">
        <v>0</v>
      </c>
      <c r="T316" s="228">
        <f>S316*H316</f>
        <v>0</v>
      </c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R316" s="229" t="s">
        <v>132</v>
      </c>
      <c r="AT316" s="229" t="s">
        <v>127</v>
      </c>
      <c r="AU316" s="229" t="s">
        <v>81</v>
      </c>
      <c r="AY316" s="90" t="s">
        <v>125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90" t="s">
        <v>79</v>
      </c>
      <c r="BK316" s="230">
        <f>ROUND(I316*H316,2)</f>
        <v>0</v>
      </c>
      <c r="BL316" s="90" t="s">
        <v>132</v>
      </c>
      <c r="BM316" s="229" t="s">
        <v>478</v>
      </c>
    </row>
    <row r="317" spans="1:47" s="106" customFormat="1" ht="12">
      <c r="A317" s="102"/>
      <c r="B317" s="103"/>
      <c r="C317" s="102"/>
      <c r="D317" s="231" t="s">
        <v>134</v>
      </c>
      <c r="E317" s="102"/>
      <c r="F317" s="232" t="s">
        <v>479</v>
      </c>
      <c r="G317" s="102"/>
      <c r="H317" s="102"/>
      <c r="I317" s="102"/>
      <c r="J317" s="102"/>
      <c r="K317" s="102"/>
      <c r="L317" s="103"/>
      <c r="M317" s="233"/>
      <c r="N317" s="234"/>
      <c r="O317" s="125"/>
      <c r="P317" s="125"/>
      <c r="Q317" s="125"/>
      <c r="R317" s="125"/>
      <c r="S317" s="125"/>
      <c r="T317" s="126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T317" s="90" t="s">
        <v>134</v>
      </c>
      <c r="AU317" s="90" t="s">
        <v>81</v>
      </c>
    </row>
    <row r="318" spans="1:47" s="106" customFormat="1" ht="12">
      <c r="A318" s="102"/>
      <c r="B318" s="103"/>
      <c r="C318" s="102"/>
      <c r="D318" s="235" t="s">
        <v>136</v>
      </c>
      <c r="E318" s="102"/>
      <c r="F318" s="236" t="s">
        <v>480</v>
      </c>
      <c r="G318" s="102"/>
      <c r="H318" s="102"/>
      <c r="I318" s="102"/>
      <c r="J318" s="102"/>
      <c r="K318" s="102"/>
      <c r="L318" s="103"/>
      <c r="M318" s="233"/>
      <c r="N318" s="234"/>
      <c r="O318" s="125"/>
      <c r="P318" s="125"/>
      <c r="Q318" s="125"/>
      <c r="R318" s="125"/>
      <c r="S318" s="125"/>
      <c r="T318" s="126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T318" s="90" t="s">
        <v>136</v>
      </c>
      <c r="AU318" s="90" t="s">
        <v>81</v>
      </c>
    </row>
    <row r="319" spans="2:51" s="237" customFormat="1" ht="12">
      <c r="B319" s="238"/>
      <c r="D319" s="231" t="s">
        <v>138</v>
      </c>
      <c r="E319" s="239" t="s">
        <v>3</v>
      </c>
      <c r="F319" s="240" t="s">
        <v>387</v>
      </c>
      <c r="H319" s="241">
        <v>188</v>
      </c>
      <c r="L319" s="238"/>
      <c r="M319" s="242"/>
      <c r="N319" s="243"/>
      <c r="O319" s="243"/>
      <c r="P319" s="243"/>
      <c r="Q319" s="243"/>
      <c r="R319" s="243"/>
      <c r="S319" s="243"/>
      <c r="T319" s="244"/>
      <c r="AT319" s="239" t="s">
        <v>138</v>
      </c>
      <c r="AU319" s="239" t="s">
        <v>81</v>
      </c>
      <c r="AV319" s="237" t="s">
        <v>81</v>
      </c>
      <c r="AW319" s="237" t="s">
        <v>33</v>
      </c>
      <c r="AX319" s="237" t="s">
        <v>79</v>
      </c>
      <c r="AY319" s="239" t="s">
        <v>125</v>
      </c>
    </row>
    <row r="320" spans="1:65" s="106" customFormat="1" ht="16.5" customHeight="1">
      <c r="A320" s="102"/>
      <c r="B320" s="103"/>
      <c r="C320" s="261" t="s">
        <v>481</v>
      </c>
      <c r="D320" s="261" t="s">
        <v>333</v>
      </c>
      <c r="E320" s="262" t="s">
        <v>482</v>
      </c>
      <c r="F320" s="263" t="s">
        <v>483</v>
      </c>
      <c r="G320" s="264" t="s">
        <v>176</v>
      </c>
      <c r="H320" s="265">
        <v>188</v>
      </c>
      <c r="I320" s="6"/>
      <c r="J320" s="266">
        <f>ROUND(I320*H320,2)</f>
        <v>0</v>
      </c>
      <c r="K320" s="263" t="s">
        <v>131</v>
      </c>
      <c r="L320" s="267"/>
      <c r="M320" s="268" t="s">
        <v>3</v>
      </c>
      <c r="N320" s="269" t="s">
        <v>42</v>
      </c>
      <c r="O320" s="125"/>
      <c r="P320" s="227">
        <f>O320*H320</f>
        <v>0</v>
      </c>
      <c r="Q320" s="227">
        <v>0.072</v>
      </c>
      <c r="R320" s="227">
        <f>Q320*H320</f>
        <v>13.536</v>
      </c>
      <c r="S320" s="227">
        <v>0</v>
      </c>
      <c r="T320" s="228">
        <f>S320*H320</f>
        <v>0</v>
      </c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R320" s="229" t="s">
        <v>181</v>
      </c>
      <c r="AT320" s="229" t="s">
        <v>333</v>
      </c>
      <c r="AU320" s="229" t="s">
        <v>81</v>
      </c>
      <c r="AY320" s="90" t="s">
        <v>125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90" t="s">
        <v>79</v>
      </c>
      <c r="BK320" s="230">
        <f>ROUND(I320*H320,2)</f>
        <v>0</v>
      </c>
      <c r="BL320" s="90" t="s">
        <v>132</v>
      </c>
      <c r="BM320" s="229" t="s">
        <v>484</v>
      </c>
    </row>
    <row r="321" spans="1:47" s="106" customFormat="1" ht="12">
      <c r="A321" s="102"/>
      <c r="B321" s="103"/>
      <c r="C321" s="102"/>
      <c r="D321" s="231" t="s">
        <v>134</v>
      </c>
      <c r="E321" s="102"/>
      <c r="F321" s="232" t="s">
        <v>483</v>
      </c>
      <c r="G321" s="102"/>
      <c r="H321" s="102"/>
      <c r="I321" s="102"/>
      <c r="J321" s="102"/>
      <c r="K321" s="102"/>
      <c r="L321" s="103"/>
      <c r="M321" s="233"/>
      <c r="N321" s="234"/>
      <c r="O321" s="125"/>
      <c r="P321" s="125"/>
      <c r="Q321" s="125"/>
      <c r="R321" s="125"/>
      <c r="S321" s="125"/>
      <c r="T321" s="126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T321" s="90" t="s">
        <v>134</v>
      </c>
      <c r="AU321" s="90" t="s">
        <v>81</v>
      </c>
    </row>
    <row r="322" spans="2:51" s="237" customFormat="1" ht="12">
      <c r="B322" s="238"/>
      <c r="D322" s="231" t="s">
        <v>138</v>
      </c>
      <c r="E322" s="239" t="s">
        <v>3</v>
      </c>
      <c r="F322" s="240" t="s">
        <v>387</v>
      </c>
      <c r="H322" s="241">
        <v>188</v>
      </c>
      <c r="L322" s="238"/>
      <c r="M322" s="242"/>
      <c r="N322" s="243"/>
      <c r="O322" s="243"/>
      <c r="P322" s="243"/>
      <c r="Q322" s="243"/>
      <c r="R322" s="243"/>
      <c r="S322" s="243"/>
      <c r="T322" s="244"/>
      <c r="AT322" s="239" t="s">
        <v>138</v>
      </c>
      <c r="AU322" s="239" t="s">
        <v>81</v>
      </c>
      <c r="AV322" s="237" t="s">
        <v>81</v>
      </c>
      <c r="AW322" s="237" t="s">
        <v>33</v>
      </c>
      <c r="AX322" s="237" t="s">
        <v>79</v>
      </c>
      <c r="AY322" s="239" t="s">
        <v>125</v>
      </c>
    </row>
    <row r="323" spans="1:65" s="106" customFormat="1" ht="16.5" customHeight="1">
      <c r="A323" s="102"/>
      <c r="B323" s="103"/>
      <c r="C323" s="219" t="s">
        <v>485</v>
      </c>
      <c r="D323" s="219" t="s">
        <v>127</v>
      </c>
      <c r="E323" s="220" t="s">
        <v>486</v>
      </c>
      <c r="F323" s="221" t="s">
        <v>487</v>
      </c>
      <c r="G323" s="222" t="s">
        <v>405</v>
      </c>
      <c r="H323" s="223">
        <v>1</v>
      </c>
      <c r="I323" s="5"/>
      <c r="J323" s="224">
        <f>ROUND(I323*H323,2)</f>
        <v>0</v>
      </c>
      <c r="K323" s="221" t="s">
        <v>3</v>
      </c>
      <c r="L323" s="103"/>
      <c r="M323" s="225" t="s">
        <v>3</v>
      </c>
      <c r="N323" s="226" t="s">
        <v>42</v>
      </c>
      <c r="O323" s="125"/>
      <c r="P323" s="227">
        <f>O323*H323</f>
        <v>0</v>
      </c>
      <c r="Q323" s="227">
        <v>0.00012</v>
      </c>
      <c r="R323" s="227">
        <f>Q323*H323</f>
        <v>0.00012</v>
      </c>
      <c r="S323" s="227">
        <v>0</v>
      </c>
      <c r="T323" s="228">
        <f>S323*H323</f>
        <v>0</v>
      </c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R323" s="229" t="s">
        <v>132</v>
      </c>
      <c r="AT323" s="229" t="s">
        <v>127</v>
      </c>
      <c r="AU323" s="229" t="s">
        <v>81</v>
      </c>
      <c r="AY323" s="90" t="s">
        <v>125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90" t="s">
        <v>79</v>
      </c>
      <c r="BK323" s="230">
        <f>ROUND(I323*H323,2)</f>
        <v>0</v>
      </c>
      <c r="BL323" s="90" t="s">
        <v>132</v>
      </c>
      <c r="BM323" s="229" t="s">
        <v>488</v>
      </c>
    </row>
    <row r="324" spans="1:47" s="106" customFormat="1" ht="12">
      <c r="A324" s="102"/>
      <c r="B324" s="103"/>
      <c r="C324" s="102"/>
      <c r="D324" s="231" t="s">
        <v>134</v>
      </c>
      <c r="E324" s="102"/>
      <c r="F324" s="232" t="s">
        <v>487</v>
      </c>
      <c r="G324" s="102"/>
      <c r="H324" s="102"/>
      <c r="I324" s="102"/>
      <c r="J324" s="102"/>
      <c r="K324" s="102"/>
      <c r="L324" s="103"/>
      <c r="M324" s="233"/>
      <c r="N324" s="234"/>
      <c r="O324" s="125"/>
      <c r="P324" s="125"/>
      <c r="Q324" s="125"/>
      <c r="R324" s="125"/>
      <c r="S324" s="125"/>
      <c r="T324" s="126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T324" s="90" t="s">
        <v>134</v>
      </c>
      <c r="AU324" s="90" t="s">
        <v>81</v>
      </c>
    </row>
    <row r="325" spans="2:51" s="237" customFormat="1" ht="12">
      <c r="B325" s="238"/>
      <c r="D325" s="231" t="s">
        <v>138</v>
      </c>
      <c r="E325" s="239" t="s">
        <v>3</v>
      </c>
      <c r="F325" s="240" t="s">
        <v>489</v>
      </c>
      <c r="H325" s="241">
        <v>1</v>
      </c>
      <c r="L325" s="238"/>
      <c r="M325" s="242"/>
      <c r="N325" s="243"/>
      <c r="O325" s="243"/>
      <c r="P325" s="243"/>
      <c r="Q325" s="243"/>
      <c r="R325" s="243"/>
      <c r="S325" s="243"/>
      <c r="T325" s="244"/>
      <c r="AT325" s="239" t="s">
        <v>138</v>
      </c>
      <c r="AU325" s="239" t="s">
        <v>81</v>
      </c>
      <c r="AV325" s="237" t="s">
        <v>81</v>
      </c>
      <c r="AW325" s="237" t="s">
        <v>33</v>
      </c>
      <c r="AX325" s="237" t="s">
        <v>79</v>
      </c>
      <c r="AY325" s="239" t="s">
        <v>125</v>
      </c>
    </row>
    <row r="326" spans="1:65" s="106" customFormat="1" ht="16.5" customHeight="1">
      <c r="A326" s="102"/>
      <c r="B326" s="103"/>
      <c r="C326" s="219" t="s">
        <v>490</v>
      </c>
      <c r="D326" s="219" t="s">
        <v>127</v>
      </c>
      <c r="E326" s="220" t="s">
        <v>491</v>
      </c>
      <c r="F326" s="221" t="s">
        <v>492</v>
      </c>
      <c r="G326" s="222" t="s">
        <v>191</v>
      </c>
      <c r="H326" s="223">
        <v>6.036</v>
      </c>
      <c r="I326" s="5"/>
      <c r="J326" s="224">
        <f>ROUND(I326*H326,2)</f>
        <v>0</v>
      </c>
      <c r="K326" s="221" t="s">
        <v>131</v>
      </c>
      <c r="L326" s="103"/>
      <c r="M326" s="225" t="s">
        <v>3</v>
      </c>
      <c r="N326" s="226" t="s">
        <v>42</v>
      </c>
      <c r="O326" s="125"/>
      <c r="P326" s="227">
        <f>O326*H326</f>
        <v>0</v>
      </c>
      <c r="Q326" s="227">
        <v>0</v>
      </c>
      <c r="R326" s="227">
        <f>Q326*H326</f>
        <v>0</v>
      </c>
      <c r="S326" s="227">
        <v>0.36</v>
      </c>
      <c r="T326" s="228">
        <f>S326*H326</f>
        <v>2.17296</v>
      </c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R326" s="229" t="s">
        <v>132</v>
      </c>
      <c r="AT326" s="229" t="s">
        <v>127</v>
      </c>
      <c r="AU326" s="229" t="s">
        <v>81</v>
      </c>
      <c r="AY326" s="90" t="s">
        <v>125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90" t="s">
        <v>79</v>
      </c>
      <c r="BK326" s="230">
        <f>ROUND(I326*H326,2)</f>
        <v>0</v>
      </c>
      <c r="BL326" s="90" t="s">
        <v>132</v>
      </c>
      <c r="BM326" s="229" t="s">
        <v>493</v>
      </c>
    </row>
    <row r="327" spans="1:47" s="106" customFormat="1" ht="12">
      <c r="A327" s="102"/>
      <c r="B327" s="103"/>
      <c r="C327" s="102"/>
      <c r="D327" s="231" t="s">
        <v>134</v>
      </c>
      <c r="E327" s="102"/>
      <c r="F327" s="232" t="s">
        <v>494</v>
      </c>
      <c r="G327" s="102"/>
      <c r="H327" s="102"/>
      <c r="I327" s="102"/>
      <c r="J327" s="102"/>
      <c r="K327" s="102"/>
      <c r="L327" s="103"/>
      <c r="M327" s="233"/>
      <c r="N327" s="234"/>
      <c r="O327" s="125"/>
      <c r="P327" s="125"/>
      <c r="Q327" s="125"/>
      <c r="R327" s="125"/>
      <c r="S327" s="125"/>
      <c r="T327" s="126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T327" s="90" t="s">
        <v>134</v>
      </c>
      <c r="AU327" s="90" t="s">
        <v>81</v>
      </c>
    </row>
    <row r="328" spans="1:47" s="106" customFormat="1" ht="12">
      <c r="A328" s="102"/>
      <c r="B328" s="103"/>
      <c r="C328" s="102"/>
      <c r="D328" s="235" t="s">
        <v>136</v>
      </c>
      <c r="E328" s="102"/>
      <c r="F328" s="236" t="s">
        <v>495</v>
      </c>
      <c r="G328" s="102"/>
      <c r="H328" s="102"/>
      <c r="I328" s="102"/>
      <c r="J328" s="102"/>
      <c r="K328" s="102"/>
      <c r="L328" s="103"/>
      <c r="M328" s="233"/>
      <c r="N328" s="234"/>
      <c r="O328" s="125"/>
      <c r="P328" s="125"/>
      <c r="Q328" s="125"/>
      <c r="R328" s="125"/>
      <c r="S328" s="125"/>
      <c r="T328" s="126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T328" s="90" t="s">
        <v>136</v>
      </c>
      <c r="AU328" s="90" t="s">
        <v>81</v>
      </c>
    </row>
    <row r="329" spans="2:51" s="237" customFormat="1" ht="12">
      <c r="B329" s="238"/>
      <c r="D329" s="231" t="s">
        <v>138</v>
      </c>
      <c r="E329" s="239" t="s">
        <v>3</v>
      </c>
      <c r="F329" s="240" t="s">
        <v>496</v>
      </c>
      <c r="H329" s="241">
        <v>6.036</v>
      </c>
      <c r="L329" s="238"/>
      <c r="M329" s="242"/>
      <c r="N329" s="243"/>
      <c r="O329" s="243"/>
      <c r="P329" s="243"/>
      <c r="Q329" s="243"/>
      <c r="R329" s="243"/>
      <c r="S329" s="243"/>
      <c r="T329" s="244"/>
      <c r="AT329" s="239" t="s">
        <v>138</v>
      </c>
      <c r="AU329" s="239" t="s">
        <v>81</v>
      </c>
      <c r="AV329" s="237" t="s">
        <v>81</v>
      </c>
      <c r="AW329" s="237" t="s">
        <v>33</v>
      </c>
      <c r="AX329" s="237" t="s">
        <v>79</v>
      </c>
      <c r="AY329" s="239" t="s">
        <v>125</v>
      </c>
    </row>
    <row r="330" spans="1:65" s="106" customFormat="1" ht="16.5" customHeight="1">
      <c r="A330" s="102"/>
      <c r="B330" s="103"/>
      <c r="C330" s="219" t="s">
        <v>497</v>
      </c>
      <c r="D330" s="219" t="s">
        <v>127</v>
      </c>
      <c r="E330" s="220" t="s">
        <v>498</v>
      </c>
      <c r="F330" s="221" t="s">
        <v>499</v>
      </c>
      <c r="G330" s="222" t="s">
        <v>405</v>
      </c>
      <c r="H330" s="223">
        <v>6</v>
      </c>
      <c r="I330" s="5"/>
      <c r="J330" s="224">
        <f>ROUND(I330*H330,2)</f>
        <v>0</v>
      </c>
      <c r="K330" s="221" t="s">
        <v>131</v>
      </c>
      <c r="L330" s="103"/>
      <c r="M330" s="225" t="s">
        <v>3</v>
      </c>
      <c r="N330" s="226" t="s">
        <v>42</v>
      </c>
      <c r="O330" s="125"/>
      <c r="P330" s="227">
        <f>O330*H330</f>
        <v>0</v>
      </c>
      <c r="Q330" s="227">
        <v>0.45937</v>
      </c>
      <c r="R330" s="227">
        <f>Q330*H330</f>
        <v>2.75622</v>
      </c>
      <c r="S330" s="227">
        <v>0</v>
      </c>
      <c r="T330" s="228">
        <f>S330*H330</f>
        <v>0</v>
      </c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R330" s="229" t="s">
        <v>132</v>
      </c>
      <c r="AT330" s="229" t="s">
        <v>127</v>
      </c>
      <c r="AU330" s="229" t="s">
        <v>81</v>
      </c>
      <c r="AY330" s="90" t="s">
        <v>125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90" t="s">
        <v>79</v>
      </c>
      <c r="BK330" s="230">
        <f>ROUND(I330*H330,2)</f>
        <v>0</v>
      </c>
      <c r="BL330" s="90" t="s">
        <v>132</v>
      </c>
      <c r="BM330" s="229" t="s">
        <v>500</v>
      </c>
    </row>
    <row r="331" spans="1:47" s="106" customFormat="1" ht="12">
      <c r="A331" s="102"/>
      <c r="B331" s="103"/>
      <c r="C331" s="102"/>
      <c r="D331" s="231" t="s">
        <v>134</v>
      </c>
      <c r="E331" s="102"/>
      <c r="F331" s="232" t="s">
        <v>501</v>
      </c>
      <c r="G331" s="102"/>
      <c r="H331" s="102"/>
      <c r="I331" s="102"/>
      <c r="J331" s="102"/>
      <c r="K331" s="102"/>
      <c r="L331" s="103"/>
      <c r="M331" s="233"/>
      <c r="N331" s="234"/>
      <c r="O331" s="125"/>
      <c r="P331" s="125"/>
      <c r="Q331" s="125"/>
      <c r="R331" s="125"/>
      <c r="S331" s="125"/>
      <c r="T331" s="126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T331" s="90" t="s">
        <v>134</v>
      </c>
      <c r="AU331" s="90" t="s">
        <v>81</v>
      </c>
    </row>
    <row r="332" spans="1:47" s="106" customFormat="1" ht="12">
      <c r="A332" s="102"/>
      <c r="B332" s="103"/>
      <c r="C332" s="102"/>
      <c r="D332" s="235" t="s">
        <v>136</v>
      </c>
      <c r="E332" s="102"/>
      <c r="F332" s="236" t="s">
        <v>502</v>
      </c>
      <c r="G332" s="102"/>
      <c r="H332" s="102"/>
      <c r="I332" s="102"/>
      <c r="J332" s="102"/>
      <c r="K332" s="102"/>
      <c r="L332" s="103"/>
      <c r="M332" s="233"/>
      <c r="N332" s="234"/>
      <c r="O332" s="125"/>
      <c r="P332" s="125"/>
      <c r="Q332" s="125"/>
      <c r="R332" s="125"/>
      <c r="S332" s="125"/>
      <c r="T332" s="126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T332" s="90" t="s">
        <v>136</v>
      </c>
      <c r="AU332" s="90" t="s">
        <v>81</v>
      </c>
    </row>
    <row r="333" spans="2:51" s="237" customFormat="1" ht="12">
      <c r="B333" s="238"/>
      <c r="D333" s="231" t="s">
        <v>138</v>
      </c>
      <c r="E333" s="239" t="s">
        <v>3</v>
      </c>
      <c r="F333" s="240" t="s">
        <v>503</v>
      </c>
      <c r="H333" s="241">
        <v>6</v>
      </c>
      <c r="L333" s="238"/>
      <c r="M333" s="242"/>
      <c r="N333" s="243"/>
      <c r="O333" s="243"/>
      <c r="P333" s="243"/>
      <c r="Q333" s="243"/>
      <c r="R333" s="243"/>
      <c r="S333" s="243"/>
      <c r="T333" s="244"/>
      <c r="AT333" s="239" t="s">
        <v>138</v>
      </c>
      <c r="AU333" s="239" t="s">
        <v>81</v>
      </c>
      <c r="AV333" s="237" t="s">
        <v>81</v>
      </c>
      <c r="AW333" s="237" t="s">
        <v>33</v>
      </c>
      <c r="AX333" s="237" t="s">
        <v>79</v>
      </c>
      <c r="AY333" s="239" t="s">
        <v>125</v>
      </c>
    </row>
    <row r="334" spans="1:65" s="106" customFormat="1" ht="16.5" customHeight="1">
      <c r="A334" s="102"/>
      <c r="B334" s="103"/>
      <c r="C334" s="219" t="s">
        <v>504</v>
      </c>
      <c r="D334" s="219" t="s">
        <v>127</v>
      </c>
      <c r="E334" s="220" t="s">
        <v>505</v>
      </c>
      <c r="F334" s="221" t="s">
        <v>506</v>
      </c>
      <c r="G334" s="222" t="s">
        <v>176</v>
      </c>
      <c r="H334" s="223">
        <v>188</v>
      </c>
      <c r="I334" s="5"/>
      <c r="J334" s="224">
        <f>ROUND(I334*H334,2)</f>
        <v>0</v>
      </c>
      <c r="K334" s="221" t="s">
        <v>131</v>
      </c>
      <c r="L334" s="103"/>
      <c r="M334" s="225" t="s">
        <v>3</v>
      </c>
      <c r="N334" s="226" t="s">
        <v>42</v>
      </c>
      <c r="O334" s="125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R334" s="229" t="s">
        <v>132</v>
      </c>
      <c r="AT334" s="229" t="s">
        <v>127</v>
      </c>
      <c r="AU334" s="229" t="s">
        <v>81</v>
      </c>
      <c r="AY334" s="90" t="s">
        <v>125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90" t="s">
        <v>79</v>
      </c>
      <c r="BK334" s="230">
        <f>ROUND(I334*H334,2)</f>
        <v>0</v>
      </c>
      <c r="BL334" s="90" t="s">
        <v>132</v>
      </c>
      <c r="BM334" s="229" t="s">
        <v>507</v>
      </c>
    </row>
    <row r="335" spans="1:47" s="106" customFormat="1" ht="12">
      <c r="A335" s="102"/>
      <c r="B335" s="103"/>
      <c r="C335" s="102"/>
      <c r="D335" s="231" t="s">
        <v>134</v>
      </c>
      <c r="E335" s="102"/>
      <c r="F335" s="232" t="s">
        <v>508</v>
      </c>
      <c r="G335" s="102"/>
      <c r="H335" s="102"/>
      <c r="I335" s="102"/>
      <c r="J335" s="102"/>
      <c r="K335" s="102"/>
      <c r="L335" s="103"/>
      <c r="M335" s="233"/>
      <c r="N335" s="234"/>
      <c r="O335" s="125"/>
      <c r="P335" s="125"/>
      <c r="Q335" s="125"/>
      <c r="R335" s="125"/>
      <c r="S335" s="125"/>
      <c r="T335" s="126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T335" s="90" t="s">
        <v>134</v>
      </c>
      <c r="AU335" s="90" t="s">
        <v>81</v>
      </c>
    </row>
    <row r="336" spans="1:47" s="106" customFormat="1" ht="12">
      <c r="A336" s="102"/>
      <c r="B336" s="103"/>
      <c r="C336" s="102"/>
      <c r="D336" s="235" t="s">
        <v>136</v>
      </c>
      <c r="E336" s="102"/>
      <c r="F336" s="236" t="s">
        <v>509</v>
      </c>
      <c r="G336" s="102"/>
      <c r="H336" s="102"/>
      <c r="I336" s="102"/>
      <c r="J336" s="102"/>
      <c r="K336" s="102"/>
      <c r="L336" s="103"/>
      <c r="M336" s="233"/>
      <c r="N336" s="234"/>
      <c r="O336" s="125"/>
      <c r="P336" s="125"/>
      <c r="Q336" s="125"/>
      <c r="R336" s="125"/>
      <c r="S336" s="125"/>
      <c r="T336" s="126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T336" s="90" t="s">
        <v>136</v>
      </c>
      <c r="AU336" s="90" t="s">
        <v>81</v>
      </c>
    </row>
    <row r="337" spans="2:51" s="237" customFormat="1" ht="12">
      <c r="B337" s="238"/>
      <c r="D337" s="231" t="s">
        <v>138</v>
      </c>
      <c r="E337" s="239" t="s">
        <v>3</v>
      </c>
      <c r="F337" s="240" t="s">
        <v>387</v>
      </c>
      <c r="H337" s="241">
        <v>188</v>
      </c>
      <c r="L337" s="238"/>
      <c r="M337" s="242"/>
      <c r="N337" s="243"/>
      <c r="O337" s="243"/>
      <c r="P337" s="243"/>
      <c r="Q337" s="243"/>
      <c r="R337" s="243"/>
      <c r="S337" s="243"/>
      <c r="T337" s="244"/>
      <c r="AT337" s="239" t="s">
        <v>138</v>
      </c>
      <c r="AU337" s="239" t="s">
        <v>81</v>
      </c>
      <c r="AV337" s="237" t="s">
        <v>81</v>
      </c>
      <c r="AW337" s="237" t="s">
        <v>33</v>
      </c>
      <c r="AX337" s="237" t="s">
        <v>79</v>
      </c>
      <c r="AY337" s="239" t="s">
        <v>125</v>
      </c>
    </row>
    <row r="338" spans="1:65" s="106" customFormat="1" ht="24.2" customHeight="1">
      <c r="A338" s="102"/>
      <c r="B338" s="103"/>
      <c r="C338" s="219" t="s">
        <v>510</v>
      </c>
      <c r="D338" s="219" t="s">
        <v>127</v>
      </c>
      <c r="E338" s="220" t="s">
        <v>511</v>
      </c>
      <c r="F338" s="221" t="s">
        <v>512</v>
      </c>
      <c r="G338" s="222" t="s">
        <v>513</v>
      </c>
      <c r="H338" s="223">
        <v>1</v>
      </c>
      <c r="I338" s="5"/>
      <c r="J338" s="224">
        <f>ROUND(I338*H338,2)</f>
        <v>0</v>
      </c>
      <c r="K338" s="221" t="s">
        <v>3</v>
      </c>
      <c r="L338" s="103"/>
      <c r="M338" s="225" t="s">
        <v>3</v>
      </c>
      <c r="N338" s="226" t="s">
        <v>42</v>
      </c>
      <c r="O338" s="125"/>
      <c r="P338" s="227">
        <f>O338*H338</f>
        <v>0</v>
      </c>
      <c r="Q338" s="227">
        <v>0.00043</v>
      </c>
      <c r="R338" s="227">
        <f>Q338*H338</f>
        <v>0.00043</v>
      </c>
      <c r="S338" s="227">
        <v>0</v>
      </c>
      <c r="T338" s="228">
        <f>S338*H338</f>
        <v>0</v>
      </c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R338" s="229" t="s">
        <v>132</v>
      </c>
      <c r="AT338" s="229" t="s">
        <v>127</v>
      </c>
      <c r="AU338" s="229" t="s">
        <v>81</v>
      </c>
      <c r="AY338" s="90" t="s">
        <v>125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90" t="s">
        <v>79</v>
      </c>
      <c r="BK338" s="230">
        <f>ROUND(I338*H338,2)</f>
        <v>0</v>
      </c>
      <c r="BL338" s="90" t="s">
        <v>132</v>
      </c>
      <c r="BM338" s="229" t="s">
        <v>514</v>
      </c>
    </row>
    <row r="339" spans="1:47" s="106" customFormat="1" ht="12">
      <c r="A339" s="102"/>
      <c r="B339" s="103"/>
      <c r="C339" s="102"/>
      <c r="D339" s="231" t="s">
        <v>134</v>
      </c>
      <c r="E339" s="102"/>
      <c r="F339" s="232" t="s">
        <v>515</v>
      </c>
      <c r="G339" s="102"/>
      <c r="H339" s="102"/>
      <c r="I339" s="102"/>
      <c r="J339" s="102"/>
      <c r="K339" s="102"/>
      <c r="L339" s="103"/>
      <c r="M339" s="233"/>
      <c r="N339" s="234"/>
      <c r="O339" s="125"/>
      <c r="P339" s="125"/>
      <c r="Q339" s="125"/>
      <c r="R339" s="125"/>
      <c r="S339" s="125"/>
      <c r="T339" s="126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T339" s="90" t="s">
        <v>134</v>
      </c>
      <c r="AU339" s="90" t="s">
        <v>81</v>
      </c>
    </row>
    <row r="340" spans="2:51" s="237" customFormat="1" ht="12">
      <c r="B340" s="238"/>
      <c r="D340" s="231" t="s">
        <v>138</v>
      </c>
      <c r="E340" s="239" t="s">
        <v>3</v>
      </c>
      <c r="F340" s="240" t="s">
        <v>79</v>
      </c>
      <c r="H340" s="241">
        <v>1</v>
      </c>
      <c r="L340" s="238"/>
      <c r="M340" s="242"/>
      <c r="N340" s="243"/>
      <c r="O340" s="243"/>
      <c r="P340" s="243"/>
      <c r="Q340" s="243"/>
      <c r="R340" s="243"/>
      <c r="S340" s="243"/>
      <c r="T340" s="244"/>
      <c r="AT340" s="239" t="s">
        <v>138</v>
      </c>
      <c r="AU340" s="239" t="s">
        <v>81</v>
      </c>
      <c r="AV340" s="237" t="s">
        <v>81</v>
      </c>
      <c r="AW340" s="237" t="s">
        <v>33</v>
      </c>
      <c r="AX340" s="237" t="s">
        <v>79</v>
      </c>
      <c r="AY340" s="239" t="s">
        <v>125</v>
      </c>
    </row>
    <row r="341" spans="1:65" s="106" customFormat="1" ht="16.5" customHeight="1">
      <c r="A341" s="102"/>
      <c r="B341" s="103"/>
      <c r="C341" s="219" t="s">
        <v>516</v>
      </c>
      <c r="D341" s="219" t="s">
        <v>127</v>
      </c>
      <c r="E341" s="220" t="s">
        <v>517</v>
      </c>
      <c r="F341" s="221" t="s">
        <v>518</v>
      </c>
      <c r="G341" s="222" t="s">
        <v>405</v>
      </c>
      <c r="H341" s="223">
        <v>29</v>
      </c>
      <c r="I341" s="5"/>
      <c r="J341" s="224">
        <f>ROUND(I341*H341,2)</f>
        <v>0</v>
      </c>
      <c r="K341" s="221" t="s">
        <v>131</v>
      </c>
      <c r="L341" s="103"/>
      <c r="M341" s="225" t="s">
        <v>3</v>
      </c>
      <c r="N341" s="226" t="s">
        <v>42</v>
      </c>
      <c r="O341" s="125"/>
      <c r="P341" s="227">
        <f>O341*H341</f>
        <v>0</v>
      </c>
      <c r="Q341" s="227">
        <v>0.01019</v>
      </c>
      <c r="R341" s="227">
        <f>Q341*H341</f>
        <v>0.29551</v>
      </c>
      <c r="S341" s="227">
        <v>0</v>
      </c>
      <c r="T341" s="228">
        <f>S341*H341</f>
        <v>0</v>
      </c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R341" s="229" t="s">
        <v>132</v>
      </c>
      <c r="AT341" s="229" t="s">
        <v>127</v>
      </c>
      <c r="AU341" s="229" t="s">
        <v>81</v>
      </c>
      <c r="AY341" s="90" t="s">
        <v>125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90" t="s">
        <v>79</v>
      </c>
      <c r="BK341" s="230">
        <f>ROUND(I341*H341,2)</f>
        <v>0</v>
      </c>
      <c r="BL341" s="90" t="s">
        <v>132</v>
      </c>
      <c r="BM341" s="229" t="s">
        <v>519</v>
      </c>
    </row>
    <row r="342" spans="1:47" s="106" customFormat="1" ht="12">
      <c r="A342" s="102"/>
      <c r="B342" s="103"/>
      <c r="C342" s="102"/>
      <c r="D342" s="231" t="s">
        <v>134</v>
      </c>
      <c r="E342" s="102"/>
      <c r="F342" s="232" t="s">
        <v>518</v>
      </c>
      <c r="G342" s="102"/>
      <c r="H342" s="102"/>
      <c r="I342" s="102"/>
      <c r="J342" s="102"/>
      <c r="K342" s="102"/>
      <c r="L342" s="103"/>
      <c r="M342" s="233"/>
      <c r="N342" s="234"/>
      <c r="O342" s="125"/>
      <c r="P342" s="125"/>
      <c r="Q342" s="125"/>
      <c r="R342" s="125"/>
      <c r="S342" s="125"/>
      <c r="T342" s="126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T342" s="90" t="s">
        <v>134</v>
      </c>
      <c r="AU342" s="90" t="s">
        <v>81</v>
      </c>
    </row>
    <row r="343" spans="1:47" s="106" customFormat="1" ht="12">
      <c r="A343" s="102"/>
      <c r="B343" s="103"/>
      <c r="C343" s="102"/>
      <c r="D343" s="235" t="s">
        <v>136</v>
      </c>
      <c r="E343" s="102"/>
      <c r="F343" s="236" t="s">
        <v>520</v>
      </c>
      <c r="G343" s="102"/>
      <c r="H343" s="102"/>
      <c r="I343" s="102"/>
      <c r="J343" s="102"/>
      <c r="K343" s="102"/>
      <c r="L343" s="103"/>
      <c r="M343" s="233"/>
      <c r="N343" s="234"/>
      <c r="O343" s="125"/>
      <c r="P343" s="125"/>
      <c r="Q343" s="125"/>
      <c r="R343" s="125"/>
      <c r="S343" s="125"/>
      <c r="T343" s="126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T343" s="90" t="s">
        <v>136</v>
      </c>
      <c r="AU343" s="90" t="s">
        <v>81</v>
      </c>
    </row>
    <row r="344" spans="2:51" s="237" customFormat="1" ht="12">
      <c r="B344" s="238"/>
      <c r="D344" s="231" t="s">
        <v>138</v>
      </c>
      <c r="E344" s="239" t="s">
        <v>3</v>
      </c>
      <c r="F344" s="240" t="s">
        <v>521</v>
      </c>
      <c r="H344" s="241">
        <v>29</v>
      </c>
      <c r="L344" s="238"/>
      <c r="M344" s="242"/>
      <c r="N344" s="243"/>
      <c r="O344" s="243"/>
      <c r="P344" s="243"/>
      <c r="Q344" s="243"/>
      <c r="R344" s="243"/>
      <c r="S344" s="243"/>
      <c r="T344" s="244"/>
      <c r="AT344" s="239" t="s">
        <v>138</v>
      </c>
      <c r="AU344" s="239" t="s">
        <v>81</v>
      </c>
      <c r="AV344" s="237" t="s">
        <v>81</v>
      </c>
      <c r="AW344" s="237" t="s">
        <v>33</v>
      </c>
      <c r="AX344" s="237" t="s">
        <v>79</v>
      </c>
      <c r="AY344" s="239" t="s">
        <v>125</v>
      </c>
    </row>
    <row r="345" spans="1:65" s="106" customFormat="1" ht="16.5" customHeight="1">
      <c r="A345" s="102"/>
      <c r="B345" s="103"/>
      <c r="C345" s="261" t="s">
        <v>522</v>
      </c>
      <c r="D345" s="261" t="s">
        <v>333</v>
      </c>
      <c r="E345" s="262" t="s">
        <v>523</v>
      </c>
      <c r="F345" s="263" t="s">
        <v>524</v>
      </c>
      <c r="G345" s="264" t="s">
        <v>405</v>
      </c>
      <c r="H345" s="265">
        <v>3</v>
      </c>
      <c r="I345" s="6"/>
      <c r="J345" s="266">
        <f>ROUND(I345*H345,2)</f>
        <v>0</v>
      </c>
      <c r="K345" s="263" t="s">
        <v>131</v>
      </c>
      <c r="L345" s="267"/>
      <c r="M345" s="268" t="s">
        <v>3</v>
      </c>
      <c r="N345" s="269" t="s">
        <v>42</v>
      </c>
      <c r="O345" s="125"/>
      <c r="P345" s="227">
        <f>O345*H345</f>
        <v>0</v>
      </c>
      <c r="Q345" s="227">
        <v>0.254</v>
      </c>
      <c r="R345" s="227">
        <f>Q345*H345</f>
        <v>0.762</v>
      </c>
      <c r="S345" s="227">
        <v>0</v>
      </c>
      <c r="T345" s="228">
        <f>S345*H345</f>
        <v>0</v>
      </c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R345" s="229" t="s">
        <v>181</v>
      </c>
      <c r="AT345" s="229" t="s">
        <v>333</v>
      </c>
      <c r="AU345" s="229" t="s">
        <v>81</v>
      </c>
      <c r="AY345" s="90" t="s">
        <v>125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90" t="s">
        <v>79</v>
      </c>
      <c r="BK345" s="230">
        <f>ROUND(I345*H345,2)</f>
        <v>0</v>
      </c>
      <c r="BL345" s="90" t="s">
        <v>132</v>
      </c>
      <c r="BM345" s="229" t="s">
        <v>525</v>
      </c>
    </row>
    <row r="346" spans="1:47" s="106" customFormat="1" ht="12">
      <c r="A346" s="102"/>
      <c r="B346" s="103"/>
      <c r="C346" s="102"/>
      <c r="D346" s="231" t="s">
        <v>134</v>
      </c>
      <c r="E346" s="102"/>
      <c r="F346" s="232" t="s">
        <v>524</v>
      </c>
      <c r="G346" s="102"/>
      <c r="H346" s="102"/>
      <c r="I346" s="102"/>
      <c r="J346" s="102"/>
      <c r="K346" s="102"/>
      <c r="L346" s="103"/>
      <c r="M346" s="233"/>
      <c r="N346" s="234"/>
      <c r="O346" s="125"/>
      <c r="P346" s="125"/>
      <c r="Q346" s="125"/>
      <c r="R346" s="125"/>
      <c r="S346" s="125"/>
      <c r="T346" s="126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T346" s="90" t="s">
        <v>134</v>
      </c>
      <c r="AU346" s="90" t="s">
        <v>81</v>
      </c>
    </row>
    <row r="347" spans="2:51" s="237" customFormat="1" ht="12">
      <c r="B347" s="238"/>
      <c r="D347" s="231" t="s">
        <v>138</v>
      </c>
      <c r="E347" s="239" t="s">
        <v>3</v>
      </c>
      <c r="F347" s="240" t="s">
        <v>146</v>
      </c>
      <c r="H347" s="241">
        <v>3</v>
      </c>
      <c r="L347" s="238"/>
      <c r="M347" s="242"/>
      <c r="N347" s="243"/>
      <c r="O347" s="243"/>
      <c r="P347" s="243"/>
      <c r="Q347" s="243"/>
      <c r="R347" s="243"/>
      <c r="S347" s="243"/>
      <c r="T347" s="244"/>
      <c r="AT347" s="239" t="s">
        <v>138</v>
      </c>
      <c r="AU347" s="239" t="s">
        <v>81</v>
      </c>
      <c r="AV347" s="237" t="s">
        <v>81</v>
      </c>
      <c r="AW347" s="237" t="s">
        <v>33</v>
      </c>
      <c r="AX347" s="237" t="s">
        <v>79</v>
      </c>
      <c r="AY347" s="239" t="s">
        <v>125</v>
      </c>
    </row>
    <row r="348" spans="1:65" s="106" customFormat="1" ht="16.5" customHeight="1">
      <c r="A348" s="102"/>
      <c r="B348" s="103"/>
      <c r="C348" s="261" t="s">
        <v>526</v>
      </c>
      <c r="D348" s="261" t="s">
        <v>333</v>
      </c>
      <c r="E348" s="262" t="s">
        <v>527</v>
      </c>
      <c r="F348" s="263" t="s">
        <v>528</v>
      </c>
      <c r="G348" s="264" t="s">
        <v>405</v>
      </c>
      <c r="H348" s="265">
        <v>2</v>
      </c>
      <c r="I348" s="6"/>
      <c r="J348" s="266">
        <f>ROUND(I348*H348,2)</f>
        <v>0</v>
      </c>
      <c r="K348" s="263" t="s">
        <v>131</v>
      </c>
      <c r="L348" s="267"/>
      <c r="M348" s="268" t="s">
        <v>3</v>
      </c>
      <c r="N348" s="269" t="s">
        <v>42</v>
      </c>
      <c r="O348" s="125"/>
      <c r="P348" s="227">
        <f>O348*H348</f>
        <v>0</v>
      </c>
      <c r="Q348" s="227">
        <v>0.506</v>
      </c>
      <c r="R348" s="227">
        <f>Q348*H348</f>
        <v>1.012</v>
      </c>
      <c r="S348" s="227">
        <v>0</v>
      </c>
      <c r="T348" s="228">
        <f>S348*H348</f>
        <v>0</v>
      </c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R348" s="229" t="s">
        <v>181</v>
      </c>
      <c r="AT348" s="229" t="s">
        <v>333</v>
      </c>
      <c r="AU348" s="229" t="s">
        <v>81</v>
      </c>
      <c r="AY348" s="90" t="s">
        <v>125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90" t="s">
        <v>79</v>
      </c>
      <c r="BK348" s="230">
        <f>ROUND(I348*H348,2)</f>
        <v>0</v>
      </c>
      <c r="BL348" s="90" t="s">
        <v>132</v>
      </c>
      <c r="BM348" s="229" t="s">
        <v>529</v>
      </c>
    </row>
    <row r="349" spans="1:47" s="106" customFormat="1" ht="12">
      <c r="A349" s="102"/>
      <c r="B349" s="103"/>
      <c r="C349" s="102"/>
      <c r="D349" s="231" t="s">
        <v>134</v>
      </c>
      <c r="E349" s="102"/>
      <c r="F349" s="232" t="s">
        <v>528</v>
      </c>
      <c r="G349" s="102"/>
      <c r="H349" s="102"/>
      <c r="I349" s="102"/>
      <c r="J349" s="102"/>
      <c r="K349" s="102"/>
      <c r="L349" s="103"/>
      <c r="M349" s="233"/>
      <c r="N349" s="234"/>
      <c r="O349" s="125"/>
      <c r="P349" s="125"/>
      <c r="Q349" s="125"/>
      <c r="R349" s="125"/>
      <c r="S349" s="125"/>
      <c r="T349" s="126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T349" s="90" t="s">
        <v>134</v>
      </c>
      <c r="AU349" s="90" t="s">
        <v>81</v>
      </c>
    </row>
    <row r="350" spans="2:51" s="237" customFormat="1" ht="12">
      <c r="B350" s="238"/>
      <c r="D350" s="231" t="s">
        <v>138</v>
      </c>
      <c r="E350" s="239" t="s">
        <v>3</v>
      </c>
      <c r="F350" s="240" t="s">
        <v>81</v>
      </c>
      <c r="H350" s="241">
        <v>2</v>
      </c>
      <c r="L350" s="238"/>
      <c r="M350" s="242"/>
      <c r="N350" s="243"/>
      <c r="O350" s="243"/>
      <c r="P350" s="243"/>
      <c r="Q350" s="243"/>
      <c r="R350" s="243"/>
      <c r="S350" s="243"/>
      <c r="T350" s="244"/>
      <c r="AT350" s="239" t="s">
        <v>138</v>
      </c>
      <c r="AU350" s="239" t="s">
        <v>81</v>
      </c>
      <c r="AV350" s="237" t="s">
        <v>81</v>
      </c>
      <c r="AW350" s="237" t="s">
        <v>33</v>
      </c>
      <c r="AX350" s="237" t="s">
        <v>79</v>
      </c>
      <c r="AY350" s="239" t="s">
        <v>125</v>
      </c>
    </row>
    <row r="351" spans="1:65" s="106" customFormat="1" ht="16.5" customHeight="1">
      <c r="A351" s="102"/>
      <c r="B351" s="103"/>
      <c r="C351" s="261" t="s">
        <v>530</v>
      </c>
      <c r="D351" s="261" t="s">
        <v>333</v>
      </c>
      <c r="E351" s="262" t="s">
        <v>531</v>
      </c>
      <c r="F351" s="263" t="s">
        <v>532</v>
      </c>
      <c r="G351" s="264" t="s">
        <v>405</v>
      </c>
      <c r="H351" s="265">
        <v>18</v>
      </c>
      <c r="I351" s="6"/>
      <c r="J351" s="266">
        <f>ROUND(I351*H351,2)</f>
        <v>0</v>
      </c>
      <c r="K351" s="263" t="s">
        <v>131</v>
      </c>
      <c r="L351" s="267"/>
      <c r="M351" s="268" t="s">
        <v>3</v>
      </c>
      <c r="N351" s="269" t="s">
        <v>42</v>
      </c>
      <c r="O351" s="125"/>
      <c r="P351" s="227">
        <f>O351*H351</f>
        <v>0</v>
      </c>
      <c r="Q351" s="227">
        <v>1.013</v>
      </c>
      <c r="R351" s="227">
        <f>Q351*H351</f>
        <v>18.233999999999998</v>
      </c>
      <c r="S351" s="227">
        <v>0</v>
      </c>
      <c r="T351" s="228">
        <f>S351*H351</f>
        <v>0</v>
      </c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R351" s="229" t="s">
        <v>181</v>
      </c>
      <c r="AT351" s="229" t="s">
        <v>333</v>
      </c>
      <c r="AU351" s="229" t="s">
        <v>81</v>
      </c>
      <c r="AY351" s="90" t="s">
        <v>125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90" t="s">
        <v>79</v>
      </c>
      <c r="BK351" s="230">
        <f>ROUND(I351*H351,2)</f>
        <v>0</v>
      </c>
      <c r="BL351" s="90" t="s">
        <v>132</v>
      </c>
      <c r="BM351" s="229" t="s">
        <v>533</v>
      </c>
    </row>
    <row r="352" spans="1:47" s="106" customFormat="1" ht="12">
      <c r="A352" s="102"/>
      <c r="B352" s="103"/>
      <c r="C352" s="102"/>
      <c r="D352" s="231" t="s">
        <v>134</v>
      </c>
      <c r="E352" s="102"/>
      <c r="F352" s="232" t="s">
        <v>532</v>
      </c>
      <c r="G352" s="102"/>
      <c r="H352" s="102"/>
      <c r="I352" s="102"/>
      <c r="J352" s="102"/>
      <c r="K352" s="102"/>
      <c r="L352" s="103"/>
      <c r="M352" s="233"/>
      <c r="N352" s="234"/>
      <c r="O352" s="125"/>
      <c r="P352" s="125"/>
      <c r="Q352" s="125"/>
      <c r="R352" s="125"/>
      <c r="S352" s="125"/>
      <c r="T352" s="126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T352" s="90" t="s">
        <v>134</v>
      </c>
      <c r="AU352" s="90" t="s">
        <v>81</v>
      </c>
    </row>
    <row r="353" spans="2:51" s="237" customFormat="1" ht="12">
      <c r="B353" s="238"/>
      <c r="D353" s="231" t="s">
        <v>138</v>
      </c>
      <c r="E353" s="239" t="s">
        <v>3</v>
      </c>
      <c r="F353" s="240" t="s">
        <v>250</v>
      </c>
      <c r="H353" s="241">
        <v>18</v>
      </c>
      <c r="L353" s="238"/>
      <c r="M353" s="242"/>
      <c r="N353" s="243"/>
      <c r="O353" s="243"/>
      <c r="P353" s="243"/>
      <c r="Q353" s="243"/>
      <c r="R353" s="243"/>
      <c r="S353" s="243"/>
      <c r="T353" s="244"/>
      <c r="AT353" s="239" t="s">
        <v>138</v>
      </c>
      <c r="AU353" s="239" t="s">
        <v>81</v>
      </c>
      <c r="AV353" s="237" t="s">
        <v>81</v>
      </c>
      <c r="AW353" s="237" t="s">
        <v>33</v>
      </c>
      <c r="AX353" s="237" t="s">
        <v>79</v>
      </c>
      <c r="AY353" s="239" t="s">
        <v>125</v>
      </c>
    </row>
    <row r="354" spans="1:65" s="106" customFormat="1" ht="16.5" customHeight="1">
      <c r="A354" s="102"/>
      <c r="B354" s="103"/>
      <c r="C354" s="261" t="s">
        <v>534</v>
      </c>
      <c r="D354" s="261" t="s">
        <v>333</v>
      </c>
      <c r="E354" s="262" t="s">
        <v>535</v>
      </c>
      <c r="F354" s="263" t="s">
        <v>536</v>
      </c>
      <c r="G354" s="264" t="s">
        <v>405</v>
      </c>
      <c r="H354" s="265">
        <v>6</v>
      </c>
      <c r="I354" s="6"/>
      <c r="J354" s="266">
        <f>ROUND(I354*H354,2)</f>
        <v>0</v>
      </c>
      <c r="K354" s="263" t="s">
        <v>131</v>
      </c>
      <c r="L354" s="267"/>
      <c r="M354" s="268" t="s">
        <v>3</v>
      </c>
      <c r="N354" s="269" t="s">
        <v>42</v>
      </c>
      <c r="O354" s="125"/>
      <c r="P354" s="227">
        <f>O354*H354</f>
        <v>0</v>
      </c>
      <c r="Q354" s="227">
        <v>0.87</v>
      </c>
      <c r="R354" s="227">
        <f>Q354*H354</f>
        <v>5.22</v>
      </c>
      <c r="S354" s="227">
        <v>0</v>
      </c>
      <c r="T354" s="228">
        <f>S354*H354</f>
        <v>0</v>
      </c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R354" s="229" t="s">
        <v>181</v>
      </c>
      <c r="AT354" s="229" t="s">
        <v>333</v>
      </c>
      <c r="AU354" s="229" t="s">
        <v>81</v>
      </c>
      <c r="AY354" s="90" t="s">
        <v>125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90" t="s">
        <v>79</v>
      </c>
      <c r="BK354" s="230">
        <f>ROUND(I354*H354,2)</f>
        <v>0</v>
      </c>
      <c r="BL354" s="90" t="s">
        <v>132</v>
      </c>
      <c r="BM354" s="229" t="s">
        <v>537</v>
      </c>
    </row>
    <row r="355" spans="1:47" s="106" customFormat="1" ht="12">
      <c r="A355" s="102"/>
      <c r="B355" s="103"/>
      <c r="C355" s="102"/>
      <c r="D355" s="231" t="s">
        <v>134</v>
      </c>
      <c r="E355" s="102"/>
      <c r="F355" s="232" t="s">
        <v>536</v>
      </c>
      <c r="G355" s="102"/>
      <c r="H355" s="102"/>
      <c r="I355" s="102"/>
      <c r="J355" s="102"/>
      <c r="K355" s="102"/>
      <c r="L355" s="103"/>
      <c r="M355" s="233"/>
      <c r="N355" s="234"/>
      <c r="O355" s="125"/>
      <c r="P355" s="125"/>
      <c r="Q355" s="125"/>
      <c r="R355" s="125"/>
      <c r="S355" s="125"/>
      <c r="T355" s="126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T355" s="90" t="s">
        <v>134</v>
      </c>
      <c r="AU355" s="90" t="s">
        <v>81</v>
      </c>
    </row>
    <row r="356" spans="2:51" s="237" customFormat="1" ht="12">
      <c r="B356" s="238"/>
      <c r="D356" s="231" t="s">
        <v>138</v>
      </c>
      <c r="E356" s="239" t="s">
        <v>3</v>
      </c>
      <c r="F356" s="240" t="s">
        <v>165</v>
      </c>
      <c r="H356" s="241">
        <v>6</v>
      </c>
      <c r="L356" s="238"/>
      <c r="M356" s="242"/>
      <c r="N356" s="243"/>
      <c r="O356" s="243"/>
      <c r="P356" s="243"/>
      <c r="Q356" s="243"/>
      <c r="R356" s="243"/>
      <c r="S356" s="243"/>
      <c r="T356" s="244"/>
      <c r="AT356" s="239" t="s">
        <v>138</v>
      </c>
      <c r="AU356" s="239" t="s">
        <v>81</v>
      </c>
      <c r="AV356" s="237" t="s">
        <v>81</v>
      </c>
      <c r="AW356" s="237" t="s">
        <v>33</v>
      </c>
      <c r="AX356" s="237" t="s">
        <v>79</v>
      </c>
      <c r="AY356" s="239" t="s">
        <v>125</v>
      </c>
    </row>
    <row r="357" spans="1:65" s="106" customFormat="1" ht="16.5" customHeight="1">
      <c r="A357" s="102"/>
      <c r="B357" s="103"/>
      <c r="C357" s="219" t="s">
        <v>538</v>
      </c>
      <c r="D357" s="219" t="s">
        <v>127</v>
      </c>
      <c r="E357" s="220" t="s">
        <v>539</v>
      </c>
      <c r="F357" s="221" t="s">
        <v>540</v>
      </c>
      <c r="G357" s="222" t="s">
        <v>405</v>
      </c>
      <c r="H357" s="223">
        <v>6</v>
      </c>
      <c r="I357" s="5"/>
      <c r="J357" s="224">
        <f>ROUND(I357*H357,2)</f>
        <v>0</v>
      </c>
      <c r="K357" s="221" t="s">
        <v>131</v>
      </c>
      <c r="L357" s="103"/>
      <c r="M357" s="225" t="s">
        <v>3</v>
      </c>
      <c r="N357" s="226" t="s">
        <v>42</v>
      </c>
      <c r="O357" s="125"/>
      <c r="P357" s="227">
        <f>O357*H357</f>
        <v>0</v>
      </c>
      <c r="Q357" s="227">
        <v>0.01248</v>
      </c>
      <c r="R357" s="227">
        <f>Q357*H357</f>
        <v>0.07488</v>
      </c>
      <c r="S357" s="227">
        <v>0</v>
      </c>
      <c r="T357" s="228">
        <f>S357*H357</f>
        <v>0</v>
      </c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R357" s="229" t="s">
        <v>132</v>
      </c>
      <c r="AT357" s="229" t="s">
        <v>127</v>
      </c>
      <c r="AU357" s="229" t="s">
        <v>81</v>
      </c>
      <c r="AY357" s="90" t="s">
        <v>125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90" t="s">
        <v>79</v>
      </c>
      <c r="BK357" s="230">
        <f>ROUND(I357*H357,2)</f>
        <v>0</v>
      </c>
      <c r="BL357" s="90" t="s">
        <v>132</v>
      </c>
      <c r="BM357" s="229" t="s">
        <v>541</v>
      </c>
    </row>
    <row r="358" spans="1:47" s="106" customFormat="1" ht="12">
      <c r="A358" s="102"/>
      <c r="B358" s="103"/>
      <c r="C358" s="102"/>
      <c r="D358" s="231" t="s">
        <v>134</v>
      </c>
      <c r="E358" s="102"/>
      <c r="F358" s="232" t="s">
        <v>540</v>
      </c>
      <c r="G358" s="102"/>
      <c r="H358" s="102"/>
      <c r="I358" s="102"/>
      <c r="J358" s="102"/>
      <c r="K358" s="102"/>
      <c r="L358" s="103"/>
      <c r="M358" s="233"/>
      <c r="N358" s="234"/>
      <c r="O358" s="125"/>
      <c r="P358" s="125"/>
      <c r="Q358" s="125"/>
      <c r="R358" s="125"/>
      <c r="S358" s="125"/>
      <c r="T358" s="126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T358" s="90" t="s">
        <v>134</v>
      </c>
      <c r="AU358" s="90" t="s">
        <v>81</v>
      </c>
    </row>
    <row r="359" spans="1:47" s="106" customFormat="1" ht="12">
      <c r="A359" s="102"/>
      <c r="B359" s="103"/>
      <c r="C359" s="102"/>
      <c r="D359" s="235" t="s">
        <v>136</v>
      </c>
      <c r="E359" s="102"/>
      <c r="F359" s="236" t="s">
        <v>542</v>
      </c>
      <c r="G359" s="102"/>
      <c r="H359" s="102"/>
      <c r="I359" s="102"/>
      <c r="J359" s="102"/>
      <c r="K359" s="102"/>
      <c r="L359" s="103"/>
      <c r="M359" s="233"/>
      <c r="N359" s="234"/>
      <c r="O359" s="125"/>
      <c r="P359" s="125"/>
      <c r="Q359" s="125"/>
      <c r="R359" s="125"/>
      <c r="S359" s="125"/>
      <c r="T359" s="126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T359" s="90" t="s">
        <v>136</v>
      </c>
      <c r="AU359" s="90" t="s">
        <v>81</v>
      </c>
    </row>
    <row r="360" spans="2:51" s="237" customFormat="1" ht="12">
      <c r="B360" s="238"/>
      <c r="D360" s="231" t="s">
        <v>138</v>
      </c>
      <c r="E360" s="239" t="s">
        <v>3</v>
      </c>
      <c r="F360" s="240" t="s">
        <v>165</v>
      </c>
      <c r="H360" s="241">
        <v>6</v>
      </c>
      <c r="L360" s="238"/>
      <c r="M360" s="242"/>
      <c r="N360" s="243"/>
      <c r="O360" s="243"/>
      <c r="P360" s="243"/>
      <c r="Q360" s="243"/>
      <c r="R360" s="243"/>
      <c r="S360" s="243"/>
      <c r="T360" s="244"/>
      <c r="AT360" s="239" t="s">
        <v>138</v>
      </c>
      <c r="AU360" s="239" t="s">
        <v>81</v>
      </c>
      <c r="AV360" s="237" t="s">
        <v>81</v>
      </c>
      <c r="AW360" s="237" t="s">
        <v>33</v>
      </c>
      <c r="AX360" s="237" t="s">
        <v>79</v>
      </c>
      <c r="AY360" s="239" t="s">
        <v>125</v>
      </c>
    </row>
    <row r="361" spans="1:65" s="106" customFormat="1" ht="16.5" customHeight="1">
      <c r="A361" s="102"/>
      <c r="B361" s="103"/>
      <c r="C361" s="261" t="s">
        <v>543</v>
      </c>
      <c r="D361" s="261" t="s">
        <v>333</v>
      </c>
      <c r="E361" s="262" t="s">
        <v>544</v>
      </c>
      <c r="F361" s="263" t="s">
        <v>545</v>
      </c>
      <c r="G361" s="264" t="s">
        <v>405</v>
      </c>
      <c r="H361" s="265">
        <v>6</v>
      </c>
      <c r="I361" s="6"/>
      <c r="J361" s="266">
        <f>ROUND(I361*H361,2)</f>
        <v>0</v>
      </c>
      <c r="K361" s="263" t="s">
        <v>131</v>
      </c>
      <c r="L361" s="267"/>
      <c r="M361" s="268" t="s">
        <v>3</v>
      </c>
      <c r="N361" s="269" t="s">
        <v>42</v>
      </c>
      <c r="O361" s="125"/>
      <c r="P361" s="227">
        <f>O361*H361</f>
        <v>0</v>
      </c>
      <c r="Q361" s="227">
        <v>0.548</v>
      </c>
      <c r="R361" s="227">
        <f>Q361*H361</f>
        <v>3.2880000000000003</v>
      </c>
      <c r="S361" s="227">
        <v>0</v>
      </c>
      <c r="T361" s="228">
        <f>S361*H361</f>
        <v>0</v>
      </c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R361" s="229" t="s">
        <v>181</v>
      </c>
      <c r="AT361" s="229" t="s">
        <v>333</v>
      </c>
      <c r="AU361" s="229" t="s">
        <v>81</v>
      </c>
      <c r="AY361" s="90" t="s">
        <v>125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90" t="s">
        <v>79</v>
      </c>
      <c r="BK361" s="230">
        <f>ROUND(I361*H361,2)</f>
        <v>0</v>
      </c>
      <c r="BL361" s="90" t="s">
        <v>132</v>
      </c>
      <c r="BM361" s="229" t="s">
        <v>546</v>
      </c>
    </row>
    <row r="362" spans="1:47" s="106" customFormat="1" ht="12">
      <c r="A362" s="102"/>
      <c r="B362" s="103"/>
      <c r="C362" s="102"/>
      <c r="D362" s="231" t="s">
        <v>134</v>
      </c>
      <c r="E362" s="102"/>
      <c r="F362" s="232" t="s">
        <v>545</v>
      </c>
      <c r="G362" s="102"/>
      <c r="H362" s="102"/>
      <c r="I362" s="102"/>
      <c r="J362" s="102"/>
      <c r="K362" s="102"/>
      <c r="L362" s="103"/>
      <c r="M362" s="233"/>
      <c r="N362" s="234"/>
      <c r="O362" s="125"/>
      <c r="P362" s="125"/>
      <c r="Q362" s="125"/>
      <c r="R362" s="125"/>
      <c r="S362" s="125"/>
      <c r="T362" s="126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T362" s="90" t="s">
        <v>134</v>
      </c>
      <c r="AU362" s="90" t="s">
        <v>81</v>
      </c>
    </row>
    <row r="363" spans="2:51" s="237" customFormat="1" ht="12">
      <c r="B363" s="238"/>
      <c r="D363" s="231" t="s">
        <v>138</v>
      </c>
      <c r="E363" s="239" t="s">
        <v>3</v>
      </c>
      <c r="F363" s="240" t="s">
        <v>165</v>
      </c>
      <c r="H363" s="241">
        <v>6</v>
      </c>
      <c r="L363" s="238"/>
      <c r="M363" s="242"/>
      <c r="N363" s="243"/>
      <c r="O363" s="243"/>
      <c r="P363" s="243"/>
      <c r="Q363" s="243"/>
      <c r="R363" s="243"/>
      <c r="S363" s="243"/>
      <c r="T363" s="244"/>
      <c r="AT363" s="239" t="s">
        <v>138</v>
      </c>
      <c r="AU363" s="239" t="s">
        <v>81</v>
      </c>
      <c r="AV363" s="237" t="s">
        <v>81</v>
      </c>
      <c r="AW363" s="237" t="s">
        <v>33</v>
      </c>
      <c r="AX363" s="237" t="s">
        <v>79</v>
      </c>
      <c r="AY363" s="239" t="s">
        <v>125</v>
      </c>
    </row>
    <row r="364" spans="1:65" s="106" customFormat="1" ht="16.5" customHeight="1">
      <c r="A364" s="102"/>
      <c r="B364" s="103"/>
      <c r="C364" s="219" t="s">
        <v>547</v>
      </c>
      <c r="D364" s="219" t="s">
        <v>127</v>
      </c>
      <c r="E364" s="220" t="s">
        <v>548</v>
      </c>
      <c r="F364" s="221" t="s">
        <v>549</v>
      </c>
      <c r="G364" s="222" t="s">
        <v>405</v>
      </c>
      <c r="H364" s="223">
        <v>6</v>
      </c>
      <c r="I364" s="5"/>
      <c r="J364" s="224">
        <f>ROUND(I364*H364,2)</f>
        <v>0</v>
      </c>
      <c r="K364" s="221" t="s">
        <v>131</v>
      </c>
      <c r="L364" s="103"/>
      <c r="M364" s="225" t="s">
        <v>3</v>
      </c>
      <c r="N364" s="226" t="s">
        <v>42</v>
      </c>
      <c r="O364" s="125"/>
      <c r="P364" s="227">
        <f>O364*H364</f>
        <v>0</v>
      </c>
      <c r="Q364" s="227">
        <v>0.02854</v>
      </c>
      <c r="R364" s="227">
        <f>Q364*H364</f>
        <v>0.17124</v>
      </c>
      <c r="S364" s="227">
        <v>0</v>
      </c>
      <c r="T364" s="228">
        <f>S364*H364</f>
        <v>0</v>
      </c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R364" s="229" t="s">
        <v>132</v>
      </c>
      <c r="AT364" s="229" t="s">
        <v>127</v>
      </c>
      <c r="AU364" s="229" t="s">
        <v>81</v>
      </c>
      <c r="AY364" s="90" t="s">
        <v>125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90" t="s">
        <v>79</v>
      </c>
      <c r="BK364" s="230">
        <f>ROUND(I364*H364,2)</f>
        <v>0</v>
      </c>
      <c r="BL364" s="90" t="s">
        <v>132</v>
      </c>
      <c r="BM364" s="229" t="s">
        <v>550</v>
      </c>
    </row>
    <row r="365" spans="1:47" s="106" customFormat="1" ht="12">
      <c r="A365" s="102"/>
      <c r="B365" s="103"/>
      <c r="C365" s="102"/>
      <c r="D365" s="231" t="s">
        <v>134</v>
      </c>
      <c r="E365" s="102"/>
      <c r="F365" s="232" t="s">
        <v>549</v>
      </c>
      <c r="G365" s="102"/>
      <c r="H365" s="102"/>
      <c r="I365" s="102"/>
      <c r="J365" s="102"/>
      <c r="K365" s="102"/>
      <c r="L365" s="103"/>
      <c r="M365" s="233"/>
      <c r="N365" s="234"/>
      <c r="O365" s="125"/>
      <c r="P365" s="125"/>
      <c r="Q365" s="125"/>
      <c r="R365" s="125"/>
      <c r="S365" s="125"/>
      <c r="T365" s="126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T365" s="90" t="s">
        <v>134</v>
      </c>
      <c r="AU365" s="90" t="s">
        <v>81</v>
      </c>
    </row>
    <row r="366" spans="1:47" s="106" customFormat="1" ht="12">
      <c r="A366" s="102"/>
      <c r="B366" s="103"/>
      <c r="C366" s="102"/>
      <c r="D366" s="235" t="s">
        <v>136</v>
      </c>
      <c r="E366" s="102"/>
      <c r="F366" s="236" t="s">
        <v>551</v>
      </c>
      <c r="G366" s="102"/>
      <c r="H366" s="102"/>
      <c r="I366" s="102"/>
      <c r="J366" s="102"/>
      <c r="K366" s="102"/>
      <c r="L366" s="103"/>
      <c r="M366" s="233"/>
      <c r="N366" s="234"/>
      <c r="O366" s="125"/>
      <c r="P366" s="125"/>
      <c r="Q366" s="125"/>
      <c r="R366" s="125"/>
      <c r="S366" s="125"/>
      <c r="T366" s="126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T366" s="90" t="s">
        <v>136</v>
      </c>
      <c r="AU366" s="90" t="s">
        <v>81</v>
      </c>
    </row>
    <row r="367" spans="2:51" s="237" customFormat="1" ht="12">
      <c r="B367" s="238"/>
      <c r="D367" s="231" t="s">
        <v>138</v>
      </c>
      <c r="E367" s="239" t="s">
        <v>3</v>
      </c>
      <c r="F367" s="240" t="s">
        <v>165</v>
      </c>
      <c r="H367" s="241">
        <v>6</v>
      </c>
      <c r="L367" s="238"/>
      <c r="M367" s="242"/>
      <c r="N367" s="243"/>
      <c r="O367" s="243"/>
      <c r="P367" s="243"/>
      <c r="Q367" s="243"/>
      <c r="R367" s="243"/>
      <c r="S367" s="243"/>
      <c r="T367" s="244"/>
      <c r="AT367" s="239" t="s">
        <v>138</v>
      </c>
      <c r="AU367" s="239" t="s">
        <v>81</v>
      </c>
      <c r="AV367" s="237" t="s">
        <v>81</v>
      </c>
      <c r="AW367" s="237" t="s">
        <v>33</v>
      </c>
      <c r="AX367" s="237" t="s">
        <v>79</v>
      </c>
      <c r="AY367" s="239" t="s">
        <v>125</v>
      </c>
    </row>
    <row r="368" spans="1:65" s="106" customFormat="1" ht="24.2" customHeight="1">
      <c r="A368" s="102"/>
      <c r="B368" s="103"/>
      <c r="C368" s="261" t="s">
        <v>552</v>
      </c>
      <c r="D368" s="261" t="s">
        <v>333</v>
      </c>
      <c r="E368" s="262" t="s">
        <v>553</v>
      </c>
      <c r="F368" s="263" t="s">
        <v>554</v>
      </c>
      <c r="G368" s="264" t="s">
        <v>405</v>
      </c>
      <c r="H368" s="265">
        <v>6</v>
      </c>
      <c r="I368" s="6"/>
      <c r="J368" s="266">
        <f>ROUND(I368*H368,2)</f>
        <v>0</v>
      </c>
      <c r="K368" s="263" t="s">
        <v>3</v>
      </c>
      <c r="L368" s="267"/>
      <c r="M368" s="268" t="s">
        <v>3</v>
      </c>
      <c r="N368" s="269" t="s">
        <v>42</v>
      </c>
      <c r="O368" s="125"/>
      <c r="P368" s="227">
        <f>O368*H368</f>
        <v>0</v>
      </c>
      <c r="Q368" s="227">
        <v>1.23</v>
      </c>
      <c r="R368" s="227">
        <f>Q368*H368</f>
        <v>7.38</v>
      </c>
      <c r="S368" s="227">
        <v>0</v>
      </c>
      <c r="T368" s="228">
        <f>S368*H368</f>
        <v>0</v>
      </c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R368" s="229" t="s">
        <v>181</v>
      </c>
      <c r="AT368" s="229" t="s">
        <v>333</v>
      </c>
      <c r="AU368" s="229" t="s">
        <v>81</v>
      </c>
      <c r="AY368" s="90" t="s">
        <v>125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90" t="s">
        <v>79</v>
      </c>
      <c r="BK368" s="230">
        <f>ROUND(I368*H368,2)</f>
        <v>0</v>
      </c>
      <c r="BL368" s="90" t="s">
        <v>132</v>
      </c>
      <c r="BM368" s="229" t="s">
        <v>555</v>
      </c>
    </row>
    <row r="369" spans="1:47" s="106" customFormat="1" ht="19.5">
      <c r="A369" s="102"/>
      <c r="B369" s="103"/>
      <c r="C369" s="102"/>
      <c r="D369" s="231" t="s">
        <v>134</v>
      </c>
      <c r="E369" s="102"/>
      <c r="F369" s="232" t="s">
        <v>554</v>
      </c>
      <c r="G369" s="102"/>
      <c r="H369" s="102"/>
      <c r="I369" s="102"/>
      <c r="J369" s="102"/>
      <c r="K369" s="102"/>
      <c r="L369" s="103"/>
      <c r="M369" s="233"/>
      <c r="N369" s="234"/>
      <c r="O369" s="125"/>
      <c r="P369" s="125"/>
      <c r="Q369" s="125"/>
      <c r="R369" s="125"/>
      <c r="S369" s="125"/>
      <c r="T369" s="126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T369" s="90" t="s">
        <v>134</v>
      </c>
      <c r="AU369" s="90" t="s">
        <v>81</v>
      </c>
    </row>
    <row r="370" spans="2:51" s="237" customFormat="1" ht="12">
      <c r="B370" s="238"/>
      <c r="D370" s="231" t="s">
        <v>138</v>
      </c>
      <c r="E370" s="239" t="s">
        <v>3</v>
      </c>
      <c r="F370" s="240" t="s">
        <v>165</v>
      </c>
      <c r="H370" s="241">
        <v>6</v>
      </c>
      <c r="L370" s="238"/>
      <c r="M370" s="242"/>
      <c r="N370" s="243"/>
      <c r="O370" s="243"/>
      <c r="P370" s="243"/>
      <c r="Q370" s="243"/>
      <c r="R370" s="243"/>
      <c r="S370" s="243"/>
      <c r="T370" s="244"/>
      <c r="AT370" s="239" t="s">
        <v>138</v>
      </c>
      <c r="AU370" s="239" t="s">
        <v>81</v>
      </c>
      <c r="AV370" s="237" t="s">
        <v>81</v>
      </c>
      <c r="AW370" s="237" t="s">
        <v>33</v>
      </c>
      <c r="AX370" s="237" t="s">
        <v>79</v>
      </c>
      <c r="AY370" s="239" t="s">
        <v>125</v>
      </c>
    </row>
    <row r="371" spans="1:65" s="106" customFormat="1" ht="16.5" customHeight="1">
      <c r="A371" s="102"/>
      <c r="B371" s="103"/>
      <c r="C371" s="219" t="s">
        <v>556</v>
      </c>
      <c r="D371" s="219" t="s">
        <v>127</v>
      </c>
      <c r="E371" s="220" t="s">
        <v>557</v>
      </c>
      <c r="F371" s="221" t="s">
        <v>558</v>
      </c>
      <c r="G371" s="222" t="s">
        <v>405</v>
      </c>
      <c r="H371" s="223">
        <v>6</v>
      </c>
      <c r="I371" s="5"/>
      <c r="J371" s="224">
        <f>ROUND(I371*H371,2)</f>
        <v>0</v>
      </c>
      <c r="K371" s="221" t="s">
        <v>131</v>
      </c>
      <c r="L371" s="103"/>
      <c r="M371" s="225" t="s">
        <v>3</v>
      </c>
      <c r="N371" s="226" t="s">
        <v>42</v>
      </c>
      <c r="O371" s="125"/>
      <c r="P371" s="227">
        <f>O371*H371</f>
        <v>0</v>
      </c>
      <c r="Q371" s="227">
        <v>0.21734</v>
      </c>
      <c r="R371" s="227">
        <f>Q371*H371</f>
        <v>1.30404</v>
      </c>
      <c r="S371" s="227">
        <v>0</v>
      </c>
      <c r="T371" s="228">
        <f>S371*H371</f>
        <v>0</v>
      </c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R371" s="229" t="s">
        <v>132</v>
      </c>
      <c r="AT371" s="229" t="s">
        <v>127</v>
      </c>
      <c r="AU371" s="229" t="s">
        <v>81</v>
      </c>
      <c r="AY371" s="90" t="s">
        <v>125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90" t="s">
        <v>79</v>
      </c>
      <c r="BK371" s="230">
        <f>ROUND(I371*H371,2)</f>
        <v>0</v>
      </c>
      <c r="BL371" s="90" t="s">
        <v>132</v>
      </c>
      <c r="BM371" s="229" t="s">
        <v>559</v>
      </c>
    </row>
    <row r="372" spans="1:47" s="106" customFormat="1" ht="12">
      <c r="A372" s="102"/>
      <c r="B372" s="103"/>
      <c r="C372" s="102"/>
      <c r="D372" s="231" t="s">
        <v>134</v>
      </c>
      <c r="E372" s="102"/>
      <c r="F372" s="232" t="s">
        <v>560</v>
      </c>
      <c r="G372" s="102"/>
      <c r="H372" s="102"/>
      <c r="I372" s="102"/>
      <c r="J372" s="102"/>
      <c r="K372" s="102"/>
      <c r="L372" s="103"/>
      <c r="M372" s="233"/>
      <c r="N372" s="234"/>
      <c r="O372" s="125"/>
      <c r="P372" s="125"/>
      <c r="Q372" s="125"/>
      <c r="R372" s="125"/>
      <c r="S372" s="125"/>
      <c r="T372" s="126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T372" s="90" t="s">
        <v>134</v>
      </c>
      <c r="AU372" s="90" t="s">
        <v>81</v>
      </c>
    </row>
    <row r="373" spans="1:47" s="106" customFormat="1" ht="12">
      <c r="A373" s="102"/>
      <c r="B373" s="103"/>
      <c r="C373" s="102"/>
      <c r="D373" s="235" t="s">
        <v>136</v>
      </c>
      <c r="E373" s="102"/>
      <c r="F373" s="236" t="s">
        <v>561</v>
      </c>
      <c r="G373" s="102"/>
      <c r="H373" s="102"/>
      <c r="I373" s="102"/>
      <c r="J373" s="102"/>
      <c r="K373" s="102"/>
      <c r="L373" s="103"/>
      <c r="M373" s="233"/>
      <c r="N373" s="234"/>
      <c r="O373" s="125"/>
      <c r="P373" s="125"/>
      <c r="Q373" s="125"/>
      <c r="R373" s="125"/>
      <c r="S373" s="125"/>
      <c r="T373" s="126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T373" s="90" t="s">
        <v>136</v>
      </c>
      <c r="AU373" s="90" t="s">
        <v>81</v>
      </c>
    </row>
    <row r="374" spans="2:51" s="237" customFormat="1" ht="12">
      <c r="B374" s="238"/>
      <c r="D374" s="231" t="s">
        <v>138</v>
      </c>
      <c r="E374" s="239" t="s">
        <v>3</v>
      </c>
      <c r="F374" s="240" t="s">
        <v>165</v>
      </c>
      <c r="H374" s="241">
        <v>6</v>
      </c>
      <c r="L374" s="238"/>
      <c r="M374" s="242"/>
      <c r="N374" s="243"/>
      <c r="O374" s="243"/>
      <c r="P374" s="243"/>
      <c r="Q374" s="243"/>
      <c r="R374" s="243"/>
      <c r="S374" s="243"/>
      <c r="T374" s="244"/>
      <c r="AT374" s="239" t="s">
        <v>138</v>
      </c>
      <c r="AU374" s="239" t="s">
        <v>81</v>
      </c>
      <c r="AV374" s="237" t="s">
        <v>81</v>
      </c>
      <c r="AW374" s="237" t="s">
        <v>33</v>
      </c>
      <c r="AX374" s="237" t="s">
        <v>79</v>
      </c>
      <c r="AY374" s="239" t="s">
        <v>125</v>
      </c>
    </row>
    <row r="375" spans="1:65" s="106" customFormat="1" ht="16.5" customHeight="1">
      <c r="A375" s="102"/>
      <c r="B375" s="103"/>
      <c r="C375" s="261" t="s">
        <v>562</v>
      </c>
      <c r="D375" s="261" t="s">
        <v>333</v>
      </c>
      <c r="E375" s="262" t="s">
        <v>563</v>
      </c>
      <c r="F375" s="263" t="s">
        <v>564</v>
      </c>
      <c r="G375" s="264" t="s">
        <v>405</v>
      </c>
      <c r="H375" s="265">
        <v>6</v>
      </c>
      <c r="I375" s="6"/>
      <c r="J375" s="266">
        <f>ROUND(I375*H375,2)</f>
        <v>0</v>
      </c>
      <c r="K375" s="263" t="s">
        <v>3</v>
      </c>
      <c r="L375" s="267"/>
      <c r="M375" s="268" t="s">
        <v>3</v>
      </c>
      <c r="N375" s="269" t="s">
        <v>42</v>
      </c>
      <c r="O375" s="125"/>
      <c r="P375" s="227">
        <f>O375*H375</f>
        <v>0</v>
      </c>
      <c r="Q375" s="227">
        <v>0.012</v>
      </c>
      <c r="R375" s="227">
        <f>Q375*H375</f>
        <v>0.07200000000000001</v>
      </c>
      <c r="S375" s="227">
        <v>0</v>
      </c>
      <c r="T375" s="228">
        <f>S375*H375</f>
        <v>0</v>
      </c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R375" s="229" t="s">
        <v>181</v>
      </c>
      <c r="AT375" s="229" t="s">
        <v>333</v>
      </c>
      <c r="AU375" s="229" t="s">
        <v>81</v>
      </c>
      <c r="AY375" s="90" t="s">
        <v>125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90" t="s">
        <v>79</v>
      </c>
      <c r="BK375" s="230">
        <f>ROUND(I375*H375,2)</f>
        <v>0</v>
      </c>
      <c r="BL375" s="90" t="s">
        <v>132</v>
      </c>
      <c r="BM375" s="229" t="s">
        <v>565</v>
      </c>
    </row>
    <row r="376" spans="1:47" s="106" customFormat="1" ht="12">
      <c r="A376" s="102"/>
      <c r="B376" s="103"/>
      <c r="C376" s="102"/>
      <c r="D376" s="231" t="s">
        <v>134</v>
      </c>
      <c r="E376" s="102"/>
      <c r="F376" s="232" t="s">
        <v>564</v>
      </c>
      <c r="G376" s="102"/>
      <c r="H376" s="102"/>
      <c r="I376" s="102"/>
      <c r="J376" s="102"/>
      <c r="K376" s="102"/>
      <c r="L376" s="103"/>
      <c r="M376" s="233"/>
      <c r="N376" s="234"/>
      <c r="O376" s="125"/>
      <c r="P376" s="125"/>
      <c r="Q376" s="125"/>
      <c r="R376" s="125"/>
      <c r="S376" s="125"/>
      <c r="T376" s="126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T376" s="90" t="s">
        <v>134</v>
      </c>
      <c r="AU376" s="90" t="s">
        <v>81</v>
      </c>
    </row>
    <row r="377" spans="2:51" s="237" customFormat="1" ht="12">
      <c r="B377" s="238"/>
      <c r="D377" s="231" t="s">
        <v>138</v>
      </c>
      <c r="E377" s="239" t="s">
        <v>3</v>
      </c>
      <c r="F377" s="240" t="s">
        <v>165</v>
      </c>
      <c r="H377" s="241">
        <v>6</v>
      </c>
      <c r="L377" s="238"/>
      <c r="M377" s="242"/>
      <c r="N377" s="243"/>
      <c r="O377" s="243"/>
      <c r="P377" s="243"/>
      <c r="Q377" s="243"/>
      <c r="R377" s="243"/>
      <c r="S377" s="243"/>
      <c r="T377" s="244"/>
      <c r="AT377" s="239" t="s">
        <v>138</v>
      </c>
      <c r="AU377" s="239" t="s">
        <v>81</v>
      </c>
      <c r="AV377" s="237" t="s">
        <v>81</v>
      </c>
      <c r="AW377" s="237" t="s">
        <v>33</v>
      </c>
      <c r="AX377" s="237" t="s">
        <v>79</v>
      </c>
      <c r="AY377" s="239" t="s">
        <v>125</v>
      </c>
    </row>
    <row r="378" spans="1:65" s="106" customFormat="1" ht="16.5" customHeight="1">
      <c r="A378" s="102"/>
      <c r="B378" s="103"/>
      <c r="C378" s="219" t="s">
        <v>566</v>
      </c>
      <c r="D378" s="219" t="s">
        <v>127</v>
      </c>
      <c r="E378" s="220" t="s">
        <v>567</v>
      </c>
      <c r="F378" s="221" t="s">
        <v>568</v>
      </c>
      <c r="G378" s="222" t="s">
        <v>191</v>
      </c>
      <c r="H378" s="223">
        <v>11.28</v>
      </c>
      <c r="I378" s="5"/>
      <c r="J378" s="224">
        <f>ROUND(I378*H378,2)</f>
        <v>0</v>
      </c>
      <c r="K378" s="221" t="s">
        <v>131</v>
      </c>
      <c r="L378" s="103"/>
      <c r="M378" s="225" t="s">
        <v>3</v>
      </c>
      <c r="N378" s="226" t="s">
        <v>42</v>
      </c>
      <c r="O378" s="125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R378" s="229" t="s">
        <v>132</v>
      </c>
      <c r="AT378" s="229" t="s">
        <v>127</v>
      </c>
      <c r="AU378" s="229" t="s">
        <v>81</v>
      </c>
      <c r="AY378" s="90" t="s">
        <v>125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90" t="s">
        <v>79</v>
      </c>
      <c r="BK378" s="230">
        <f>ROUND(I378*H378,2)</f>
        <v>0</v>
      </c>
      <c r="BL378" s="90" t="s">
        <v>132</v>
      </c>
      <c r="BM378" s="229" t="s">
        <v>569</v>
      </c>
    </row>
    <row r="379" spans="1:47" s="106" customFormat="1" ht="12">
      <c r="A379" s="102"/>
      <c r="B379" s="103"/>
      <c r="C379" s="102"/>
      <c r="D379" s="231" t="s">
        <v>134</v>
      </c>
      <c r="E379" s="102"/>
      <c r="F379" s="232" t="s">
        <v>570</v>
      </c>
      <c r="G379" s="102"/>
      <c r="H379" s="102"/>
      <c r="I379" s="102"/>
      <c r="J379" s="102"/>
      <c r="K379" s="102"/>
      <c r="L379" s="103"/>
      <c r="M379" s="233"/>
      <c r="N379" s="234"/>
      <c r="O379" s="125"/>
      <c r="P379" s="125"/>
      <c r="Q379" s="125"/>
      <c r="R379" s="125"/>
      <c r="S379" s="125"/>
      <c r="T379" s="126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T379" s="90" t="s">
        <v>134</v>
      </c>
      <c r="AU379" s="90" t="s">
        <v>81</v>
      </c>
    </row>
    <row r="380" spans="1:47" s="106" customFormat="1" ht="12">
      <c r="A380" s="102"/>
      <c r="B380" s="103"/>
      <c r="C380" s="102"/>
      <c r="D380" s="235" t="s">
        <v>136</v>
      </c>
      <c r="E380" s="102"/>
      <c r="F380" s="236" t="s">
        <v>571</v>
      </c>
      <c r="G380" s="102"/>
      <c r="H380" s="102"/>
      <c r="I380" s="102"/>
      <c r="J380" s="102"/>
      <c r="K380" s="102"/>
      <c r="L380" s="103"/>
      <c r="M380" s="233"/>
      <c r="N380" s="234"/>
      <c r="O380" s="125"/>
      <c r="P380" s="125"/>
      <c r="Q380" s="125"/>
      <c r="R380" s="125"/>
      <c r="S380" s="125"/>
      <c r="T380" s="126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T380" s="90" t="s">
        <v>136</v>
      </c>
      <c r="AU380" s="90" t="s">
        <v>81</v>
      </c>
    </row>
    <row r="381" spans="2:51" s="237" customFormat="1" ht="12">
      <c r="B381" s="238"/>
      <c r="D381" s="231" t="s">
        <v>138</v>
      </c>
      <c r="E381" s="239" t="s">
        <v>3</v>
      </c>
      <c r="F381" s="240" t="s">
        <v>572</v>
      </c>
      <c r="H381" s="241">
        <v>11.28</v>
      </c>
      <c r="L381" s="238"/>
      <c r="M381" s="242"/>
      <c r="N381" s="243"/>
      <c r="O381" s="243"/>
      <c r="P381" s="243"/>
      <c r="Q381" s="243"/>
      <c r="R381" s="243"/>
      <c r="S381" s="243"/>
      <c r="T381" s="244"/>
      <c r="AT381" s="239" t="s">
        <v>138</v>
      </c>
      <c r="AU381" s="239" t="s">
        <v>81</v>
      </c>
      <c r="AV381" s="237" t="s">
        <v>81</v>
      </c>
      <c r="AW381" s="237" t="s">
        <v>33</v>
      </c>
      <c r="AX381" s="237" t="s">
        <v>79</v>
      </c>
      <c r="AY381" s="239" t="s">
        <v>125</v>
      </c>
    </row>
    <row r="382" spans="1:65" s="106" customFormat="1" ht="16.5" customHeight="1">
      <c r="A382" s="102"/>
      <c r="B382" s="103"/>
      <c r="C382" s="219" t="s">
        <v>573</v>
      </c>
      <c r="D382" s="219" t="s">
        <v>127</v>
      </c>
      <c r="E382" s="220" t="s">
        <v>574</v>
      </c>
      <c r="F382" s="221" t="s">
        <v>575</v>
      </c>
      <c r="G382" s="222" t="s">
        <v>405</v>
      </c>
      <c r="H382" s="223">
        <v>6</v>
      </c>
      <c r="I382" s="5"/>
      <c r="J382" s="224">
        <f>ROUND(I382*H382,2)</f>
        <v>0</v>
      </c>
      <c r="K382" s="221" t="s">
        <v>131</v>
      </c>
      <c r="L382" s="103"/>
      <c r="M382" s="225" t="s">
        <v>3</v>
      </c>
      <c r="N382" s="226" t="s">
        <v>42</v>
      </c>
      <c r="O382" s="125"/>
      <c r="P382" s="227">
        <f>O382*H382</f>
        <v>0</v>
      </c>
      <c r="Q382" s="227">
        <v>0.00031</v>
      </c>
      <c r="R382" s="227">
        <f>Q382*H382</f>
        <v>0.00186</v>
      </c>
      <c r="S382" s="227">
        <v>0</v>
      </c>
      <c r="T382" s="228">
        <f>S382*H382</f>
        <v>0</v>
      </c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R382" s="229" t="s">
        <v>132</v>
      </c>
      <c r="AT382" s="229" t="s">
        <v>127</v>
      </c>
      <c r="AU382" s="229" t="s">
        <v>81</v>
      </c>
      <c r="AY382" s="90" t="s">
        <v>125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90" t="s">
        <v>79</v>
      </c>
      <c r="BK382" s="230">
        <f>ROUND(I382*H382,2)</f>
        <v>0</v>
      </c>
      <c r="BL382" s="90" t="s">
        <v>132</v>
      </c>
      <c r="BM382" s="229" t="s">
        <v>576</v>
      </c>
    </row>
    <row r="383" spans="1:47" s="106" customFormat="1" ht="12">
      <c r="A383" s="102"/>
      <c r="B383" s="103"/>
      <c r="C383" s="102"/>
      <c r="D383" s="231" t="s">
        <v>134</v>
      </c>
      <c r="E383" s="102"/>
      <c r="F383" s="232" t="s">
        <v>577</v>
      </c>
      <c r="G383" s="102"/>
      <c r="H383" s="102"/>
      <c r="I383" s="102"/>
      <c r="J383" s="102"/>
      <c r="K383" s="102"/>
      <c r="L383" s="103"/>
      <c r="M383" s="233"/>
      <c r="N383" s="234"/>
      <c r="O383" s="125"/>
      <c r="P383" s="125"/>
      <c r="Q383" s="125"/>
      <c r="R383" s="125"/>
      <c r="S383" s="125"/>
      <c r="T383" s="126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T383" s="90" t="s">
        <v>134</v>
      </c>
      <c r="AU383" s="90" t="s">
        <v>81</v>
      </c>
    </row>
    <row r="384" spans="1:47" s="106" customFormat="1" ht="12">
      <c r="A384" s="102"/>
      <c r="B384" s="103"/>
      <c r="C384" s="102"/>
      <c r="D384" s="235" t="s">
        <v>136</v>
      </c>
      <c r="E384" s="102"/>
      <c r="F384" s="236" t="s">
        <v>578</v>
      </c>
      <c r="G384" s="102"/>
      <c r="H384" s="102"/>
      <c r="I384" s="102"/>
      <c r="J384" s="102"/>
      <c r="K384" s="102"/>
      <c r="L384" s="103"/>
      <c r="M384" s="233"/>
      <c r="N384" s="234"/>
      <c r="O384" s="125"/>
      <c r="P384" s="125"/>
      <c r="Q384" s="125"/>
      <c r="R384" s="125"/>
      <c r="S384" s="125"/>
      <c r="T384" s="126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T384" s="90" t="s">
        <v>136</v>
      </c>
      <c r="AU384" s="90" t="s">
        <v>81</v>
      </c>
    </row>
    <row r="385" spans="2:51" s="237" customFormat="1" ht="12">
      <c r="B385" s="238"/>
      <c r="D385" s="231" t="s">
        <v>138</v>
      </c>
      <c r="E385" s="239" t="s">
        <v>3</v>
      </c>
      <c r="F385" s="240" t="s">
        <v>165</v>
      </c>
      <c r="H385" s="241">
        <v>6</v>
      </c>
      <c r="L385" s="238"/>
      <c r="M385" s="242"/>
      <c r="N385" s="243"/>
      <c r="O385" s="243"/>
      <c r="P385" s="243"/>
      <c r="Q385" s="243"/>
      <c r="R385" s="243"/>
      <c r="S385" s="243"/>
      <c r="T385" s="244"/>
      <c r="AT385" s="239" t="s">
        <v>138</v>
      </c>
      <c r="AU385" s="239" t="s">
        <v>81</v>
      </c>
      <c r="AV385" s="237" t="s">
        <v>81</v>
      </c>
      <c r="AW385" s="237" t="s">
        <v>33</v>
      </c>
      <c r="AX385" s="237" t="s">
        <v>79</v>
      </c>
      <c r="AY385" s="239" t="s">
        <v>125</v>
      </c>
    </row>
    <row r="386" spans="1:65" s="106" customFormat="1" ht="16.5" customHeight="1">
      <c r="A386" s="102"/>
      <c r="B386" s="103"/>
      <c r="C386" s="219" t="s">
        <v>579</v>
      </c>
      <c r="D386" s="219" t="s">
        <v>127</v>
      </c>
      <c r="E386" s="220" t="s">
        <v>580</v>
      </c>
      <c r="F386" s="221" t="s">
        <v>581</v>
      </c>
      <c r="G386" s="222" t="s">
        <v>405</v>
      </c>
      <c r="H386" s="223">
        <v>6</v>
      </c>
      <c r="I386" s="5"/>
      <c r="J386" s="224">
        <f>ROUND(I386*H386,2)</f>
        <v>0</v>
      </c>
      <c r="K386" s="221" t="s">
        <v>3</v>
      </c>
      <c r="L386" s="103"/>
      <c r="M386" s="225" t="s">
        <v>3</v>
      </c>
      <c r="N386" s="226" t="s">
        <v>42</v>
      </c>
      <c r="O386" s="125"/>
      <c r="P386" s="227">
        <f>O386*H386</f>
        <v>0</v>
      </c>
      <c r="Q386" s="227">
        <v>0.00016</v>
      </c>
      <c r="R386" s="227">
        <f>Q386*H386</f>
        <v>0.0009600000000000001</v>
      </c>
      <c r="S386" s="227">
        <v>0</v>
      </c>
      <c r="T386" s="228">
        <f>S386*H386</f>
        <v>0</v>
      </c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R386" s="229" t="s">
        <v>132</v>
      </c>
      <c r="AT386" s="229" t="s">
        <v>127</v>
      </c>
      <c r="AU386" s="229" t="s">
        <v>81</v>
      </c>
      <c r="AY386" s="90" t="s">
        <v>125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90" t="s">
        <v>79</v>
      </c>
      <c r="BK386" s="230">
        <f>ROUND(I386*H386,2)</f>
        <v>0</v>
      </c>
      <c r="BL386" s="90" t="s">
        <v>132</v>
      </c>
      <c r="BM386" s="229" t="s">
        <v>582</v>
      </c>
    </row>
    <row r="387" spans="1:47" s="106" customFormat="1" ht="12">
      <c r="A387" s="102"/>
      <c r="B387" s="103"/>
      <c r="C387" s="102"/>
      <c r="D387" s="231" t="s">
        <v>134</v>
      </c>
      <c r="E387" s="102"/>
      <c r="F387" s="232" t="s">
        <v>581</v>
      </c>
      <c r="G387" s="102"/>
      <c r="H387" s="102"/>
      <c r="I387" s="102"/>
      <c r="J387" s="102"/>
      <c r="K387" s="102"/>
      <c r="L387" s="103"/>
      <c r="M387" s="233"/>
      <c r="N387" s="234"/>
      <c r="O387" s="125"/>
      <c r="P387" s="125"/>
      <c r="Q387" s="125"/>
      <c r="R387" s="125"/>
      <c r="S387" s="125"/>
      <c r="T387" s="126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T387" s="90" t="s">
        <v>134</v>
      </c>
      <c r="AU387" s="90" t="s">
        <v>81</v>
      </c>
    </row>
    <row r="388" spans="2:51" s="237" customFormat="1" ht="12">
      <c r="B388" s="238"/>
      <c r="D388" s="231" t="s">
        <v>138</v>
      </c>
      <c r="E388" s="239" t="s">
        <v>3</v>
      </c>
      <c r="F388" s="240" t="s">
        <v>165</v>
      </c>
      <c r="H388" s="241">
        <v>6</v>
      </c>
      <c r="L388" s="238"/>
      <c r="M388" s="242"/>
      <c r="N388" s="243"/>
      <c r="O388" s="243"/>
      <c r="P388" s="243"/>
      <c r="Q388" s="243"/>
      <c r="R388" s="243"/>
      <c r="S388" s="243"/>
      <c r="T388" s="244"/>
      <c r="AT388" s="239" t="s">
        <v>138</v>
      </c>
      <c r="AU388" s="239" t="s">
        <v>81</v>
      </c>
      <c r="AV388" s="237" t="s">
        <v>81</v>
      </c>
      <c r="AW388" s="237" t="s">
        <v>33</v>
      </c>
      <c r="AX388" s="237" t="s">
        <v>79</v>
      </c>
      <c r="AY388" s="239" t="s">
        <v>125</v>
      </c>
    </row>
    <row r="389" spans="2:63" s="206" customFormat="1" ht="22.9" customHeight="1">
      <c r="B389" s="207"/>
      <c r="D389" s="208" t="s">
        <v>70</v>
      </c>
      <c r="E389" s="217" t="s">
        <v>188</v>
      </c>
      <c r="F389" s="217" t="s">
        <v>583</v>
      </c>
      <c r="J389" s="218">
        <f>BK389</f>
        <v>0</v>
      </c>
      <c r="L389" s="207"/>
      <c r="M389" s="211"/>
      <c r="N389" s="212"/>
      <c r="O389" s="212"/>
      <c r="P389" s="213">
        <f>SUM(P390:P392)</f>
        <v>0</v>
      </c>
      <c r="Q389" s="212"/>
      <c r="R389" s="213">
        <f>SUM(R390:R392)</f>
        <v>4.64501313</v>
      </c>
      <c r="S389" s="212"/>
      <c r="T389" s="214">
        <f>SUM(T390:T392)</f>
        <v>0</v>
      </c>
      <c r="AR389" s="208" t="s">
        <v>79</v>
      </c>
      <c r="AT389" s="215" t="s">
        <v>70</v>
      </c>
      <c r="AU389" s="215" t="s">
        <v>79</v>
      </c>
      <c r="AY389" s="208" t="s">
        <v>125</v>
      </c>
      <c r="BK389" s="216">
        <f>SUM(BK390:BK392)</f>
        <v>0</v>
      </c>
    </row>
    <row r="390" spans="1:65" s="106" customFormat="1" ht="24.2" customHeight="1">
      <c r="A390" s="102"/>
      <c r="B390" s="103"/>
      <c r="C390" s="219" t="s">
        <v>584</v>
      </c>
      <c r="D390" s="219" t="s">
        <v>127</v>
      </c>
      <c r="E390" s="220" t="s">
        <v>585</v>
      </c>
      <c r="F390" s="221" t="s">
        <v>586</v>
      </c>
      <c r="G390" s="222" t="s">
        <v>191</v>
      </c>
      <c r="H390" s="223">
        <v>1.801</v>
      </c>
      <c r="I390" s="5"/>
      <c r="J390" s="224">
        <f>ROUND(I390*H390,2)</f>
        <v>0</v>
      </c>
      <c r="K390" s="221" t="s">
        <v>3</v>
      </c>
      <c r="L390" s="103"/>
      <c r="M390" s="225" t="s">
        <v>3</v>
      </c>
      <c r="N390" s="226" t="s">
        <v>42</v>
      </c>
      <c r="O390" s="125"/>
      <c r="P390" s="227">
        <f>O390*H390</f>
        <v>0</v>
      </c>
      <c r="Q390" s="227">
        <v>2.57913</v>
      </c>
      <c r="R390" s="227">
        <f>Q390*H390</f>
        <v>4.64501313</v>
      </c>
      <c r="S390" s="227">
        <v>0</v>
      </c>
      <c r="T390" s="228">
        <f>S390*H390</f>
        <v>0</v>
      </c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R390" s="229" t="s">
        <v>132</v>
      </c>
      <c r="AT390" s="229" t="s">
        <v>127</v>
      </c>
      <c r="AU390" s="229" t="s">
        <v>81</v>
      </c>
      <c r="AY390" s="90" t="s">
        <v>125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90" t="s">
        <v>79</v>
      </c>
      <c r="BK390" s="230">
        <f>ROUND(I390*H390,2)</f>
        <v>0</v>
      </c>
      <c r="BL390" s="90" t="s">
        <v>132</v>
      </c>
      <c r="BM390" s="229" t="s">
        <v>587</v>
      </c>
    </row>
    <row r="391" spans="1:47" s="106" customFormat="1" ht="12">
      <c r="A391" s="102"/>
      <c r="B391" s="103"/>
      <c r="C391" s="102"/>
      <c r="D391" s="231" t="s">
        <v>134</v>
      </c>
      <c r="E391" s="102"/>
      <c r="F391" s="232" t="s">
        <v>586</v>
      </c>
      <c r="G391" s="102"/>
      <c r="H391" s="102"/>
      <c r="I391" s="102"/>
      <c r="J391" s="102"/>
      <c r="K391" s="102"/>
      <c r="L391" s="103"/>
      <c r="M391" s="233"/>
      <c r="N391" s="234"/>
      <c r="O391" s="125"/>
      <c r="P391" s="125"/>
      <c r="Q391" s="125"/>
      <c r="R391" s="125"/>
      <c r="S391" s="125"/>
      <c r="T391" s="126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T391" s="90" t="s">
        <v>134</v>
      </c>
      <c r="AU391" s="90" t="s">
        <v>81</v>
      </c>
    </row>
    <row r="392" spans="2:51" s="237" customFormat="1" ht="12">
      <c r="B392" s="238"/>
      <c r="D392" s="231" t="s">
        <v>138</v>
      </c>
      <c r="E392" s="239" t="s">
        <v>3</v>
      </c>
      <c r="F392" s="240" t="s">
        <v>588</v>
      </c>
      <c r="H392" s="241">
        <v>1.801</v>
      </c>
      <c r="L392" s="238"/>
      <c r="M392" s="242"/>
      <c r="N392" s="243"/>
      <c r="O392" s="243"/>
      <c r="P392" s="243"/>
      <c r="Q392" s="243"/>
      <c r="R392" s="243"/>
      <c r="S392" s="243"/>
      <c r="T392" s="244"/>
      <c r="AT392" s="239" t="s">
        <v>138</v>
      </c>
      <c r="AU392" s="239" t="s">
        <v>81</v>
      </c>
      <c r="AV392" s="237" t="s">
        <v>81</v>
      </c>
      <c r="AW392" s="237" t="s">
        <v>33</v>
      </c>
      <c r="AX392" s="237" t="s">
        <v>79</v>
      </c>
      <c r="AY392" s="239" t="s">
        <v>125</v>
      </c>
    </row>
    <row r="393" spans="2:63" s="206" customFormat="1" ht="22.9" customHeight="1">
      <c r="B393" s="207"/>
      <c r="D393" s="208" t="s">
        <v>70</v>
      </c>
      <c r="E393" s="217" t="s">
        <v>589</v>
      </c>
      <c r="F393" s="217" t="s">
        <v>590</v>
      </c>
      <c r="J393" s="218">
        <f>BK393</f>
        <v>0</v>
      </c>
      <c r="L393" s="207"/>
      <c r="M393" s="211"/>
      <c r="N393" s="212"/>
      <c r="O393" s="212"/>
      <c r="P393" s="213">
        <f>SUM(P394:P417)</f>
        <v>0</v>
      </c>
      <c r="Q393" s="212"/>
      <c r="R393" s="213">
        <f>SUM(R394:R417)</f>
        <v>0</v>
      </c>
      <c r="S393" s="212"/>
      <c r="T393" s="214">
        <f>SUM(T394:T417)</f>
        <v>0</v>
      </c>
      <c r="AR393" s="208" t="s">
        <v>79</v>
      </c>
      <c r="AT393" s="215" t="s">
        <v>70</v>
      </c>
      <c r="AU393" s="215" t="s">
        <v>79</v>
      </c>
      <c r="AY393" s="208" t="s">
        <v>125</v>
      </c>
      <c r="BK393" s="216">
        <f>SUM(BK394:BK417)</f>
        <v>0</v>
      </c>
    </row>
    <row r="394" spans="1:65" s="106" customFormat="1" ht="16.5" customHeight="1">
      <c r="A394" s="102"/>
      <c r="B394" s="103"/>
      <c r="C394" s="219" t="s">
        <v>591</v>
      </c>
      <c r="D394" s="219" t="s">
        <v>127</v>
      </c>
      <c r="E394" s="220" t="s">
        <v>592</v>
      </c>
      <c r="F394" s="221" t="s">
        <v>593</v>
      </c>
      <c r="G394" s="222" t="s">
        <v>315</v>
      </c>
      <c r="H394" s="223">
        <v>22.602</v>
      </c>
      <c r="I394" s="5"/>
      <c r="J394" s="224">
        <f>ROUND(I394*H394,2)</f>
        <v>0</v>
      </c>
      <c r="K394" s="221" t="s">
        <v>131</v>
      </c>
      <c r="L394" s="103"/>
      <c r="M394" s="225" t="s">
        <v>3</v>
      </c>
      <c r="N394" s="226" t="s">
        <v>42</v>
      </c>
      <c r="O394" s="125"/>
      <c r="P394" s="227">
        <f>O394*H394</f>
        <v>0</v>
      </c>
      <c r="Q394" s="227">
        <v>0</v>
      </c>
      <c r="R394" s="227">
        <f>Q394*H394</f>
        <v>0</v>
      </c>
      <c r="S394" s="227">
        <v>0</v>
      </c>
      <c r="T394" s="228">
        <f>S394*H394</f>
        <v>0</v>
      </c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R394" s="229" t="s">
        <v>132</v>
      </c>
      <c r="AT394" s="229" t="s">
        <v>127</v>
      </c>
      <c r="AU394" s="229" t="s">
        <v>81</v>
      </c>
      <c r="AY394" s="90" t="s">
        <v>125</v>
      </c>
      <c r="BE394" s="230">
        <f>IF(N394="základní",J394,0)</f>
        <v>0</v>
      </c>
      <c r="BF394" s="230">
        <f>IF(N394="snížená",J394,0)</f>
        <v>0</v>
      </c>
      <c r="BG394" s="230">
        <f>IF(N394="zákl. přenesená",J394,0)</f>
        <v>0</v>
      </c>
      <c r="BH394" s="230">
        <f>IF(N394="sníž. přenesená",J394,0)</f>
        <v>0</v>
      </c>
      <c r="BI394" s="230">
        <f>IF(N394="nulová",J394,0)</f>
        <v>0</v>
      </c>
      <c r="BJ394" s="90" t="s">
        <v>79</v>
      </c>
      <c r="BK394" s="230">
        <f>ROUND(I394*H394,2)</f>
        <v>0</v>
      </c>
      <c r="BL394" s="90" t="s">
        <v>132</v>
      </c>
      <c r="BM394" s="229" t="s">
        <v>594</v>
      </c>
    </row>
    <row r="395" spans="1:47" s="106" customFormat="1" ht="12">
      <c r="A395" s="102"/>
      <c r="B395" s="103"/>
      <c r="C395" s="102"/>
      <c r="D395" s="231" t="s">
        <v>134</v>
      </c>
      <c r="E395" s="102"/>
      <c r="F395" s="232" t="s">
        <v>595</v>
      </c>
      <c r="G395" s="102"/>
      <c r="H395" s="102"/>
      <c r="I395" s="102"/>
      <c r="J395" s="102"/>
      <c r="K395" s="102"/>
      <c r="L395" s="103"/>
      <c r="M395" s="233"/>
      <c r="N395" s="234"/>
      <c r="O395" s="125"/>
      <c r="P395" s="125"/>
      <c r="Q395" s="125"/>
      <c r="R395" s="125"/>
      <c r="S395" s="125"/>
      <c r="T395" s="126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T395" s="90" t="s">
        <v>134</v>
      </c>
      <c r="AU395" s="90" t="s">
        <v>81</v>
      </c>
    </row>
    <row r="396" spans="1:47" s="106" customFormat="1" ht="12">
      <c r="A396" s="102"/>
      <c r="B396" s="103"/>
      <c r="C396" s="102"/>
      <c r="D396" s="235" t="s">
        <v>136</v>
      </c>
      <c r="E396" s="102"/>
      <c r="F396" s="236" t="s">
        <v>596</v>
      </c>
      <c r="G396" s="102"/>
      <c r="H396" s="102"/>
      <c r="I396" s="102"/>
      <c r="J396" s="102"/>
      <c r="K396" s="102"/>
      <c r="L396" s="103"/>
      <c r="M396" s="233"/>
      <c r="N396" s="234"/>
      <c r="O396" s="125"/>
      <c r="P396" s="125"/>
      <c r="Q396" s="125"/>
      <c r="R396" s="125"/>
      <c r="S396" s="125"/>
      <c r="T396" s="126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T396" s="90" t="s">
        <v>136</v>
      </c>
      <c r="AU396" s="90" t="s">
        <v>81</v>
      </c>
    </row>
    <row r="397" spans="2:51" s="237" customFormat="1" ht="12">
      <c r="B397" s="238"/>
      <c r="D397" s="231" t="s">
        <v>138</v>
      </c>
      <c r="E397" s="239" t="s">
        <v>3</v>
      </c>
      <c r="F397" s="240" t="s">
        <v>597</v>
      </c>
      <c r="H397" s="241">
        <v>22.602</v>
      </c>
      <c r="L397" s="238"/>
      <c r="M397" s="242"/>
      <c r="N397" s="243"/>
      <c r="O397" s="243"/>
      <c r="P397" s="243"/>
      <c r="Q397" s="243"/>
      <c r="R397" s="243"/>
      <c r="S397" s="243"/>
      <c r="T397" s="244"/>
      <c r="AT397" s="239" t="s">
        <v>138</v>
      </c>
      <c r="AU397" s="239" t="s">
        <v>81</v>
      </c>
      <c r="AV397" s="237" t="s">
        <v>81</v>
      </c>
      <c r="AW397" s="237" t="s">
        <v>33</v>
      </c>
      <c r="AX397" s="237" t="s">
        <v>79</v>
      </c>
      <c r="AY397" s="239" t="s">
        <v>125</v>
      </c>
    </row>
    <row r="398" spans="1:65" s="106" customFormat="1" ht="16.5" customHeight="1">
      <c r="A398" s="102"/>
      <c r="B398" s="103"/>
      <c r="C398" s="219" t="s">
        <v>598</v>
      </c>
      <c r="D398" s="219" t="s">
        <v>127</v>
      </c>
      <c r="E398" s="220" t="s">
        <v>599</v>
      </c>
      <c r="F398" s="221" t="s">
        <v>600</v>
      </c>
      <c r="G398" s="222" t="s">
        <v>315</v>
      </c>
      <c r="H398" s="223">
        <v>339.03</v>
      </c>
      <c r="I398" s="5"/>
      <c r="J398" s="224">
        <f>ROUND(I398*H398,2)</f>
        <v>0</v>
      </c>
      <c r="K398" s="221" t="s">
        <v>131</v>
      </c>
      <c r="L398" s="103"/>
      <c r="M398" s="225" t="s">
        <v>3</v>
      </c>
      <c r="N398" s="226" t="s">
        <v>42</v>
      </c>
      <c r="O398" s="125"/>
      <c r="P398" s="227">
        <f>O398*H398</f>
        <v>0</v>
      </c>
      <c r="Q398" s="227">
        <v>0</v>
      </c>
      <c r="R398" s="227">
        <f>Q398*H398</f>
        <v>0</v>
      </c>
      <c r="S398" s="227">
        <v>0</v>
      </c>
      <c r="T398" s="228">
        <f>S398*H398</f>
        <v>0</v>
      </c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R398" s="229" t="s">
        <v>132</v>
      </c>
      <c r="AT398" s="229" t="s">
        <v>127</v>
      </c>
      <c r="AU398" s="229" t="s">
        <v>81</v>
      </c>
      <c r="AY398" s="90" t="s">
        <v>125</v>
      </c>
      <c r="BE398" s="230">
        <f>IF(N398="základní",J398,0)</f>
        <v>0</v>
      </c>
      <c r="BF398" s="230">
        <f>IF(N398="snížená",J398,0)</f>
        <v>0</v>
      </c>
      <c r="BG398" s="230">
        <f>IF(N398="zákl. přenesená",J398,0)</f>
        <v>0</v>
      </c>
      <c r="BH398" s="230">
        <f>IF(N398="sníž. přenesená",J398,0)</f>
        <v>0</v>
      </c>
      <c r="BI398" s="230">
        <f>IF(N398="nulová",J398,0)</f>
        <v>0</v>
      </c>
      <c r="BJ398" s="90" t="s">
        <v>79</v>
      </c>
      <c r="BK398" s="230">
        <f>ROUND(I398*H398,2)</f>
        <v>0</v>
      </c>
      <c r="BL398" s="90" t="s">
        <v>132</v>
      </c>
      <c r="BM398" s="229" t="s">
        <v>601</v>
      </c>
    </row>
    <row r="399" spans="1:47" s="106" customFormat="1" ht="19.5">
      <c r="A399" s="102"/>
      <c r="B399" s="103"/>
      <c r="C399" s="102"/>
      <c r="D399" s="231" t="s">
        <v>134</v>
      </c>
      <c r="E399" s="102"/>
      <c r="F399" s="232" t="s">
        <v>602</v>
      </c>
      <c r="G399" s="102"/>
      <c r="H399" s="102"/>
      <c r="I399" s="102"/>
      <c r="J399" s="102"/>
      <c r="K399" s="102"/>
      <c r="L399" s="103"/>
      <c r="M399" s="233"/>
      <c r="N399" s="234"/>
      <c r="O399" s="125"/>
      <c r="P399" s="125"/>
      <c r="Q399" s="125"/>
      <c r="R399" s="125"/>
      <c r="S399" s="125"/>
      <c r="T399" s="126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T399" s="90" t="s">
        <v>134</v>
      </c>
      <c r="AU399" s="90" t="s">
        <v>81</v>
      </c>
    </row>
    <row r="400" spans="1:47" s="106" customFormat="1" ht="12">
      <c r="A400" s="102"/>
      <c r="B400" s="103"/>
      <c r="C400" s="102"/>
      <c r="D400" s="235" t="s">
        <v>136</v>
      </c>
      <c r="E400" s="102"/>
      <c r="F400" s="236" t="s">
        <v>603</v>
      </c>
      <c r="G400" s="102"/>
      <c r="H400" s="102"/>
      <c r="I400" s="102"/>
      <c r="J400" s="102"/>
      <c r="K400" s="102"/>
      <c r="L400" s="103"/>
      <c r="M400" s="233"/>
      <c r="N400" s="234"/>
      <c r="O400" s="125"/>
      <c r="P400" s="125"/>
      <c r="Q400" s="125"/>
      <c r="R400" s="125"/>
      <c r="S400" s="125"/>
      <c r="T400" s="126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T400" s="90" t="s">
        <v>136</v>
      </c>
      <c r="AU400" s="90" t="s">
        <v>81</v>
      </c>
    </row>
    <row r="401" spans="2:51" s="237" customFormat="1" ht="12">
      <c r="B401" s="238"/>
      <c r="D401" s="231" t="s">
        <v>138</v>
      </c>
      <c r="E401" s="239" t="s">
        <v>3</v>
      </c>
      <c r="F401" s="240" t="s">
        <v>604</v>
      </c>
      <c r="H401" s="241">
        <v>339.03</v>
      </c>
      <c r="L401" s="238"/>
      <c r="M401" s="242"/>
      <c r="N401" s="243"/>
      <c r="O401" s="243"/>
      <c r="P401" s="243"/>
      <c r="Q401" s="243"/>
      <c r="R401" s="243"/>
      <c r="S401" s="243"/>
      <c r="T401" s="244"/>
      <c r="AT401" s="239" t="s">
        <v>138</v>
      </c>
      <c r="AU401" s="239" t="s">
        <v>81</v>
      </c>
      <c r="AV401" s="237" t="s">
        <v>81</v>
      </c>
      <c r="AW401" s="237" t="s">
        <v>33</v>
      </c>
      <c r="AX401" s="237" t="s">
        <v>79</v>
      </c>
      <c r="AY401" s="239" t="s">
        <v>125</v>
      </c>
    </row>
    <row r="402" spans="1:65" s="106" customFormat="1" ht="21.75" customHeight="1">
      <c r="A402" s="102"/>
      <c r="B402" s="103"/>
      <c r="C402" s="219" t="s">
        <v>605</v>
      </c>
      <c r="D402" s="219" t="s">
        <v>127</v>
      </c>
      <c r="E402" s="220" t="s">
        <v>606</v>
      </c>
      <c r="F402" s="221" t="s">
        <v>607</v>
      </c>
      <c r="G402" s="222" t="s">
        <v>315</v>
      </c>
      <c r="H402" s="223">
        <v>2.173</v>
      </c>
      <c r="I402" s="5"/>
      <c r="J402" s="224">
        <f>ROUND(I402*H402,2)</f>
        <v>0</v>
      </c>
      <c r="K402" s="221" t="s">
        <v>131</v>
      </c>
      <c r="L402" s="103"/>
      <c r="M402" s="225" t="s">
        <v>3</v>
      </c>
      <c r="N402" s="226" t="s">
        <v>42</v>
      </c>
      <c r="O402" s="125"/>
      <c r="P402" s="227">
        <f>O402*H402</f>
        <v>0</v>
      </c>
      <c r="Q402" s="227">
        <v>0</v>
      </c>
      <c r="R402" s="227">
        <f>Q402*H402</f>
        <v>0</v>
      </c>
      <c r="S402" s="227">
        <v>0</v>
      </c>
      <c r="T402" s="228">
        <f>S402*H402</f>
        <v>0</v>
      </c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R402" s="229" t="s">
        <v>132</v>
      </c>
      <c r="AT402" s="229" t="s">
        <v>127</v>
      </c>
      <c r="AU402" s="229" t="s">
        <v>81</v>
      </c>
      <c r="AY402" s="90" t="s">
        <v>125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90" t="s">
        <v>79</v>
      </c>
      <c r="BK402" s="230">
        <f>ROUND(I402*H402,2)</f>
        <v>0</v>
      </c>
      <c r="BL402" s="90" t="s">
        <v>132</v>
      </c>
      <c r="BM402" s="229" t="s">
        <v>608</v>
      </c>
    </row>
    <row r="403" spans="1:47" s="106" customFormat="1" ht="12">
      <c r="A403" s="102"/>
      <c r="B403" s="103"/>
      <c r="C403" s="102"/>
      <c r="D403" s="231" t="s">
        <v>134</v>
      </c>
      <c r="E403" s="102"/>
      <c r="F403" s="232" t="s">
        <v>609</v>
      </c>
      <c r="G403" s="102"/>
      <c r="H403" s="102"/>
      <c r="I403" s="102"/>
      <c r="J403" s="102"/>
      <c r="K403" s="102"/>
      <c r="L403" s="103"/>
      <c r="M403" s="233"/>
      <c r="N403" s="234"/>
      <c r="O403" s="125"/>
      <c r="P403" s="125"/>
      <c r="Q403" s="125"/>
      <c r="R403" s="125"/>
      <c r="S403" s="125"/>
      <c r="T403" s="126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T403" s="90" t="s">
        <v>134</v>
      </c>
      <c r="AU403" s="90" t="s">
        <v>81</v>
      </c>
    </row>
    <row r="404" spans="1:47" s="106" customFormat="1" ht="12">
      <c r="A404" s="102"/>
      <c r="B404" s="103"/>
      <c r="C404" s="102"/>
      <c r="D404" s="235" t="s">
        <v>136</v>
      </c>
      <c r="E404" s="102"/>
      <c r="F404" s="236" t="s">
        <v>610</v>
      </c>
      <c r="G404" s="102"/>
      <c r="H404" s="102"/>
      <c r="I404" s="102"/>
      <c r="J404" s="102"/>
      <c r="K404" s="102"/>
      <c r="L404" s="103"/>
      <c r="M404" s="233"/>
      <c r="N404" s="234"/>
      <c r="O404" s="125"/>
      <c r="P404" s="125"/>
      <c r="Q404" s="125"/>
      <c r="R404" s="125"/>
      <c r="S404" s="125"/>
      <c r="T404" s="126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T404" s="90" t="s">
        <v>136</v>
      </c>
      <c r="AU404" s="90" t="s">
        <v>81</v>
      </c>
    </row>
    <row r="405" spans="2:51" s="237" customFormat="1" ht="12">
      <c r="B405" s="238"/>
      <c r="D405" s="231" t="s">
        <v>138</v>
      </c>
      <c r="E405" s="239" t="s">
        <v>3</v>
      </c>
      <c r="F405" s="240" t="s">
        <v>611</v>
      </c>
      <c r="H405" s="241">
        <v>2.173</v>
      </c>
      <c r="L405" s="238"/>
      <c r="M405" s="242"/>
      <c r="N405" s="243"/>
      <c r="O405" s="243"/>
      <c r="P405" s="243"/>
      <c r="Q405" s="243"/>
      <c r="R405" s="243"/>
      <c r="S405" s="243"/>
      <c r="T405" s="244"/>
      <c r="AT405" s="239" t="s">
        <v>138</v>
      </c>
      <c r="AU405" s="239" t="s">
        <v>81</v>
      </c>
      <c r="AV405" s="237" t="s">
        <v>81</v>
      </c>
      <c r="AW405" s="237" t="s">
        <v>33</v>
      </c>
      <c r="AX405" s="237" t="s">
        <v>79</v>
      </c>
      <c r="AY405" s="239" t="s">
        <v>125</v>
      </c>
    </row>
    <row r="406" spans="1:65" s="106" customFormat="1" ht="21.75" customHeight="1">
      <c r="A406" s="102"/>
      <c r="B406" s="103"/>
      <c r="C406" s="219" t="s">
        <v>612</v>
      </c>
      <c r="D406" s="219" t="s">
        <v>127</v>
      </c>
      <c r="E406" s="220" t="s">
        <v>613</v>
      </c>
      <c r="F406" s="221" t="s">
        <v>614</v>
      </c>
      <c r="G406" s="222" t="s">
        <v>315</v>
      </c>
      <c r="H406" s="223">
        <v>4.057</v>
      </c>
      <c r="I406" s="5"/>
      <c r="J406" s="224">
        <f>ROUND(I406*H406,2)</f>
        <v>0</v>
      </c>
      <c r="K406" s="221" t="s">
        <v>131</v>
      </c>
      <c r="L406" s="103"/>
      <c r="M406" s="225" t="s">
        <v>3</v>
      </c>
      <c r="N406" s="226" t="s">
        <v>42</v>
      </c>
      <c r="O406" s="125"/>
      <c r="P406" s="227">
        <f>O406*H406</f>
        <v>0</v>
      </c>
      <c r="Q406" s="227">
        <v>0</v>
      </c>
      <c r="R406" s="227">
        <f>Q406*H406</f>
        <v>0</v>
      </c>
      <c r="S406" s="227">
        <v>0</v>
      </c>
      <c r="T406" s="228">
        <f>S406*H406</f>
        <v>0</v>
      </c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R406" s="229" t="s">
        <v>132</v>
      </c>
      <c r="AT406" s="229" t="s">
        <v>127</v>
      </c>
      <c r="AU406" s="229" t="s">
        <v>81</v>
      </c>
      <c r="AY406" s="90" t="s">
        <v>125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90" t="s">
        <v>79</v>
      </c>
      <c r="BK406" s="230">
        <f>ROUND(I406*H406,2)</f>
        <v>0</v>
      </c>
      <c r="BL406" s="90" t="s">
        <v>132</v>
      </c>
      <c r="BM406" s="229" t="s">
        <v>615</v>
      </c>
    </row>
    <row r="407" spans="1:47" s="106" customFormat="1" ht="19.5">
      <c r="A407" s="102"/>
      <c r="B407" s="103"/>
      <c r="C407" s="102"/>
      <c r="D407" s="231" t="s">
        <v>134</v>
      </c>
      <c r="E407" s="102"/>
      <c r="F407" s="232" t="s">
        <v>616</v>
      </c>
      <c r="G407" s="102"/>
      <c r="H407" s="102"/>
      <c r="I407" s="102"/>
      <c r="J407" s="102"/>
      <c r="K407" s="102"/>
      <c r="L407" s="103"/>
      <c r="M407" s="233"/>
      <c r="N407" s="234"/>
      <c r="O407" s="125"/>
      <c r="P407" s="125"/>
      <c r="Q407" s="125"/>
      <c r="R407" s="125"/>
      <c r="S407" s="125"/>
      <c r="T407" s="126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T407" s="90" t="s">
        <v>134</v>
      </c>
      <c r="AU407" s="90" t="s">
        <v>81</v>
      </c>
    </row>
    <row r="408" spans="1:47" s="106" customFormat="1" ht="12">
      <c r="A408" s="102"/>
      <c r="B408" s="103"/>
      <c r="C408" s="102"/>
      <c r="D408" s="235" t="s">
        <v>136</v>
      </c>
      <c r="E408" s="102"/>
      <c r="F408" s="236" t="s">
        <v>617</v>
      </c>
      <c r="G408" s="102"/>
      <c r="H408" s="102"/>
      <c r="I408" s="102"/>
      <c r="J408" s="102"/>
      <c r="K408" s="102"/>
      <c r="L408" s="103"/>
      <c r="M408" s="233"/>
      <c r="N408" s="234"/>
      <c r="O408" s="125"/>
      <c r="P408" s="125"/>
      <c r="Q408" s="125"/>
      <c r="R408" s="125"/>
      <c r="S408" s="125"/>
      <c r="T408" s="126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T408" s="90" t="s">
        <v>136</v>
      </c>
      <c r="AU408" s="90" t="s">
        <v>81</v>
      </c>
    </row>
    <row r="409" spans="2:51" s="237" customFormat="1" ht="12">
      <c r="B409" s="238"/>
      <c r="D409" s="231" t="s">
        <v>138</v>
      </c>
      <c r="E409" s="239" t="s">
        <v>3</v>
      </c>
      <c r="F409" s="240" t="s">
        <v>618</v>
      </c>
      <c r="H409" s="241">
        <v>4.057</v>
      </c>
      <c r="L409" s="238"/>
      <c r="M409" s="242"/>
      <c r="N409" s="243"/>
      <c r="O409" s="243"/>
      <c r="P409" s="243"/>
      <c r="Q409" s="243"/>
      <c r="R409" s="243"/>
      <c r="S409" s="243"/>
      <c r="T409" s="244"/>
      <c r="AT409" s="239" t="s">
        <v>138</v>
      </c>
      <c r="AU409" s="239" t="s">
        <v>81</v>
      </c>
      <c r="AV409" s="237" t="s">
        <v>81</v>
      </c>
      <c r="AW409" s="237" t="s">
        <v>33</v>
      </c>
      <c r="AX409" s="237" t="s">
        <v>79</v>
      </c>
      <c r="AY409" s="239" t="s">
        <v>125</v>
      </c>
    </row>
    <row r="410" spans="1:65" s="106" customFormat="1" ht="21.75" customHeight="1">
      <c r="A410" s="102"/>
      <c r="B410" s="103"/>
      <c r="C410" s="219" t="s">
        <v>619</v>
      </c>
      <c r="D410" s="219" t="s">
        <v>127</v>
      </c>
      <c r="E410" s="220" t="s">
        <v>620</v>
      </c>
      <c r="F410" s="221" t="s">
        <v>621</v>
      </c>
      <c r="G410" s="222" t="s">
        <v>315</v>
      </c>
      <c r="H410" s="223">
        <v>8.82</v>
      </c>
      <c r="I410" s="5"/>
      <c r="J410" s="224">
        <f>ROUND(I410*H410,2)</f>
        <v>0</v>
      </c>
      <c r="K410" s="221" t="s">
        <v>131</v>
      </c>
      <c r="L410" s="103"/>
      <c r="M410" s="225" t="s">
        <v>3</v>
      </c>
      <c r="N410" s="226" t="s">
        <v>42</v>
      </c>
      <c r="O410" s="125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R410" s="229" t="s">
        <v>132</v>
      </c>
      <c r="AT410" s="229" t="s">
        <v>127</v>
      </c>
      <c r="AU410" s="229" t="s">
        <v>81</v>
      </c>
      <c r="AY410" s="90" t="s">
        <v>125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90" t="s">
        <v>79</v>
      </c>
      <c r="BK410" s="230">
        <f>ROUND(I410*H410,2)</f>
        <v>0</v>
      </c>
      <c r="BL410" s="90" t="s">
        <v>132</v>
      </c>
      <c r="BM410" s="229" t="s">
        <v>622</v>
      </c>
    </row>
    <row r="411" spans="1:47" s="106" customFormat="1" ht="19.5">
      <c r="A411" s="102"/>
      <c r="B411" s="103"/>
      <c r="C411" s="102"/>
      <c r="D411" s="231" t="s">
        <v>134</v>
      </c>
      <c r="E411" s="102"/>
      <c r="F411" s="232" t="s">
        <v>623</v>
      </c>
      <c r="G411" s="102"/>
      <c r="H411" s="102"/>
      <c r="I411" s="102"/>
      <c r="J411" s="102"/>
      <c r="K411" s="102"/>
      <c r="L411" s="103"/>
      <c r="M411" s="233"/>
      <c r="N411" s="234"/>
      <c r="O411" s="125"/>
      <c r="P411" s="125"/>
      <c r="Q411" s="125"/>
      <c r="R411" s="125"/>
      <c r="S411" s="125"/>
      <c r="T411" s="126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T411" s="90" t="s">
        <v>134</v>
      </c>
      <c r="AU411" s="90" t="s">
        <v>81</v>
      </c>
    </row>
    <row r="412" spans="1:47" s="106" customFormat="1" ht="12">
      <c r="A412" s="102"/>
      <c r="B412" s="103"/>
      <c r="C412" s="102"/>
      <c r="D412" s="235" t="s">
        <v>136</v>
      </c>
      <c r="E412" s="102"/>
      <c r="F412" s="236" t="s">
        <v>624</v>
      </c>
      <c r="G412" s="102"/>
      <c r="H412" s="102"/>
      <c r="I412" s="102"/>
      <c r="J412" s="102"/>
      <c r="K412" s="102"/>
      <c r="L412" s="103"/>
      <c r="M412" s="233"/>
      <c r="N412" s="234"/>
      <c r="O412" s="125"/>
      <c r="P412" s="125"/>
      <c r="Q412" s="125"/>
      <c r="R412" s="125"/>
      <c r="S412" s="125"/>
      <c r="T412" s="126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T412" s="90" t="s">
        <v>136</v>
      </c>
      <c r="AU412" s="90" t="s">
        <v>81</v>
      </c>
    </row>
    <row r="413" spans="2:51" s="237" customFormat="1" ht="12">
      <c r="B413" s="238"/>
      <c r="D413" s="231" t="s">
        <v>138</v>
      </c>
      <c r="E413" s="239" t="s">
        <v>3</v>
      </c>
      <c r="F413" s="240" t="s">
        <v>625</v>
      </c>
      <c r="H413" s="241">
        <v>8.82</v>
      </c>
      <c r="L413" s="238"/>
      <c r="M413" s="242"/>
      <c r="N413" s="243"/>
      <c r="O413" s="243"/>
      <c r="P413" s="243"/>
      <c r="Q413" s="243"/>
      <c r="R413" s="243"/>
      <c r="S413" s="243"/>
      <c r="T413" s="244"/>
      <c r="AT413" s="239" t="s">
        <v>138</v>
      </c>
      <c r="AU413" s="239" t="s">
        <v>81</v>
      </c>
      <c r="AV413" s="237" t="s">
        <v>81</v>
      </c>
      <c r="AW413" s="237" t="s">
        <v>33</v>
      </c>
      <c r="AX413" s="237" t="s">
        <v>79</v>
      </c>
      <c r="AY413" s="239" t="s">
        <v>125</v>
      </c>
    </row>
    <row r="414" spans="1:65" s="106" customFormat="1" ht="16.5" customHeight="1">
      <c r="A414" s="102"/>
      <c r="B414" s="103"/>
      <c r="C414" s="219" t="s">
        <v>626</v>
      </c>
      <c r="D414" s="219" t="s">
        <v>127</v>
      </c>
      <c r="E414" s="220" t="s">
        <v>627</v>
      </c>
      <c r="F414" s="221" t="s">
        <v>314</v>
      </c>
      <c r="G414" s="222" t="s">
        <v>315</v>
      </c>
      <c r="H414" s="223">
        <v>7.552</v>
      </c>
      <c r="I414" s="5"/>
      <c r="J414" s="224">
        <f>ROUND(I414*H414,2)</f>
        <v>0</v>
      </c>
      <c r="K414" s="221" t="s">
        <v>131</v>
      </c>
      <c r="L414" s="103"/>
      <c r="M414" s="225" t="s">
        <v>3</v>
      </c>
      <c r="N414" s="226" t="s">
        <v>42</v>
      </c>
      <c r="O414" s="125"/>
      <c r="P414" s="227">
        <f>O414*H414</f>
        <v>0</v>
      </c>
      <c r="Q414" s="227">
        <v>0</v>
      </c>
      <c r="R414" s="227">
        <f>Q414*H414</f>
        <v>0</v>
      </c>
      <c r="S414" s="227">
        <v>0</v>
      </c>
      <c r="T414" s="228">
        <f>S414*H414</f>
        <v>0</v>
      </c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R414" s="229" t="s">
        <v>132</v>
      </c>
      <c r="AT414" s="229" t="s">
        <v>127</v>
      </c>
      <c r="AU414" s="229" t="s">
        <v>81</v>
      </c>
      <c r="AY414" s="90" t="s">
        <v>125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90" t="s">
        <v>79</v>
      </c>
      <c r="BK414" s="230">
        <f>ROUND(I414*H414,2)</f>
        <v>0</v>
      </c>
      <c r="BL414" s="90" t="s">
        <v>132</v>
      </c>
      <c r="BM414" s="229" t="s">
        <v>628</v>
      </c>
    </row>
    <row r="415" spans="1:47" s="106" customFormat="1" ht="12">
      <c r="A415" s="102"/>
      <c r="B415" s="103"/>
      <c r="C415" s="102"/>
      <c r="D415" s="231" t="s">
        <v>134</v>
      </c>
      <c r="E415" s="102"/>
      <c r="F415" s="232" t="s">
        <v>317</v>
      </c>
      <c r="G415" s="102"/>
      <c r="H415" s="102"/>
      <c r="I415" s="102"/>
      <c r="J415" s="102"/>
      <c r="K415" s="102"/>
      <c r="L415" s="103"/>
      <c r="M415" s="233"/>
      <c r="N415" s="234"/>
      <c r="O415" s="125"/>
      <c r="P415" s="125"/>
      <c r="Q415" s="125"/>
      <c r="R415" s="125"/>
      <c r="S415" s="125"/>
      <c r="T415" s="126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T415" s="90" t="s">
        <v>134</v>
      </c>
      <c r="AU415" s="90" t="s">
        <v>81</v>
      </c>
    </row>
    <row r="416" spans="1:47" s="106" customFormat="1" ht="12">
      <c r="A416" s="102"/>
      <c r="B416" s="103"/>
      <c r="C416" s="102"/>
      <c r="D416" s="235" t="s">
        <v>136</v>
      </c>
      <c r="E416" s="102"/>
      <c r="F416" s="236" t="s">
        <v>629</v>
      </c>
      <c r="G416" s="102"/>
      <c r="H416" s="102"/>
      <c r="I416" s="102"/>
      <c r="J416" s="102"/>
      <c r="K416" s="102"/>
      <c r="L416" s="103"/>
      <c r="M416" s="233"/>
      <c r="N416" s="234"/>
      <c r="O416" s="125"/>
      <c r="P416" s="125"/>
      <c r="Q416" s="125"/>
      <c r="R416" s="125"/>
      <c r="S416" s="125"/>
      <c r="T416" s="126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T416" s="90" t="s">
        <v>136</v>
      </c>
      <c r="AU416" s="90" t="s">
        <v>81</v>
      </c>
    </row>
    <row r="417" spans="2:51" s="237" customFormat="1" ht="12">
      <c r="B417" s="238"/>
      <c r="D417" s="231" t="s">
        <v>138</v>
      </c>
      <c r="E417" s="239" t="s">
        <v>3</v>
      </c>
      <c r="F417" s="240" t="s">
        <v>630</v>
      </c>
      <c r="H417" s="241">
        <v>7.552</v>
      </c>
      <c r="L417" s="238"/>
      <c r="M417" s="242"/>
      <c r="N417" s="243"/>
      <c r="O417" s="243"/>
      <c r="P417" s="243"/>
      <c r="Q417" s="243"/>
      <c r="R417" s="243"/>
      <c r="S417" s="243"/>
      <c r="T417" s="244"/>
      <c r="AT417" s="239" t="s">
        <v>138</v>
      </c>
      <c r="AU417" s="239" t="s">
        <v>81</v>
      </c>
      <c r="AV417" s="237" t="s">
        <v>81</v>
      </c>
      <c r="AW417" s="237" t="s">
        <v>33</v>
      </c>
      <c r="AX417" s="237" t="s">
        <v>79</v>
      </c>
      <c r="AY417" s="239" t="s">
        <v>125</v>
      </c>
    </row>
    <row r="418" spans="2:63" s="206" customFormat="1" ht="22.9" customHeight="1">
      <c r="B418" s="207"/>
      <c r="D418" s="208" t="s">
        <v>70</v>
      </c>
      <c r="E418" s="217" t="s">
        <v>631</v>
      </c>
      <c r="F418" s="217" t="s">
        <v>632</v>
      </c>
      <c r="J418" s="218">
        <f>BK418</f>
        <v>0</v>
      </c>
      <c r="L418" s="207"/>
      <c r="M418" s="211"/>
      <c r="N418" s="212"/>
      <c r="O418" s="212"/>
      <c r="P418" s="213">
        <f>SUM(P419:P421)</f>
        <v>0</v>
      </c>
      <c r="Q418" s="212"/>
      <c r="R418" s="213">
        <f>SUM(R419:R421)</f>
        <v>0</v>
      </c>
      <c r="S418" s="212"/>
      <c r="T418" s="214">
        <f>SUM(T419:T421)</f>
        <v>0</v>
      </c>
      <c r="AR418" s="208" t="s">
        <v>79</v>
      </c>
      <c r="AT418" s="215" t="s">
        <v>70</v>
      </c>
      <c r="AU418" s="215" t="s">
        <v>79</v>
      </c>
      <c r="AY418" s="208" t="s">
        <v>125</v>
      </c>
      <c r="BK418" s="216">
        <f>SUM(BK419:BK421)</f>
        <v>0</v>
      </c>
    </row>
    <row r="419" spans="1:65" s="106" customFormat="1" ht="16.5" customHeight="1">
      <c r="A419" s="102"/>
      <c r="B419" s="103"/>
      <c r="C419" s="219" t="s">
        <v>633</v>
      </c>
      <c r="D419" s="219" t="s">
        <v>127</v>
      </c>
      <c r="E419" s="220" t="s">
        <v>634</v>
      </c>
      <c r="F419" s="221" t="s">
        <v>635</v>
      </c>
      <c r="G419" s="222" t="s">
        <v>315</v>
      </c>
      <c r="H419" s="223">
        <v>272.141</v>
      </c>
      <c r="I419" s="5"/>
      <c r="J419" s="224">
        <f>ROUND(I419*H419,2)</f>
        <v>0</v>
      </c>
      <c r="K419" s="221" t="s">
        <v>131</v>
      </c>
      <c r="L419" s="103"/>
      <c r="M419" s="225" t="s">
        <v>3</v>
      </c>
      <c r="N419" s="226" t="s">
        <v>42</v>
      </c>
      <c r="O419" s="125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R419" s="229" t="s">
        <v>132</v>
      </c>
      <c r="AT419" s="229" t="s">
        <v>127</v>
      </c>
      <c r="AU419" s="229" t="s">
        <v>81</v>
      </c>
      <c r="AY419" s="90" t="s">
        <v>125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90" t="s">
        <v>79</v>
      </c>
      <c r="BK419" s="230">
        <f>ROUND(I419*H419,2)</f>
        <v>0</v>
      </c>
      <c r="BL419" s="90" t="s">
        <v>132</v>
      </c>
      <c r="BM419" s="229" t="s">
        <v>636</v>
      </c>
    </row>
    <row r="420" spans="1:47" s="106" customFormat="1" ht="12">
      <c r="A420" s="102"/>
      <c r="B420" s="103"/>
      <c r="C420" s="102"/>
      <c r="D420" s="231" t="s">
        <v>134</v>
      </c>
      <c r="E420" s="102"/>
      <c r="F420" s="232" t="s">
        <v>637</v>
      </c>
      <c r="G420" s="102"/>
      <c r="H420" s="102"/>
      <c r="I420" s="102"/>
      <c r="J420" s="102"/>
      <c r="K420" s="102"/>
      <c r="L420" s="103"/>
      <c r="M420" s="233"/>
      <c r="N420" s="234"/>
      <c r="O420" s="125"/>
      <c r="P420" s="125"/>
      <c r="Q420" s="125"/>
      <c r="R420" s="125"/>
      <c r="S420" s="125"/>
      <c r="T420" s="126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T420" s="90" t="s">
        <v>134</v>
      </c>
      <c r="AU420" s="90" t="s">
        <v>81</v>
      </c>
    </row>
    <row r="421" spans="1:47" s="106" customFormat="1" ht="12">
      <c r="A421" s="102"/>
      <c r="B421" s="103"/>
      <c r="C421" s="102"/>
      <c r="D421" s="235" t="s">
        <v>136</v>
      </c>
      <c r="E421" s="102"/>
      <c r="F421" s="236" t="s">
        <v>638</v>
      </c>
      <c r="G421" s="102"/>
      <c r="H421" s="102"/>
      <c r="I421" s="102"/>
      <c r="J421" s="102"/>
      <c r="K421" s="102"/>
      <c r="L421" s="103"/>
      <c r="M421" s="270"/>
      <c r="N421" s="271"/>
      <c r="O421" s="272"/>
      <c r="P421" s="272"/>
      <c r="Q421" s="272"/>
      <c r="R421" s="272"/>
      <c r="S421" s="272"/>
      <c r="T421" s="273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T421" s="90" t="s">
        <v>136</v>
      </c>
      <c r="AU421" s="90" t="s">
        <v>81</v>
      </c>
    </row>
    <row r="422" spans="1:31" s="106" customFormat="1" ht="6.95" customHeight="1">
      <c r="A422" s="102"/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03"/>
      <c r="M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</row>
  </sheetData>
  <sheetProtection algorithmName="SHA-512" hashValue="nZEO5eDsPtzkImiZtb4s4AYgkdLJF9YRtpzuc2kt/aJUDmUEPa6ahyE9IGvqkioYRXlYo61dI5dtagUc6l85Ww==" saltValue="Vib1CKslbhpd7fsSpGCQxQ==" spinCount="100000" sheet="1" objects="1" scenarios="1" formatCells="0" formatColumns="0" formatRows="0" autoFilter="0"/>
  <autoFilter ref="C89:K42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113107322"/>
    <hyperlink ref="F99" r:id="rId2" display="https://podminky.urs.cz/item/CS_URS_2023_01/113107337"/>
    <hyperlink ref="F103" r:id="rId3" display="https://podminky.urs.cz/item/CS_URS_2023_01/113107344"/>
    <hyperlink ref="F107" r:id="rId4" display="https://podminky.urs.cz/item/CS_URS_2023_01/115101201"/>
    <hyperlink ref="F114" r:id="rId5" display="https://podminky.urs.cz/item/CS_URS_2023_01/115101301"/>
    <hyperlink ref="F118" r:id="rId6" display="https://podminky.urs.cz/item/CS_URS_2023_01/119001402"/>
    <hyperlink ref="F122" r:id="rId7" display="https://podminky.urs.cz/item/CS_URS_2023_01/121151113"/>
    <hyperlink ref="F126" r:id="rId8" display="https://podminky.urs.cz/item/CS_URS_2023_01/132254204"/>
    <hyperlink ref="F133" r:id="rId9" display="https://podminky.urs.cz/item/CS_URS_2023_01/132354204"/>
    <hyperlink ref="F140" r:id="rId10" display="https://podminky.urs.cz/item/CS_URS_2023_01/132454202"/>
    <hyperlink ref="F147" r:id="rId11" display="https://podminky.urs.cz/item/CS_URS_2023_01/132554202"/>
    <hyperlink ref="F160" r:id="rId12" display="https://podminky.urs.cz/item/CS_URS_2023_01/151811132"/>
    <hyperlink ref="F164" r:id="rId13" display="https://podminky.urs.cz/item/CS_URS_2023_01/151811142"/>
    <hyperlink ref="F168" r:id="rId14" display="https://podminky.urs.cz/item/CS_URS_2023_01/151811232"/>
    <hyperlink ref="F172" r:id="rId15" display="https://podminky.urs.cz/item/CS_URS_2023_01/151811242"/>
    <hyperlink ref="F176" r:id="rId16" display="https://podminky.urs.cz/item/CS_URS_2023_01/162751117"/>
    <hyperlink ref="F182" r:id="rId17" display="https://podminky.urs.cz/item/CS_URS_2023_01/162751119"/>
    <hyperlink ref="F186" r:id="rId18" display="https://podminky.urs.cz/item/CS_URS_2023_01/162751137"/>
    <hyperlink ref="F192" r:id="rId19" display="https://podminky.urs.cz/item/CS_URS_2023_01/162751139"/>
    <hyperlink ref="F196" r:id="rId20" display="https://podminky.urs.cz/item/CS_URS_2023_01/162751157"/>
    <hyperlink ref="F202" r:id="rId21" display="https://podminky.urs.cz/item/CS_URS_2023_01/162751159"/>
    <hyperlink ref="F206" r:id="rId22" display="https://podminky.urs.cz/item/CS_URS_2023_01/167151101"/>
    <hyperlink ref="F210" r:id="rId23" display="https://podminky.urs.cz/item/CS_URS_2023_01/171201201"/>
    <hyperlink ref="F214" r:id="rId24" display="https://podminky.urs.cz/item/CS_URS_2023_01/171201221"/>
    <hyperlink ref="F218" r:id="rId25" display="https://podminky.urs.cz/item/CS_URS_2023_01/174151101"/>
    <hyperlink ref="F230" r:id="rId26" display="https://podminky.urs.cz/item/CS_URS_2023_01/175151101"/>
    <hyperlink ref="F237" r:id="rId27" display="https://podminky.urs.cz/item/CS_URS_2023_01/181351103"/>
    <hyperlink ref="F241" r:id="rId28" display="https://podminky.urs.cz/item/CS_URS_2023_01/181411131"/>
    <hyperlink ref="F249" r:id="rId29" display="https://podminky.urs.cz/item/CS_URS_2023_01/139001101"/>
    <hyperlink ref="F257" r:id="rId30" display="https://podminky.urs.cz/item/CS_URS_2023_01/212751103"/>
    <hyperlink ref="F262" r:id="rId31" display="https://podminky.urs.cz/item/CS_URS_2023_01/359901111"/>
    <hyperlink ref="F266" r:id="rId32" display="https://podminky.urs.cz/item/CS_URS_2023_01/359901211"/>
    <hyperlink ref="F271" r:id="rId33" display="https://podminky.urs.cz/item/CS_URS_2023_01/452112111"/>
    <hyperlink ref="F287" r:id="rId34" display="https://podminky.urs.cz/item/CS_URS_2023_01/452112121"/>
    <hyperlink ref="F294" r:id="rId35" display="https://podminky.urs.cz/item/CS_URS_2023_01/452311171"/>
    <hyperlink ref="F298" r:id="rId36" display="https://podminky.urs.cz/item/CS_URS_2023_01/452312171"/>
    <hyperlink ref="F302" r:id="rId37" display="https://podminky.urs.cz/item/CS_URS_2023_01/452351101"/>
    <hyperlink ref="F313" r:id="rId38" display="https://podminky.urs.cz/item/CS_URS_2023_01/564760001"/>
    <hyperlink ref="F318" r:id="rId39" display="https://podminky.urs.cz/item/CS_URS_2023_01/831372121"/>
    <hyperlink ref="F328" r:id="rId40" display="https://podminky.urs.cz/item/CS_URS_2023_01/890451851"/>
    <hyperlink ref="F332" r:id="rId41" display="https://podminky.urs.cz/item/CS_URS_2023_01/892372111"/>
    <hyperlink ref="F336" r:id="rId42" display="https://podminky.urs.cz/item/CS_URS_2023_01/892381111"/>
    <hyperlink ref="F343" r:id="rId43" display="https://podminky.urs.cz/item/CS_URS_2023_01/894411311"/>
    <hyperlink ref="F359" r:id="rId44" display="https://podminky.urs.cz/item/CS_URS_2023_01/894412411"/>
    <hyperlink ref="F366" r:id="rId45" display="https://podminky.urs.cz/item/CS_URS_2023_01/894414111"/>
    <hyperlink ref="F373" r:id="rId46" display="https://podminky.urs.cz/item/CS_URS_2023_01/899102112"/>
    <hyperlink ref="F380" r:id="rId47" display="https://podminky.urs.cz/item/CS_URS_2023_01/899623181"/>
    <hyperlink ref="F384" r:id="rId48" display="https://podminky.urs.cz/item/CS_URS_2023_01/899712111"/>
    <hyperlink ref="F396" r:id="rId49" display="https://podminky.urs.cz/item/CS_URS_2023_01/997013501"/>
    <hyperlink ref="F400" r:id="rId50" display="https://podminky.urs.cz/item/CS_URS_2023_01/997013509"/>
    <hyperlink ref="F404" r:id="rId51" display="https://podminky.urs.cz/item/CS_URS_2023_01/997013601"/>
    <hyperlink ref="F408" r:id="rId52" display="https://podminky.urs.cz/item/CS_URS_2023_01/997013602"/>
    <hyperlink ref="F412" r:id="rId53" display="https://podminky.urs.cz/item/CS_URS_2023_01/997013645"/>
    <hyperlink ref="F416" r:id="rId54" display="https://podminky.urs.cz/item/CS_URS_2023_01/997013655"/>
    <hyperlink ref="F421" r:id="rId55" display="https://podminky.urs.cz/item/CS_URS_2023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74">
      <selection activeCell="G106" sqref="G106"/>
    </sheetView>
  </sheetViews>
  <sheetFormatPr defaultColWidth="9.140625" defaultRowHeight="12"/>
  <cols>
    <col min="1" max="1" width="8.28125" style="89" customWidth="1"/>
    <col min="2" max="2" width="1.1484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7.421875" style="89" customWidth="1"/>
    <col min="8" max="8" width="14.00390625" style="89" customWidth="1"/>
    <col min="9" max="9" width="15.8515625" style="89" customWidth="1"/>
    <col min="10" max="11" width="22.28125" style="89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77" t="s">
        <v>6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90" t="s">
        <v>84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81</v>
      </c>
    </row>
    <row r="4" spans="2:46" ht="24.95" customHeight="1">
      <c r="B4" s="93"/>
      <c r="D4" s="94" t="s">
        <v>91</v>
      </c>
      <c r="L4" s="93"/>
      <c r="M4" s="161" t="s">
        <v>11</v>
      </c>
      <c r="AT4" s="90" t="s">
        <v>4</v>
      </c>
    </row>
    <row r="5" spans="2:12" ht="6.95" customHeight="1">
      <c r="B5" s="93"/>
      <c r="L5" s="93"/>
    </row>
    <row r="6" spans="2:12" ht="12" customHeight="1">
      <c r="B6" s="93"/>
      <c r="D6" s="99" t="s">
        <v>17</v>
      </c>
      <c r="L6" s="93"/>
    </row>
    <row r="7" spans="2:12" ht="26.25" customHeight="1">
      <c r="B7" s="93"/>
      <c r="E7" s="316" t="str">
        <f>'Rekapitulace stavby'!K6</f>
        <v>LFP - Napojení areálové kanalizace kampusu UniMeC na Roudenský kanalizační sběrač – projekční a inženýrská činnost</v>
      </c>
      <c r="F7" s="317"/>
      <c r="G7" s="317"/>
      <c r="H7" s="317"/>
      <c r="L7" s="93"/>
    </row>
    <row r="8" spans="1:31" s="106" customFormat="1" ht="12" customHeight="1">
      <c r="A8" s="102"/>
      <c r="B8" s="103"/>
      <c r="C8" s="102"/>
      <c r="D8" s="99" t="s">
        <v>92</v>
      </c>
      <c r="E8" s="102"/>
      <c r="F8" s="102"/>
      <c r="G8" s="102"/>
      <c r="H8" s="102"/>
      <c r="I8" s="102"/>
      <c r="J8" s="102"/>
      <c r="K8" s="102"/>
      <c r="L8" s="16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s="106" customFormat="1" ht="16.5" customHeight="1">
      <c r="A9" s="102"/>
      <c r="B9" s="103"/>
      <c r="C9" s="102"/>
      <c r="D9" s="102"/>
      <c r="E9" s="306" t="s">
        <v>639</v>
      </c>
      <c r="F9" s="315"/>
      <c r="G9" s="315"/>
      <c r="H9" s="315"/>
      <c r="I9" s="102"/>
      <c r="J9" s="102"/>
      <c r="K9" s="102"/>
      <c r="L9" s="16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s="106" customFormat="1" ht="12">
      <c r="A10" s="102"/>
      <c r="B10" s="103"/>
      <c r="C10" s="102"/>
      <c r="D10" s="102"/>
      <c r="E10" s="102"/>
      <c r="F10" s="102"/>
      <c r="G10" s="102"/>
      <c r="H10" s="102"/>
      <c r="I10" s="102"/>
      <c r="J10" s="102"/>
      <c r="K10" s="102"/>
      <c r="L10" s="16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s="106" customFormat="1" ht="12" customHeight="1">
      <c r="A11" s="102"/>
      <c r="B11" s="103"/>
      <c r="C11" s="102"/>
      <c r="D11" s="99" t="s">
        <v>19</v>
      </c>
      <c r="E11" s="102"/>
      <c r="F11" s="100" t="s">
        <v>3</v>
      </c>
      <c r="G11" s="102"/>
      <c r="H11" s="102"/>
      <c r="I11" s="99" t="s">
        <v>20</v>
      </c>
      <c r="J11" s="100" t="s">
        <v>3</v>
      </c>
      <c r="K11" s="102"/>
      <c r="L11" s="16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s="106" customFormat="1" ht="12" customHeight="1">
      <c r="A12" s="102"/>
      <c r="B12" s="103"/>
      <c r="C12" s="102"/>
      <c r="D12" s="99" t="s">
        <v>21</v>
      </c>
      <c r="E12" s="102"/>
      <c r="F12" s="100" t="s">
        <v>94</v>
      </c>
      <c r="G12" s="102"/>
      <c r="H12" s="102"/>
      <c r="I12" s="99" t="s">
        <v>23</v>
      </c>
      <c r="J12" s="163" t="str">
        <f>IF('Rekapitulace stavby'!AN8="Vyplň údaj","",'Rekapitulace stavby'!AN8)</f>
        <v/>
      </c>
      <c r="K12" s="102"/>
      <c r="L12" s="16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s="106" customFormat="1" ht="10.9" customHeight="1">
      <c r="A13" s="102"/>
      <c r="B13" s="103"/>
      <c r="C13" s="102"/>
      <c r="D13" s="102"/>
      <c r="E13" s="102"/>
      <c r="F13" s="102"/>
      <c r="G13" s="102"/>
      <c r="H13" s="102"/>
      <c r="I13" s="102"/>
      <c r="J13" s="102"/>
      <c r="K13" s="102"/>
      <c r="L13" s="16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s="106" customFormat="1" ht="12" customHeight="1">
      <c r="A14" s="102"/>
      <c r="B14" s="103"/>
      <c r="C14" s="102"/>
      <c r="D14" s="99" t="s">
        <v>24</v>
      </c>
      <c r="E14" s="102"/>
      <c r="F14" s="102"/>
      <c r="G14" s="102"/>
      <c r="H14" s="102"/>
      <c r="I14" s="99" t="s">
        <v>25</v>
      </c>
      <c r="J14" s="100" t="str">
        <f>IF('Rekapitulace stavby'!AN10="","",'Rekapitulace stavby'!AN10)</f>
        <v/>
      </c>
      <c r="K14" s="102"/>
      <c r="L14" s="16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s="106" customFormat="1" ht="18" customHeight="1">
      <c r="A15" s="102"/>
      <c r="B15" s="103"/>
      <c r="C15" s="102"/>
      <c r="D15" s="102"/>
      <c r="E15" s="100" t="str">
        <f>IF('Rekapitulace stavby'!E11="","",'Rekapitulace stavby'!E11)</f>
        <v xml:space="preserve"> </v>
      </c>
      <c r="F15" s="102"/>
      <c r="G15" s="102"/>
      <c r="H15" s="102"/>
      <c r="I15" s="99" t="s">
        <v>26</v>
      </c>
      <c r="J15" s="100" t="str">
        <f>IF('Rekapitulace stavby'!AN11="","",'Rekapitulace stavby'!AN11)</f>
        <v/>
      </c>
      <c r="K15" s="102"/>
      <c r="L15" s="16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s="106" customFormat="1" ht="6.95" customHeight="1">
      <c r="A16" s="102"/>
      <c r="B16" s="103"/>
      <c r="C16" s="102"/>
      <c r="D16" s="102"/>
      <c r="E16" s="102"/>
      <c r="F16" s="102"/>
      <c r="G16" s="102"/>
      <c r="H16" s="102"/>
      <c r="I16" s="102"/>
      <c r="J16" s="102"/>
      <c r="K16" s="102"/>
      <c r="L16" s="16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s="106" customFormat="1" ht="12" customHeight="1">
      <c r="A17" s="102"/>
      <c r="B17" s="103"/>
      <c r="C17" s="102"/>
      <c r="D17" s="99" t="s">
        <v>27</v>
      </c>
      <c r="E17" s="102"/>
      <c r="F17" s="102"/>
      <c r="G17" s="102"/>
      <c r="H17" s="102"/>
      <c r="I17" s="99" t="s">
        <v>25</v>
      </c>
      <c r="J17" s="164" t="str">
        <f>IF('Rekapitulace stavby'!AN13="Vyplň údaj","",'Rekapitulace stavby'!AN13)</f>
        <v/>
      </c>
      <c r="K17" s="102"/>
      <c r="L17" s="16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s="106" customFormat="1" ht="18" customHeight="1">
      <c r="A18" s="102"/>
      <c r="B18" s="103"/>
      <c r="C18" s="102"/>
      <c r="D18" s="102"/>
      <c r="E18" s="318" t="str">
        <f>IF('Rekapitulace stavby'!E14="Vyplň údaj","",'Rekapitulace stavby'!E14)</f>
        <v/>
      </c>
      <c r="F18" s="318"/>
      <c r="G18" s="318"/>
      <c r="H18" s="318"/>
      <c r="I18" s="99" t="s">
        <v>26</v>
      </c>
      <c r="J18" s="164" t="str">
        <f>IF('Rekapitulace stavby'!AN14="Vyplň údaj","",'Rekapitulace stavby'!AN14)</f>
        <v/>
      </c>
      <c r="K18" s="102"/>
      <c r="L18" s="16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s="106" customFormat="1" ht="6.95" customHeight="1">
      <c r="A19" s="102"/>
      <c r="B19" s="103"/>
      <c r="C19" s="102"/>
      <c r="D19" s="102"/>
      <c r="E19" s="102"/>
      <c r="F19" s="102"/>
      <c r="G19" s="102"/>
      <c r="H19" s="102"/>
      <c r="I19" s="102"/>
      <c r="J19" s="102"/>
      <c r="K19" s="102"/>
      <c r="L19" s="16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s="106" customFormat="1" ht="12" customHeight="1">
      <c r="A20" s="102"/>
      <c r="B20" s="103"/>
      <c r="C20" s="102"/>
      <c r="D20" s="99" t="s">
        <v>29</v>
      </c>
      <c r="E20" s="102"/>
      <c r="F20" s="102"/>
      <c r="G20" s="102"/>
      <c r="H20" s="102"/>
      <c r="I20" s="99" t="s">
        <v>25</v>
      </c>
      <c r="J20" s="100" t="s">
        <v>3</v>
      </c>
      <c r="K20" s="102"/>
      <c r="L20" s="16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s="106" customFormat="1" ht="18" customHeight="1">
      <c r="A21" s="102"/>
      <c r="B21" s="103"/>
      <c r="C21" s="102"/>
      <c r="D21" s="102"/>
      <c r="E21" s="100" t="s">
        <v>640</v>
      </c>
      <c r="F21" s="102"/>
      <c r="G21" s="102"/>
      <c r="H21" s="102"/>
      <c r="I21" s="99" t="s">
        <v>26</v>
      </c>
      <c r="J21" s="100" t="s">
        <v>3</v>
      </c>
      <c r="K21" s="102"/>
      <c r="L21" s="16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s="106" customFormat="1" ht="6.95" customHeight="1">
      <c r="A22" s="102"/>
      <c r="B22" s="103"/>
      <c r="C22" s="102"/>
      <c r="D22" s="102"/>
      <c r="E22" s="102"/>
      <c r="F22" s="102"/>
      <c r="G22" s="102"/>
      <c r="H22" s="102"/>
      <c r="I22" s="102"/>
      <c r="J22" s="102"/>
      <c r="K22" s="102"/>
      <c r="L22" s="16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s="106" customFormat="1" ht="12" customHeight="1">
      <c r="A23" s="102"/>
      <c r="B23" s="103"/>
      <c r="C23" s="102"/>
      <c r="D23" s="99" t="s">
        <v>34</v>
      </c>
      <c r="E23" s="102"/>
      <c r="F23" s="102"/>
      <c r="G23" s="102"/>
      <c r="H23" s="102"/>
      <c r="I23" s="99" t="s">
        <v>25</v>
      </c>
      <c r="J23" s="100" t="s">
        <v>3</v>
      </c>
      <c r="K23" s="102"/>
      <c r="L23" s="16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s="106" customFormat="1" ht="18" customHeight="1">
      <c r="A24" s="102"/>
      <c r="B24" s="103"/>
      <c r="C24" s="102"/>
      <c r="D24" s="102"/>
      <c r="E24" s="100" t="s">
        <v>640</v>
      </c>
      <c r="F24" s="102"/>
      <c r="G24" s="102"/>
      <c r="H24" s="102"/>
      <c r="I24" s="99" t="s">
        <v>26</v>
      </c>
      <c r="J24" s="100" t="s">
        <v>3</v>
      </c>
      <c r="K24" s="102"/>
      <c r="L24" s="16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106" customFormat="1" ht="6.95" customHeight="1">
      <c r="A25" s="102"/>
      <c r="B25" s="103"/>
      <c r="C25" s="102"/>
      <c r="D25" s="102"/>
      <c r="E25" s="102"/>
      <c r="F25" s="102"/>
      <c r="G25" s="102"/>
      <c r="H25" s="102"/>
      <c r="I25" s="102"/>
      <c r="J25" s="102"/>
      <c r="K25" s="102"/>
      <c r="L25" s="16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106" customFormat="1" ht="12" customHeight="1">
      <c r="A26" s="102"/>
      <c r="B26" s="103"/>
      <c r="C26" s="102"/>
      <c r="D26" s="99" t="s">
        <v>35</v>
      </c>
      <c r="E26" s="102"/>
      <c r="F26" s="102"/>
      <c r="G26" s="102"/>
      <c r="H26" s="102"/>
      <c r="I26" s="102"/>
      <c r="J26" s="102"/>
      <c r="K26" s="102"/>
      <c r="L26" s="16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s="168" customFormat="1" ht="16.5" customHeight="1">
      <c r="A27" s="165"/>
      <c r="B27" s="166"/>
      <c r="C27" s="165"/>
      <c r="D27" s="165"/>
      <c r="E27" s="293" t="s">
        <v>3</v>
      </c>
      <c r="F27" s="293"/>
      <c r="G27" s="293"/>
      <c r="H27" s="293"/>
      <c r="I27" s="165"/>
      <c r="J27" s="165"/>
      <c r="K27" s="165"/>
      <c r="L27" s="167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106" customFormat="1" ht="6.95" customHeight="1">
      <c r="A28" s="102"/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16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s="106" customFormat="1" ht="6.95" customHeight="1">
      <c r="A29" s="102"/>
      <c r="B29" s="103"/>
      <c r="C29" s="102"/>
      <c r="D29" s="133"/>
      <c r="E29" s="133"/>
      <c r="F29" s="133"/>
      <c r="G29" s="133"/>
      <c r="H29" s="133"/>
      <c r="I29" s="133"/>
      <c r="J29" s="133"/>
      <c r="K29" s="133"/>
      <c r="L29" s="16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106" customFormat="1" ht="25.35" customHeight="1">
      <c r="A30" s="102"/>
      <c r="B30" s="103"/>
      <c r="C30" s="102"/>
      <c r="D30" s="169" t="s">
        <v>37</v>
      </c>
      <c r="E30" s="102"/>
      <c r="F30" s="102"/>
      <c r="G30" s="102"/>
      <c r="H30" s="102"/>
      <c r="I30" s="102"/>
      <c r="J30" s="170">
        <f>ROUND(J81,2)</f>
        <v>0</v>
      </c>
      <c r="K30" s="102"/>
      <c r="L30" s="16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s="106" customFormat="1" ht="6.95" customHeight="1">
      <c r="A31" s="102"/>
      <c r="B31" s="103"/>
      <c r="C31" s="102"/>
      <c r="D31" s="133"/>
      <c r="E31" s="133"/>
      <c r="F31" s="133"/>
      <c r="G31" s="133"/>
      <c r="H31" s="133"/>
      <c r="I31" s="133"/>
      <c r="J31" s="133"/>
      <c r="K31" s="133"/>
      <c r="L31" s="16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106" customFormat="1" ht="14.45" customHeight="1">
      <c r="A32" s="102"/>
      <c r="B32" s="103"/>
      <c r="C32" s="102"/>
      <c r="D32" s="102"/>
      <c r="E32" s="102"/>
      <c r="F32" s="171" t="s">
        <v>39</v>
      </c>
      <c r="G32" s="102"/>
      <c r="H32" s="102"/>
      <c r="I32" s="171" t="s">
        <v>38</v>
      </c>
      <c r="J32" s="171" t="s">
        <v>40</v>
      </c>
      <c r="K32" s="102"/>
      <c r="L32" s="16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s="106" customFormat="1" ht="14.45" customHeight="1">
      <c r="A33" s="102"/>
      <c r="B33" s="103"/>
      <c r="C33" s="102"/>
      <c r="D33" s="172" t="s">
        <v>41</v>
      </c>
      <c r="E33" s="99" t="s">
        <v>42</v>
      </c>
      <c r="F33" s="173">
        <f>ROUND((SUM(BE81:BE103)),2)</f>
        <v>0</v>
      </c>
      <c r="G33" s="102"/>
      <c r="H33" s="102"/>
      <c r="I33" s="174">
        <v>0.21</v>
      </c>
      <c r="J33" s="173">
        <f>ROUND(((SUM(BE81:BE103))*I33),2)</f>
        <v>0</v>
      </c>
      <c r="K33" s="102"/>
      <c r="L33" s="16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s="106" customFormat="1" ht="14.45" customHeight="1">
      <c r="A34" s="102"/>
      <c r="B34" s="103"/>
      <c r="C34" s="102"/>
      <c r="D34" s="102"/>
      <c r="E34" s="99" t="s">
        <v>43</v>
      </c>
      <c r="F34" s="173">
        <f>ROUND((SUM(BF81:BF103)),2)</f>
        <v>0</v>
      </c>
      <c r="G34" s="102"/>
      <c r="H34" s="102"/>
      <c r="I34" s="174">
        <v>0.15</v>
      </c>
      <c r="J34" s="173">
        <f>ROUND(((SUM(BF81:BF103))*I34),2)</f>
        <v>0</v>
      </c>
      <c r="K34" s="102"/>
      <c r="L34" s="16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s="106" customFormat="1" ht="14.45" customHeight="1" hidden="1">
      <c r="A35" s="102"/>
      <c r="B35" s="103"/>
      <c r="C35" s="102"/>
      <c r="D35" s="102"/>
      <c r="E35" s="99" t="s">
        <v>44</v>
      </c>
      <c r="F35" s="173">
        <f>ROUND((SUM(BG81:BG103)),2)</f>
        <v>0</v>
      </c>
      <c r="G35" s="102"/>
      <c r="H35" s="102"/>
      <c r="I35" s="174">
        <v>0.21</v>
      </c>
      <c r="J35" s="173">
        <f>0</f>
        <v>0</v>
      </c>
      <c r="K35" s="102"/>
      <c r="L35" s="16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s="106" customFormat="1" ht="14.45" customHeight="1" hidden="1">
      <c r="A36" s="102"/>
      <c r="B36" s="103"/>
      <c r="C36" s="102"/>
      <c r="D36" s="102"/>
      <c r="E36" s="99" t="s">
        <v>45</v>
      </c>
      <c r="F36" s="173">
        <f>ROUND((SUM(BH81:BH103)),2)</f>
        <v>0</v>
      </c>
      <c r="G36" s="102"/>
      <c r="H36" s="102"/>
      <c r="I36" s="174">
        <v>0.15</v>
      </c>
      <c r="J36" s="173">
        <f>0</f>
        <v>0</v>
      </c>
      <c r="K36" s="102"/>
      <c r="L36" s="16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s="106" customFormat="1" ht="14.45" customHeight="1" hidden="1">
      <c r="A37" s="102"/>
      <c r="B37" s="103"/>
      <c r="C37" s="102"/>
      <c r="D37" s="102"/>
      <c r="E37" s="99" t="s">
        <v>46</v>
      </c>
      <c r="F37" s="173">
        <f>ROUND((SUM(BI81:BI103)),2)</f>
        <v>0</v>
      </c>
      <c r="G37" s="102"/>
      <c r="H37" s="102"/>
      <c r="I37" s="174">
        <v>0</v>
      </c>
      <c r="J37" s="173">
        <f>0</f>
        <v>0</v>
      </c>
      <c r="K37" s="102"/>
      <c r="L37" s="16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s="106" customFormat="1" ht="6.95" customHeight="1">
      <c r="A38" s="102"/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6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s="106" customFormat="1" ht="25.35" customHeight="1">
      <c r="A39" s="102"/>
      <c r="B39" s="103"/>
      <c r="C39" s="175"/>
      <c r="D39" s="176" t="s">
        <v>47</v>
      </c>
      <c r="E39" s="127"/>
      <c r="F39" s="127"/>
      <c r="G39" s="177" t="s">
        <v>48</v>
      </c>
      <c r="H39" s="178" t="s">
        <v>49</v>
      </c>
      <c r="I39" s="127"/>
      <c r="J39" s="179">
        <f>SUM(J30:J37)</f>
        <v>0</v>
      </c>
      <c r="K39" s="180"/>
      <c r="L39" s="16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s="106" customFormat="1" ht="14.45" customHeight="1">
      <c r="A40" s="10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6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4" spans="1:31" s="106" customFormat="1" ht="6.95" customHeight="1">
      <c r="A44" s="102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6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s="106" customFormat="1" ht="24.95" customHeight="1">
      <c r="A45" s="102"/>
      <c r="B45" s="103"/>
      <c r="C45" s="94" t="s">
        <v>95</v>
      </c>
      <c r="D45" s="102"/>
      <c r="E45" s="102"/>
      <c r="F45" s="102"/>
      <c r="G45" s="102"/>
      <c r="H45" s="102"/>
      <c r="I45" s="102"/>
      <c r="J45" s="102"/>
      <c r="K45" s="102"/>
      <c r="L45" s="16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s="106" customFormat="1" ht="6.95" customHeight="1">
      <c r="A46" s="102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6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s="106" customFormat="1" ht="12" customHeight="1">
      <c r="A47" s="102"/>
      <c r="B47" s="103"/>
      <c r="C47" s="99" t="s">
        <v>17</v>
      </c>
      <c r="D47" s="102"/>
      <c r="E47" s="102"/>
      <c r="F47" s="102"/>
      <c r="G47" s="102"/>
      <c r="H47" s="102"/>
      <c r="I47" s="102"/>
      <c r="J47" s="102"/>
      <c r="K47" s="102"/>
      <c r="L47" s="16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s="106" customFormat="1" ht="26.25" customHeight="1">
      <c r="A48" s="102"/>
      <c r="B48" s="103"/>
      <c r="C48" s="102"/>
      <c r="D48" s="102"/>
      <c r="E48" s="316" t="str">
        <f>E7</f>
        <v>LFP - Napojení areálové kanalizace kampusu UniMeC na Roudenský kanalizační sběrač – projekční a inženýrská činnost</v>
      </c>
      <c r="F48" s="317"/>
      <c r="G48" s="317"/>
      <c r="H48" s="317"/>
      <c r="I48" s="102"/>
      <c r="J48" s="102"/>
      <c r="K48" s="102"/>
      <c r="L48" s="16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s="106" customFormat="1" ht="12" customHeight="1">
      <c r="A49" s="102"/>
      <c r="B49" s="103"/>
      <c r="C49" s="99" t="s">
        <v>92</v>
      </c>
      <c r="D49" s="102"/>
      <c r="E49" s="102"/>
      <c r="F49" s="102"/>
      <c r="G49" s="102"/>
      <c r="H49" s="102"/>
      <c r="I49" s="102"/>
      <c r="J49" s="102"/>
      <c r="K49" s="102"/>
      <c r="L49" s="16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s="106" customFormat="1" ht="16.5" customHeight="1">
      <c r="A50" s="102"/>
      <c r="B50" s="103"/>
      <c r="C50" s="102"/>
      <c r="D50" s="102"/>
      <c r="E50" s="306" t="str">
        <f>E9</f>
        <v>D.2.2 - SO 02 Kácení a inventarizace dřevin</v>
      </c>
      <c r="F50" s="315"/>
      <c r="G50" s="315"/>
      <c r="H50" s="315"/>
      <c r="I50" s="102"/>
      <c r="J50" s="102"/>
      <c r="K50" s="102"/>
      <c r="L50" s="16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s="106" customFormat="1" ht="6.95" customHeight="1">
      <c r="A51" s="102"/>
      <c r="B51" s="103"/>
      <c r="C51" s="102"/>
      <c r="D51" s="102"/>
      <c r="E51" s="102"/>
      <c r="F51" s="102"/>
      <c r="G51" s="102"/>
      <c r="H51" s="102"/>
      <c r="I51" s="102"/>
      <c r="J51" s="102"/>
      <c r="K51" s="102"/>
      <c r="L51" s="16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s="106" customFormat="1" ht="12" customHeight="1">
      <c r="A52" s="102"/>
      <c r="B52" s="103"/>
      <c r="C52" s="99" t="s">
        <v>21</v>
      </c>
      <c r="D52" s="102"/>
      <c r="E52" s="102"/>
      <c r="F52" s="100" t="str">
        <f>F12</f>
        <v>Plzeň</v>
      </c>
      <c r="G52" s="102"/>
      <c r="H52" s="102"/>
      <c r="I52" s="99" t="s">
        <v>23</v>
      </c>
      <c r="J52" s="163" t="str">
        <f>IF(J12="","",J12)</f>
        <v/>
      </c>
      <c r="K52" s="102"/>
      <c r="L52" s="16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s="106" customFormat="1" ht="6.95" customHeight="1">
      <c r="A53" s="102"/>
      <c r="B53" s="103"/>
      <c r="C53" s="102"/>
      <c r="D53" s="102"/>
      <c r="E53" s="102"/>
      <c r="F53" s="102"/>
      <c r="G53" s="102"/>
      <c r="H53" s="102"/>
      <c r="I53" s="102"/>
      <c r="J53" s="102"/>
      <c r="K53" s="102"/>
      <c r="L53" s="16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s="106" customFormat="1" ht="15.2" customHeight="1">
      <c r="A54" s="102"/>
      <c r="B54" s="103"/>
      <c r="C54" s="99" t="s">
        <v>24</v>
      </c>
      <c r="D54" s="102"/>
      <c r="E54" s="102"/>
      <c r="F54" s="100" t="str">
        <f>E15</f>
        <v xml:space="preserve"> </v>
      </c>
      <c r="G54" s="102"/>
      <c r="H54" s="102"/>
      <c r="I54" s="99" t="s">
        <v>29</v>
      </c>
      <c r="J54" s="181" t="str">
        <f>E21</f>
        <v>Ing. Václav Štěpán</v>
      </c>
      <c r="K54" s="102"/>
      <c r="L54" s="16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  <row r="55" spans="1:31" s="106" customFormat="1" ht="15.2" customHeight="1">
      <c r="A55" s="102"/>
      <c r="B55" s="103"/>
      <c r="C55" s="99" t="s">
        <v>27</v>
      </c>
      <c r="D55" s="102"/>
      <c r="E55" s="102"/>
      <c r="F55" s="100" t="str">
        <f>IF(E18="","",E18)</f>
        <v/>
      </c>
      <c r="G55" s="102"/>
      <c r="H55" s="102"/>
      <c r="I55" s="99" t="s">
        <v>34</v>
      </c>
      <c r="J55" s="181" t="str">
        <f>E24</f>
        <v>Ing. Václav Štěpán</v>
      </c>
      <c r="K55" s="102"/>
      <c r="L55" s="16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s="106" customFormat="1" ht="10.35" customHeight="1">
      <c r="A56" s="102"/>
      <c r="B56" s="103"/>
      <c r="C56" s="102"/>
      <c r="D56" s="102"/>
      <c r="E56" s="102"/>
      <c r="F56" s="102"/>
      <c r="G56" s="102"/>
      <c r="H56" s="102"/>
      <c r="I56" s="102"/>
      <c r="J56" s="102"/>
      <c r="K56" s="102"/>
      <c r="L56" s="16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s="106" customFormat="1" ht="29.25" customHeight="1">
      <c r="A57" s="102"/>
      <c r="B57" s="103"/>
      <c r="C57" s="182" t="s">
        <v>96</v>
      </c>
      <c r="D57" s="175"/>
      <c r="E57" s="175"/>
      <c r="F57" s="175"/>
      <c r="G57" s="175"/>
      <c r="H57" s="175"/>
      <c r="I57" s="175"/>
      <c r="J57" s="183" t="s">
        <v>97</v>
      </c>
      <c r="K57" s="175"/>
      <c r="L57" s="16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s="106" customFormat="1" ht="10.35" customHeight="1">
      <c r="A58" s="102"/>
      <c r="B58" s="103"/>
      <c r="C58" s="102"/>
      <c r="D58" s="102"/>
      <c r="E58" s="102"/>
      <c r="F58" s="102"/>
      <c r="G58" s="102"/>
      <c r="H58" s="102"/>
      <c r="I58" s="102"/>
      <c r="J58" s="102"/>
      <c r="K58" s="102"/>
      <c r="L58" s="16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47" s="106" customFormat="1" ht="22.9" customHeight="1">
      <c r="A59" s="102"/>
      <c r="B59" s="103"/>
      <c r="C59" s="184" t="s">
        <v>69</v>
      </c>
      <c r="D59" s="102"/>
      <c r="E59" s="102"/>
      <c r="F59" s="102"/>
      <c r="G59" s="102"/>
      <c r="H59" s="102"/>
      <c r="I59" s="102"/>
      <c r="J59" s="170">
        <f>J81</f>
        <v>0</v>
      </c>
      <c r="K59" s="102"/>
      <c r="L59" s="16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U59" s="90" t="s">
        <v>98</v>
      </c>
    </row>
    <row r="60" spans="2:12" s="185" customFormat="1" ht="24.95" customHeight="1">
      <c r="B60" s="186"/>
      <c r="D60" s="187" t="s">
        <v>99</v>
      </c>
      <c r="E60" s="188"/>
      <c r="F60" s="188"/>
      <c r="G60" s="188"/>
      <c r="H60" s="188"/>
      <c r="I60" s="188"/>
      <c r="J60" s="189">
        <f>J82</f>
        <v>0</v>
      </c>
      <c r="L60" s="186"/>
    </row>
    <row r="61" spans="2:12" s="190" customFormat="1" ht="19.9" customHeight="1">
      <c r="B61" s="191"/>
      <c r="D61" s="192" t="s">
        <v>100</v>
      </c>
      <c r="E61" s="193"/>
      <c r="F61" s="193"/>
      <c r="G61" s="193"/>
      <c r="H61" s="193"/>
      <c r="I61" s="193"/>
      <c r="J61" s="194">
        <f>J83</f>
        <v>0</v>
      </c>
      <c r="L61" s="191"/>
    </row>
    <row r="62" spans="1:31" s="106" customFormat="1" ht="21.75" customHeight="1">
      <c r="A62" s="102"/>
      <c r="B62" s="103"/>
      <c r="C62" s="102"/>
      <c r="D62" s="102"/>
      <c r="E62" s="102"/>
      <c r="F62" s="102"/>
      <c r="G62" s="102"/>
      <c r="H62" s="102"/>
      <c r="I62" s="102"/>
      <c r="J62" s="102"/>
      <c r="K62" s="102"/>
      <c r="L62" s="16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</row>
    <row r="63" spans="1:31" s="106" customFormat="1" ht="6.95" customHeight="1">
      <c r="A63" s="102"/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6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</row>
    <row r="67" spans="1:31" s="106" customFormat="1" ht="6.95" customHeight="1">
      <c r="A67" s="102"/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6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31" s="106" customFormat="1" ht="24.95" customHeight="1">
      <c r="A68" s="102"/>
      <c r="B68" s="103"/>
      <c r="C68" s="94" t="s">
        <v>110</v>
      </c>
      <c r="D68" s="102"/>
      <c r="E68" s="102"/>
      <c r="F68" s="102"/>
      <c r="G68" s="102"/>
      <c r="H68" s="102"/>
      <c r="I68" s="102"/>
      <c r="J68" s="102"/>
      <c r="K68" s="102"/>
      <c r="L68" s="16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</row>
    <row r="69" spans="1:31" s="106" customFormat="1" ht="6.95" customHeight="1">
      <c r="A69" s="102"/>
      <c r="B69" s="103"/>
      <c r="C69" s="102"/>
      <c r="D69" s="102"/>
      <c r="E69" s="102"/>
      <c r="F69" s="102"/>
      <c r="G69" s="102"/>
      <c r="H69" s="102"/>
      <c r="I69" s="102"/>
      <c r="J69" s="102"/>
      <c r="K69" s="102"/>
      <c r="L69" s="16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</row>
    <row r="70" spans="1:31" s="106" customFormat="1" ht="12" customHeight="1">
      <c r="A70" s="102"/>
      <c r="B70" s="103"/>
      <c r="C70" s="99" t="s">
        <v>17</v>
      </c>
      <c r="D70" s="102"/>
      <c r="E70" s="102"/>
      <c r="F70" s="102"/>
      <c r="G70" s="102"/>
      <c r="H70" s="102"/>
      <c r="I70" s="102"/>
      <c r="J70" s="102"/>
      <c r="K70" s="102"/>
      <c r="L70" s="16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</row>
    <row r="71" spans="1:31" s="106" customFormat="1" ht="26.25" customHeight="1">
      <c r="A71" s="102"/>
      <c r="B71" s="103"/>
      <c r="C71" s="102"/>
      <c r="D71" s="102"/>
      <c r="E71" s="316" t="str">
        <f>E7</f>
        <v>LFP - Napojení areálové kanalizace kampusu UniMeC na Roudenský kanalizační sběrač – projekční a inženýrská činnost</v>
      </c>
      <c r="F71" s="317"/>
      <c r="G71" s="317"/>
      <c r="H71" s="317"/>
      <c r="I71" s="102"/>
      <c r="J71" s="102"/>
      <c r="K71" s="102"/>
      <c r="L71" s="16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s="106" customFormat="1" ht="12" customHeight="1">
      <c r="A72" s="102"/>
      <c r="B72" s="103"/>
      <c r="C72" s="99" t="s">
        <v>92</v>
      </c>
      <c r="D72" s="102"/>
      <c r="E72" s="102"/>
      <c r="F72" s="102"/>
      <c r="G72" s="102"/>
      <c r="H72" s="102"/>
      <c r="I72" s="102"/>
      <c r="J72" s="102"/>
      <c r="K72" s="102"/>
      <c r="L72" s="16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3" spans="1:31" s="106" customFormat="1" ht="16.5" customHeight="1">
      <c r="A73" s="102"/>
      <c r="B73" s="103"/>
      <c r="C73" s="102"/>
      <c r="D73" s="102"/>
      <c r="E73" s="306" t="str">
        <f>E9</f>
        <v>D.2.2 - SO 02 Kácení a inventarizace dřevin</v>
      </c>
      <c r="F73" s="315"/>
      <c r="G73" s="315"/>
      <c r="H73" s="315"/>
      <c r="I73" s="102"/>
      <c r="J73" s="102"/>
      <c r="K73" s="102"/>
      <c r="L73" s="16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</row>
    <row r="74" spans="1:31" s="106" customFormat="1" ht="6.95" customHeight="1">
      <c r="A74" s="102"/>
      <c r="B74" s="103"/>
      <c r="C74" s="102"/>
      <c r="D74" s="102"/>
      <c r="E74" s="102"/>
      <c r="F74" s="102"/>
      <c r="G74" s="102"/>
      <c r="H74" s="102"/>
      <c r="I74" s="102"/>
      <c r="J74" s="102"/>
      <c r="K74" s="102"/>
      <c r="L74" s="16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</row>
    <row r="75" spans="1:31" s="106" customFormat="1" ht="12" customHeight="1">
      <c r="A75" s="102"/>
      <c r="B75" s="103"/>
      <c r="C75" s="99" t="s">
        <v>21</v>
      </c>
      <c r="D75" s="102"/>
      <c r="E75" s="102"/>
      <c r="F75" s="100" t="str">
        <f>F12</f>
        <v>Plzeň</v>
      </c>
      <c r="G75" s="102"/>
      <c r="H75" s="102"/>
      <c r="I75" s="99" t="s">
        <v>23</v>
      </c>
      <c r="J75" s="163" t="str">
        <f>IF(J12="","",J12)</f>
        <v/>
      </c>
      <c r="K75" s="102"/>
      <c r="L75" s="16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</row>
    <row r="76" spans="1:31" s="106" customFormat="1" ht="6.95" customHeight="1">
      <c r="A76" s="102"/>
      <c r="B76" s="103"/>
      <c r="C76" s="102"/>
      <c r="D76" s="102"/>
      <c r="E76" s="102"/>
      <c r="F76" s="102"/>
      <c r="G76" s="102"/>
      <c r="H76" s="102"/>
      <c r="I76" s="102"/>
      <c r="J76" s="102"/>
      <c r="K76" s="102"/>
      <c r="L76" s="16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s="106" customFormat="1" ht="15.2" customHeight="1">
      <c r="A77" s="102"/>
      <c r="B77" s="103"/>
      <c r="C77" s="99" t="s">
        <v>24</v>
      </c>
      <c r="D77" s="102"/>
      <c r="E77" s="102"/>
      <c r="F77" s="100" t="str">
        <f>E15</f>
        <v xml:space="preserve"> </v>
      </c>
      <c r="G77" s="102"/>
      <c r="H77" s="102"/>
      <c r="I77" s="99" t="s">
        <v>29</v>
      </c>
      <c r="J77" s="181" t="str">
        <f>E21</f>
        <v>Ing. Václav Štěpán</v>
      </c>
      <c r="K77" s="102"/>
      <c r="L77" s="16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s="106" customFormat="1" ht="15.2" customHeight="1">
      <c r="A78" s="102"/>
      <c r="B78" s="103"/>
      <c r="C78" s="99" t="s">
        <v>27</v>
      </c>
      <c r="D78" s="102"/>
      <c r="E78" s="102"/>
      <c r="F78" s="100" t="str">
        <f>IF(E18="","",E18)</f>
        <v/>
      </c>
      <c r="G78" s="102"/>
      <c r="H78" s="102"/>
      <c r="I78" s="99" t="s">
        <v>34</v>
      </c>
      <c r="J78" s="181" t="str">
        <f>E24</f>
        <v>Ing. Václav Štěpán</v>
      </c>
      <c r="K78" s="102"/>
      <c r="L78" s="16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s="106" customFormat="1" ht="10.35" customHeight="1">
      <c r="A79" s="102"/>
      <c r="B79" s="103"/>
      <c r="C79" s="102"/>
      <c r="D79" s="102"/>
      <c r="E79" s="102"/>
      <c r="F79" s="102"/>
      <c r="G79" s="102"/>
      <c r="H79" s="102"/>
      <c r="I79" s="102"/>
      <c r="J79" s="102"/>
      <c r="K79" s="102"/>
      <c r="L79" s="16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s="201" customFormat="1" ht="29.25" customHeight="1">
      <c r="A80" s="195"/>
      <c r="B80" s="196"/>
      <c r="C80" s="197" t="s">
        <v>111</v>
      </c>
      <c r="D80" s="198" t="s">
        <v>56</v>
      </c>
      <c r="E80" s="198" t="s">
        <v>52</v>
      </c>
      <c r="F80" s="198" t="s">
        <v>53</v>
      </c>
      <c r="G80" s="198" t="s">
        <v>112</v>
      </c>
      <c r="H80" s="198" t="s">
        <v>113</v>
      </c>
      <c r="I80" s="198" t="s">
        <v>114</v>
      </c>
      <c r="J80" s="198" t="s">
        <v>97</v>
      </c>
      <c r="K80" s="199" t="s">
        <v>115</v>
      </c>
      <c r="L80" s="200"/>
      <c r="M80" s="129" t="s">
        <v>3</v>
      </c>
      <c r="N80" s="130" t="s">
        <v>41</v>
      </c>
      <c r="O80" s="130" t="s">
        <v>116</v>
      </c>
      <c r="P80" s="130" t="s">
        <v>117</v>
      </c>
      <c r="Q80" s="130" t="s">
        <v>118</v>
      </c>
      <c r="R80" s="130" t="s">
        <v>119</v>
      </c>
      <c r="S80" s="130" t="s">
        <v>120</v>
      </c>
      <c r="T80" s="131" t="s">
        <v>121</v>
      </c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</row>
    <row r="81" spans="1:63" s="106" customFormat="1" ht="22.9" customHeight="1">
      <c r="A81" s="102"/>
      <c r="B81" s="103"/>
      <c r="C81" s="137" t="s">
        <v>122</v>
      </c>
      <c r="D81" s="102"/>
      <c r="E81" s="102"/>
      <c r="F81" s="102"/>
      <c r="G81" s="102"/>
      <c r="H81" s="102"/>
      <c r="I81" s="102"/>
      <c r="J81" s="202">
        <f>BK81</f>
        <v>0</v>
      </c>
      <c r="K81" s="102"/>
      <c r="L81" s="103"/>
      <c r="M81" s="132"/>
      <c r="N81" s="123"/>
      <c r="O81" s="133"/>
      <c r="P81" s="203">
        <f>P82</f>
        <v>0</v>
      </c>
      <c r="Q81" s="133"/>
      <c r="R81" s="203">
        <f>R82</f>
        <v>0</v>
      </c>
      <c r="S81" s="133"/>
      <c r="T81" s="204">
        <f>T82</f>
        <v>0</v>
      </c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T81" s="90" t="s">
        <v>70</v>
      </c>
      <c r="AU81" s="90" t="s">
        <v>98</v>
      </c>
      <c r="BK81" s="205">
        <f>BK82</f>
        <v>0</v>
      </c>
    </row>
    <row r="82" spans="2:63" s="206" customFormat="1" ht="25.9" customHeight="1">
      <c r="B82" s="207"/>
      <c r="D82" s="208" t="s">
        <v>70</v>
      </c>
      <c r="E82" s="209" t="s">
        <v>123</v>
      </c>
      <c r="F82" s="209" t="s">
        <v>124</v>
      </c>
      <c r="J82" s="210">
        <f>BK82</f>
        <v>0</v>
      </c>
      <c r="L82" s="207"/>
      <c r="M82" s="211"/>
      <c r="N82" s="212"/>
      <c r="O82" s="212"/>
      <c r="P82" s="213">
        <f>P83</f>
        <v>0</v>
      </c>
      <c r="Q82" s="212"/>
      <c r="R82" s="213">
        <f>R83</f>
        <v>0</v>
      </c>
      <c r="S82" s="212"/>
      <c r="T82" s="214">
        <f>T83</f>
        <v>0</v>
      </c>
      <c r="AR82" s="208" t="s">
        <v>79</v>
      </c>
      <c r="AT82" s="215" t="s">
        <v>70</v>
      </c>
      <c r="AU82" s="215" t="s">
        <v>71</v>
      </c>
      <c r="AY82" s="208" t="s">
        <v>125</v>
      </c>
      <c r="BK82" s="216">
        <f>BK83</f>
        <v>0</v>
      </c>
    </row>
    <row r="83" spans="2:63" s="206" customFormat="1" ht="22.9" customHeight="1">
      <c r="B83" s="207"/>
      <c r="D83" s="208" t="s">
        <v>70</v>
      </c>
      <c r="E83" s="217" t="s">
        <v>79</v>
      </c>
      <c r="F83" s="217" t="s">
        <v>126</v>
      </c>
      <c r="J83" s="218">
        <f>BK83</f>
        <v>0</v>
      </c>
      <c r="L83" s="207"/>
      <c r="M83" s="211"/>
      <c r="N83" s="212"/>
      <c r="O83" s="212"/>
      <c r="P83" s="213">
        <f>SUM(P84:P103)</f>
        <v>0</v>
      </c>
      <c r="Q83" s="212"/>
      <c r="R83" s="213">
        <f>SUM(R84:R103)</f>
        <v>0</v>
      </c>
      <c r="S83" s="212"/>
      <c r="T83" s="214">
        <f>SUM(T84:T103)</f>
        <v>0</v>
      </c>
      <c r="AR83" s="208" t="s">
        <v>79</v>
      </c>
      <c r="AT83" s="215" t="s">
        <v>70</v>
      </c>
      <c r="AU83" s="215" t="s">
        <v>79</v>
      </c>
      <c r="AY83" s="208" t="s">
        <v>125</v>
      </c>
      <c r="BK83" s="216">
        <f>SUM(BK84:BK103)</f>
        <v>0</v>
      </c>
    </row>
    <row r="84" spans="1:65" s="106" customFormat="1" ht="21.75" customHeight="1">
      <c r="A84" s="102"/>
      <c r="B84" s="103"/>
      <c r="C84" s="219" t="s">
        <v>79</v>
      </c>
      <c r="D84" s="219" t="s">
        <v>127</v>
      </c>
      <c r="E84" s="220" t="s">
        <v>641</v>
      </c>
      <c r="F84" s="221" t="s">
        <v>642</v>
      </c>
      <c r="G84" s="222" t="s">
        <v>405</v>
      </c>
      <c r="H84" s="223">
        <v>16</v>
      </c>
      <c r="I84" s="5"/>
      <c r="J84" s="224">
        <f>ROUND(I84*H84,2)</f>
        <v>0</v>
      </c>
      <c r="K84" s="221" t="s">
        <v>131</v>
      </c>
      <c r="L84" s="103"/>
      <c r="M84" s="225" t="s">
        <v>3</v>
      </c>
      <c r="N84" s="226" t="s">
        <v>42</v>
      </c>
      <c r="O84" s="12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R84" s="229" t="s">
        <v>132</v>
      </c>
      <c r="AT84" s="229" t="s">
        <v>127</v>
      </c>
      <c r="AU84" s="229" t="s">
        <v>81</v>
      </c>
      <c r="AY84" s="90" t="s">
        <v>125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90" t="s">
        <v>79</v>
      </c>
      <c r="BK84" s="230">
        <f>ROUND(I84*H84,2)</f>
        <v>0</v>
      </c>
      <c r="BL84" s="90" t="s">
        <v>132</v>
      </c>
      <c r="BM84" s="229" t="s">
        <v>643</v>
      </c>
    </row>
    <row r="85" spans="1:47" s="106" customFormat="1" ht="12">
      <c r="A85" s="102"/>
      <c r="B85" s="103"/>
      <c r="C85" s="102"/>
      <c r="D85" s="231" t="s">
        <v>134</v>
      </c>
      <c r="E85" s="102"/>
      <c r="F85" s="232" t="s">
        <v>644</v>
      </c>
      <c r="G85" s="102"/>
      <c r="H85" s="102"/>
      <c r="I85" s="102"/>
      <c r="J85" s="102"/>
      <c r="K85" s="102"/>
      <c r="L85" s="103"/>
      <c r="M85" s="233"/>
      <c r="N85" s="234"/>
      <c r="O85" s="125"/>
      <c r="P85" s="125"/>
      <c r="Q85" s="125"/>
      <c r="R85" s="125"/>
      <c r="S85" s="125"/>
      <c r="T85" s="126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T85" s="90" t="s">
        <v>134</v>
      </c>
      <c r="AU85" s="90" t="s">
        <v>81</v>
      </c>
    </row>
    <row r="86" spans="1:47" s="106" customFormat="1" ht="12">
      <c r="A86" s="102"/>
      <c r="B86" s="103"/>
      <c r="C86" s="102"/>
      <c r="D86" s="235" t="s">
        <v>136</v>
      </c>
      <c r="E86" s="102"/>
      <c r="F86" s="236" t="s">
        <v>645</v>
      </c>
      <c r="G86" s="102"/>
      <c r="H86" s="102"/>
      <c r="I86" s="102"/>
      <c r="J86" s="102"/>
      <c r="K86" s="102"/>
      <c r="L86" s="103"/>
      <c r="M86" s="233"/>
      <c r="N86" s="234"/>
      <c r="O86" s="125"/>
      <c r="P86" s="125"/>
      <c r="Q86" s="125"/>
      <c r="R86" s="125"/>
      <c r="S86" s="125"/>
      <c r="T86" s="126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T86" s="90" t="s">
        <v>136</v>
      </c>
      <c r="AU86" s="90" t="s">
        <v>81</v>
      </c>
    </row>
    <row r="87" spans="2:51" s="237" customFormat="1" ht="12">
      <c r="B87" s="238"/>
      <c r="D87" s="231" t="s">
        <v>138</v>
      </c>
      <c r="E87" s="239" t="s">
        <v>3</v>
      </c>
      <c r="F87" s="240" t="s">
        <v>236</v>
      </c>
      <c r="H87" s="241">
        <v>16</v>
      </c>
      <c r="L87" s="238"/>
      <c r="M87" s="242"/>
      <c r="N87" s="243"/>
      <c r="O87" s="243"/>
      <c r="P87" s="243"/>
      <c r="Q87" s="243"/>
      <c r="R87" s="243"/>
      <c r="S87" s="243"/>
      <c r="T87" s="244"/>
      <c r="AT87" s="239" t="s">
        <v>138</v>
      </c>
      <c r="AU87" s="239" t="s">
        <v>81</v>
      </c>
      <c r="AV87" s="237" t="s">
        <v>81</v>
      </c>
      <c r="AW87" s="237" t="s">
        <v>33</v>
      </c>
      <c r="AX87" s="237" t="s">
        <v>79</v>
      </c>
      <c r="AY87" s="239" t="s">
        <v>125</v>
      </c>
    </row>
    <row r="88" spans="1:65" s="106" customFormat="1" ht="21.75" customHeight="1">
      <c r="A88" s="102"/>
      <c r="B88" s="103"/>
      <c r="C88" s="219" t="s">
        <v>81</v>
      </c>
      <c r="D88" s="219" t="s">
        <v>127</v>
      </c>
      <c r="E88" s="220" t="s">
        <v>646</v>
      </c>
      <c r="F88" s="221" t="s">
        <v>647</v>
      </c>
      <c r="G88" s="222" t="s">
        <v>405</v>
      </c>
      <c r="H88" s="223">
        <v>4</v>
      </c>
      <c r="I88" s="5"/>
      <c r="J88" s="224">
        <f>ROUND(I88*H88,2)</f>
        <v>0</v>
      </c>
      <c r="K88" s="221" t="s">
        <v>131</v>
      </c>
      <c r="L88" s="103"/>
      <c r="M88" s="225" t="s">
        <v>3</v>
      </c>
      <c r="N88" s="226" t="s">
        <v>42</v>
      </c>
      <c r="O88" s="12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R88" s="229" t="s">
        <v>132</v>
      </c>
      <c r="AT88" s="229" t="s">
        <v>127</v>
      </c>
      <c r="AU88" s="229" t="s">
        <v>81</v>
      </c>
      <c r="AY88" s="90" t="s">
        <v>125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90" t="s">
        <v>79</v>
      </c>
      <c r="BK88" s="230">
        <f>ROUND(I88*H88,2)</f>
        <v>0</v>
      </c>
      <c r="BL88" s="90" t="s">
        <v>132</v>
      </c>
      <c r="BM88" s="229" t="s">
        <v>648</v>
      </c>
    </row>
    <row r="89" spans="1:47" s="106" customFormat="1" ht="12">
      <c r="A89" s="102"/>
      <c r="B89" s="103"/>
      <c r="C89" s="102"/>
      <c r="D89" s="231" t="s">
        <v>134</v>
      </c>
      <c r="E89" s="102"/>
      <c r="F89" s="232" t="s">
        <v>649</v>
      </c>
      <c r="G89" s="102"/>
      <c r="H89" s="102"/>
      <c r="I89" s="102"/>
      <c r="J89" s="102"/>
      <c r="K89" s="102"/>
      <c r="L89" s="103"/>
      <c r="M89" s="233"/>
      <c r="N89" s="234"/>
      <c r="O89" s="125"/>
      <c r="P89" s="125"/>
      <c r="Q89" s="125"/>
      <c r="R89" s="125"/>
      <c r="S89" s="125"/>
      <c r="T89" s="126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T89" s="90" t="s">
        <v>134</v>
      </c>
      <c r="AU89" s="90" t="s">
        <v>81</v>
      </c>
    </row>
    <row r="90" spans="1:47" s="106" customFormat="1" ht="12">
      <c r="A90" s="102"/>
      <c r="B90" s="103"/>
      <c r="C90" s="102"/>
      <c r="D90" s="235" t="s">
        <v>136</v>
      </c>
      <c r="E90" s="102"/>
      <c r="F90" s="236" t="s">
        <v>650</v>
      </c>
      <c r="G90" s="102"/>
      <c r="H90" s="102"/>
      <c r="I90" s="102"/>
      <c r="J90" s="102"/>
      <c r="K90" s="102"/>
      <c r="L90" s="103"/>
      <c r="M90" s="233"/>
      <c r="N90" s="234"/>
      <c r="O90" s="125"/>
      <c r="P90" s="125"/>
      <c r="Q90" s="125"/>
      <c r="R90" s="125"/>
      <c r="S90" s="125"/>
      <c r="T90" s="126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T90" s="90" t="s">
        <v>136</v>
      </c>
      <c r="AU90" s="90" t="s">
        <v>81</v>
      </c>
    </row>
    <row r="91" spans="2:51" s="237" customFormat="1" ht="12">
      <c r="B91" s="238"/>
      <c r="D91" s="231" t="s">
        <v>138</v>
      </c>
      <c r="E91" s="239" t="s">
        <v>3</v>
      </c>
      <c r="F91" s="240" t="s">
        <v>132</v>
      </c>
      <c r="H91" s="241">
        <v>4</v>
      </c>
      <c r="L91" s="238"/>
      <c r="M91" s="242"/>
      <c r="N91" s="243"/>
      <c r="O91" s="243"/>
      <c r="P91" s="243"/>
      <c r="Q91" s="243"/>
      <c r="R91" s="243"/>
      <c r="S91" s="243"/>
      <c r="T91" s="244"/>
      <c r="AT91" s="239" t="s">
        <v>138</v>
      </c>
      <c r="AU91" s="239" t="s">
        <v>81</v>
      </c>
      <c r="AV91" s="237" t="s">
        <v>81</v>
      </c>
      <c r="AW91" s="237" t="s">
        <v>33</v>
      </c>
      <c r="AX91" s="237" t="s">
        <v>79</v>
      </c>
      <c r="AY91" s="239" t="s">
        <v>125</v>
      </c>
    </row>
    <row r="92" spans="1:65" s="106" customFormat="1" ht="21.75" customHeight="1">
      <c r="A92" s="102"/>
      <c r="B92" s="103"/>
      <c r="C92" s="219" t="s">
        <v>146</v>
      </c>
      <c r="D92" s="219" t="s">
        <v>127</v>
      </c>
      <c r="E92" s="220" t="s">
        <v>651</v>
      </c>
      <c r="F92" s="221" t="s">
        <v>652</v>
      </c>
      <c r="G92" s="222" t="s">
        <v>405</v>
      </c>
      <c r="H92" s="223">
        <v>1</v>
      </c>
      <c r="I92" s="5"/>
      <c r="J92" s="224">
        <f>ROUND(I92*H92,2)</f>
        <v>0</v>
      </c>
      <c r="K92" s="221" t="s">
        <v>131</v>
      </c>
      <c r="L92" s="103"/>
      <c r="M92" s="225" t="s">
        <v>3</v>
      </c>
      <c r="N92" s="226" t="s">
        <v>42</v>
      </c>
      <c r="O92" s="12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R92" s="229" t="s">
        <v>132</v>
      </c>
      <c r="AT92" s="229" t="s">
        <v>127</v>
      </c>
      <c r="AU92" s="229" t="s">
        <v>81</v>
      </c>
      <c r="AY92" s="90" t="s">
        <v>125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90" t="s">
        <v>79</v>
      </c>
      <c r="BK92" s="230">
        <f>ROUND(I92*H92,2)</f>
        <v>0</v>
      </c>
      <c r="BL92" s="90" t="s">
        <v>132</v>
      </c>
      <c r="BM92" s="229" t="s">
        <v>653</v>
      </c>
    </row>
    <row r="93" spans="1:47" s="106" customFormat="1" ht="12">
      <c r="A93" s="102"/>
      <c r="B93" s="103"/>
      <c r="C93" s="102"/>
      <c r="D93" s="231" t="s">
        <v>134</v>
      </c>
      <c r="E93" s="102"/>
      <c r="F93" s="232" t="s">
        <v>654</v>
      </c>
      <c r="G93" s="102"/>
      <c r="H93" s="102"/>
      <c r="I93" s="102"/>
      <c r="J93" s="102"/>
      <c r="K93" s="102"/>
      <c r="L93" s="103"/>
      <c r="M93" s="233"/>
      <c r="N93" s="234"/>
      <c r="O93" s="125"/>
      <c r="P93" s="125"/>
      <c r="Q93" s="125"/>
      <c r="R93" s="125"/>
      <c r="S93" s="125"/>
      <c r="T93" s="126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T93" s="90" t="s">
        <v>134</v>
      </c>
      <c r="AU93" s="90" t="s">
        <v>81</v>
      </c>
    </row>
    <row r="94" spans="1:47" s="106" customFormat="1" ht="12">
      <c r="A94" s="102"/>
      <c r="B94" s="103"/>
      <c r="C94" s="102"/>
      <c r="D94" s="235" t="s">
        <v>136</v>
      </c>
      <c r="E94" s="102"/>
      <c r="F94" s="236" t="s">
        <v>655</v>
      </c>
      <c r="G94" s="102"/>
      <c r="H94" s="102"/>
      <c r="I94" s="102"/>
      <c r="J94" s="102"/>
      <c r="K94" s="102"/>
      <c r="L94" s="103"/>
      <c r="M94" s="233"/>
      <c r="N94" s="234"/>
      <c r="O94" s="125"/>
      <c r="P94" s="125"/>
      <c r="Q94" s="125"/>
      <c r="R94" s="125"/>
      <c r="S94" s="125"/>
      <c r="T94" s="126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T94" s="90" t="s">
        <v>136</v>
      </c>
      <c r="AU94" s="90" t="s">
        <v>81</v>
      </c>
    </row>
    <row r="95" spans="2:51" s="237" customFormat="1" ht="12">
      <c r="B95" s="238"/>
      <c r="D95" s="231" t="s">
        <v>138</v>
      </c>
      <c r="E95" s="239" t="s">
        <v>3</v>
      </c>
      <c r="F95" s="240" t="s">
        <v>79</v>
      </c>
      <c r="H95" s="241">
        <v>1</v>
      </c>
      <c r="L95" s="238"/>
      <c r="M95" s="242"/>
      <c r="N95" s="243"/>
      <c r="O95" s="243"/>
      <c r="P95" s="243"/>
      <c r="Q95" s="243"/>
      <c r="R95" s="243"/>
      <c r="S95" s="243"/>
      <c r="T95" s="244"/>
      <c r="AT95" s="239" t="s">
        <v>138</v>
      </c>
      <c r="AU95" s="239" t="s">
        <v>81</v>
      </c>
      <c r="AV95" s="237" t="s">
        <v>81</v>
      </c>
      <c r="AW95" s="237" t="s">
        <v>33</v>
      </c>
      <c r="AX95" s="237" t="s">
        <v>79</v>
      </c>
      <c r="AY95" s="239" t="s">
        <v>125</v>
      </c>
    </row>
    <row r="96" spans="1:65" s="106" customFormat="1" ht="16.5" customHeight="1">
      <c r="A96" s="102"/>
      <c r="B96" s="103"/>
      <c r="C96" s="219" t="s">
        <v>132</v>
      </c>
      <c r="D96" s="219" t="s">
        <v>127</v>
      </c>
      <c r="E96" s="220" t="s">
        <v>313</v>
      </c>
      <c r="F96" s="221" t="s">
        <v>314</v>
      </c>
      <c r="G96" s="222" t="s">
        <v>315</v>
      </c>
      <c r="H96" s="223">
        <v>1</v>
      </c>
      <c r="I96" s="5"/>
      <c r="J96" s="224">
        <f>ROUND(I96*H96,2)</f>
        <v>0</v>
      </c>
      <c r="K96" s="221" t="s">
        <v>131</v>
      </c>
      <c r="L96" s="103"/>
      <c r="M96" s="225" t="s">
        <v>3</v>
      </c>
      <c r="N96" s="226" t="s">
        <v>42</v>
      </c>
      <c r="O96" s="12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R96" s="229" t="s">
        <v>132</v>
      </c>
      <c r="AT96" s="229" t="s">
        <v>127</v>
      </c>
      <c r="AU96" s="229" t="s">
        <v>81</v>
      </c>
      <c r="AY96" s="90" t="s">
        <v>125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90" t="s">
        <v>79</v>
      </c>
      <c r="BK96" s="230">
        <f>ROUND(I96*H96,2)</f>
        <v>0</v>
      </c>
      <c r="BL96" s="90" t="s">
        <v>132</v>
      </c>
      <c r="BM96" s="229" t="s">
        <v>656</v>
      </c>
    </row>
    <row r="97" spans="1:47" s="106" customFormat="1" ht="12">
      <c r="A97" s="102"/>
      <c r="B97" s="103"/>
      <c r="C97" s="102"/>
      <c r="D97" s="231" t="s">
        <v>134</v>
      </c>
      <c r="E97" s="102"/>
      <c r="F97" s="232" t="s">
        <v>317</v>
      </c>
      <c r="G97" s="102"/>
      <c r="H97" s="102"/>
      <c r="I97" s="102"/>
      <c r="J97" s="102"/>
      <c r="K97" s="102"/>
      <c r="L97" s="103"/>
      <c r="M97" s="233"/>
      <c r="N97" s="234"/>
      <c r="O97" s="125"/>
      <c r="P97" s="125"/>
      <c r="Q97" s="125"/>
      <c r="R97" s="125"/>
      <c r="S97" s="125"/>
      <c r="T97" s="126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T97" s="90" t="s">
        <v>134</v>
      </c>
      <c r="AU97" s="90" t="s">
        <v>81</v>
      </c>
    </row>
    <row r="98" spans="1:47" s="106" customFormat="1" ht="12">
      <c r="A98" s="102"/>
      <c r="B98" s="103"/>
      <c r="C98" s="102"/>
      <c r="D98" s="235" t="s">
        <v>136</v>
      </c>
      <c r="E98" s="102"/>
      <c r="F98" s="236" t="s">
        <v>318</v>
      </c>
      <c r="G98" s="102"/>
      <c r="H98" s="102"/>
      <c r="I98" s="102"/>
      <c r="J98" s="102"/>
      <c r="K98" s="102"/>
      <c r="L98" s="103"/>
      <c r="M98" s="233"/>
      <c r="N98" s="234"/>
      <c r="O98" s="125"/>
      <c r="P98" s="125"/>
      <c r="Q98" s="125"/>
      <c r="R98" s="125"/>
      <c r="S98" s="125"/>
      <c r="T98" s="126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T98" s="90" t="s">
        <v>136</v>
      </c>
      <c r="AU98" s="90" t="s">
        <v>81</v>
      </c>
    </row>
    <row r="99" spans="2:51" s="237" customFormat="1" ht="12">
      <c r="B99" s="238"/>
      <c r="D99" s="231" t="s">
        <v>138</v>
      </c>
      <c r="E99" s="239" t="s">
        <v>3</v>
      </c>
      <c r="F99" s="240" t="s">
        <v>79</v>
      </c>
      <c r="H99" s="241">
        <v>1</v>
      </c>
      <c r="L99" s="238"/>
      <c r="M99" s="242"/>
      <c r="N99" s="243"/>
      <c r="O99" s="243"/>
      <c r="P99" s="243"/>
      <c r="Q99" s="243"/>
      <c r="R99" s="243"/>
      <c r="S99" s="243"/>
      <c r="T99" s="244"/>
      <c r="AT99" s="239" t="s">
        <v>138</v>
      </c>
      <c r="AU99" s="239" t="s">
        <v>81</v>
      </c>
      <c r="AV99" s="237" t="s">
        <v>81</v>
      </c>
      <c r="AW99" s="237" t="s">
        <v>33</v>
      </c>
      <c r="AX99" s="237" t="s">
        <v>79</v>
      </c>
      <c r="AY99" s="239" t="s">
        <v>125</v>
      </c>
    </row>
    <row r="100" spans="1:65" s="106" customFormat="1" ht="16.5" customHeight="1">
      <c r="A100" s="102"/>
      <c r="B100" s="103"/>
      <c r="C100" s="219" t="s">
        <v>160</v>
      </c>
      <c r="D100" s="219" t="s">
        <v>127</v>
      </c>
      <c r="E100" s="220" t="s">
        <v>657</v>
      </c>
      <c r="F100" s="221" t="s">
        <v>658</v>
      </c>
      <c r="G100" s="222" t="s">
        <v>315</v>
      </c>
      <c r="H100" s="223">
        <v>1</v>
      </c>
      <c r="I100" s="5"/>
      <c r="J100" s="224">
        <f>ROUND(I100*H100,2)</f>
        <v>0</v>
      </c>
      <c r="K100" s="221" t="s">
        <v>131</v>
      </c>
      <c r="L100" s="103"/>
      <c r="M100" s="225" t="s">
        <v>3</v>
      </c>
      <c r="N100" s="226" t="s">
        <v>42</v>
      </c>
      <c r="O100" s="12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R100" s="229" t="s">
        <v>132</v>
      </c>
      <c r="AT100" s="229" t="s">
        <v>127</v>
      </c>
      <c r="AU100" s="229" t="s">
        <v>81</v>
      </c>
      <c r="AY100" s="90" t="s">
        <v>125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90" t="s">
        <v>79</v>
      </c>
      <c r="BK100" s="230">
        <f>ROUND(I100*H100,2)</f>
        <v>0</v>
      </c>
      <c r="BL100" s="90" t="s">
        <v>132</v>
      </c>
      <c r="BM100" s="229" t="s">
        <v>659</v>
      </c>
    </row>
    <row r="101" spans="1:47" s="106" customFormat="1" ht="12">
      <c r="A101" s="102"/>
      <c r="B101" s="103"/>
      <c r="C101" s="102"/>
      <c r="D101" s="231" t="s">
        <v>134</v>
      </c>
      <c r="E101" s="102"/>
      <c r="F101" s="232" t="s">
        <v>660</v>
      </c>
      <c r="G101" s="102"/>
      <c r="H101" s="102"/>
      <c r="I101" s="102"/>
      <c r="J101" s="102"/>
      <c r="K101" s="102"/>
      <c r="L101" s="103"/>
      <c r="M101" s="233"/>
      <c r="N101" s="234"/>
      <c r="O101" s="125"/>
      <c r="P101" s="125"/>
      <c r="Q101" s="125"/>
      <c r="R101" s="125"/>
      <c r="S101" s="125"/>
      <c r="T101" s="126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T101" s="90" t="s">
        <v>134</v>
      </c>
      <c r="AU101" s="90" t="s">
        <v>81</v>
      </c>
    </row>
    <row r="102" spans="1:47" s="106" customFormat="1" ht="12">
      <c r="A102" s="102"/>
      <c r="B102" s="103"/>
      <c r="C102" s="102"/>
      <c r="D102" s="235" t="s">
        <v>136</v>
      </c>
      <c r="E102" s="102"/>
      <c r="F102" s="236" t="s">
        <v>661</v>
      </c>
      <c r="G102" s="102"/>
      <c r="H102" s="102"/>
      <c r="I102" s="102"/>
      <c r="J102" s="102"/>
      <c r="K102" s="102"/>
      <c r="L102" s="103"/>
      <c r="M102" s="233"/>
      <c r="N102" s="234"/>
      <c r="O102" s="125"/>
      <c r="P102" s="125"/>
      <c r="Q102" s="125"/>
      <c r="R102" s="125"/>
      <c r="S102" s="125"/>
      <c r="T102" s="126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T102" s="90" t="s">
        <v>136</v>
      </c>
      <c r="AU102" s="90" t="s">
        <v>81</v>
      </c>
    </row>
    <row r="103" spans="2:51" s="237" customFormat="1" ht="12">
      <c r="B103" s="238"/>
      <c r="D103" s="231" t="s">
        <v>138</v>
      </c>
      <c r="E103" s="239" t="s">
        <v>3</v>
      </c>
      <c r="F103" s="240" t="s">
        <v>79</v>
      </c>
      <c r="H103" s="241">
        <v>1</v>
      </c>
      <c r="L103" s="238"/>
      <c r="M103" s="274"/>
      <c r="N103" s="275"/>
      <c r="O103" s="275"/>
      <c r="P103" s="275"/>
      <c r="Q103" s="275"/>
      <c r="R103" s="275"/>
      <c r="S103" s="275"/>
      <c r="T103" s="276"/>
      <c r="AT103" s="239" t="s">
        <v>138</v>
      </c>
      <c r="AU103" s="239" t="s">
        <v>81</v>
      </c>
      <c r="AV103" s="237" t="s">
        <v>81</v>
      </c>
      <c r="AW103" s="237" t="s">
        <v>33</v>
      </c>
      <c r="AX103" s="237" t="s">
        <v>79</v>
      </c>
      <c r="AY103" s="239" t="s">
        <v>125</v>
      </c>
    </row>
    <row r="104" spans="1:31" s="106" customFormat="1" ht="6.95" customHeight="1">
      <c r="A104" s="102"/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03"/>
      <c r="M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</row>
  </sheetData>
  <sheetProtection algorithmName="SHA-512" hashValue="oE8RXATYrINizsxC/DhX4a61B//IhUUwyM/hSxQHebRuliHG8eLVLsyALkhL+KQ9nA3oGq/8/mnMkl8+uAAAww==" saltValue="TXFDu1HWYEpoDuak/Eq5qg==" spinCount="100000" sheet="1" objects="1" scenarios="1" formatCells="0" formatColumns="0" formatRows="0" autoFilter="0"/>
  <autoFilter ref="C80:K10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2201111"/>
    <hyperlink ref="F90" r:id="rId2" display="https://podminky.urs.cz/item/CS_URS_2023_01/112201112"/>
    <hyperlink ref="F94" r:id="rId3" display="https://podminky.urs.cz/item/CS_URS_2023_01/112201113"/>
    <hyperlink ref="F98" r:id="rId4" display="https://podminky.urs.cz/item/CS_URS_2023_01/171201221"/>
    <hyperlink ref="F102" r:id="rId5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07">
      <selection activeCell="I131" activeCellId="15" sqref="I84 I87 I90 I92 I95 I99 I102 I104 I107 I111 I114 I118 I121 I125 I128 I131"/>
    </sheetView>
  </sheetViews>
  <sheetFormatPr defaultColWidth="9.140625" defaultRowHeight="12"/>
  <cols>
    <col min="1" max="1" width="8.28125" style="89" customWidth="1"/>
    <col min="2" max="2" width="1.1484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7.421875" style="89" customWidth="1"/>
    <col min="8" max="8" width="14.00390625" style="89" customWidth="1"/>
    <col min="9" max="9" width="15.8515625" style="89" customWidth="1"/>
    <col min="10" max="11" width="22.28125" style="89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77" t="s">
        <v>6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90" t="s">
        <v>87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81</v>
      </c>
    </row>
    <row r="4" spans="2:46" ht="24.95" customHeight="1">
      <c r="B4" s="93"/>
      <c r="D4" s="94" t="s">
        <v>91</v>
      </c>
      <c r="L4" s="93"/>
      <c r="M4" s="161" t="s">
        <v>11</v>
      </c>
      <c r="AT4" s="90" t="s">
        <v>4</v>
      </c>
    </row>
    <row r="5" spans="2:12" ht="6.95" customHeight="1">
      <c r="B5" s="93"/>
      <c r="L5" s="93"/>
    </row>
    <row r="6" spans="2:12" ht="12" customHeight="1">
      <c r="B6" s="93"/>
      <c r="D6" s="99" t="s">
        <v>17</v>
      </c>
      <c r="L6" s="93"/>
    </row>
    <row r="7" spans="2:12" ht="26.25" customHeight="1">
      <c r="B7" s="93"/>
      <c r="E7" s="316" t="str">
        <f>'Rekapitulace stavby'!K6</f>
        <v>LFP - Napojení areálové kanalizace kampusu UniMeC na Roudenský kanalizační sběrač – projekční a inženýrská činnost</v>
      </c>
      <c r="F7" s="317"/>
      <c r="G7" s="317"/>
      <c r="H7" s="317"/>
      <c r="L7" s="93"/>
    </row>
    <row r="8" spans="1:31" s="106" customFormat="1" ht="12" customHeight="1">
      <c r="A8" s="102"/>
      <c r="B8" s="103"/>
      <c r="C8" s="102"/>
      <c r="D8" s="99" t="s">
        <v>92</v>
      </c>
      <c r="E8" s="102"/>
      <c r="F8" s="102"/>
      <c r="G8" s="102"/>
      <c r="H8" s="102"/>
      <c r="I8" s="102"/>
      <c r="J8" s="102"/>
      <c r="K8" s="102"/>
      <c r="L8" s="16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s="106" customFormat="1" ht="16.5" customHeight="1">
      <c r="A9" s="102"/>
      <c r="B9" s="103"/>
      <c r="C9" s="102"/>
      <c r="D9" s="102"/>
      <c r="E9" s="306" t="s">
        <v>662</v>
      </c>
      <c r="F9" s="315"/>
      <c r="G9" s="315"/>
      <c r="H9" s="315"/>
      <c r="I9" s="102"/>
      <c r="J9" s="102"/>
      <c r="K9" s="102"/>
      <c r="L9" s="16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s="106" customFormat="1" ht="12">
      <c r="A10" s="102"/>
      <c r="B10" s="103"/>
      <c r="C10" s="102"/>
      <c r="D10" s="102"/>
      <c r="E10" s="102"/>
      <c r="F10" s="102"/>
      <c r="G10" s="102"/>
      <c r="H10" s="102"/>
      <c r="I10" s="102"/>
      <c r="J10" s="102"/>
      <c r="K10" s="102"/>
      <c r="L10" s="16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s="106" customFormat="1" ht="12" customHeight="1">
      <c r="A11" s="102"/>
      <c r="B11" s="103"/>
      <c r="C11" s="102"/>
      <c r="D11" s="99" t="s">
        <v>19</v>
      </c>
      <c r="E11" s="102"/>
      <c r="F11" s="100" t="s">
        <v>3</v>
      </c>
      <c r="G11" s="102"/>
      <c r="H11" s="102"/>
      <c r="I11" s="99" t="s">
        <v>20</v>
      </c>
      <c r="J11" s="100" t="s">
        <v>3</v>
      </c>
      <c r="K11" s="102"/>
      <c r="L11" s="16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s="106" customFormat="1" ht="12" customHeight="1">
      <c r="A12" s="102"/>
      <c r="B12" s="103"/>
      <c r="C12" s="102"/>
      <c r="D12" s="99" t="s">
        <v>21</v>
      </c>
      <c r="E12" s="102"/>
      <c r="F12" s="100" t="s">
        <v>94</v>
      </c>
      <c r="G12" s="102"/>
      <c r="H12" s="102"/>
      <c r="I12" s="99" t="s">
        <v>23</v>
      </c>
      <c r="J12" s="163" t="str">
        <f>IF('Rekapitulace stavby'!AN8="Vyplň údaj","",'Rekapitulace stavby'!AN8)</f>
        <v/>
      </c>
      <c r="K12" s="102"/>
      <c r="L12" s="16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s="106" customFormat="1" ht="10.9" customHeight="1">
      <c r="A13" s="102"/>
      <c r="B13" s="103"/>
      <c r="C13" s="102"/>
      <c r="D13" s="102"/>
      <c r="E13" s="102"/>
      <c r="F13" s="102"/>
      <c r="G13" s="102"/>
      <c r="H13" s="102"/>
      <c r="I13" s="102"/>
      <c r="J13" s="102"/>
      <c r="K13" s="102"/>
      <c r="L13" s="16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s="106" customFormat="1" ht="12" customHeight="1">
      <c r="A14" s="102"/>
      <c r="B14" s="103"/>
      <c r="C14" s="102"/>
      <c r="D14" s="99" t="s">
        <v>24</v>
      </c>
      <c r="E14" s="102"/>
      <c r="F14" s="102"/>
      <c r="G14" s="102"/>
      <c r="H14" s="102"/>
      <c r="I14" s="99" t="s">
        <v>25</v>
      </c>
      <c r="J14" s="100" t="str">
        <f>IF('Rekapitulace stavby'!AN10="","",'Rekapitulace stavby'!AN10)</f>
        <v/>
      </c>
      <c r="K14" s="102"/>
      <c r="L14" s="16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s="106" customFormat="1" ht="18" customHeight="1">
      <c r="A15" s="102"/>
      <c r="B15" s="103"/>
      <c r="C15" s="102"/>
      <c r="D15" s="102"/>
      <c r="E15" s="100" t="str">
        <f>IF('Rekapitulace stavby'!E11="","",'Rekapitulace stavby'!E11)</f>
        <v xml:space="preserve"> </v>
      </c>
      <c r="F15" s="102"/>
      <c r="G15" s="102"/>
      <c r="H15" s="102"/>
      <c r="I15" s="99" t="s">
        <v>26</v>
      </c>
      <c r="J15" s="100" t="str">
        <f>IF('Rekapitulace stavby'!AN11="","",'Rekapitulace stavby'!AN11)</f>
        <v/>
      </c>
      <c r="K15" s="102"/>
      <c r="L15" s="16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s="106" customFormat="1" ht="6.95" customHeight="1">
      <c r="A16" s="102"/>
      <c r="B16" s="103"/>
      <c r="C16" s="102"/>
      <c r="D16" s="102"/>
      <c r="E16" s="102"/>
      <c r="F16" s="102"/>
      <c r="G16" s="102"/>
      <c r="H16" s="102"/>
      <c r="I16" s="102"/>
      <c r="J16" s="102"/>
      <c r="K16" s="102"/>
      <c r="L16" s="16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s="106" customFormat="1" ht="12" customHeight="1">
      <c r="A17" s="102"/>
      <c r="B17" s="103"/>
      <c r="C17" s="102"/>
      <c r="D17" s="99" t="s">
        <v>27</v>
      </c>
      <c r="E17" s="102"/>
      <c r="F17" s="102"/>
      <c r="G17" s="102"/>
      <c r="H17" s="102"/>
      <c r="I17" s="99" t="s">
        <v>25</v>
      </c>
      <c r="J17" s="164" t="str">
        <f>IF('Rekapitulace stavby'!AN13="Vyplň údaj","",'Rekapitulace stavby'!AN13)</f>
        <v/>
      </c>
      <c r="K17" s="102"/>
      <c r="L17" s="16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s="106" customFormat="1" ht="18" customHeight="1">
      <c r="A18" s="102"/>
      <c r="B18" s="103"/>
      <c r="C18" s="102"/>
      <c r="D18" s="102"/>
      <c r="E18" s="318" t="str">
        <f>IF('Rekapitulace stavby'!E14="Vyplň údaj","",'Rekapitulace stavby'!E14)</f>
        <v/>
      </c>
      <c r="F18" s="318"/>
      <c r="G18" s="318"/>
      <c r="H18" s="318"/>
      <c r="I18" s="99" t="s">
        <v>26</v>
      </c>
      <c r="J18" s="164" t="str">
        <f>IF('Rekapitulace stavby'!AN14="Vyplň údaj","",'Rekapitulace stavby'!AN14)</f>
        <v/>
      </c>
      <c r="K18" s="102"/>
      <c r="L18" s="16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s="106" customFormat="1" ht="6.95" customHeight="1">
      <c r="A19" s="102"/>
      <c r="B19" s="103"/>
      <c r="C19" s="102"/>
      <c r="D19" s="102"/>
      <c r="E19" s="102"/>
      <c r="F19" s="102"/>
      <c r="G19" s="102"/>
      <c r="H19" s="102"/>
      <c r="I19" s="102"/>
      <c r="J19" s="102"/>
      <c r="K19" s="102"/>
      <c r="L19" s="16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s="106" customFormat="1" ht="12" customHeight="1">
      <c r="A20" s="102"/>
      <c r="B20" s="103"/>
      <c r="C20" s="102"/>
      <c r="D20" s="99" t="s">
        <v>29</v>
      </c>
      <c r="E20" s="102"/>
      <c r="F20" s="102"/>
      <c r="G20" s="102"/>
      <c r="H20" s="102"/>
      <c r="I20" s="99" t="s">
        <v>25</v>
      </c>
      <c r="J20" s="100" t="s">
        <v>3</v>
      </c>
      <c r="K20" s="102"/>
      <c r="L20" s="16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s="106" customFormat="1" ht="18" customHeight="1">
      <c r="A21" s="102"/>
      <c r="B21" s="103"/>
      <c r="C21" s="102"/>
      <c r="D21" s="102"/>
      <c r="E21" s="100" t="s">
        <v>640</v>
      </c>
      <c r="F21" s="102"/>
      <c r="G21" s="102"/>
      <c r="H21" s="102"/>
      <c r="I21" s="99" t="s">
        <v>26</v>
      </c>
      <c r="J21" s="100" t="s">
        <v>3</v>
      </c>
      <c r="K21" s="102"/>
      <c r="L21" s="16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s="106" customFormat="1" ht="6.95" customHeight="1">
      <c r="A22" s="102"/>
      <c r="B22" s="103"/>
      <c r="C22" s="102"/>
      <c r="D22" s="102"/>
      <c r="E22" s="102"/>
      <c r="F22" s="102"/>
      <c r="G22" s="102"/>
      <c r="H22" s="102"/>
      <c r="I22" s="102"/>
      <c r="J22" s="102"/>
      <c r="K22" s="102"/>
      <c r="L22" s="16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s="106" customFormat="1" ht="12" customHeight="1">
      <c r="A23" s="102"/>
      <c r="B23" s="103"/>
      <c r="C23" s="102"/>
      <c r="D23" s="99" t="s">
        <v>34</v>
      </c>
      <c r="E23" s="102"/>
      <c r="F23" s="102"/>
      <c r="G23" s="102"/>
      <c r="H23" s="102"/>
      <c r="I23" s="99" t="s">
        <v>25</v>
      </c>
      <c r="J23" s="100" t="s">
        <v>3</v>
      </c>
      <c r="K23" s="102"/>
      <c r="L23" s="16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s="106" customFormat="1" ht="18" customHeight="1">
      <c r="A24" s="102"/>
      <c r="B24" s="103"/>
      <c r="C24" s="102"/>
      <c r="D24" s="102"/>
      <c r="E24" s="100" t="s">
        <v>640</v>
      </c>
      <c r="F24" s="102"/>
      <c r="G24" s="102"/>
      <c r="H24" s="102"/>
      <c r="I24" s="99" t="s">
        <v>26</v>
      </c>
      <c r="J24" s="100" t="s">
        <v>3</v>
      </c>
      <c r="K24" s="102"/>
      <c r="L24" s="16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106" customFormat="1" ht="6.95" customHeight="1">
      <c r="A25" s="102"/>
      <c r="B25" s="103"/>
      <c r="C25" s="102"/>
      <c r="D25" s="102"/>
      <c r="E25" s="102"/>
      <c r="F25" s="102"/>
      <c r="G25" s="102"/>
      <c r="H25" s="102"/>
      <c r="I25" s="102"/>
      <c r="J25" s="102"/>
      <c r="K25" s="102"/>
      <c r="L25" s="16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106" customFormat="1" ht="12" customHeight="1">
      <c r="A26" s="102"/>
      <c r="B26" s="103"/>
      <c r="C26" s="102"/>
      <c r="D26" s="99" t="s">
        <v>35</v>
      </c>
      <c r="E26" s="102"/>
      <c r="F26" s="102"/>
      <c r="G26" s="102"/>
      <c r="H26" s="102"/>
      <c r="I26" s="102"/>
      <c r="J26" s="102"/>
      <c r="K26" s="102"/>
      <c r="L26" s="16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s="168" customFormat="1" ht="16.5" customHeight="1">
      <c r="A27" s="165"/>
      <c r="B27" s="166"/>
      <c r="C27" s="165"/>
      <c r="D27" s="165"/>
      <c r="E27" s="293" t="s">
        <v>3</v>
      </c>
      <c r="F27" s="293"/>
      <c r="G27" s="293"/>
      <c r="H27" s="293"/>
      <c r="I27" s="165"/>
      <c r="J27" s="165"/>
      <c r="K27" s="165"/>
      <c r="L27" s="167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106" customFormat="1" ht="6.95" customHeight="1">
      <c r="A28" s="102"/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16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s="106" customFormat="1" ht="6.95" customHeight="1">
      <c r="A29" s="102"/>
      <c r="B29" s="103"/>
      <c r="C29" s="102"/>
      <c r="D29" s="133"/>
      <c r="E29" s="133"/>
      <c r="F29" s="133"/>
      <c r="G29" s="133"/>
      <c r="H29" s="133"/>
      <c r="I29" s="133"/>
      <c r="J29" s="133"/>
      <c r="K29" s="133"/>
      <c r="L29" s="16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106" customFormat="1" ht="25.35" customHeight="1">
      <c r="A30" s="102"/>
      <c r="B30" s="103"/>
      <c r="C30" s="102"/>
      <c r="D30" s="169" t="s">
        <v>37</v>
      </c>
      <c r="E30" s="102"/>
      <c r="F30" s="102"/>
      <c r="G30" s="102"/>
      <c r="H30" s="102"/>
      <c r="I30" s="102"/>
      <c r="J30" s="170">
        <f>ROUND(J81,2)</f>
        <v>0</v>
      </c>
      <c r="K30" s="102"/>
      <c r="L30" s="16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s="106" customFormat="1" ht="6.95" customHeight="1">
      <c r="A31" s="102"/>
      <c r="B31" s="103"/>
      <c r="C31" s="102"/>
      <c r="D31" s="133"/>
      <c r="E31" s="133"/>
      <c r="F31" s="133"/>
      <c r="G31" s="133"/>
      <c r="H31" s="133"/>
      <c r="I31" s="133"/>
      <c r="J31" s="133"/>
      <c r="K31" s="133"/>
      <c r="L31" s="16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106" customFormat="1" ht="14.45" customHeight="1">
      <c r="A32" s="102"/>
      <c r="B32" s="103"/>
      <c r="C32" s="102"/>
      <c r="D32" s="102"/>
      <c r="E32" s="102"/>
      <c r="F32" s="171" t="s">
        <v>39</v>
      </c>
      <c r="G32" s="102"/>
      <c r="H32" s="102"/>
      <c r="I32" s="171" t="s">
        <v>38</v>
      </c>
      <c r="J32" s="171" t="s">
        <v>40</v>
      </c>
      <c r="K32" s="102"/>
      <c r="L32" s="16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s="106" customFormat="1" ht="14.45" customHeight="1">
      <c r="A33" s="102"/>
      <c r="B33" s="103"/>
      <c r="C33" s="102"/>
      <c r="D33" s="172" t="s">
        <v>41</v>
      </c>
      <c r="E33" s="99" t="s">
        <v>42</v>
      </c>
      <c r="F33" s="173">
        <f>ROUND((SUM(BE81:BE133)),2)</f>
        <v>0</v>
      </c>
      <c r="G33" s="102"/>
      <c r="H33" s="102"/>
      <c r="I33" s="174">
        <v>0.21</v>
      </c>
      <c r="J33" s="173">
        <f>ROUND(((SUM(BE81:BE133))*I33),2)</f>
        <v>0</v>
      </c>
      <c r="K33" s="102"/>
      <c r="L33" s="16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s="106" customFormat="1" ht="14.45" customHeight="1">
      <c r="A34" s="102"/>
      <c r="B34" s="103"/>
      <c r="C34" s="102"/>
      <c r="D34" s="102"/>
      <c r="E34" s="99" t="s">
        <v>43</v>
      </c>
      <c r="F34" s="173">
        <f>ROUND((SUM(BF81:BF133)),2)</f>
        <v>0</v>
      </c>
      <c r="G34" s="102"/>
      <c r="H34" s="102"/>
      <c r="I34" s="174">
        <v>0.15</v>
      </c>
      <c r="J34" s="173">
        <f>ROUND(((SUM(BF81:BF133))*I34),2)</f>
        <v>0</v>
      </c>
      <c r="K34" s="102"/>
      <c r="L34" s="16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s="106" customFormat="1" ht="14.45" customHeight="1" hidden="1">
      <c r="A35" s="102"/>
      <c r="B35" s="103"/>
      <c r="C35" s="102"/>
      <c r="D35" s="102"/>
      <c r="E35" s="99" t="s">
        <v>44</v>
      </c>
      <c r="F35" s="173">
        <f>ROUND((SUM(BG81:BG133)),2)</f>
        <v>0</v>
      </c>
      <c r="G35" s="102"/>
      <c r="H35" s="102"/>
      <c r="I35" s="174">
        <v>0.21</v>
      </c>
      <c r="J35" s="173">
        <f>0</f>
        <v>0</v>
      </c>
      <c r="K35" s="102"/>
      <c r="L35" s="16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s="106" customFormat="1" ht="14.45" customHeight="1" hidden="1">
      <c r="A36" s="102"/>
      <c r="B36" s="103"/>
      <c r="C36" s="102"/>
      <c r="D36" s="102"/>
      <c r="E36" s="99" t="s">
        <v>45</v>
      </c>
      <c r="F36" s="173">
        <f>ROUND((SUM(BH81:BH133)),2)</f>
        <v>0</v>
      </c>
      <c r="G36" s="102"/>
      <c r="H36" s="102"/>
      <c r="I36" s="174">
        <v>0.15</v>
      </c>
      <c r="J36" s="173">
        <f>0</f>
        <v>0</v>
      </c>
      <c r="K36" s="102"/>
      <c r="L36" s="16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s="106" customFormat="1" ht="14.45" customHeight="1" hidden="1">
      <c r="A37" s="102"/>
      <c r="B37" s="103"/>
      <c r="C37" s="102"/>
      <c r="D37" s="102"/>
      <c r="E37" s="99" t="s">
        <v>46</v>
      </c>
      <c r="F37" s="173">
        <f>ROUND((SUM(BI81:BI133)),2)</f>
        <v>0</v>
      </c>
      <c r="G37" s="102"/>
      <c r="H37" s="102"/>
      <c r="I37" s="174">
        <v>0</v>
      </c>
      <c r="J37" s="173">
        <f>0</f>
        <v>0</v>
      </c>
      <c r="K37" s="102"/>
      <c r="L37" s="16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s="106" customFormat="1" ht="6.95" customHeight="1">
      <c r="A38" s="102"/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6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s="106" customFormat="1" ht="25.35" customHeight="1">
      <c r="A39" s="102"/>
      <c r="B39" s="103"/>
      <c r="C39" s="175"/>
      <c r="D39" s="176" t="s">
        <v>47</v>
      </c>
      <c r="E39" s="127"/>
      <c r="F39" s="127"/>
      <c r="G39" s="177" t="s">
        <v>48</v>
      </c>
      <c r="H39" s="178" t="s">
        <v>49</v>
      </c>
      <c r="I39" s="127"/>
      <c r="J39" s="179">
        <f>SUM(J30:J37)</f>
        <v>0</v>
      </c>
      <c r="K39" s="180"/>
      <c r="L39" s="16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s="106" customFormat="1" ht="14.45" customHeight="1">
      <c r="A40" s="10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6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4" spans="1:31" s="106" customFormat="1" ht="6.95" customHeight="1">
      <c r="A44" s="102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6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s="106" customFormat="1" ht="24.95" customHeight="1">
      <c r="A45" s="102"/>
      <c r="B45" s="103"/>
      <c r="C45" s="94" t="s">
        <v>95</v>
      </c>
      <c r="D45" s="102"/>
      <c r="E45" s="102"/>
      <c r="F45" s="102"/>
      <c r="G45" s="102"/>
      <c r="H45" s="102"/>
      <c r="I45" s="102"/>
      <c r="J45" s="102"/>
      <c r="K45" s="102"/>
      <c r="L45" s="16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s="106" customFormat="1" ht="6.95" customHeight="1">
      <c r="A46" s="102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6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s="106" customFormat="1" ht="12" customHeight="1">
      <c r="A47" s="102"/>
      <c r="B47" s="103"/>
      <c r="C47" s="99" t="s">
        <v>17</v>
      </c>
      <c r="D47" s="102"/>
      <c r="E47" s="102"/>
      <c r="F47" s="102"/>
      <c r="G47" s="102"/>
      <c r="H47" s="102"/>
      <c r="I47" s="102"/>
      <c r="J47" s="102"/>
      <c r="K47" s="102"/>
      <c r="L47" s="16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s="106" customFormat="1" ht="26.25" customHeight="1">
      <c r="A48" s="102"/>
      <c r="B48" s="103"/>
      <c r="C48" s="102"/>
      <c r="D48" s="102"/>
      <c r="E48" s="316" t="str">
        <f>E7</f>
        <v>LFP - Napojení areálové kanalizace kampusu UniMeC na Roudenský kanalizační sběrač – projekční a inženýrská činnost</v>
      </c>
      <c r="F48" s="317"/>
      <c r="G48" s="317"/>
      <c r="H48" s="317"/>
      <c r="I48" s="102"/>
      <c r="J48" s="102"/>
      <c r="K48" s="102"/>
      <c r="L48" s="16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s="106" customFormat="1" ht="12" customHeight="1">
      <c r="A49" s="102"/>
      <c r="B49" s="103"/>
      <c r="C49" s="99" t="s">
        <v>92</v>
      </c>
      <c r="D49" s="102"/>
      <c r="E49" s="102"/>
      <c r="F49" s="102"/>
      <c r="G49" s="102"/>
      <c r="H49" s="102"/>
      <c r="I49" s="102"/>
      <c r="J49" s="102"/>
      <c r="K49" s="102"/>
      <c r="L49" s="16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s="106" customFormat="1" ht="16.5" customHeight="1">
      <c r="A50" s="102"/>
      <c r="B50" s="103"/>
      <c r="C50" s="102"/>
      <c r="D50" s="102"/>
      <c r="E50" s="306" t="str">
        <f>E9</f>
        <v>D.2.3 - SO 03 Sadové úpravy</v>
      </c>
      <c r="F50" s="315"/>
      <c r="G50" s="315"/>
      <c r="H50" s="315"/>
      <c r="I50" s="102"/>
      <c r="J50" s="102"/>
      <c r="K50" s="102"/>
      <c r="L50" s="16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s="106" customFormat="1" ht="6.95" customHeight="1">
      <c r="A51" s="102"/>
      <c r="B51" s="103"/>
      <c r="C51" s="102"/>
      <c r="D51" s="102"/>
      <c r="E51" s="102"/>
      <c r="F51" s="102"/>
      <c r="G51" s="102"/>
      <c r="H51" s="102"/>
      <c r="I51" s="102"/>
      <c r="J51" s="102"/>
      <c r="K51" s="102"/>
      <c r="L51" s="16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s="106" customFormat="1" ht="12" customHeight="1">
      <c r="A52" s="102"/>
      <c r="B52" s="103"/>
      <c r="C52" s="99" t="s">
        <v>21</v>
      </c>
      <c r="D52" s="102"/>
      <c r="E52" s="102"/>
      <c r="F52" s="100" t="str">
        <f>F12</f>
        <v>Plzeň</v>
      </c>
      <c r="G52" s="102"/>
      <c r="H52" s="102"/>
      <c r="I52" s="99" t="s">
        <v>23</v>
      </c>
      <c r="J52" s="163" t="str">
        <f>IF(J12="","",J12)</f>
        <v/>
      </c>
      <c r="K52" s="102"/>
      <c r="L52" s="16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s="106" customFormat="1" ht="6.95" customHeight="1">
      <c r="A53" s="102"/>
      <c r="B53" s="103"/>
      <c r="C53" s="102"/>
      <c r="D53" s="102"/>
      <c r="E53" s="102"/>
      <c r="F53" s="102"/>
      <c r="G53" s="102"/>
      <c r="H53" s="102"/>
      <c r="I53" s="102"/>
      <c r="J53" s="102"/>
      <c r="K53" s="102"/>
      <c r="L53" s="16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s="106" customFormat="1" ht="15.2" customHeight="1">
      <c r="A54" s="102"/>
      <c r="B54" s="103"/>
      <c r="C54" s="99" t="s">
        <v>24</v>
      </c>
      <c r="D54" s="102"/>
      <c r="E54" s="102"/>
      <c r="F54" s="100" t="str">
        <f>E15</f>
        <v xml:space="preserve"> </v>
      </c>
      <c r="G54" s="102"/>
      <c r="H54" s="102"/>
      <c r="I54" s="99" t="s">
        <v>29</v>
      </c>
      <c r="J54" s="181" t="str">
        <f>E21</f>
        <v>Ing. Václav Štěpán</v>
      </c>
      <c r="K54" s="102"/>
      <c r="L54" s="16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  <row r="55" spans="1:31" s="106" customFormat="1" ht="15.2" customHeight="1">
      <c r="A55" s="102"/>
      <c r="B55" s="103"/>
      <c r="C55" s="99" t="s">
        <v>27</v>
      </c>
      <c r="D55" s="102"/>
      <c r="E55" s="102"/>
      <c r="F55" s="100" t="str">
        <f>IF(E18="","",E18)</f>
        <v/>
      </c>
      <c r="G55" s="102"/>
      <c r="H55" s="102"/>
      <c r="I55" s="99" t="s">
        <v>34</v>
      </c>
      <c r="J55" s="181" t="str">
        <f>E24</f>
        <v>Ing. Václav Štěpán</v>
      </c>
      <c r="K55" s="102"/>
      <c r="L55" s="16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s="106" customFormat="1" ht="10.35" customHeight="1">
      <c r="A56" s="102"/>
      <c r="B56" s="103"/>
      <c r="C56" s="102"/>
      <c r="D56" s="102"/>
      <c r="E56" s="102"/>
      <c r="F56" s="102"/>
      <c r="G56" s="102"/>
      <c r="H56" s="102"/>
      <c r="I56" s="102"/>
      <c r="J56" s="102"/>
      <c r="K56" s="102"/>
      <c r="L56" s="16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s="106" customFormat="1" ht="29.25" customHeight="1">
      <c r="A57" s="102"/>
      <c r="B57" s="103"/>
      <c r="C57" s="182" t="s">
        <v>96</v>
      </c>
      <c r="D57" s="175"/>
      <c r="E57" s="175"/>
      <c r="F57" s="175"/>
      <c r="G57" s="175"/>
      <c r="H57" s="175"/>
      <c r="I57" s="175"/>
      <c r="J57" s="183" t="s">
        <v>97</v>
      </c>
      <c r="K57" s="175"/>
      <c r="L57" s="16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s="106" customFormat="1" ht="10.35" customHeight="1">
      <c r="A58" s="102"/>
      <c r="B58" s="103"/>
      <c r="C58" s="102"/>
      <c r="D58" s="102"/>
      <c r="E58" s="102"/>
      <c r="F58" s="102"/>
      <c r="G58" s="102"/>
      <c r="H58" s="102"/>
      <c r="I58" s="102"/>
      <c r="J58" s="102"/>
      <c r="K58" s="102"/>
      <c r="L58" s="16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47" s="106" customFormat="1" ht="22.9" customHeight="1">
      <c r="A59" s="102"/>
      <c r="B59" s="103"/>
      <c r="C59" s="184" t="s">
        <v>69</v>
      </c>
      <c r="D59" s="102"/>
      <c r="E59" s="102"/>
      <c r="F59" s="102"/>
      <c r="G59" s="102"/>
      <c r="H59" s="102"/>
      <c r="I59" s="102"/>
      <c r="J59" s="170">
        <f>J81</f>
        <v>0</v>
      </c>
      <c r="K59" s="102"/>
      <c r="L59" s="16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U59" s="90" t="s">
        <v>98</v>
      </c>
    </row>
    <row r="60" spans="2:12" s="185" customFormat="1" ht="24.95" customHeight="1">
      <c r="B60" s="186"/>
      <c r="D60" s="187" t="s">
        <v>99</v>
      </c>
      <c r="E60" s="188"/>
      <c r="F60" s="188"/>
      <c r="G60" s="188"/>
      <c r="H60" s="188"/>
      <c r="I60" s="188"/>
      <c r="J60" s="189">
        <f>J82</f>
        <v>0</v>
      </c>
      <c r="L60" s="186"/>
    </row>
    <row r="61" spans="2:12" s="190" customFormat="1" ht="19.9" customHeight="1">
      <c r="B61" s="191"/>
      <c r="D61" s="192" t="s">
        <v>100</v>
      </c>
      <c r="E61" s="193"/>
      <c r="F61" s="193"/>
      <c r="G61" s="193"/>
      <c r="H61" s="193"/>
      <c r="I61" s="193"/>
      <c r="J61" s="194">
        <f>J83</f>
        <v>0</v>
      </c>
      <c r="L61" s="191"/>
    </row>
    <row r="62" spans="1:31" s="106" customFormat="1" ht="21.75" customHeight="1">
      <c r="A62" s="102"/>
      <c r="B62" s="103"/>
      <c r="C62" s="102"/>
      <c r="D62" s="102"/>
      <c r="E62" s="102"/>
      <c r="F62" s="102"/>
      <c r="G62" s="102"/>
      <c r="H62" s="102"/>
      <c r="I62" s="102"/>
      <c r="J62" s="102"/>
      <c r="K62" s="102"/>
      <c r="L62" s="16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</row>
    <row r="63" spans="1:31" s="106" customFormat="1" ht="6.95" customHeight="1">
      <c r="A63" s="102"/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6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</row>
    <row r="67" spans="1:31" s="106" customFormat="1" ht="6.95" customHeight="1">
      <c r="A67" s="102"/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6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31" s="106" customFormat="1" ht="24.95" customHeight="1">
      <c r="A68" s="102"/>
      <c r="B68" s="103"/>
      <c r="C68" s="94" t="s">
        <v>110</v>
      </c>
      <c r="D68" s="102"/>
      <c r="E68" s="102"/>
      <c r="F68" s="102"/>
      <c r="G68" s="102"/>
      <c r="H68" s="102"/>
      <c r="I68" s="102"/>
      <c r="J68" s="102"/>
      <c r="K68" s="102"/>
      <c r="L68" s="16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</row>
    <row r="69" spans="1:31" s="106" customFormat="1" ht="6.95" customHeight="1">
      <c r="A69" s="102"/>
      <c r="B69" s="103"/>
      <c r="C69" s="102"/>
      <c r="D69" s="102"/>
      <c r="E69" s="102"/>
      <c r="F69" s="102"/>
      <c r="G69" s="102"/>
      <c r="H69" s="102"/>
      <c r="I69" s="102"/>
      <c r="J69" s="102"/>
      <c r="K69" s="102"/>
      <c r="L69" s="16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</row>
    <row r="70" spans="1:31" s="106" customFormat="1" ht="12" customHeight="1">
      <c r="A70" s="102"/>
      <c r="B70" s="103"/>
      <c r="C70" s="99" t="s">
        <v>17</v>
      </c>
      <c r="D70" s="102"/>
      <c r="E70" s="102"/>
      <c r="F70" s="102"/>
      <c r="G70" s="102"/>
      <c r="H70" s="102"/>
      <c r="I70" s="102"/>
      <c r="J70" s="102"/>
      <c r="K70" s="102"/>
      <c r="L70" s="16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</row>
    <row r="71" spans="1:31" s="106" customFormat="1" ht="26.25" customHeight="1">
      <c r="A71" s="102"/>
      <c r="B71" s="103"/>
      <c r="C71" s="102"/>
      <c r="D71" s="102"/>
      <c r="E71" s="316" t="str">
        <f>E7</f>
        <v>LFP - Napojení areálové kanalizace kampusu UniMeC na Roudenský kanalizační sběrač – projekční a inženýrská činnost</v>
      </c>
      <c r="F71" s="317"/>
      <c r="G71" s="317"/>
      <c r="H71" s="317"/>
      <c r="I71" s="102"/>
      <c r="J71" s="102"/>
      <c r="K71" s="102"/>
      <c r="L71" s="16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s="106" customFormat="1" ht="12" customHeight="1">
      <c r="A72" s="102"/>
      <c r="B72" s="103"/>
      <c r="C72" s="99" t="s">
        <v>92</v>
      </c>
      <c r="D72" s="102"/>
      <c r="E72" s="102"/>
      <c r="F72" s="102"/>
      <c r="G72" s="102"/>
      <c r="H72" s="102"/>
      <c r="I72" s="102"/>
      <c r="J72" s="102"/>
      <c r="K72" s="102"/>
      <c r="L72" s="16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3" spans="1:31" s="106" customFormat="1" ht="16.5" customHeight="1">
      <c r="A73" s="102"/>
      <c r="B73" s="103"/>
      <c r="C73" s="102"/>
      <c r="D73" s="102"/>
      <c r="E73" s="306" t="str">
        <f>E9</f>
        <v>D.2.3 - SO 03 Sadové úpravy</v>
      </c>
      <c r="F73" s="315"/>
      <c r="G73" s="315"/>
      <c r="H73" s="315"/>
      <c r="I73" s="102"/>
      <c r="J73" s="102"/>
      <c r="K73" s="102"/>
      <c r="L73" s="16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</row>
    <row r="74" spans="1:31" s="106" customFormat="1" ht="6.95" customHeight="1">
      <c r="A74" s="102"/>
      <c r="B74" s="103"/>
      <c r="C74" s="102"/>
      <c r="D74" s="102"/>
      <c r="E74" s="102"/>
      <c r="F74" s="102"/>
      <c r="G74" s="102"/>
      <c r="H74" s="102"/>
      <c r="I74" s="102"/>
      <c r="J74" s="102"/>
      <c r="K74" s="102"/>
      <c r="L74" s="16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</row>
    <row r="75" spans="1:31" s="106" customFormat="1" ht="12" customHeight="1">
      <c r="A75" s="102"/>
      <c r="B75" s="103"/>
      <c r="C75" s="99" t="s">
        <v>21</v>
      </c>
      <c r="D75" s="102"/>
      <c r="E75" s="102"/>
      <c r="F75" s="100" t="str">
        <f>F12</f>
        <v>Plzeň</v>
      </c>
      <c r="G75" s="102"/>
      <c r="H75" s="102"/>
      <c r="I75" s="99" t="s">
        <v>23</v>
      </c>
      <c r="J75" s="163" t="str">
        <f>IF(J12="","",J12)</f>
        <v/>
      </c>
      <c r="K75" s="102"/>
      <c r="L75" s="16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</row>
    <row r="76" spans="1:31" s="106" customFormat="1" ht="6.95" customHeight="1">
      <c r="A76" s="102"/>
      <c r="B76" s="103"/>
      <c r="C76" s="102"/>
      <c r="D76" s="102"/>
      <c r="E76" s="102"/>
      <c r="F76" s="102"/>
      <c r="G76" s="102"/>
      <c r="H76" s="102"/>
      <c r="I76" s="102"/>
      <c r="J76" s="102"/>
      <c r="K76" s="102"/>
      <c r="L76" s="16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s="106" customFormat="1" ht="15.2" customHeight="1">
      <c r="A77" s="102"/>
      <c r="B77" s="103"/>
      <c r="C77" s="99" t="s">
        <v>24</v>
      </c>
      <c r="D77" s="102"/>
      <c r="E77" s="102"/>
      <c r="F77" s="100" t="str">
        <f>E15</f>
        <v xml:space="preserve"> </v>
      </c>
      <c r="G77" s="102"/>
      <c r="H77" s="102"/>
      <c r="I77" s="99" t="s">
        <v>29</v>
      </c>
      <c r="J77" s="181" t="str">
        <f>E21</f>
        <v>Ing. Václav Štěpán</v>
      </c>
      <c r="K77" s="102"/>
      <c r="L77" s="16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s="106" customFormat="1" ht="15.2" customHeight="1">
      <c r="A78" s="102"/>
      <c r="B78" s="103"/>
      <c r="C78" s="99" t="s">
        <v>27</v>
      </c>
      <c r="D78" s="102"/>
      <c r="E78" s="102"/>
      <c r="F78" s="100" t="str">
        <f>IF(E18="","",E18)</f>
        <v/>
      </c>
      <c r="G78" s="102"/>
      <c r="H78" s="102"/>
      <c r="I78" s="99" t="s">
        <v>34</v>
      </c>
      <c r="J78" s="181" t="str">
        <f>E24</f>
        <v>Ing. Václav Štěpán</v>
      </c>
      <c r="K78" s="102"/>
      <c r="L78" s="16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s="106" customFormat="1" ht="10.35" customHeight="1">
      <c r="A79" s="102"/>
      <c r="B79" s="103"/>
      <c r="C79" s="102"/>
      <c r="D79" s="102"/>
      <c r="E79" s="102"/>
      <c r="F79" s="102"/>
      <c r="G79" s="102"/>
      <c r="H79" s="102"/>
      <c r="I79" s="102"/>
      <c r="J79" s="102"/>
      <c r="K79" s="102"/>
      <c r="L79" s="16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s="201" customFormat="1" ht="29.25" customHeight="1">
      <c r="A80" s="195"/>
      <c r="B80" s="196"/>
      <c r="C80" s="197" t="s">
        <v>111</v>
      </c>
      <c r="D80" s="198" t="s">
        <v>56</v>
      </c>
      <c r="E80" s="198" t="s">
        <v>52</v>
      </c>
      <c r="F80" s="198" t="s">
        <v>53</v>
      </c>
      <c r="G80" s="198" t="s">
        <v>112</v>
      </c>
      <c r="H80" s="198" t="s">
        <v>113</v>
      </c>
      <c r="I80" s="198" t="s">
        <v>114</v>
      </c>
      <c r="J80" s="198" t="s">
        <v>97</v>
      </c>
      <c r="K80" s="199" t="s">
        <v>115</v>
      </c>
      <c r="L80" s="200"/>
      <c r="M80" s="129" t="s">
        <v>3</v>
      </c>
      <c r="N80" s="130" t="s">
        <v>41</v>
      </c>
      <c r="O80" s="130" t="s">
        <v>116</v>
      </c>
      <c r="P80" s="130" t="s">
        <v>117</v>
      </c>
      <c r="Q80" s="130" t="s">
        <v>118</v>
      </c>
      <c r="R80" s="130" t="s">
        <v>119</v>
      </c>
      <c r="S80" s="130" t="s">
        <v>120</v>
      </c>
      <c r="T80" s="131" t="s">
        <v>121</v>
      </c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</row>
    <row r="81" spans="1:63" s="106" customFormat="1" ht="22.9" customHeight="1">
      <c r="A81" s="102"/>
      <c r="B81" s="103"/>
      <c r="C81" s="137" t="s">
        <v>122</v>
      </c>
      <c r="D81" s="102"/>
      <c r="E81" s="102"/>
      <c r="F81" s="102"/>
      <c r="G81" s="102"/>
      <c r="H81" s="102"/>
      <c r="I81" s="102"/>
      <c r="J81" s="202">
        <f>BK81</f>
        <v>0</v>
      </c>
      <c r="K81" s="102"/>
      <c r="L81" s="103"/>
      <c r="M81" s="132"/>
      <c r="N81" s="123"/>
      <c r="O81" s="133"/>
      <c r="P81" s="203">
        <f>P82</f>
        <v>0</v>
      </c>
      <c r="Q81" s="133"/>
      <c r="R81" s="203">
        <f>R82</f>
        <v>0.37842</v>
      </c>
      <c r="S81" s="133"/>
      <c r="T81" s="204">
        <f>T82</f>
        <v>0</v>
      </c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T81" s="90" t="s">
        <v>70</v>
      </c>
      <c r="AU81" s="90" t="s">
        <v>98</v>
      </c>
      <c r="BK81" s="205">
        <f>BK82</f>
        <v>0</v>
      </c>
    </row>
    <row r="82" spans="2:63" s="206" customFormat="1" ht="25.9" customHeight="1">
      <c r="B82" s="207"/>
      <c r="D82" s="208" t="s">
        <v>70</v>
      </c>
      <c r="E82" s="209" t="s">
        <v>123</v>
      </c>
      <c r="F82" s="209" t="s">
        <v>124</v>
      </c>
      <c r="J82" s="210">
        <f>BK82</f>
        <v>0</v>
      </c>
      <c r="L82" s="207"/>
      <c r="M82" s="211"/>
      <c r="N82" s="212"/>
      <c r="O82" s="212"/>
      <c r="P82" s="213">
        <f>P83</f>
        <v>0</v>
      </c>
      <c r="Q82" s="212"/>
      <c r="R82" s="213">
        <f>R83</f>
        <v>0.37842</v>
      </c>
      <c r="S82" s="212"/>
      <c r="T82" s="214">
        <f>T83</f>
        <v>0</v>
      </c>
      <c r="AR82" s="208" t="s">
        <v>79</v>
      </c>
      <c r="AT82" s="215" t="s">
        <v>70</v>
      </c>
      <c r="AU82" s="215" t="s">
        <v>71</v>
      </c>
      <c r="AY82" s="208" t="s">
        <v>125</v>
      </c>
      <c r="BK82" s="216">
        <f>BK83</f>
        <v>0</v>
      </c>
    </row>
    <row r="83" spans="2:63" s="206" customFormat="1" ht="22.9" customHeight="1">
      <c r="B83" s="207"/>
      <c r="D83" s="208" t="s">
        <v>70</v>
      </c>
      <c r="E83" s="217" t="s">
        <v>79</v>
      </c>
      <c r="F83" s="217" t="s">
        <v>126</v>
      </c>
      <c r="J83" s="218">
        <f>BK83</f>
        <v>0</v>
      </c>
      <c r="L83" s="207"/>
      <c r="M83" s="211"/>
      <c r="N83" s="212"/>
      <c r="O83" s="212"/>
      <c r="P83" s="213">
        <f>SUM(P84:P133)</f>
        <v>0</v>
      </c>
      <c r="Q83" s="212"/>
      <c r="R83" s="213">
        <f>SUM(R84:R133)</f>
        <v>0.37842</v>
      </c>
      <c r="S83" s="212"/>
      <c r="T83" s="214">
        <f>SUM(T84:T133)</f>
        <v>0</v>
      </c>
      <c r="AR83" s="208" t="s">
        <v>79</v>
      </c>
      <c r="AT83" s="215" t="s">
        <v>70</v>
      </c>
      <c r="AU83" s="215" t="s">
        <v>79</v>
      </c>
      <c r="AY83" s="208" t="s">
        <v>125</v>
      </c>
      <c r="BK83" s="216">
        <f>SUM(BK84:BK133)</f>
        <v>0</v>
      </c>
    </row>
    <row r="84" spans="1:65" s="106" customFormat="1" ht="21.75" customHeight="1">
      <c r="A84" s="102"/>
      <c r="B84" s="103"/>
      <c r="C84" s="219" t="s">
        <v>79</v>
      </c>
      <c r="D84" s="219" t="s">
        <v>127</v>
      </c>
      <c r="E84" s="220" t="s">
        <v>663</v>
      </c>
      <c r="F84" s="221" t="s">
        <v>664</v>
      </c>
      <c r="G84" s="222" t="s">
        <v>405</v>
      </c>
      <c r="H84" s="223">
        <v>6</v>
      </c>
      <c r="I84" s="5"/>
      <c r="J84" s="224">
        <f>ROUND(I84*H84,2)</f>
        <v>0</v>
      </c>
      <c r="K84" s="221" t="s">
        <v>131</v>
      </c>
      <c r="L84" s="103"/>
      <c r="M84" s="225" t="s">
        <v>3</v>
      </c>
      <c r="N84" s="226" t="s">
        <v>42</v>
      </c>
      <c r="O84" s="12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R84" s="229" t="s">
        <v>132</v>
      </c>
      <c r="AT84" s="229" t="s">
        <v>127</v>
      </c>
      <c r="AU84" s="229" t="s">
        <v>81</v>
      </c>
      <c r="AY84" s="90" t="s">
        <v>125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90" t="s">
        <v>79</v>
      </c>
      <c r="BK84" s="230">
        <f>ROUND(I84*H84,2)</f>
        <v>0</v>
      </c>
      <c r="BL84" s="90" t="s">
        <v>132</v>
      </c>
      <c r="BM84" s="229" t="s">
        <v>665</v>
      </c>
    </row>
    <row r="85" spans="1:47" s="106" customFormat="1" ht="19.5">
      <c r="A85" s="102"/>
      <c r="B85" s="103"/>
      <c r="C85" s="102"/>
      <c r="D85" s="231" t="s">
        <v>134</v>
      </c>
      <c r="E85" s="102"/>
      <c r="F85" s="232" t="s">
        <v>666</v>
      </c>
      <c r="G85" s="102"/>
      <c r="H85" s="102"/>
      <c r="I85" s="102"/>
      <c r="J85" s="102"/>
      <c r="K85" s="102"/>
      <c r="L85" s="103"/>
      <c r="M85" s="233"/>
      <c r="N85" s="234"/>
      <c r="O85" s="125"/>
      <c r="P85" s="125"/>
      <c r="Q85" s="125"/>
      <c r="R85" s="125"/>
      <c r="S85" s="125"/>
      <c r="T85" s="126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T85" s="90" t="s">
        <v>134</v>
      </c>
      <c r="AU85" s="90" t="s">
        <v>81</v>
      </c>
    </row>
    <row r="86" spans="1:47" s="106" customFormat="1" ht="12">
      <c r="A86" s="102"/>
      <c r="B86" s="103"/>
      <c r="C86" s="102"/>
      <c r="D86" s="235" t="s">
        <v>136</v>
      </c>
      <c r="E86" s="102"/>
      <c r="F86" s="236" t="s">
        <v>667</v>
      </c>
      <c r="G86" s="102"/>
      <c r="H86" s="102"/>
      <c r="I86" s="102"/>
      <c r="J86" s="102"/>
      <c r="K86" s="102"/>
      <c r="L86" s="103"/>
      <c r="M86" s="233"/>
      <c r="N86" s="234"/>
      <c r="O86" s="125"/>
      <c r="P86" s="125"/>
      <c r="Q86" s="125"/>
      <c r="R86" s="125"/>
      <c r="S86" s="125"/>
      <c r="T86" s="126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T86" s="90" t="s">
        <v>136</v>
      </c>
      <c r="AU86" s="90" t="s">
        <v>81</v>
      </c>
    </row>
    <row r="87" spans="1:65" s="106" customFormat="1" ht="16.5" customHeight="1">
      <c r="A87" s="102"/>
      <c r="B87" s="103"/>
      <c r="C87" s="219" t="s">
        <v>81</v>
      </c>
      <c r="D87" s="219" t="s">
        <v>127</v>
      </c>
      <c r="E87" s="220" t="s">
        <v>668</v>
      </c>
      <c r="F87" s="221" t="s">
        <v>669</v>
      </c>
      <c r="G87" s="222" t="s">
        <v>405</v>
      </c>
      <c r="H87" s="223">
        <v>6</v>
      </c>
      <c r="I87" s="5"/>
      <c r="J87" s="224">
        <f>ROUND(I87*H87,2)</f>
        <v>0</v>
      </c>
      <c r="K87" s="221" t="s">
        <v>131</v>
      </c>
      <c r="L87" s="103"/>
      <c r="M87" s="225" t="s">
        <v>3</v>
      </c>
      <c r="N87" s="226" t="s">
        <v>42</v>
      </c>
      <c r="O87" s="125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R87" s="229" t="s">
        <v>132</v>
      </c>
      <c r="AT87" s="229" t="s">
        <v>127</v>
      </c>
      <c r="AU87" s="229" t="s">
        <v>81</v>
      </c>
      <c r="AY87" s="90" t="s">
        <v>125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90" t="s">
        <v>79</v>
      </c>
      <c r="BK87" s="230">
        <f>ROUND(I87*H87,2)</f>
        <v>0</v>
      </c>
      <c r="BL87" s="90" t="s">
        <v>132</v>
      </c>
      <c r="BM87" s="229" t="s">
        <v>670</v>
      </c>
    </row>
    <row r="88" spans="1:47" s="106" customFormat="1" ht="12">
      <c r="A88" s="102"/>
      <c r="B88" s="103"/>
      <c r="C88" s="102"/>
      <c r="D88" s="231" t="s">
        <v>134</v>
      </c>
      <c r="E88" s="102"/>
      <c r="F88" s="232" t="s">
        <v>671</v>
      </c>
      <c r="G88" s="102"/>
      <c r="H88" s="102"/>
      <c r="I88" s="102"/>
      <c r="J88" s="102"/>
      <c r="K88" s="102"/>
      <c r="L88" s="103"/>
      <c r="M88" s="233"/>
      <c r="N88" s="234"/>
      <c r="O88" s="125"/>
      <c r="P88" s="125"/>
      <c r="Q88" s="125"/>
      <c r="R88" s="125"/>
      <c r="S88" s="125"/>
      <c r="T88" s="126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T88" s="90" t="s">
        <v>134</v>
      </c>
      <c r="AU88" s="90" t="s">
        <v>81</v>
      </c>
    </row>
    <row r="89" spans="1:47" s="106" customFormat="1" ht="12">
      <c r="A89" s="102"/>
      <c r="B89" s="103"/>
      <c r="C89" s="102"/>
      <c r="D89" s="235" t="s">
        <v>136</v>
      </c>
      <c r="E89" s="102"/>
      <c r="F89" s="236" t="s">
        <v>672</v>
      </c>
      <c r="G89" s="102"/>
      <c r="H89" s="102"/>
      <c r="I89" s="102"/>
      <c r="J89" s="102"/>
      <c r="K89" s="102"/>
      <c r="L89" s="103"/>
      <c r="M89" s="233"/>
      <c r="N89" s="234"/>
      <c r="O89" s="125"/>
      <c r="P89" s="125"/>
      <c r="Q89" s="125"/>
      <c r="R89" s="125"/>
      <c r="S89" s="125"/>
      <c r="T89" s="126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T89" s="90" t="s">
        <v>136</v>
      </c>
      <c r="AU89" s="90" t="s">
        <v>81</v>
      </c>
    </row>
    <row r="90" spans="1:65" s="106" customFormat="1" ht="16.5" customHeight="1">
      <c r="A90" s="102"/>
      <c r="B90" s="103"/>
      <c r="C90" s="261" t="s">
        <v>146</v>
      </c>
      <c r="D90" s="261" t="s">
        <v>333</v>
      </c>
      <c r="E90" s="262" t="s">
        <v>673</v>
      </c>
      <c r="F90" s="263" t="s">
        <v>674</v>
      </c>
      <c r="G90" s="264" t="s">
        <v>405</v>
      </c>
      <c r="H90" s="265">
        <v>6</v>
      </c>
      <c r="I90" s="6"/>
      <c r="J90" s="266">
        <f>ROUND(I90*H90,2)</f>
        <v>0</v>
      </c>
      <c r="K90" s="263" t="s">
        <v>131</v>
      </c>
      <c r="L90" s="267"/>
      <c r="M90" s="268" t="s">
        <v>3</v>
      </c>
      <c r="N90" s="269" t="s">
        <v>42</v>
      </c>
      <c r="O90" s="125"/>
      <c r="P90" s="227">
        <f>O90*H90</f>
        <v>0</v>
      </c>
      <c r="Q90" s="227">
        <v>0.027</v>
      </c>
      <c r="R90" s="227">
        <f>Q90*H90</f>
        <v>0.162</v>
      </c>
      <c r="S90" s="227">
        <v>0</v>
      </c>
      <c r="T90" s="228">
        <f>S90*H90</f>
        <v>0</v>
      </c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R90" s="229" t="s">
        <v>181</v>
      </c>
      <c r="AT90" s="229" t="s">
        <v>333</v>
      </c>
      <c r="AU90" s="229" t="s">
        <v>81</v>
      </c>
      <c r="AY90" s="90" t="s">
        <v>125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90" t="s">
        <v>79</v>
      </c>
      <c r="BK90" s="230">
        <f>ROUND(I90*H90,2)</f>
        <v>0</v>
      </c>
      <c r="BL90" s="90" t="s">
        <v>132</v>
      </c>
      <c r="BM90" s="229" t="s">
        <v>675</v>
      </c>
    </row>
    <row r="91" spans="1:47" s="106" customFormat="1" ht="12">
      <c r="A91" s="102"/>
      <c r="B91" s="103"/>
      <c r="C91" s="102"/>
      <c r="D91" s="231" t="s">
        <v>134</v>
      </c>
      <c r="E91" s="102"/>
      <c r="F91" s="232" t="s">
        <v>674</v>
      </c>
      <c r="G91" s="102"/>
      <c r="H91" s="102"/>
      <c r="I91" s="102"/>
      <c r="J91" s="102"/>
      <c r="K91" s="102"/>
      <c r="L91" s="103"/>
      <c r="M91" s="233"/>
      <c r="N91" s="234"/>
      <c r="O91" s="125"/>
      <c r="P91" s="125"/>
      <c r="Q91" s="125"/>
      <c r="R91" s="125"/>
      <c r="S91" s="125"/>
      <c r="T91" s="126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T91" s="90" t="s">
        <v>134</v>
      </c>
      <c r="AU91" s="90" t="s">
        <v>81</v>
      </c>
    </row>
    <row r="92" spans="1:65" s="106" customFormat="1" ht="21.75" customHeight="1">
      <c r="A92" s="102"/>
      <c r="B92" s="103"/>
      <c r="C92" s="219" t="s">
        <v>132</v>
      </c>
      <c r="D92" s="219" t="s">
        <v>127</v>
      </c>
      <c r="E92" s="220" t="s">
        <v>676</v>
      </c>
      <c r="F92" s="221" t="s">
        <v>677</v>
      </c>
      <c r="G92" s="222" t="s">
        <v>405</v>
      </c>
      <c r="H92" s="223">
        <v>6</v>
      </c>
      <c r="I92" s="5"/>
      <c r="J92" s="224">
        <f>ROUND(I92*H92,2)</f>
        <v>0</v>
      </c>
      <c r="K92" s="221" t="s">
        <v>131</v>
      </c>
      <c r="L92" s="103"/>
      <c r="M92" s="225" t="s">
        <v>3</v>
      </c>
      <c r="N92" s="226" t="s">
        <v>42</v>
      </c>
      <c r="O92" s="125"/>
      <c r="P92" s="227">
        <f>O92*H92</f>
        <v>0</v>
      </c>
      <c r="Q92" s="227">
        <v>5E-05</v>
      </c>
      <c r="R92" s="227">
        <f>Q92*H92</f>
        <v>0.00030000000000000003</v>
      </c>
      <c r="S92" s="227">
        <v>0</v>
      </c>
      <c r="T92" s="228">
        <f>S92*H92</f>
        <v>0</v>
      </c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R92" s="229" t="s">
        <v>132</v>
      </c>
      <c r="AT92" s="229" t="s">
        <v>127</v>
      </c>
      <c r="AU92" s="229" t="s">
        <v>81</v>
      </c>
      <c r="AY92" s="90" t="s">
        <v>125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90" t="s">
        <v>79</v>
      </c>
      <c r="BK92" s="230">
        <f>ROUND(I92*H92,2)</f>
        <v>0</v>
      </c>
      <c r="BL92" s="90" t="s">
        <v>132</v>
      </c>
      <c r="BM92" s="229" t="s">
        <v>678</v>
      </c>
    </row>
    <row r="93" spans="1:47" s="106" customFormat="1" ht="12">
      <c r="A93" s="102"/>
      <c r="B93" s="103"/>
      <c r="C93" s="102"/>
      <c r="D93" s="231" t="s">
        <v>134</v>
      </c>
      <c r="E93" s="102"/>
      <c r="F93" s="232" t="s">
        <v>679</v>
      </c>
      <c r="G93" s="102"/>
      <c r="H93" s="102"/>
      <c r="I93" s="102"/>
      <c r="J93" s="102"/>
      <c r="K93" s="102"/>
      <c r="L93" s="103"/>
      <c r="M93" s="233"/>
      <c r="N93" s="234"/>
      <c r="O93" s="125"/>
      <c r="P93" s="125"/>
      <c r="Q93" s="125"/>
      <c r="R93" s="125"/>
      <c r="S93" s="125"/>
      <c r="T93" s="126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T93" s="90" t="s">
        <v>134</v>
      </c>
      <c r="AU93" s="90" t="s">
        <v>81</v>
      </c>
    </row>
    <row r="94" spans="1:47" s="106" customFormat="1" ht="12">
      <c r="A94" s="102"/>
      <c r="B94" s="103"/>
      <c r="C94" s="102"/>
      <c r="D94" s="235" t="s">
        <v>136</v>
      </c>
      <c r="E94" s="102"/>
      <c r="F94" s="236" t="s">
        <v>680</v>
      </c>
      <c r="G94" s="102"/>
      <c r="H94" s="102"/>
      <c r="I94" s="102"/>
      <c r="J94" s="102"/>
      <c r="K94" s="102"/>
      <c r="L94" s="103"/>
      <c r="M94" s="233"/>
      <c r="N94" s="234"/>
      <c r="O94" s="125"/>
      <c r="P94" s="125"/>
      <c r="Q94" s="125"/>
      <c r="R94" s="125"/>
      <c r="S94" s="125"/>
      <c r="T94" s="126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T94" s="90" t="s">
        <v>136</v>
      </c>
      <c r="AU94" s="90" t="s">
        <v>81</v>
      </c>
    </row>
    <row r="95" spans="1:65" s="106" customFormat="1" ht="16.5" customHeight="1">
      <c r="A95" s="102"/>
      <c r="B95" s="103"/>
      <c r="C95" s="261" t="s">
        <v>160</v>
      </c>
      <c r="D95" s="261" t="s">
        <v>333</v>
      </c>
      <c r="E95" s="262" t="s">
        <v>681</v>
      </c>
      <c r="F95" s="263" t="s">
        <v>682</v>
      </c>
      <c r="G95" s="264" t="s">
        <v>405</v>
      </c>
      <c r="H95" s="265">
        <v>18</v>
      </c>
      <c r="I95" s="6"/>
      <c r="J95" s="266">
        <f>ROUND(I95*H95,2)</f>
        <v>0</v>
      </c>
      <c r="K95" s="263" t="s">
        <v>131</v>
      </c>
      <c r="L95" s="267"/>
      <c r="M95" s="268" t="s">
        <v>3</v>
      </c>
      <c r="N95" s="269" t="s">
        <v>42</v>
      </c>
      <c r="O95" s="125"/>
      <c r="P95" s="227">
        <f>O95*H95</f>
        <v>0</v>
      </c>
      <c r="Q95" s="227">
        <v>0.00472</v>
      </c>
      <c r="R95" s="227">
        <f>Q95*H95</f>
        <v>0.08496000000000001</v>
      </c>
      <c r="S95" s="227">
        <v>0</v>
      </c>
      <c r="T95" s="228">
        <f>S95*H95</f>
        <v>0</v>
      </c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R95" s="229" t="s">
        <v>181</v>
      </c>
      <c r="AT95" s="229" t="s">
        <v>333</v>
      </c>
      <c r="AU95" s="229" t="s">
        <v>81</v>
      </c>
      <c r="AY95" s="90" t="s">
        <v>125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90" t="s">
        <v>79</v>
      </c>
      <c r="BK95" s="230">
        <f>ROUND(I95*H95,2)</f>
        <v>0</v>
      </c>
      <c r="BL95" s="90" t="s">
        <v>132</v>
      </c>
      <c r="BM95" s="229" t="s">
        <v>683</v>
      </c>
    </row>
    <row r="96" spans="1:47" s="106" customFormat="1" ht="12">
      <c r="A96" s="102"/>
      <c r="B96" s="103"/>
      <c r="C96" s="102"/>
      <c r="D96" s="231" t="s">
        <v>134</v>
      </c>
      <c r="E96" s="102"/>
      <c r="F96" s="232" t="s">
        <v>682</v>
      </c>
      <c r="G96" s="102"/>
      <c r="H96" s="102"/>
      <c r="I96" s="102"/>
      <c r="J96" s="102"/>
      <c r="K96" s="102"/>
      <c r="L96" s="103"/>
      <c r="M96" s="233"/>
      <c r="N96" s="234"/>
      <c r="O96" s="125"/>
      <c r="P96" s="125"/>
      <c r="Q96" s="125"/>
      <c r="R96" s="125"/>
      <c r="S96" s="125"/>
      <c r="T96" s="126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T96" s="90" t="s">
        <v>134</v>
      </c>
      <c r="AU96" s="90" t="s">
        <v>81</v>
      </c>
    </row>
    <row r="97" spans="2:51" s="237" customFormat="1" ht="12">
      <c r="B97" s="238"/>
      <c r="D97" s="231" t="s">
        <v>138</v>
      </c>
      <c r="E97" s="239" t="s">
        <v>3</v>
      </c>
      <c r="F97" s="240" t="s">
        <v>684</v>
      </c>
      <c r="H97" s="241">
        <v>18</v>
      </c>
      <c r="L97" s="238"/>
      <c r="M97" s="242"/>
      <c r="N97" s="243"/>
      <c r="O97" s="243"/>
      <c r="P97" s="243"/>
      <c r="Q97" s="243"/>
      <c r="R97" s="243"/>
      <c r="S97" s="243"/>
      <c r="T97" s="244"/>
      <c r="AT97" s="239" t="s">
        <v>138</v>
      </c>
      <c r="AU97" s="239" t="s">
        <v>81</v>
      </c>
      <c r="AV97" s="237" t="s">
        <v>81</v>
      </c>
      <c r="AW97" s="237" t="s">
        <v>33</v>
      </c>
      <c r="AX97" s="237" t="s">
        <v>71</v>
      </c>
      <c r="AY97" s="239" t="s">
        <v>125</v>
      </c>
    </row>
    <row r="98" spans="2:51" s="253" customFormat="1" ht="12">
      <c r="B98" s="254"/>
      <c r="D98" s="231" t="s">
        <v>138</v>
      </c>
      <c r="E98" s="255" t="s">
        <v>3</v>
      </c>
      <c r="F98" s="256" t="s">
        <v>331</v>
      </c>
      <c r="H98" s="257">
        <v>18</v>
      </c>
      <c r="L98" s="254"/>
      <c r="M98" s="258"/>
      <c r="N98" s="259"/>
      <c r="O98" s="259"/>
      <c r="P98" s="259"/>
      <c r="Q98" s="259"/>
      <c r="R98" s="259"/>
      <c r="S98" s="259"/>
      <c r="T98" s="260"/>
      <c r="AT98" s="255" t="s">
        <v>138</v>
      </c>
      <c r="AU98" s="255" t="s">
        <v>81</v>
      </c>
      <c r="AV98" s="253" t="s">
        <v>132</v>
      </c>
      <c r="AW98" s="253" t="s">
        <v>33</v>
      </c>
      <c r="AX98" s="253" t="s">
        <v>79</v>
      </c>
      <c r="AY98" s="255" t="s">
        <v>125</v>
      </c>
    </row>
    <row r="99" spans="1:65" s="106" customFormat="1" ht="16.5" customHeight="1">
      <c r="A99" s="102"/>
      <c r="B99" s="103"/>
      <c r="C99" s="219" t="s">
        <v>165</v>
      </c>
      <c r="D99" s="219" t="s">
        <v>127</v>
      </c>
      <c r="E99" s="220" t="s">
        <v>685</v>
      </c>
      <c r="F99" s="221" t="s">
        <v>686</v>
      </c>
      <c r="G99" s="222" t="s">
        <v>405</v>
      </c>
      <c r="H99" s="223">
        <v>6</v>
      </c>
      <c r="I99" s="5"/>
      <c r="J99" s="224">
        <f>ROUND(I99*H99,2)</f>
        <v>0</v>
      </c>
      <c r="K99" s="221" t="s">
        <v>131</v>
      </c>
      <c r="L99" s="103"/>
      <c r="M99" s="225" t="s">
        <v>3</v>
      </c>
      <c r="N99" s="226" t="s">
        <v>42</v>
      </c>
      <c r="O99" s="125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R99" s="229" t="s">
        <v>132</v>
      </c>
      <c r="AT99" s="229" t="s">
        <v>127</v>
      </c>
      <c r="AU99" s="229" t="s">
        <v>81</v>
      </c>
      <c r="AY99" s="90" t="s">
        <v>125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90" t="s">
        <v>79</v>
      </c>
      <c r="BK99" s="230">
        <f>ROUND(I99*H99,2)</f>
        <v>0</v>
      </c>
      <c r="BL99" s="90" t="s">
        <v>132</v>
      </c>
      <c r="BM99" s="229" t="s">
        <v>687</v>
      </c>
    </row>
    <row r="100" spans="1:47" s="106" customFormat="1" ht="12">
      <c r="A100" s="102"/>
      <c r="B100" s="103"/>
      <c r="C100" s="102"/>
      <c r="D100" s="231" t="s">
        <v>134</v>
      </c>
      <c r="E100" s="102"/>
      <c r="F100" s="232" t="s">
        <v>688</v>
      </c>
      <c r="G100" s="102"/>
      <c r="H100" s="102"/>
      <c r="I100" s="102"/>
      <c r="J100" s="102"/>
      <c r="K100" s="102"/>
      <c r="L100" s="103"/>
      <c r="M100" s="233"/>
      <c r="N100" s="234"/>
      <c r="O100" s="125"/>
      <c r="P100" s="125"/>
      <c r="Q100" s="125"/>
      <c r="R100" s="125"/>
      <c r="S100" s="125"/>
      <c r="T100" s="126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T100" s="90" t="s">
        <v>134</v>
      </c>
      <c r="AU100" s="90" t="s">
        <v>81</v>
      </c>
    </row>
    <row r="101" spans="1:47" s="106" customFormat="1" ht="12">
      <c r="A101" s="102"/>
      <c r="B101" s="103"/>
      <c r="C101" s="102"/>
      <c r="D101" s="235" t="s">
        <v>136</v>
      </c>
      <c r="E101" s="102"/>
      <c r="F101" s="236" t="s">
        <v>689</v>
      </c>
      <c r="G101" s="102"/>
      <c r="H101" s="102"/>
      <c r="I101" s="102"/>
      <c r="J101" s="102"/>
      <c r="K101" s="102"/>
      <c r="L101" s="103"/>
      <c r="M101" s="233"/>
      <c r="N101" s="234"/>
      <c r="O101" s="125"/>
      <c r="P101" s="125"/>
      <c r="Q101" s="125"/>
      <c r="R101" s="125"/>
      <c r="S101" s="125"/>
      <c r="T101" s="126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T101" s="90" t="s">
        <v>136</v>
      </c>
      <c r="AU101" s="90" t="s">
        <v>81</v>
      </c>
    </row>
    <row r="102" spans="1:65" s="106" customFormat="1" ht="24.2" customHeight="1">
      <c r="A102" s="102"/>
      <c r="B102" s="103"/>
      <c r="C102" s="261" t="s">
        <v>173</v>
      </c>
      <c r="D102" s="261" t="s">
        <v>333</v>
      </c>
      <c r="E102" s="262" t="s">
        <v>690</v>
      </c>
      <c r="F102" s="263" t="s">
        <v>691</v>
      </c>
      <c r="G102" s="264" t="s">
        <v>176</v>
      </c>
      <c r="H102" s="265">
        <v>9</v>
      </c>
      <c r="I102" s="6"/>
      <c r="J102" s="266">
        <f>ROUND(I102*H102,2)</f>
        <v>0</v>
      </c>
      <c r="K102" s="263" t="s">
        <v>131</v>
      </c>
      <c r="L102" s="267"/>
      <c r="M102" s="268" t="s">
        <v>3</v>
      </c>
      <c r="N102" s="269" t="s">
        <v>42</v>
      </c>
      <c r="O102" s="125"/>
      <c r="P102" s="227">
        <f>O102*H102</f>
        <v>0</v>
      </c>
      <c r="Q102" s="227">
        <v>0.00048</v>
      </c>
      <c r="R102" s="227">
        <f>Q102*H102</f>
        <v>0.00432</v>
      </c>
      <c r="S102" s="227">
        <v>0</v>
      </c>
      <c r="T102" s="228">
        <f>S102*H102</f>
        <v>0</v>
      </c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R102" s="229" t="s">
        <v>181</v>
      </c>
      <c r="AT102" s="229" t="s">
        <v>333</v>
      </c>
      <c r="AU102" s="229" t="s">
        <v>81</v>
      </c>
      <c r="AY102" s="90" t="s">
        <v>125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90" t="s">
        <v>79</v>
      </c>
      <c r="BK102" s="230">
        <f>ROUND(I102*H102,2)</f>
        <v>0</v>
      </c>
      <c r="BL102" s="90" t="s">
        <v>132</v>
      </c>
      <c r="BM102" s="229" t="s">
        <v>692</v>
      </c>
    </row>
    <row r="103" spans="1:47" s="106" customFormat="1" ht="12">
      <c r="A103" s="102"/>
      <c r="B103" s="103"/>
      <c r="C103" s="102"/>
      <c r="D103" s="231" t="s">
        <v>134</v>
      </c>
      <c r="E103" s="102"/>
      <c r="F103" s="232" t="s">
        <v>691</v>
      </c>
      <c r="G103" s="102"/>
      <c r="H103" s="102"/>
      <c r="I103" s="102"/>
      <c r="J103" s="102"/>
      <c r="K103" s="102"/>
      <c r="L103" s="103"/>
      <c r="M103" s="233"/>
      <c r="N103" s="234"/>
      <c r="O103" s="125"/>
      <c r="P103" s="125"/>
      <c r="Q103" s="125"/>
      <c r="R103" s="125"/>
      <c r="S103" s="125"/>
      <c r="T103" s="126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T103" s="90" t="s">
        <v>134</v>
      </c>
      <c r="AU103" s="90" t="s">
        <v>81</v>
      </c>
    </row>
    <row r="104" spans="1:65" s="106" customFormat="1" ht="16.5" customHeight="1">
      <c r="A104" s="102"/>
      <c r="B104" s="103"/>
      <c r="C104" s="219" t="s">
        <v>181</v>
      </c>
      <c r="D104" s="219" t="s">
        <v>127</v>
      </c>
      <c r="E104" s="220" t="s">
        <v>693</v>
      </c>
      <c r="F104" s="221" t="s">
        <v>694</v>
      </c>
      <c r="G104" s="222" t="s">
        <v>130</v>
      </c>
      <c r="H104" s="223">
        <v>3</v>
      </c>
      <c r="I104" s="5"/>
      <c r="J104" s="224">
        <f>ROUND(I104*H104,2)</f>
        <v>0</v>
      </c>
      <c r="K104" s="221" t="s">
        <v>131</v>
      </c>
      <c r="L104" s="103"/>
      <c r="M104" s="225" t="s">
        <v>3</v>
      </c>
      <c r="N104" s="226" t="s">
        <v>42</v>
      </c>
      <c r="O104" s="125"/>
      <c r="P104" s="227">
        <f>O104*H104</f>
        <v>0</v>
      </c>
      <c r="Q104" s="227">
        <v>3E-05</v>
      </c>
      <c r="R104" s="227">
        <f>Q104*H104</f>
        <v>9E-05</v>
      </c>
      <c r="S104" s="227">
        <v>0</v>
      </c>
      <c r="T104" s="228">
        <f>S104*H104</f>
        <v>0</v>
      </c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R104" s="229" t="s">
        <v>132</v>
      </c>
      <c r="AT104" s="229" t="s">
        <v>127</v>
      </c>
      <c r="AU104" s="229" t="s">
        <v>81</v>
      </c>
      <c r="AY104" s="90" t="s">
        <v>125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90" t="s">
        <v>79</v>
      </c>
      <c r="BK104" s="230">
        <f>ROUND(I104*H104,2)</f>
        <v>0</v>
      </c>
      <c r="BL104" s="90" t="s">
        <v>132</v>
      </c>
      <c r="BM104" s="229" t="s">
        <v>695</v>
      </c>
    </row>
    <row r="105" spans="1:47" s="106" customFormat="1" ht="12">
      <c r="A105" s="102"/>
      <c r="B105" s="103"/>
      <c r="C105" s="102"/>
      <c r="D105" s="231" t="s">
        <v>134</v>
      </c>
      <c r="E105" s="102"/>
      <c r="F105" s="232" t="s">
        <v>696</v>
      </c>
      <c r="G105" s="102"/>
      <c r="H105" s="102"/>
      <c r="I105" s="102"/>
      <c r="J105" s="102"/>
      <c r="K105" s="102"/>
      <c r="L105" s="103"/>
      <c r="M105" s="233"/>
      <c r="N105" s="234"/>
      <c r="O105" s="125"/>
      <c r="P105" s="125"/>
      <c r="Q105" s="125"/>
      <c r="R105" s="125"/>
      <c r="S105" s="125"/>
      <c r="T105" s="126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T105" s="90" t="s">
        <v>134</v>
      </c>
      <c r="AU105" s="90" t="s">
        <v>81</v>
      </c>
    </row>
    <row r="106" spans="1:47" s="106" customFormat="1" ht="12">
      <c r="A106" s="102"/>
      <c r="B106" s="103"/>
      <c r="C106" s="102"/>
      <c r="D106" s="235" t="s">
        <v>136</v>
      </c>
      <c r="E106" s="102"/>
      <c r="F106" s="236" t="s">
        <v>697</v>
      </c>
      <c r="G106" s="102"/>
      <c r="H106" s="102"/>
      <c r="I106" s="102"/>
      <c r="J106" s="102"/>
      <c r="K106" s="102"/>
      <c r="L106" s="103"/>
      <c r="M106" s="233"/>
      <c r="N106" s="234"/>
      <c r="O106" s="125"/>
      <c r="P106" s="125"/>
      <c r="Q106" s="125"/>
      <c r="R106" s="125"/>
      <c r="S106" s="125"/>
      <c r="T106" s="126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T106" s="90" t="s">
        <v>136</v>
      </c>
      <c r="AU106" s="90" t="s">
        <v>81</v>
      </c>
    </row>
    <row r="107" spans="1:65" s="106" customFormat="1" ht="16.5" customHeight="1">
      <c r="A107" s="102"/>
      <c r="B107" s="103"/>
      <c r="C107" s="261" t="s">
        <v>188</v>
      </c>
      <c r="D107" s="261" t="s">
        <v>333</v>
      </c>
      <c r="E107" s="262" t="s">
        <v>698</v>
      </c>
      <c r="F107" s="263" t="s">
        <v>699</v>
      </c>
      <c r="G107" s="264" t="s">
        <v>130</v>
      </c>
      <c r="H107" s="265">
        <v>3.3</v>
      </c>
      <c r="I107" s="6"/>
      <c r="J107" s="266">
        <f>ROUND(I107*H107,2)</f>
        <v>0</v>
      </c>
      <c r="K107" s="263" t="s">
        <v>131</v>
      </c>
      <c r="L107" s="267"/>
      <c r="M107" s="268" t="s">
        <v>3</v>
      </c>
      <c r="N107" s="269" t="s">
        <v>42</v>
      </c>
      <c r="O107" s="125"/>
      <c r="P107" s="227">
        <f>O107*H107</f>
        <v>0</v>
      </c>
      <c r="Q107" s="227">
        <v>0.0005</v>
      </c>
      <c r="R107" s="227">
        <f>Q107*H107</f>
        <v>0.00165</v>
      </c>
      <c r="S107" s="227">
        <v>0</v>
      </c>
      <c r="T107" s="228">
        <f>S107*H107</f>
        <v>0</v>
      </c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R107" s="229" t="s">
        <v>181</v>
      </c>
      <c r="AT107" s="229" t="s">
        <v>333</v>
      </c>
      <c r="AU107" s="229" t="s">
        <v>81</v>
      </c>
      <c r="AY107" s="90" t="s">
        <v>125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90" t="s">
        <v>79</v>
      </c>
      <c r="BK107" s="230">
        <f>ROUND(I107*H107,2)</f>
        <v>0</v>
      </c>
      <c r="BL107" s="90" t="s">
        <v>132</v>
      </c>
      <c r="BM107" s="229" t="s">
        <v>700</v>
      </c>
    </row>
    <row r="108" spans="1:47" s="106" customFormat="1" ht="12">
      <c r="A108" s="102"/>
      <c r="B108" s="103"/>
      <c r="C108" s="102"/>
      <c r="D108" s="231" t="s">
        <v>134</v>
      </c>
      <c r="E108" s="102"/>
      <c r="F108" s="232" t="s">
        <v>699</v>
      </c>
      <c r="G108" s="102"/>
      <c r="H108" s="102"/>
      <c r="I108" s="102"/>
      <c r="J108" s="102"/>
      <c r="K108" s="102"/>
      <c r="L108" s="103"/>
      <c r="M108" s="233"/>
      <c r="N108" s="234"/>
      <c r="O108" s="125"/>
      <c r="P108" s="125"/>
      <c r="Q108" s="125"/>
      <c r="R108" s="125"/>
      <c r="S108" s="125"/>
      <c r="T108" s="126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T108" s="90" t="s">
        <v>134</v>
      </c>
      <c r="AU108" s="90" t="s">
        <v>81</v>
      </c>
    </row>
    <row r="109" spans="2:51" s="237" customFormat="1" ht="12">
      <c r="B109" s="238"/>
      <c r="D109" s="231" t="s">
        <v>138</v>
      </c>
      <c r="E109" s="239" t="s">
        <v>3</v>
      </c>
      <c r="F109" s="240" t="s">
        <v>701</v>
      </c>
      <c r="H109" s="241">
        <v>3.3</v>
      </c>
      <c r="L109" s="238"/>
      <c r="M109" s="242"/>
      <c r="N109" s="243"/>
      <c r="O109" s="243"/>
      <c r="P109" s="243"/>
      <c r="Q109" s="243"/>
      <c r="R109" s="243"/>
      <c r="S109" s="243"/>
      <c r="T109" s="244"/>
      <c r="AT109" s="239" t="s">
        <v>138</v>
      </c>
      <c r="AU109" s="239" t="s">
        <v>81</v>
      </c>
      <c r="AV109" s="237" t="s">
        <v>81</v>
      </c>
      <c r="AW109" s="237" t="s">
        <v>33</v>
      </c>
      <c r="AX109" s="237" t="s">
        <v>71</v>
      </c>
      <c r="AY109" s="239" t="s">
        <v>125</v>
      </c>
    </row>
    <row r="110" spans="2:51" s="253" customFormat="1" ht="12">
      <c r="B110" s="254"/>
      <c r="D110" s="231" t="s">
        <v>138</v>
      </c>
      <c r="E110" s="255" t="s">
        <v>3</v>
      </c>
      <c r="F110" s="256" t="s">
        <v>331</v>
      </c>
      <c r="H110" s="257">
        <v>3.3</v>
      </c>
      <c r="L110" s="254"/>
      <c r="M110" s="258"/>
      <c r="N110" s="259"/>
      <c r="O110" s="259"/>
      <c r="P110" s="259"/>
      <c r="Q110" s="259"/>
      <c r="R110" s="259"/>
      <c r="S110" s="259"/>
      <c r="T110" s="260"/>
      <c r="AT110" s="255" t="s">
        <v>138</v>
      </c>
      <c r="AU110" s="255" t="s">
        <v>81</v>
      </c>
      <c r="AV110" s="253" t="s">
        <v>132</v>
      </c>
      <c r="AW110" s="253" t="s">
        <v>33</v>
      </c>
      <c r="AX110" s="253" t="s">
        <v>79</v>
      </c>
      <c r="AY110" s="255" t="s">
        <v>125</v>
      </c>
    </row>
    <row r="111" spans="1:65" s="106" customFormat="1" ht="16.5" customHeight="1">
      <c r="A111" s="102"/>
      <c r="B111" s="103"/>
      <c r="C111" s="219" t="s">
        <v>199</v>
      </c>
      <c r="D111" s="219" t="s">
        <v>127</v>
      </c>
      <c r="E111" s="220" t="s">
        <v>702</v>
      </c>
      <c r="F111" s="221" t="s">
        <v>703</v>
      </c>
      <c r="G111" s="222" t="s">
        <v>130</v>
      </c>
      <c r="H111" s="223">
        <v>6</v>
      </c>
      <c r="I111" s="5"/>
      <c r="J111" s="224">
        <f>ROUND(I111*H111,2)</f>
        <v>0</v>
      </c>
      <c r="K111" s="221" t="s">
        <v>131</v>
      </c>
      <c r="L111" s="103"/>
      <c r="M111" s="225" t="s">
        <v>3</v>
      </c>
      <c r="N111" s="226" t="s">
        <v>42</v>
      </c>
      <c r="O111" s="125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R111" s="229" t="s">
        <v>132</v>
      </c>
      <c r="AT111" s="229" t="s">
        <v>127</v>
      </c>
      <c r="AU111" s="229" t="s">
        <v>81</v>
      </c>
      <c r="AY111" s="90" t="s">
        <v>125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90" t="s">
        <v>79</v>
      </c>
      <c r="BK111" s="230">
        <f>ROUND(I111*H111,2)</f>
        <v>0</v>
      </c>
      <c r="BL111" s="90" t="s">
        <v>132</v>
      </c>
      <c r="BM111" s="229" t="s">
        <v>704</v>
      </c>
    </row>
    <row r="112" spans="1:47" s="106" customFormat="1" ht="12">
      <c r="A112" s="102"/>
      <c r="B112" s="103"/>
      <c r="C112" s="102"/>
      <c r="D112" s="231" t="s">
        <v>134</v>
      </c>
      <c r="E112" s="102"/>
      <c r="F112" s="232" t="s">
        <v>705</v>
      </c>
      <c r="G112" s="102"/>
      <c r="H112" s="102"/>
      <c r="I112" s="102"/>
      <c r="J112" s="102"/>
      <c r="K112" s="102"/>
      <c r="L112" s="103"/>
      <c r="M112" s="233"/>
      <c r="N112" s="234"/>
      <c r="O112" s="125"/>
      <c r="P112" s="125"/>
      <c r="Q112" s="125"/>
      <c r="R112" s="125"/>
      <c r="S112" s="125"/>
      <c r="T112" s="126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T112" s="90" t="s">
        <v>134</v>
      </c>
      <c r="AU112" s="90" t="s">
        <v>81</v>
      </c>
    </row>
    <row r="113" spans="1:47" s="106" customFormat="1" ht="12">
      <c r="A113" s="102"/>
      <c r="B113" s="103"/>
      <c r="C113" s="102"/>
      <c r="D113" s="235" t="s">
        <v>136</v>
      </c>
      <c r="E113" s="102"/>
      <c r="F113" s="236" t="s">
        <v>706</v>
      </c>
      <c r="G113" s="102"/>
      <c r="H113" s="102"/>
      <c r="I113" s="102"/>
      <c r="J113" s="102"/>
      <c r="K113" s="102"/>
      <c r="L113" s="103"/>
      <c r="M113" s="233"/>
      <c r="N113" s="234"/>
      <c r="O113" s="125"/>
      <c r="P113" s="125"/>
      <c r="Q113" s="125"/>
      <c r="R113" s="125"/>
      <c r="S113" s="125"/>
      <c r="T113" s="126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T113" s="90" t="s">
        <v>136</v>
      </c>
      <c r="AU113" s="90" t="s">
        <v>81</v>
      </c>
    </row>
    <row r="114" spans="1:65" s="106" customFormat="1" ht="16.5" customHeight="1">
      <c r="A114" s="102"/>
      <c r="B114" s="103"/>
      <c r="C114" s="261" t="s">
        <v>206</v>
      </c>
      <c r="D114" s="261" t="s">
        <v>333</v>
      </c>
      <c r="E114" s="262" t="s">
        <v>707</v>
      </c>
      <c r="F114" s="263" t="s">
        <v>708</v>
      </c>
      <c r="G114" s="264" t="s">
        <v>191</v>
      </c>
      <c r="H114" s="265">
        <v>0.618</v>
      </c>
      <c r="I114" s="6"/>
      <c r="J114" s="266">
        <f>ROUND(I114*H114,2)</f>
        <v>0</v>
      </c>
      <c r="K114" s="263" t="s">
        <v>131</v>
      </c>
      <c r="L114" s="267"/>
      <c r="M114" s="268" t="s">
        <v>3</v>
      </c>
      <c r="N114" s="269" t="s">
        <v>42</v>
      </c>
      <c r="O114" s="125"/>
      <c r="P114" s="227">
        <f>O114*H114</f>
        <v>0</v>
      </c>
      <c r="Q114" s="227">
        <v>0.2</v>
      </c>
      <c r="R114" s="227">
        <f>Q114*H114</f>
        <v>0.1236</v>
      </c>
      <c r="S114" s="227">
        <v>0</v>
      </c>
      <c r="T114" s="228">
        <f>S114*H114</f>
        <v>0</v>
      </c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R114" s="229" t="s">
        <v>181</v>
      </c>
      <c r="AT114" s="229" t="s">
        <v>333</v>
      </c>
      <c r="AU114" s="229" t="s">
        <v>81</v>
      </c>
      <c r="AY114" s="90" t="s">
        <v>125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90" t="s">
        <v>79</v>
      </c>
      <c r="BK114" s="230">
        <f>ROUND(I114*H114,2)</f>
        <v>0</v>
      </c>
      <c r="BL114" s="90" t="s">
        <v>132</v>
      </c>
      <c r="BM114" s="229" t="s">
        <v>709</v>
      </c>
    </row>
    <row r="115" spans="1:47" s="106" customFormat="1" ht="12">
      <c r="A115" s="102"/>
      <c r="B115" s="103"/>
      <c r="C115" s="102"/>
      <c r="D115" s="231" t="s">
        <v>134</v>
      </c>
      <c r="E115" s="102"/>
      <c r="F115" s="232" t="s">
        <v>708</v>
      </c>
      <c r="G115" s="102"/>
      <c r="H115" s="102"/>
      <c r="I115" s="102"/>
      <c r="J115" s="102"/>
      <c r="K115" s="102"/>
      <c r="L115" s="103"/>
      <c r="M115" s="233"/>
      <c r="N115" s="234"/>
      <c r="O115" s="125"/>
      <c r="P115" s="125"/>
      <c r="Q115" s="125"/>
      <c r="R115" s="125"/>
      <c r="S115" s="125"/>
      <c r="T115" s="126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T115" s="90" t="s">
        <v>134</v>
      </c>
      <c r="AU115" s="90" t="s">
        <v>81</v>
      </c>
    </row>
    <row r="116" spans="2:51" s="237" customFormat="1" ht="12">
      <c r="B116" s="238"/>
      <c r="D116" s="231" t="s">
        <v>138</v>
      </c>
      <c r="E116" s="239" t="s">
        <v>3</v>
      </c>
      <c r="F116" s="240" t="s">
        <v>710</v>
      </c>
      <c r="H116" s="241">
        <v>0.618</v>
      </c>
      <c r="L116" s="238"/>
      <c r="M116" s="242"/>
      <c r="N116" s="243"/>
      <c r="O116" s="243"/>
      <c r="P116" s="243"/>
      <c r="Q116" s="243"/>
      <c r="R116" s="243"/>
      <c r="S116" s="243"/>
      <c r="T116" s="244"/>
      <c r="AT116" s="239" t="s">
        <v>138</v>
      </c>
      <c r="AU116" s="239" t="s">
        <v>81</v>
      </c>
      <c r="AV116" s="237" t="s">
        <v>81</v>
      </c>
      <c r="AW116" s="237" t="s">
        <v>33</v>
      </c>
      <c r="AX116" s="237" t="s">
        <v>71</v>
      </c>
      <c r="AY116" s="239" t="s">
        <v>125</v>
      </c>
    </row>
    <row r="117" spans="2:51" s="253" customFormat="1" ht="12">
      <c r="B117" s="254"/>
      <c r="D117" s="231" t="s">
        <v>138</v>
      </c>
      <c r="E117" s="255" t="s">
        <v>3</v>
      </c>
      <c r="F117" s="256" t="s">
        <v>331</v>
      </c>
      <c r="H117" s="257">
        <v>0.618</v>
      </c>
      <c r="L117" s="254"/>
      <c r="M117" s="258"/>
      <c r="N117" s="259"/>
      <c r="O117" s="259"/>
      <c r="P117" s="259"/>
      <c r="Q117" s="259"/>
      <c r="R117" s="259"/>
      <c r="S117" s="259"/>
      <c r="T117" s="260"/>
      <c r="AT117" s="255" t="s">
        <v>138</v>
      </c>
      <c r="AU117" s="255" t="s">
        <v>81</v>
      </c>
      <c r="AV117" s="253" t="s">
        <v>132</v>
      </c>
      <c r="AW117" s="253" t="s">
        <v>33</v>
      </c>
      <c r="AX117" s="253" t="s">
        <v>79</v>
      </c>
      <c r="AY117" s="255" t="s">
        <v>125</v>
      </c>
    </row>
    <row r="118" spans="1:65" s="106" customFormat="1" ht="16.5" customHeight="1">
      <c r="A118" s="102"/>
      <c r="B118" s="103"/>
      <c r="C118" s="219" t="s">
        <v>213</v>
      </c>
      <c r="D118" s="219" t="s">
        <v>127</v>
      </c>
      <c r="E118" s="220" t="s">
        <v>711</v>
      </c>
      <c r="F118" s="221" t="s">
        <v>712</v>
      </c>
      <c r="G118" s="222" t="s">
        <v>315</v>
      </c>
      <c r="H118" s="223">
        <v>0.002</v>
      </c>
      <c r="I118" s="5"/>
      <c r="J118" s="224">
        <f>ROUND(I118*H118,2)</f>
        <v>0</v>
      </c>
      <c r="K118" s="221" t="s">
        <v>131</v>
      </c>
      <c r="L118" s="103"/>
      <c r="M118" s="225" t="s">
        <v>3</v>
      </c>
      <c r="N118" s="226" t="s">
        <v>42</v>
      </c>
      <c r="O118" s="125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R118" s="229" t="s">
        <v>132</v>
      </c>
      <c r="AT118" s="229" t="s">
        <v>127</v>
      </c>
      <c r="AU118" s="229" t="s">
        <v>81</v>
      </c>
      <c r="AY118" s="90" t="s">
        <v>125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90" t="s">
        <v>79</v>
      </c>
      <c r="BK118" s="230">
        <f>ROUND(I118*H118,2)</f>
        <v>0</v>
      </c>
      <c r="BL118" s="90" t="s">
        <v>132</v>
      </c>
      <c r="BM118" s="229" t="s">
        <v>713</v>
      </c>
    </row>
    <row r="119" spans="1:47" s="106" customFormat="1" ht="12">
      <c r="A119" s="102"/>
      <c r="B119" s="103"/>
      <c r="C119" s="102"/>
      <c r="D119" s="231" t="s">
        <v>134</v>
      </c>
      <c r="E119" s="102"/>
      <c r="F119" s="232" t="s">
        <v>714</v>
      </c>
      <c r="G119" s="102"/>
      <c r="H119" s="102"/>
      <c r="I119" s="102"/>
      <c r="J119" s="102"/>
      <c r="K119" s="102"/>
      <c r="L119" s="103"/>
      <c r="M119" s="233"/>
      <c r="N119" s="234"/>
      <c r="O119" s="125"/>
      <c r="P119" s="125"/>
      <c r="Q119" s="125"/>
      <c r="R119" s="125"/>
      <c r="S119" s="125"/>
      <c r="T119" s="126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T119" s="90" t="s">
        <v>134</v>
      </c>
      <c r="AU119" s="90" t="s">
        <v>81</v>
      </c>
    </row>
    <row r="120" spans="1:47" s="106" customFormat="1" ht="12">
      <c r="A120" s="102"/>
      <c r="B120" s="103"/>
      <c r="C120" s="102"/>
      <c r="D120" s="235" t="s">
        <v>136</v>
      </c>
      <c r="E120" s="102"/>
      <c r="F120" s="236" t="s">
        <v>715</v>
      </c>
      <c r="G120" s="102"/>
      <c r="H120" s="102"/>
      <c r="I120" s="102"/>
      <c r="J120" s="102"/>
      <c r="K120" s="102"/>
      <c r="L120" s="103"/>
      <c r="M120" s="233"/>
      <c r="N120" s="234"/>
      <c r="O120" s="125"/>
      <c r="P120" s="125"/>
      <c r="Q120" s="125"/>
      <c r="R120" s="125"/>
      <c r="S120" s="125"/>
      <c r="T120" s="126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T120" s="90" t="s">
        <v>136</v>
      </c>
      <c r="AU120" s="90" t="s">
        <v>81</v>
      </c>
    </row>
    <row r="121" spans="1:65" s="106" customFormat="1" ht="16.5" customHeight="1">
      <c r="A121" s="102"/>
      <c r="B121" s="103"/>
      <c r="C121" s="261" t="s">
        <v>220</v>
      </c>
      <c r="D121" s="261" t="s">
        <v>333</v>
      </c>
      <c r="E121" s="262" t="s">
        <v>716</v>
      </c>
      <c r="F121" s="263" t="s">
        <v>717</v>
      </c>
      <c r="G121" s="264" t="s">
        <v>367</v>
      </c>
      <c r="H121" s="265">
        <v>1.5</v>
      </c>
      <c r="I121" s="6"/>
      <c r="J121" s="266">
        <f>ROUND(I121*H121,2)</f>
        <v>0</v>
      </c>
      <c r="K121" s="263" t="s">
        <v>131</v>
      </c>
      <c r="L121" s="267"/>
      <c r="M121" s="268" t="s">
        <v>3</v>
      </c>
      <c r="N121" s="269" t="s">
        <v>42</v>
      </c>
      <c r="O121" s="125"/>
      <c r="P121" s="227">
        <f>O121*H121</f>
        <v>0</v>
      </c>
      <c r="Q121" s="227">
        <v>0.001</v>
      </c>
      <c r="R121" s="227">
        <f>Q121*H121</f>
        <v>0.0015</v>
      </c>
      <c r="S121" s="227">
        <v>0</v>
      </c>
      <c r="T121" s="228">
        <f>S121*H121</f>
        <v>0</v>
      </c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R121" s="229" t="s">
        <v>181</v>
      </c>
      <c r="AT121" s="229" t="s">
        <v>333</v>
      </c>
      <c r="AU121" s="229" t="s">
        <v>81</v>
      </c>
      <c r="AY121" s="90" t="s">
        <v>125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90" t="s">
        <v>79</v>
      </c>
      <c r="BK121" s="230">
        <f>ROUND(I121*H121,2)</f>
        <v>0</v>
      </c>
      <c r="BL121" s="90" t="s">
        <v>132</v>
      </c>
      <c r="BM121" s="229" t="s">
        <v>718</v>
      </c>
    </row>
    <row r="122" spans="1:47" s="106" customFormat="1" ht="12">
      <c r="A122" s="102"/>
      <c r="B122" s="103"/>
      <c r="C122" s="102"/>
      <c r="D122" s="231" t="s">
        <v>134</v>
      </c>
      <c r="E122" s="102"/>
      <c r="F122" s="232" t="s">
        <v>717</v>
      </c>
      <c r="G122" s="102"/>
      <c r="H122" s="102"/>
      <c r="I122" s="102"/>
      <c r="J122" s="102"/>
      <c r="K122" s="102"/>
      <c r="L122" s="103"/>
      <c r="M122" s="233"/>
      <c r="N122" s="234"/>
      <c r="O122" s="125"/>
      <c r="P122" s="125"/>
      <c r="Q122" s="125"/>
      <c r="R122" s="125"/>
      <c r="S122" s="125"/>
      <c r="T122" s="126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T122" s="90" t="s">
        <v>134</v>
      </c>
      <c r="AU122" s="90" t="s">
        <v>81</v>
      </c>
    </row>
    <row r="123" spans="2:51" s="237" customFormat="1" ht="12">
      <c r="B123" s="238"/>
      <c r="D123" s="231" t="s">
        <v>138</v>
      </c>
      <c r="E123" s="239" t="s">
        <v>3</v>
      </c>
      <c r="F123" s="240" t="s">
        <v>719</v>
      </c>
      <c r="H123" s="241">
        <v>1.5</v>
      </c>
      <c r="L123" s="238"/>
      <c r="M123" s="242"/>
      <c r="N123" s="243"/>
      <c r="O123" s="243"/>
      <c r="P123" s="243"/>
      <c r="Q123" s="243"/>
      <c r="R123" s="243"/>
      <c r="S123" s="243"/>
      <c r="T123" s="244"/>
      <c r="AT123" s="239" t="s">
        <v>138</v>
      </c>
      <c r="AU123" s="239" t="s">
        <v>81</v>
      </c>
      <c r="AV123" s="237" t="s">
        <v>81</v>
      </c>
      <c r="AW123" s="237" t="s">
        <v>33</v>
      </c>
      <c r="AX123" s="237" t="s">
        <v>71</v>
      </c>
      <c r="AY123" s="239" t="s">
        <v>125</v>
      </c>
    </row>
    <row r="124" spans="2:51" s="253" customFormat="1" ht="12">
      <c r="B124" s="254"/>
      <c r="D124" s="231" t="s">
        <v>138</v>
      </c>
      <c r="E124" s="255" t="s">
        <v>3</v>
      </c>
      <c r="F124" s="256" t="s">
        <v>331</v>
      </c>
      <c r="H124" s="257">
        <v>1.5</v>
      </c>
      <c r="L124" s="254"/>
      <c r="M124" s="258"/>
      <c r="N124" s="259"/>
      <c r="O124" s="259"/>
      <c r="P124" s="259"/>
      <c r="Q124" s="259"/>
      <c r="R124" s="259"/>
      <c r="S124" s="259"/>
      <c r="T124" s="260"/>
      <c r="AT124" s="255" t="s">
        <v>138</v>
      </c>
      <c r="AU124" s="255" t="s">
        <v>81</v>
      </c>
      <c r="AV124" s="253" t="s">
        <v>132</v>
      </c>
      <c r="AW124" s="253" t="s">
        <v>33</v>
      </c>
      <c r="AX124" s="253" t="s">
        <v>79</v>
      </c>
      <c r="AY124" s="255" t="s">
        <v>125</v>
      </c>
    </row>
    <row r="125" spans="1:65" s="106" customFormat="1" ht="16.5" customHeight="1">
      <c r="A125" s="102"/>
      <c r="B125" s="103"/>
      <c r="C125" s="219" t="s">
        <v>225</v>
      </c>
      <c r="D125" s="219" t="s">
        <v>127</v>
      </c>
      <c r="E125" s="220" t="s">
        <v>720</v>
      </c>
      <c r="F125" s="221" t="s">
        <v>721</v>
      </c>
      <c r="G125" s="222" t="s">
        <v>191</v>
      </c>
      <c r="H125" s="223">
        <v>0.3</v>
      </c>
      <c r="I125" s="5"/>
      <c r="J125" s="224">
        <f>ROUND(I125*H125,2)</f>
        <v>0</v>
      </c>
      <c r="K125" s="221" t="s">
        <v>131</v>
      </c>
      <c r="L125" s="103"/>
      <c r="M125" s="225" t="s">
        <v>3</v>
      </c>
      <c r="N125" s="226" t="s">
        <v>42</v>
      </c>
      <c r="O125" s="125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R125" s="229" t="s">
        <v>132</v>
      </c>
      <c r="AT125" s="229" t="s">
        <v>127</v>
      </c>
      <c r="AU125" s="229" t="s">
        <v>81</v>
      </c>
      <c r="AY125" s="90" t="s">
        <v>125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90" t="s">
        <v>79</v>
      </c>
      <c r="BK125" s="230">
        <f>ROUND(I125*H125,2)</f>
        <v>0</v>
      </c>
      <c r="BL125" s="90" t="s">
        <v>132</v>
      </c>
      <c r="BM125" s="229" t="s">
        <v>722</v>
      </c>
    </row>
    <row r="126" spans="1:47" s="106" customFormat="1" ht="12">
      <c r="A126" s="102"/>
      <c r="B126" s="103"/>
      <c r="C126" s="102"/>
      <c r="D126" s="231" t="s">
        <v>134</v>
      </c>
      <c r="E126" s="102"/>
      <c r="F126" s="232" t="s">
        <v>723</v>
      </c>
      <c r="G126" s="102"/>
      <c r="H126" s="102"/>
      <c r="I126" s="102"/>
      <c r="J126" s="102"/>
      <c r="K126" s="102"/>
      <c r="L126" s="103"/>
      <c r="M126" s="233"/>
      <c r="N126" s="234"/>
      <c r="O126" s="125"/>
      <c r="P126" s="125"/>
      <c r="Q126" s="125"/>
      <c r="R126" s="125"/>
      <c r="S126" s="125"/>
      <c r="T126" s="126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T126" s="90" t="s">
        <v>134</v>
      </c>
      <c r="AU126" s="90" t="s">
        <v>81</v>
      </c>
    </row>
    <row r="127" spans="1:47" s="106" customFormat="1" ht="12">
      <c r="A127" s="102"/>
      <c r="B127" s="103"/>
      <c r="C127" s="102"/>
      <c r="D127" s="235" t="s">
        <v>136</v>
      </c>
      <c r="E127" s="102"/>
      <c r="F127" s="236" t="s">
        <v>724</v>
      </c>
      <c r="G127" s="102"/>
      <c r="H127" s="102"/>
      <c r="I127" s="102"/>
      <c r="J127" s="102"/>
      <c r="K127" s="102"/>
      <c r="L127" s="103"/>
      <c r="M127" s="233"/>
      <c r="N127" s="234"/>
      <c r="O127" s="125"/>
      <c r="P127" s="125"/>
      <c r="Q127" s="125"/>
      <c r="R127" s="125"/>
      <c r="S127" s="125"/>
      <c r="T127" s="126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T127" s="90" t="s">
        <v>136</v>
      </c>
      <c r="AU127" s="90" t="s">
        <v>81</v>
      </c>
    </row>
    <row r="128" spans="1:65" s="106" customFormat="1" ht="16.5" customHeight="1">
      <c r="A128" s="102"/>
      <c r="B128" s="103"/>
      <c r="C128" s="219" t="s">
        <v>9</v>
      </c>
      <c r="D128" s="219" t="s">
        <v>127</v>
      </c>
      <c r="E128" s="220" t="s">
        <v>725</v>
      </c>
      <c r="F128" s="221" t="s">
        <v>726</v>
      </c>
      <c r="G128" s="222" t="s">
        <v>191</v>
      </c>
      <c r="H128" s="223">
        <v>0.3</v>
      </c>
      <c r="I128" s="5"/>
      <c r="J128" s="224">
        <f>ROUND(I128*H128,2)</f>
        <v>0</v>
      </c>
      <c r="K128" s="221" t="s">
        <v>131</v>
      </c>
      <c r="L128" s="103"/>
      <c r="M128" s="225" t="s">
        <v>3</v>
      </c>
      <c r="N128" s="226" t="s">
        <v>42</v>
      </c>
      <c r="O128" s="125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R128" s="229" t="s">
        <v>132</v>
      </c>
      <c r="AT128" s="229" t="s">
        <v>127</v>
      </c>
      <c r="AU128" s="229" t="s">
        <v>81</v>
      </c>
      <c r="AY128" s="90" t="s">
        <v>125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90" t="s">
        <v>79</v>
      </c>
      <c r="BK128" s="230">
        <f>ROUND(I128*H128,2)</f>
        <v>0</v>
      </c>
      <c r="BL128" s="90" t="s">
        <v>132</v>
      </c>
      <c r="BM128" s="229" t="s">
        <v>727</v>
      </c>
    </row>
    <row r="129" spans="1:47" s="106" customFormat="1" ht="12">
      <c r="A129" s="102"/>
      <c r="B129" s="103"/>
      <c r="C129" s="102"/>
      <c r="D129" s="231" t="s">
        <v>134</v>
      </c>
      <c r="E129" s="102"/>
      <c r="F129" s="232" t="s">
        <v>728</v>
      </c>
      <c r="G129" s="102"/>
      <c r="H129" s="102"/>
      <c r="I129" s="102"/>
      <c r="J129" s="102"/>
      <c r="K129" s="102"/>
      <c r="L129" s="103"/>
      <c r="M129" s="233"/>
      <c r="N129" s="234"/>
      <c r="O129" s="125"/>
      <c r="P129" s="125"/>
      <c r="Q129" s="125"/>
      <c r="R129" s="125"/>
      <c r="S129" s="125"/>
      <c r="T129" s="126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T129" s="90" t="s">
        <v>134</v>
      </c>
      <c r="AU129" s="90" t="s">
        <v>81</v>
      </c>
    </row>
    <row r="130" spans="1:47" s="106" customFormat="1" ht="12">
      <c r="A130" s="102"/>
      <c r="B130" s="103"/>
      <c r="C130" s="102"/>
      <c r="D130" s="235" t="s">
        <v>136</v>
      </c>
      <c r="E130" s="102"/>
      <c r="F130" s="236" t="s">
        <v>729</v>
      </c>
      <c r="G130" s="102"/>
      <c r="H130" s="102"/>
      <c r="I130" s="102"/>
      <c r="J130" s="102"/>
      <c r="K130" s="102"/>
      <c r="L130" s="103"/>
      <c r="M130" s="233"/>
      <c r="N130" s="234"/>
      <c r="O130" s="125"/>
      <c r="P130" s="125"/>
      <c r="Q130" s="125"/>
      <c r="R130" s="125"/>
      <c r="S130" s="125"/>
      <c r="T130" s="126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T130" s="90" t="s">
        <v>136</v>
      </c>
      <c r="AU130" s="90" t="s">
        <v>81</v>
      </c>
    </row>
    <row r="131" spans="1:65" s="106" customFormat="1" ht="16.5" customHeight="1">
      <c r="A131" s="102"/>
      <c r="B131" s="103"/>
      <c r="C131" s="219" t="s">
        <v>236</v>
      </c>
      <c r="D131" s="219" t="s">
        <v>127</v>
      </c>
      <c r="E131" s="220" t="s">
        <v>657</v>
      </c>
      <c r="F131" s="221" t="s">
        <v>658</v>
      </c>
      <c r="G131" s="222" t="s">
        <v>315</v>
      </c>
      <c r="H131" s="223">
        <v>0.941</v>
      </c>
      <c r="I131" s="5"/>
      <c r="J131" s="224">
        <f>ROUND(I131*H131,2)</f>
        <v>0</v>
      </c>
      <c r="K131" s="221" t="s">
        <v>131</v>
      </c>
      <c r="L131" s="103"/>
      <c r="M131" s="225" t="s">
        <v>3</v>
      </c>
      <c r="N131" s="226" t="s">
        <v>42</v>
      </c>
      <c r="O131" s="125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R131" s="229" t="s">
        <v>132</v>
      </c>
      <c r="AT131" s="229" t="s">
        <v>127</v>
      </c>
      <c r="AU131" s="229" t="s">
        <v>81</v>
      </c>
      <c r="AY131" s="90" t="s">
        <v>125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90" t="s">
        <v>79</v>
      </c>
      <c r="BK131" s="230">
        <f>ROUND(I131*H131,2)</f>
        <v>0</v>
      </c>
      <c r="BL131" s="90" t="s">
        <v>132</v>
      </c>
      <c r="BM131" s="229" t="s">
        <v>730</v>
      </c>
    </row>
    <row r="132" spans="1:47" s="106" customFormat="1" ht="12">
      <c r="A132" s="102"/>
      <c r="B132" s="103"/>
      <c r="C132" s="102"/>
      <c r="D132" s="231" t="s">
        <v>134</v>
      </c>
      <c r="E132" s="102"/>
      <c r="F132" s="232" t="s">
        <v>660</v>
      </c>
      <c r="G132" s="102"/>
      <c r="H132" s="102"/>
      <c r="I132" s="102"/>
      <c r="J132" s="102"/>
      <c r="K132" s="102"/>
      <c r="L132" s="103"/>
      <c r="M132" s="233"/>
      <c r="N132" s="234"/>
      <c r="O132" s="125"/>
      <c r="P132" s="125"/>
      <c r="Q132" s="125"/>
      <c r="R132" s="125"/>
      <c r="S132" s="125"/>
      <c r="T132" s="126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T132" s="90" t="s">
        <v>134</v>
      </c>
      <c r="AU132" s="90" t="s">
        <v>81</v>
      </c>
    </row>
    <row r="133" spans="1:47" s="106" customFormat="1" ht="12">
      <c r="A133" s="102"/>
      <c r="B133" s="103"/>
      <c r="C133" s="102"/>
      <c r="D133" s="235" t="s">
        <v>136</v>
      </c>
      <c r="E133" s="102"/>
      <c r="F133" s="236" t="s">
        <v>661</v>
      </c>
      <c r="G133" s="102"/>
      <c r="H133" s="102"/>
      <c r="I133" s="102"/>
      <c r="J133" s="102"/>
      <c r="K133" s="102"/>
      <c r="L133" s="103"/>
      <c r="M133" s="270"/>
      <c r="N133" s="271"/>
      <c r="O133" s="272"/>
      <c r="P133" s="272"/>
      <c r="Q133" s="272"/>
      <c r="R133" s="272"/>
      <c r="S133" s="272"/>
      <c r="T133" s="273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T133" s="90" t="s">
        <v>136</v>
      </c>
      <c r="AU133" s="90" t="s">
        <v>81</v>
      </c>
    </row>
    <row r="134" spans="1:31" s="106" customFormat="1" ht="6.95" customHeight="1">
      <c r="A134" s="102"/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03"/>
      <c r="M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</row>
  </sheetData>
  <sheetProtection algorithmName="SHA-512" hashValue="FLqVjMJXfNh/Q7h+xuD9LkqETDb5MvucxeXQdW1SGirFWIyr80PqupokB7fvaB0/vjbuw4Ly9fF1+OvixboJyQ==" saltValue="L4r+GocUJVu7hmaXljmZYQ==" spinCount="100000" sheet="1" objects="1" scenarios="1" formatCells="0" formatColumns="0" formatRows="0" autoFilter="0"/>
  <autoFilter ref="C80:K13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83101115"/>
    <hyperlink ref="F89" r:id="rId2" display="https://podminky.urs.cz/item/CS_URS_2023_01/184102114"/>
    <hyperlink ref="F94" r:id="rId3" display="https://podminky.urs.cz/item/CS_URS_2023_01/184215132"/>
    <hyperlink ref="F101" r:id="rId4" display="https://podminky.urs.cz/item/CS_URS_2023_01/184215411"/>
    <hyperlink ref="F106" r:id="rId5" display="https://podminky.urs.cz/item/CS_URS_2023_01/184501141"/>
    <hyperlink ref="F113" r:id="rId6" display="https://podminky.urs.cz/item/CS_URS_2023_01/184911421"/>
    <hyperlink ref="F120" r:id="rId7" display="https://podminky.urs.cz/item/CS_URS_2023_01/185802114"/>
    <hyperlink ref="F127" r:id="rId8" display="https://podminky.urs.cz/item/CS_URS_2023_01/185804311"/>
    <hyperlink ref="F130" r:id="rId9" display="https://podminky.urs.cz/item/CS_URS_2023_01/185851121"/>
    <hyperlink ref="F133" r:id="rId10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89" customWidth="1"/>
    <col min="2" max="2" width="1.1484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7.421875" style="89" customWidth="1"/>
    <col min="8" max="8" width="14.00390625" style="89" customWidth="1"/>
    <col min="9" max="9" width="15.8515625" style="89" customWidth="1"/>
    <col min="10" max="11" width="22.28125" style="89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77" t="s">
        <v>6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90" t="s">
        <v>90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81</v>
      </c>
    </row>
    <row r="4" spans="2:46" ht="24.95" customHeight="1">
      <c r="B4" s="93"/>
      <c r="D4" s="94" t="s">
        <v>91</v>
      </c>
      <c r="L4" s="93"/>
      <c r="M4" s="161" t="s">
        <v>11</v>
      </c>
      <c r="AT4" s="90" t="s">
        <v>4</v>
      </c>
    </row>
    <row r="5" spans="2:12" ht="6.95" customHeight="1">
      <c r="B5" s="93"/>
      <c r="L5" s="93"/>
    </row>
    <row r="6" spans="2:12" ht="12" customHeight="1">
      <c r="B6" s="93"/>
      <c r="D6" s="99" t="s">
        <v>17</v>
      </c>
      <c r="L6" s="93"/>
    </row>
    <row r="7" spans="2:12" ht="26.25" customHeight="1">
      <c r="B7" s="93"/>
      <c r="E7" s="316" t="str">
        <f>'Rekapitulace stavby'!K6</f>
        <v>LFP - Napojení areálové kanalizace kampusu UniMeC na Roudenský kanalizační sběrač – projekční a inženýrská činnost</v>
      </c>
      <c r="F7" s="317"/>
      <c r="G7" s="317"/>
      <c r="H7" s="317"/>
      <c r="L7" s="93"/>
    </row>
    <row r="8" spans="1:31" s="106" customFormat="1" ht="12" customHeight="1">
      <c r="A8" s="102"/>
      <c r="B8" s="103"/>
      <c r="C8" s="102"/>
      <c r="D8" s="99" t="s">
        <v>92</v>
      </c>
      <c r="E8" s="102"/>
      <c r="F8" s="102"/>
      <c r="G8" s="102"/>
      <c r="H8" s="102"/>
      <c r="I8" s="102"/>
      <c r="J8" s="102"/>
      <c r="K8" s="102"/>
      <c r="L8" s="16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s="106" customFormat="1" ht="16.5" customHeight="1">
      <c r="A9" s="102"/>
      <c r="B9" s="103"/>
      <c r="C9" s="102"/>
      <c r="D9" s="102"/>
      <c r="E9" s="306" t="s">
        <v>731</v>
      </c>
      <c r="F9" s="315"/>
      <c r="G9" s="315"/>
      <c r="H9" s="315"/>
      <c r="I9" s="102"/>
      <c r="J9" s="102"/>
      <c r="K9" s="102"/>
      <c r="L9" s="16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s="106" customFormat="1" ht="12">
      <c r="A10" s="102"/>
      <c r="B10" s="103"/>
      <c r="C10" s="102"/>
      <c r="D10" s="102"/>
      <c r="E10" s="102"/>
      <c r="F10" s="102"/>
      <c r="G10" s="102"/>
      <c r="H10" s="102"/>
      <c r="I10" s="102"/>
      <c r="J10" s="102"/>
      <c r="K10" s="102"/>
      <c r="L10" s="16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s="106" customFormat="1" ht="12" customHeight="1">
      <c r="A11" s="102"/>
      <c r="B11" s="103"/>
      <c r="C11" s="102"/>
      <c r="D11" s="99" t="s">
        <v>19</v>
      </c>
      <c r="E11" s="102"/>
      <c r="F11" s="100" t="s">
        <v>3</v>
      </c>
      <c r="G11" s="102"/>
      <c r="H11" s="102"/>
      <c r="I11" s="99" t="s">
        <v>20</v>
      </c>
      <c r="J11" s="100" t="s">
        <v>3</v>
      </c>
      <c r="K11" s="102"/>
      <c r="L11" s="16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s="106" customFormat="1" ht="12" customHeight="1">
      <c r="A12" s="102"/>
      <c r="B12" s="103"/>
      <c r="C12" s="102"/>
      <c r="D12" s="99" t="s">
        <v>21</v>
      </c>
      <c r="E12" s="102"/>
      <c r="F12" s="100" t="s">
        <v>94</v>
      </c>
      <c r="G12" s="102"/>
      <c r="H12" s="102"/>
      <c r="I12" s="99" t="s">
        <v>23</v>
      </c>
      <c r="J12" s="163" t="str">
        <f>IF('Rekapitulace stavby'!AN8="Vyplň údaj","",'Rekapitulace stavby'!AN8)</f>
        <v/>
      </c>
      <c r="K12" s="102"/>
      <c r="L12" s="16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s="106" customFormat="1" ht="10.9" customHeight="1">
      <c r="A13" s="102"/>
      <c r="B13" s="103"/>
      <c r="C13" s="102"/>
      <c r="D13" s="102"/>
      <c r="E13" s="102"/>
      <c r="F13" s="102"/>
      <c r="G13" s="102"/>
      <c r="H13" s="102"/>
      <c r="I13" s="102"/>
      <c r="J13" s="102"/>
      <c r="K13" s="102"/>
      <c r="L13" s="16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s="106" customFormat="1" ht="12" customHeight="1">
      <c r="A14" s="102"/>
      <c r="B14" s="103"/>
      <c r="C14" s="102"/>
      <c r="D14" s="99" t="s">
        <v>24</v>
      </c>
      <c r="E14" s="102"/>
      <c r="F14" s="102"/>
      <c r="G14" s="102"/>
      <c r="H14" s="102"/>
      <c r="I14" s="99" t="s">
        <v>25</v>
      </c>
      <c r="J14" s="100" t="str">
        <f>IF('Rekapitulace stavby'!AN10="","",'Rekapitulace stavby'!AN10)</f>
        <v/>
      </c>
      <c r="K14" s="102"/>
      <c r="L14" s="16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s="106" customFormat="1" ht="18" customHeight="1">
      <c r="A15" s="102"/>
      <c r="B15" s="103"/>
      <c r="C15" s="102"/>
      <c r="D15" s="102"/>
      <c r="E15" s="100" t="str">
        <f>IF('Rekapitulace stavby'!E11="","",'Rekapitulace stavby'!E11)</f>
        <v xml:space="preserve"> </v>
      </c>
      <c r="F15" s="102"/>
      <c r="G15" s="102"/>
      <c r="H15" s="102"/>
      <c r="I15" s="99" t="s">
        <v>26</v>
      </c>
      <c r="J15" s="100" t="str">
        <f>IF('Rekapitulace stavby'!AN11="","",'Rekapitulace stavby'!AN11)</f>
        <v/>
      </c>
      <c r="K15" s="102"/>
      <c r="L15" s="16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s="106" customFormat="1" ht="6.95" customHeight="1">
      <c r="A16" s="102"/>
      <c r="B16" s="103"/>
      <c r="C16" s="102"/>
      <c r="D16" s="102"/>
      <c r="E16" s="102"/>
      <c r="F16" s="102"/>
      <c r="G16" s="102"/>
      <c r="H16" s="102"/>
      <c r="I16" s="102"/>
      <c r="J16" s="102"/>
      <c r="K16" s="102"/>
      <c r="L16" s="16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s="106" customFormat="1" ht="12" customHeight="1">
      <c r="A17" s="102"/>
      <c r="B17" s="103"/>
      <c r="C17" s="102"/>
      <c r="D17" s="99" t="s">
        <v>27</v>
      </c>
      <c r="E17" s="102"/>
      <c r="F17" s="102"/>
      <c r="G17" s="102"/>
      <c r="H17" s="102"/>
      <c r="I17" s="99" t="s">
        <v>25</v>
      </c>
      <c r="J17" s="164" t="str">
        <f>IF('Rekapitulace stavby'!AN13="Vyplň údaj","",'Rekapitulace stavby'!AN13)</f>
        <v/>
      </c>
      <c r="K17" s="102"/>
      <c r="L17" s="16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s="106" customFormat="1" ht="18" customHeight="1">
      <c r="A18" s="102"/>
      <c r="B18" s="103"/>
      <c r="C18" s="102"/>
      <c r="D18" s="102"/>
      <c r="E18" s="318" t="str">
        <f>IF('Rekapitulace stavby'!E14="Vyplň údaj","",'Rekapitulace stavby'!E14)</f>
        <v/>
      </c>
      <c r="F18" s="318"/>
      <c r="G18" s="318"/>
      <c r="H18" s="318"/>
      <c r="I18" s="99" t="s">
        <v>26</v>
      </c>
      <c r="J18" s="164" t="str">
        <f>IF('Rekapitulace stavby'!AN14="Vyplň údaj","",'Rekapitulace stavby'!AN14)</f>
        <v/>
      </c>
      <c r="K18" s="102"/>
      <c r="L18" s="16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s="106" customFormat="1" ht="6.95" customHeight="1">
      <c r="A19" s="102"/>
      <c r="B19" s="103"/>
      <c r="C19" s="102"/>
      <c r="D19" s="102"/>
      <c r="E19" s="102"/>
      <c r="F19" s="102"/>
      <c r="G19" s="102"/>
      <c r="H19" s="102"/>
      <c r="I19" s="102"/>
      <c r="J19" s="102"/>
      <c r="K19" s="102"/>
      <c r="L19" s="16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s="106" customFormat="1" ht="12" customHeight="1">
      <c r="A20" s="102"/>
      <c r="B20" s="103"/>
      <c r="C20" s="102"/>
      <c r="D20" s="99" t="s">
        <v>29</v>
      </c>
      <c r="E20" s="102"/>
      <c r="F20" s="102"/>
      <c r="G20" s="102"/>
      <c r="H20" s="102"/>
      <c r="I20" s="99" t="s">
        <v>25</v>
      </c>
      <c r="J20" s="100" t="s">
        <v>30</v>
      </c>
      <c r="K20" s="102"/>
      <c r="L20" s="16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s="106" customFormat="1" ht="18" customHeight="1">
      <c r="A21" s="102"/>
      <c r="B21" s="103"/>
      <c r="C21" s="102"/>
      <c r="D21" s="102"/>
      <c r="E21" s="100" t="s">
        <v>31</v>
      </c>
      <c r="F21" s="102"/>
      <c r="G21" s="102"/>
      <c r="H21" s="102"/>
      <c r="I21" s="99" t="s">
        <v>26</v>
      </c>
      <c r="J21" s="100" t="s">
        <v>32</v>
      </c>
      <c r="K21" s="102"/>
      <c r="L21" s="16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s="106" customFormat="1" ht="6.95" customHeight="1">
      <c r="A22" s="102"/>
      <c r="B22" s="103"/>
      <c r="C22" s="102"/>
      <c r="D22" s="102"/>
      <c r="E22" s="102"/>
      <c r="F22" s="102"/>
      <c r="G22" s="102"/>
      <c r="H22" s="102"/>
      <c r="I22" s="102"/>
      <c r="J22" s="102"/>
      <c r="K22" s="102"/>
      <c r="L22" s="16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s="106" customFormat="1" ht="12" customHeight="1">
      <c r="A23" s="102"/>
      <c r="B23" s="103"/>
      <c r="C23" s="102"/>
      <c r="D23" s="99" t="s">
        <v>34</v>
      </c>
      <c r="E23" s="102"/>
      <c r="F23" s="102"/>
      <c r="G23" s="102"/>
      <c r="H23" s="102"/>
      <c r="I23" s="99" t="s">
        <v>25</v>
      </c>
      <c r="J23" s="100" t="s">
        <v>30</v>
      </c>
      <c r="K23" s="102"/>
      <c r="L23" s="16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s="106" customFormat="1" ht="18" customHeight="1">
      <c r="A24" s="102"/>
      <c r="B24" s="103"/>
      <c r="C24" s="102"/>
      <c r="D24" s="102"/>
      <c r="E24" s="100" t="s">
        <v>31</v>
      </c>
      <c r="F24" s="102"/>
      <c r="G24" s="102"/>
      <c r="H24" s="102"/>
      <c r="I24" s="99" t="s">
        <v>26</v>
      </c>
      <c r="J24" s="100" t="s">
        <v>32</v>
      </c>
      <c r="K24" s="102"/>
      <c r="L24" s="16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106" customFormat="1" ht="6.95" customHeight="1">
      <c r="A25" s="102"/>
      <c r="B25" s="103"/>
      <c r="C25" s="102"/>
      <c r="D25" s="102"/>
      <c r="E25" s="102"/>
      <c r="F25" s="102"/>
      <c r="G25" s="102"/>
      <c r="H25" s="102"/>
      <c r="I25" s="102"/>
      <c r="J25" s="102"/>
      <c r="K25" s="102"/>
      <c r="L25" s="16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106" customFormat="1" ht="12" customHeight="1">
      <c r="A26" s="102"/>
      <c r="B26" s="103"/>
      <c r="C26" s="102"/>
      <c r="D26" s="99" t="s">
        <v>35</v>
      </c>
      <c r="E26" s="102"/>
      <c r="F26" s="102"/>
      <c r="G26" s="102"/>
      <c r="H26" s="102"/>
      <c r="I26" s="102"/>
      <c r="J26" s="102"/>
      <c r="K26" s="102"/>
      <c r="L26" s="16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s="168" customFormat="1" ht="16.5" customHeight="1">
      <c r="A27" s="165"/>
      <c r="B27" s="166"/>
      <c r="C27" s="165"/>
      <c r="D27" s="165"/>
      <c r="E27" s="293" t="s">
        <v>3</v>
      </c>
      <c r="F27" s="293"/>
      <c r="G27" s="293"/>
      <c r="H27" s="293"/>
      <c r="I27" s="165"/>
      <c r="J27" s="165"/>
      <c r="K27" s="165"/>
      <c r="L27" s="167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106" customFormat="1" ht="6.95" customHeight="1">
      <c r="A28" s="102"/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16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s="106" customFormat="1" ht="6.95" customHeight="1">
      <c r="A29" s="102"/>
      <c r="B29" s="103"/>
      <c r="C29" s="102"/>
      <c r="D29" s="133"/>
      <c r="E29" s="133"/>
      <c r="F29" s="133"/>
      <c r="G29" s="133"/>
      <c r="H29" s="133"/>
      <c r="I29" s="133"/>
      <c r="J29" s="133"/>
      <c r="K29" s="133"/>
      <c r="L29" s="16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106" customFormat="1" ht="25.35" customHeight="1">
      <c r="A30" s="102"/>
      <c r="B30" s="103"/>
      <c r="C30" s="102"/>
      <c r="D30" s="169" t="s">
        <v>37</v>
      </c>
      <c r="E30" s="102"/>
      <c r="F30" s="102"/>
      <c r="G30" s="102"/>
      <c r="H30" s="102"/>
      <c r="I30" s="102"/>
      <c r="J30" s="170">
        <f>ROUND(J81,2)</f>
        <v>0</v>
      </c>
      <c r="K30" s="102"/>
      <c r="L30" s="16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s="106" customFormat="1" ht="6.95" customHeight="1">
      <c r="A31" s="102"/>
      <c r="B31" s="103"/>
      <c r="C31" s="102"/>
      <c r="D31" s="133"/>
      <c r="E31" s="133"/>
      <c r="F31" s="133"/>
      <c r="G31" s="133"/>
      <c r="H31" s="133"/>
      <c r="I31" s="133"/>
      <c r="J31" s="133"/>
      <c r="K31" s="133"/>
      <c r="L31" s="16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106" customFormat="1" ht="14.45" customHeight="1">
      <c r="A32" s="102"/>
      <c r="B32" s="103"/>
      <c r="C32" s="102"/>
      <c r="D32" s="102"/>
      <c r="E32" s="102"/>
      <c r="F32" s="171" t="s">
        <v>39</v>
      </c>
      <c r="G32" s="102"/>
      <c r="H32" s="102"/>
      <c r="I32" s="171" t="s">
        <v>38</v>
      </c>
      <c r="J32" s="171" t="s">
        <v>40</v>
      </c>
      <c r="K32" s="102"/>
      <c r="L32" s="16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s="106" customFormat="1" ht="14.45" customHeight="1">
      <c r="A33" s="102"/>
      <c r="B33" s="103"/>
      <c r="C33" s="102"/>
      <c r="D33" s="172" t="s">
        <v>41</v>
      </c>
      <c r="E33" s="99" t="s">
        <v>42</v>
      </c>
      <c r="F33" s="173">
        <f>ROUND((SUM(BE81:BE149)),2)</f>
        <v>0</v>
      </c>
      <c r="G33" s="102"/>
      <c r="H33" s="102"/>
      <c r="I33" s="174">
        <v>0.21</v>
      </c>
      <c r="J33" s="173">
        <f>ROUND(((SUM(BE81:BE149))*I33),2)</f>
        <v>0</v>
      </c>
      <c r="K33" s="102"/>
      <c r="L33" s="16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s="106" customFormat="1" ht="14.45" customHeight="1">
      <c r="A34" s="102"/>
      <c r="B34" s="103"/>
      <c r="C34" s="102"/>
      <c r="D34" s="102"/>
      <c r="E34" s="99" t="s">
        <v>43</v>
      </c>
      <c r="F34" s="173">
        <f>ROUND((SUM(BF81:BF149)),2)</f>
        <v>0</v>
      </c>
      <c r="G34" s="102"/>
      <c r="H34" s="102"/>
      <c r="I34" s="174">
        <v>0.15</v>
      </c>
      <c r="J34" s="173">
        <f>ROUND(((SUM(BF81:BF149))*I34),2)</f>
        <v>0</v>
      </c>
      <c r="K34" s="102"/>
      <c r="L34" s="16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s="106" customFormat="1" ht="14.45" customHeight="1" hidden="1">
      <c r="A35" s="102"/>
      <c r="B35" s="103"/>
      <c r="C35" s="102"/>
      <c r="D35" s="102"/>
      <c r="E35" s="99" t="s">
        <v>44</v>
      </c>
      <c r="F35" s="173">
        <f>ROUND((SUM(BG81:BG149)),2)</f>
        <v>0</v>
      </c>
      <c r="G35" s="102"/>
      <c r="H35" s="102"/>
      <c r="I35" s="174">
        <v>0.21</v>
      </c>
      <c r="J35" s="173">
        <f>0</f>
        <v>0</v>
      </c>
      <c r="K35" s="102"/>
      <c r="L35" s="16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s="106" customFormat="1" ht="14.45" customHeight="1" hidden="1">
      <c r="A36" s="102"/>
      <c r="B36" s="103"/>
      <c r="C36" s="102"/>
      <c r="D36" s="102"/>
      <c r="E36" s="99" t="s">
        <v>45</v>
      </c>
      <c r="F36" s="173">
        <f>ROUND((SUM(BH81:BH149)),2)</f>
        <v>0</v>
      </c>
      <c r="G36" s="102"/>
      <c r="H36" s="102"/>
      <c r="I36" s="174">
        <v>0.15</v>
      </c>
      <c r="J36" s="173">
        <f>0</f>
        <v>0</v>
      </c>
      <c r="K36" s="102"/>
      <c r="L36" s="16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s="106" customFormat="1" ht="14.45" customHeight="1" hidden="1">
      <c r="A37" s="102"/>
      <c r="B37" s="103"/>
      <c r="C37" s="102"/>
      <c r="D37" s="102"/>
      <c r="E37" s="99" t="s">
        <v>46</v>
      </c>
      <c r="F37" s="173">
        <f>ROUND((SUM(BI81:BI149)),2)</f>
        <v>0</v>
      </c>
      <c r="G37" s="102"/>
      <c r="H37" s="102"/>
      <c r="I37" s="174">
        <v>0</v>
      </c>
      <c r="J37" s="173">
        <f>0</f>
        <v>0</v>
      </c>
      <c r="K37" s="102"/>
      <c r="L37" s="16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s="106" customFormat="1" ht="6.95" customHeight="1">
      <c r="A38" s="102"/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6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s="106" customFormat="1" ht="25.35" customHeight="1">
      <c r="A39" s="102"/>
      <c r="B39" s="103"/>
      <c r="C39" s="175"/>
      <c r="D39" s="176" t="s">
        <v>47</v>
      </c>
      <c r="E39" s="127"/>
      <c r="F39" s="127"/>
      <c r="G39" s="177" t="s">
        <v>48</v>
      </c>
      <c r="H39" s="178" t="s">
        <v>49</v>
      </c>
      <c r="I39" s="127"/>
      <c r="J39" s="179">
        <f>SUM(J30:J37)</f>
        <v>0</v>
      </c>
      <c r="K39" s="180"/>
      <c r="L39" s="16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s="106" customFormat="1" ht="14.45" customHeight="1">
      <c r="A40" s="10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6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4" spans="1:31" s="106" customFormat="1" ht="6.95" customHeight="1">
      <c r="A44" s="102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6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s="106" customFormat="1" ht="24.95" customHeight="1">
      <c r="A45" s="102"/>
      <c r="B45" s="103"/>
      <c r="C45" s="94" t="s">
        <v>95</v>
      </c>
      <c r="D45" s="102"/>
      <c r="E45" s="102"/>
      <c r="F45" s="102"/>
      <c r="G45" s="102"/>
      <c r="H45" s="102"/>
      <c r="I45" s="102"/>
      <c r="J45" s="102"/>
      <c r="K45" s="102"/>
      <c r="L45" s="16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s="106" customFormat="1" ht="6.95" customHeight="1">
      <c r="A46" s="102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6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s="106" customFormat="1" ht="12" customHeight="1">
      <c r="A47" s="102"/>
      <c r="B47" s="103"/>
      <c r="C47" s="99" t="s">
        <v>17</v>
      </c>
      <c r="D47" s="102"/>
      <c r="E47" s="102"/>
      <c r="F47" s="102"/>
      <c r="G47" s="102"/>
      <c r="H47" s="102"/>
      <c r="I47" s="102"/>
      <c r="J47" s="102"/>
      <c r="K47" s="102"/>
      <c r="L47" s="16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s="106" customFormat="1" ht="26.25" customHeight="1">
      <c r="A48" s="102"/>
      <c r="B48" s="103"/>
      <c r="C48" s="102"/>
      <c r="D48" s="102"/>
      <c r="E48" s="316" t="str">
        <f>E7</f>
        <v>LFP - Napojení areálové kanalizace kampusu UniMeC na Roudenský kanalizační sběrač – projekční a inženýrská činnost</v>
      </c>
      <c r="F48" s="317"/>
      <c r="G48" s="317"/>
      <c r="H48" s="317"/>
      <c r="I48" s="102"/>
      <c r="J48" s="102"/>
      <c r="K48" s="102"/>
      <c r="L48" s="16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s="106" customFormat="1" ht="12" customHeight="1">
      <c r="A49" s="102"/>
      <c r="B49" s="103"/>
      <c r="C49" s="99" t="s">
        <v>92</v>
      </c>
      <c r="D49" s="102"/>
      <c r="E49" s="102"/>
      <c r="F49" s="102"/>
      <c r="G49" s="102"/>
      <c r="H49" s="102"/>
      <c r="I49" s="102"/>
      <c r="J49" s="102"/>
      <c r="K49" s="102"/>
      <c r="L49" s="16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s="106" customFormat="1" ht="16.5" customHeight="1">
      <c r="A50" s="102"/>
      <c r="B50" s="103"/>
      <c r="C50" s="102"/>
      <c r="D50" s="102"/>
      <c r="E50" s="306" t="str">
        <f>E9</f>
        <v>VON - Vedlejší a ostatní náklady</v>
      </c>
      <c r="F50" s="315"/>
      <c r="G50" s="315"/>
      <c r="H50" s="315"/>
      <c r="I50" s="102"/>
      <c r="J50" s="102"/>
      <c r="K50" s="102"/>
      <c r="L50" s="16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s="106" customFormat="1" ht="6.95" customHeight="1">
      <c r="A51" s="102"/>
      <c r="B51" s="103"/>
      <c r="C51" s="102"/>
      <c r="D51" s="102"/>
      <c r="E51" s="102"/>
      <c r="F51" s="102"/>
      <c r="G51" s="102"/>
      <c r="H51" s="102"/>
      <c r="I51" s="102"/>
      <c r="J51" s="102"/>
      <c r="K51" s="102"/>
      <c r="L51" s="16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s="106" customFormat="1" ht="12" customHeight="1">
      <c r="A52" s="102"/>
      <c r="B52" s="103"/>
      <c r="C52" s="99" t="s">
        <v>21</v>
      </c>
      <c r="D52" s="102"/>
      <c r="E52" s="102"/>
      <c r="F52" s="100" t="str">
        <f>F12</f>
        <v>Plzeň</v>
      </c>
      <c r="G52" s="102"/>
      <c r="H52" s="102"/>
      <c r="I52" s="99" t="s">
        <v>23</v>
      </c>
      <c r="J52" s="163" t="str">
        <f>IF(J12="","",J12)</f>
        <v/>
      </c>
      <c r="K52" s="102"/>
      <c r="L52" s="16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s="106" customFormat="1" ht="6.95" customHeight="1">
      <c r="A53" s="102"/>
      <c r="B53" s="103"/>
      <c r="C53" s="102"/>
      <c r="D53" s="102"/>
      <c r="E53" s="102"/>
      <c r="F53" s="102"/>
      <c r="G53" s="102"/>
      <c r="H53" s="102"/>
      <c r="I53" s="102"/>
      <c r="J53" s="102"/>
      <c r="K53" s="102"/>
      <c r="L53" s="16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s="106" customFormat="1" ht="15.2" customHeight="1">
      <c r="A54" s="102"/>
      <c r="B54" s="103"/>
      <c r="C54" s="99" t="s">
        <v>24</v>
      </c>
      <c r="D54" s="102"/>
      <c r="E54" s="102"/>
      <c r="F54" s="100" t="str">
        <f>E15</f>
        <v xml:space="preserve"> </v>
      </c>
      <c r="G54" s="102"/>
      <c r="H54" s="102"/>
      <c r="I54" s="99" t="s">
        <v>29</v>
      </c>
      <c r="J54" s="181" t="str">
        <f>E21</f>
        <v>Petr Königsmark</v>
      </c>
      <c r="K54" s="102"/>
      <c r="L54" s="16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  <row r="55" spans="1:31" s="106" customFormat="1" ht="15.2" customHeight="1">
      <c r="A55" s="102"/>
      <c r="B55" s="103"/>
      <c r="C55" s="99" t="s">
        <v>27</v>
      </c>
      <c r="D55" s="102"/>
      <c r="E55" s="102"/>
      <c r="F55" s="100" t="str">
        <f>IF(E18="","",E18)</f>
        <v/>
      </c>
      <c r="G55" s="102"/>
      <c r="H55" s="102"/>
      <c r="I55" s="99" t="s">
        <v>34</v>
      </c>
      <c r="J55" s="181" t="str">
        <f>E24</f>
        <v>Petr Königsmark</v>
      </c>
      <c r="K55" s="102"/>
      <c r="L55" s="16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s="106" customFormat="1" ht="10.35" customHeight="1">
      <c r="A56" s="102"/>
      <c r="B56" s="103"/>
      <c r="C56" s="102"/>
      <c r="D56" s="102"/>
      <c r="E56" s="102"/>
      <c r="F56" s="102"/>
      <c r="G56" s="102"/>
      <c r="H56" s="102"/>
      <c r="I56" s="102"/>
      <c r="J56" s="102"/>
      <c r="K56" s="102"/>
      <c r="L56" s="16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s="106" customFormat="1" ht="29.25" customHeight="1">
      <c r="A57" s="102"/>
      <c r="B57" s="103"/>
      <c r="C57" s="182" t="s">
        <v>96</v>
      </c>
      <c r="D57" s="175"/>
      <c r="E57" s="175"/>
      <c r="F57" s="175"/>
      <c r="G57" s="175"/>
      <c r="H57" s="175"/>
      <c r="I57" s="175"/>
      <c r="J57" s="183" t="s">
        <v>97</v>
      </c>
      <c r="K57" s="175"/>
      <c r="L57" s="16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s="106" customFormat="1" ht="10.35" customHeight="1">
      <c r="A58" s="102"/>
      <c r="B58" s="103"/>
      <c r="C58" s="102"/>
      <c r="D58" s="102"/>
      <c r="E58" s="102"/>
      <c r="F58" s="102"/>
      <c r="G58" s="102"/>
      <c r="H58" s="102"/>
      <c r="I58" s="102"/>
      <c r="J58" s="102"/>
      <c r="K58" s="102"/>
      <c r="L58" s="16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47" s="106" customFormat="1" ht="22.9" customHeight="1">
      <c r="A59" s="102"/>
      <c r="B59" s="103"/>
      <c r="C59" s="184" t="s">
        <v>69</v>
      </c>
      <c r="D59" s="102"/>
      <c r="E59" s="102"/>
      <c r="F59" s="102"/>
      <c r="G59" s="102"/>
      <c r="H59" s="102"/>
      <c r="I59" s="102"/>
      <c r="J59" s="170">
        <f>J81</f>
        <v>0</v>
      </c>
      <c r="K59" s="102"/>
      <c r="L59" s="16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U59" s="90" t="s">
        <v>98</v>
      </c>
    </row>
    <row r="60" spans="2:12" s="185" customFormat="1" ht="24.95" customHeight="1">
      <c r="B60" s="186"/>
      <c r="D60" s="187" t="s">
        <v>732</v>
      </c>
      <c r="E60" s="188"/>
      <c r="F60" s="188"/>
      <c r="G60" s="188"/>
      <c r="H60" s="188"/>
      <c r="I60" s="188"/>
      <c r="J60" s="189">
        <f>J82</f>
        <v>0</v>
      </c>
      <c r="L60" s="186"/>
    </row>
    <row r="61" spans="2:12" s="190" customFormat="1" ht="19.9" customHeight="1">
      <c r="B61" s="191"/>
      <c r="D61" s="192" t="s">
        <v>733</v>
      </c>
      <c r="E61" s="193"/>
      <c r="F61" s="193"/>
      <c r="G61" s="193"/>
      <c r="H61" s="193"/>
      <c r="I61" s="193"/>
      <c r="J61" s="194">
        <f>J83</f>
        <v>0</v>
      </c>
      <c r="L61" s="191"/>
    </row>
    <row r="62" spans="1:31" s="106" customFormat="1" ht="21.75" customHeight="1">
      <c r="A62" s="102"/>
      <c r="B62" s="103"/>
      <c r="C62" s="102"/>
      <c r="D62" s="102"/>
      <c r="E62" s="102"/>
      <c r="F62" s="102"/>
      <c r="G62" s="102"/>
      <c r="H62" s="102"/>
      <c r="I62" s="102"/>
      <c r="J62" s="102"/>
      <c r="K62" s="102"/>
      <c r="L62" s="16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</row>
    <row r="63" spans="1:31" s="106" customFormat="1" ht="6.95" customHeight="1">
      <c r="A63" s="102"/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6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</row>
    <row r="67" spans="1:31" s="106" customFormat="1" ht="6.95" customHeight="1">
      <c r="A67" s="102"/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6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31" s="106" customFormat="1" ht="24.95" customHeight="1">
      <c r="A68" s="102"/>
      <c r="B68" s="103"/>
      <c r="C68" s="94" t="s">
        <v>110</v>
      </c>
      <c r="D68" s="102"/>
      <c r="E68" s="102"/>
      <c r="F68" s="102"/>
      <c r="G68" s="102"/>
      <c r="H68" s="102"/>
      <c r="I68" s="102"/>
      <c r="J68" s="102"/>
      <c r="K68" s="102"/>
      <c r="L68" s="16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</row>
    <row r="69" spans="1:31" s="106" customFormat="1" ht="6.95" customHeight="1">
      <c r="A69" s="102"/>
      <c r="B69" s="103"/>
      <c r="C69" s="102"/>
      <c r="D69" s="102"/>
      <c r="E69" s="102"/>
      <c r="F69" s="102"/>
      <c r="G69" s="102"/>
      <c r="H69" s="102"/>
      <c r="I69" s="102"/>
      <c r="J69" s="102"/>
      <c r="K69" s="102"/>
      <c r="L69" s="16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</row>
    <row r="70" spans="1:31" s="106" customFormat="1" ht="12" customHeight="1">
      <c r="A70" s="102"/>
      <c r="B70" s="103"/>
      <c r="C70" s="99" t="s">
        <v>17</v>
      </c>
      <c r="D70" s="102"/>
      <c r="E70" s="102"/>
      <c r="F70" s="102"/>
      <c r="G70" s="102"/>
      <c r="H70" s="102"/>
      <c r="I70" s="102"/>
      <c r="J70" s="102"/>
      <c r="K70" s="102"/>
      <c r="L70" s="16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</row>
    <row r="71" spans="1:31" s="106" customFormat="1" ht="26.25" customHeight="1">
      <c r="A71" s="102"/>
      <c r="B71" s="103"/>
      <c r="C71" s="102"/>
      <c r="D71" s="102"/>
      <c r="E71" s="316" t="str">
        <f>E7</f>
        <v>LFP - Napojení areálové kanalizace kampusu UniMeC na Roudenský kanalizační sběrač – projekční a inženýrská činnost</v>
      </c>
      <c r="F71" s="317"/>
      <c r="G71" s="317"/>
      <c r="H71" s="317"/>
      <c r="I71" s="102"/>
      <c r="J71" s="102"/>
      <c r="K71" s="102"/>
      <c r="L71" s="16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s="106" customFormat="1" ht="12" customHeight="1">
      <c r="A72" s="102"/>
      <c r="B72" s="103"/>
      <c r="C72" s="99" t="s">
        <v>92</v>
      </c>
      <c r="D72" s="102"/>
      <c r="E72" s="102"/>
      <c r="F72" s="102"/>
      <c r="G72" s="102"/>
      <c r="H72" s="102"/>
      <c r="I72" s="102"/>
      <c r="J72" s="102"/>
      <c r="K72" s="102"/>
      <c r="L72" s="16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3" spans="1:31" s="106" customFormat="1" ht="16.5" customHeight="1">
      <c r="A73" s="102"/>
      <c r="B73" s="103"/>
      <c r="C73" s="102"/>
      <c r="D73" s="102"/>
      <c r="E73" s="306" t="str">
        <f>E9</f>
        <v>VON - Vedlejší a ostatní náklady</v>
      </c>
      <c r="F73" s="315"/>
      <c r="G73" s="315"/>
      <c r="H73" s="315"/>
      <c r="I73" s="102"/>
      <c r="J73" s="102"/>
      <c r="K73" s="102"/>
      <c r="L73" s="16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</row>
    <row r="74" spans="1:31" s="106" customFormat="1" ht="6.95" customHeight="1">
      <c r="A74" s="102"/>
      <c r="B74" s="103"/>
      <c r="C74" s="102"/>
      <c r="D74" s="102"/>
      <c r="E74" s="102"/>
      <c r="F74" s="102"/>
      <c r="G74" s="102"/>
      <c r="H74" s="102"/>
      <c r="I74" s="102"/>
      <c r="J74" s="102"/>
      <c r="K74" s="102"/>
      <c r="L74" s="16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</row>
    <row r="75" spans="1:31" s="106" customFormat="1" ht="12" customHeight="1">
      <c r="A75" s="102"/>
      <c r="B75" s="103"/>
      <c r="C75" s="99" t="s">
        <v>21</v>
      </c>
      <c r="D75" s="102"/>
      <c r="E75" s="102"/>
      <c r="F75" s="100" t="str">
        <f>F12</f>
        <v>Plzeň</v>
      </c>
      <c r="G75" s="102"/>
      <c r="H75" s="102"/>
      <c r="I75" s="99" t="s">
        <v>23</v>
      </c>
      <c r="J75" s="163" t="str">
        <f>IF(J12="","",J12)</f>
        <v/>
      </c>
      <c r="K75" s="102"/>
      <c r="L75" s="16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</row>
    <row r="76" spans="1:31" s="106" customFormat="1" ht="6.95" customHeight="1">
      <c r="A76" s="102"/>
      <c r="B76" s="103"/>
      <c r="C76" s="102"/>
      <c r="D76" s="102"/>
      <c r="E76" s="102"/>
      <c r="F76" s="102"/>
      <c r="G76" s="102"/>
      <c r="H76" s="102"/>
      <c r="I76" s="102"/>
      <c r="J76" s="102"/>
      <c r="K76" s="102"/>
      <c r="L76" s="16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s="106" customFormat="1" ht="15.2" customHeight="1">
      <c r="A77" s="102"/>
      <c r="B77" s="103"/>
      <c r="C77" s="99" t="s">
        <v>24</v>
      </c>
      <c r="D77" s="102"/>
      <c r="E77" s="102"/>
      <c r="F77" s="100" t="str">
        <f>E15</f>
        <v xml:space="preserve"> </v>
      </c>
      <c r="G77" s="102"/>
      <c r="H77" s="102"/>
      <c r="I77" s="99" t="s">
        <v>29</v>
      </c>
      <c r="J77" s="181" t="str">
        <f>E21</f>
        <v>Petr Königsmark</v>
      </c>
      <c r="K77" s="102"/>
      <c r="L77" s="16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s="106" customFormat="1" ht="15.2" customHeight="1">
      <c r="A78" s="102"/>
      <c r="B78" s="103"/>
      <c r="C78" s="99" t="s">
        <v>27</v>
      </c>
      <c r="D78" s="102"/>
      <c r="E78" s="102"/>
      <c r="F78" s="100" t="str">
        <f>IF(E18="","",E18)</f>
        <v/>
      </c>
      <c r="G78" s="102"/>
      <c r="H78" s="102"/>
      <c r="I78" s="99" t="s">
        <v>34</v>
      </c>
      <c r="J78" s="181" t="str">
        <f>E24</f>
        <v>Petr Königsmark</v>
      </c>
      <c r="K78" s="102"/>
      <c r="L78" s="16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s="106" customFormat="1" ht="10.35" customHeight="1">
      <c r="A79" s="102"/>
      <c r="B79" s="103"/>
      <c r="C79" s="102"/>
      <c r="D79" s="102"/>
      <c r="E79" s="102"/>
      <c r="F79" s="102"/>
      <c r="G79" s="102"/>
      <c r="H79" s="102"/>
      <c r="I79" s="102"/>
      <c r="J79" s="102"/>
      <c r="K79" s="102"/>
      <c r="L79" s="16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s="201" customFormat="1" ht="29.25" customHeight="1">
      <c r="A80" s="195"/>
      <c r="B80" s="196"/>
      <c r="C80" s="197" t="s">
        <v>111</v>
      </c>
      <c r="D80" s="198" t="s">
        <v>56</v>
      </c>
      <c r="E80" s="198" t="s">
        <v>52</v>
      </c>
      <c r="F80" s="198" t="s">
        <v>53</v>
      </c>
      <c r="G80" s="198" t="s">
        <v>112</v>
      </c>
      <c r="H80" s="198" t="s">
        <v>113</v>
      </c>
      <c r="I80" s="198" t="s">
        <v>114</v>
      </c>
      <c r="J80" s="198" t="s">
        <v>97</v>
      </c>
      <c r="K80" s="199" t="s">
        <v>115</v>
      </c>
      <c r="L80" s="200"/>
      <c r="M80" s="129" t="s">
        <v>3</v>
      </c>
      <c r="N80" s="130" t="s">
        <v>41</v>
      </c>
      <c r="O80" s="130" t="s">
        <v>116</v>
      </c>
      <c r="P80" s="130" t="s">
        <v>117</v>
      </c>
      <c r="Q80" s="130" t="s">
        <v>118</v>
      </c>
      <c r="R80" s="130" t="s">
        <v>119</v>
      </c>
      <c r="S80" s="130" t="s">
        <v>120</v>
      </c>
      <c r="T80" s="131" t="s">
        <v>121</v>
      </c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</row>
    <row r="81" spans="1:63" s="106" customFormat="1" ht="22.9" customHeight="1">
      <c r="A81" s="102"/>
      <c r="B81" s="103"/>
      <c r="C81" s="137" t="s">
        <v>122</v>
      </c>
      <c r="D81" s="102"/>
      <c r="E81" s="102"/>
      <c r="F81" s="102"/>
      <c r="G81" s="102"/>
      <c r="H81" s="102"/>
      <c r="I81" s="102"/>
      <c r="J81" s="202">
        <f>BK81</f>
        <v>0</v>
      </c>
      <c r="K81" s="102"/>
      <c r="L81" s="103"/>
      <c r="M81" s="132"/>
      <c r="N81" s="123"/>
      <c r="O81" s="133"/>
      <c r="P81" s="203">
        <f>P82</f>
        <v>0</v>
      </c>
      <c r="Q81" s="133"/>
      <c r="R81" s="203">
        <f>R82</f>
        <v>0</v>
      </c>
      <c r="S81" s="133"/>
      <c r="T81" s="204">
        <f>T82</f>
        <v>0</v>
      </c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T81" s="90" t="s">
        <v>70</v>
      </c>
      <c r="AU81" s="90" t="s">
        <v>98</v>
      </c>
      <c r="BK81" s="205">
        <f>BK82</f>
        <v>0</v>
      </c>
    </row>
    <row r="82" spans="2:63" s="206" customFormat="1" ht="25.9" customHeight="1">
      <c r="B82" s="207"/>
      <c r="D82" s="208" t="s">
        <v>70</v>
      </c>
      <c r="E82" s="209" t="s">
        <v>734</v>
      </c>
      <c r="F82" s="209" t="s">
        <v>735</v>
      </c>
      <c r="J82" s="210">
        <f>BK82</f>
        <v>0</v>
      </c>
      <c r="L82" s="207"/>
      <c r="M82" s="211"/>
      <c r="N82" s="212"/>
      <c r="O82" s="212"/>
      <c r="P82" s="213">
        <f>P83</f>
        <v>0</v>
      </c>
      <c r="Q82" s="212"/>
      <c r="R82" s="213">
        <f>R83</f>
        <v>0</v>
      </c>
      <c r="S82" s="212"/>
      <c r="T82" s="214">
        <f>T83</f>
        <v>0</v>
      </c>
      <c r="AR82" s="208" t="s">
        <v>160</v>
      </c>
      <c r="AT82" s="215" t="s">
        <v>70</v>
      </c>
      <c r="AU82" s="215" t="s">
        <v>71</v>
      </c>
      <c r="AY82" s="208" t="s">
        <v>125</v>
      </c>
      <c r="BK82" s="216">
        <f>BK83</f>
        <v>0</v>
      </c>
    </row>
    <row r="83" spans="2:63" s="206" customFormat="1" ht="22.9" customHeight="1">
      <c r="B83" s="207"/>
      <c r="D83" s="208" t="s">
        <v>70</v>
      </c>
      <c r="E83" s="217" t="s">
        <v>736</v>
      </c>
      <c r="F83" s="217" t="s">
        <v>737</v>
      </c>
      <c r="J83" s="218">
        <f>BK83</f>
        <v>0</v>
      </c>
      <c r="L83" s="207"/>
      <c r="M83" s="211"/>
      <c r="N83" s="212"/>
      <c r="O83" s="212"/>
      <c r="P83" s="213">
        <f>SUM(P84:P149)</f>
        <v>0</v>
      </c>
      <c r="Q83" s="212"/>
      <c r="R83" s="213">
        <f>SUM(R84:R149)</f>
        <v>0</v>
      </c>
      <c r="S83" s="212"/>
      <c r="T83" s="214">
        <f>SUM(T84:T149)</f>
        <v>0</v>
      </c>
      <c r="AR83" s="208" t="s">
        <v>160</v>
      </c>
      <c r="AT83" s="215" t="s">
        <v>70</v>
      </c>
      <c r="AU83" s="215" t="s">
        <v>79</v>
      </c>
      <c r="AY83" s="208" t="s">
        <v>125</v>
      </c>
      <c r="BK83" s="216">
        <f>SUM(BK84:BK149)</f>
        <v>0</v>
      </c>
    </row>
    <row r="84" spans="1:65" s="106" customFormat="1" ht="16.5" customHeight="1">
      <c r="A84" s="102"/>
      <c r="B84" s="103"/>
      <c r="C84" s="219" t="s">
        <v>79</v>
      </c>
      <c r="D84" s="219" t="s">
        <v>127</v>
      </c>
      <c r="E84" s="220" t="s">
        <v>738</v>
      </c>
      <c r="F84" s="221" t="s">
        <v>739</v>
      </c>
      <c r="G84" s="222" t="s">
        <v>163</v>
      </c>
      <c r="H84" s="223">
        <v>1</v>
      </c>
      <c r="I84" s="5"/>
      <c r="J84" s="224">
        <f>ROUND(I84*H84,2)</f>
        <v>0</v>
      </c>
      <c r="K84" s="221" t="s">
        <v>3</v>
      </c>
      <c r="L84" s="103"/>
      <c r="M84" s="225" t="s">
        <v>3</v>
      </c>
      <c r="N84" s="226" t="s">
        <v>42</v>
      </c>
      <c r="O84" s="12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R84" s="229" t="s">
        <v>740</v>
      </c>
      <c r="AT84" s="229" t="s">
        <v>127</v>
      </c>
      <c r="AU84" s="229" t="s">
        <v>81</v>
      </c>
      <c r="AY84" s="90" t="s">
        <v>125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90" t="s">
        <v>79</v>
      </c>
      <c r="BK84" s="230">
        <f>ROUND(I84*H84,2)</f>
        <v>0</v>
      </c>
      <c r="BL84" s="90" t="s">
        <v>740</v>
      </c>
      <c r="BM84" s="229" t="s">
        <v>741</v>
      </c>
    </row>
    <row r="85" spans="1:47" s="106" customFormat="1" ht="12">
      <c r="A85" s="102"/>
      <c r="B85" s="103"/>
      <c r="C85" s="102"/>
      <c r="D85" s="231" t="s">
        <v>134</v>
      </c>
      <c r="E85" s="102"/>
      <c r="F85" s="232" t="s">
        <v>742</v>
      </c>
      <c r="G85" s="102"/>
      <c r="H85" s="102"/>
      <c r="I85" s="102"/>
      <c r="J85" s="102"/>
      <c r="K85" s="102"/>
      <c r="L85" s="103"/>
      <c r="M85" s="233"/>
      <c r="N85" s="234"/>
      <c r="O85" s="125"/>
      <c r="P85" s="125"/>
      <c r="Q85" s="125"/>
      <c r="R85" s="125"/>
      <c r="S85" s="125"/>
      <c r="T85" s="126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T85" s="90" t="s">
        <v>134</v>
      </c>
      <c r="AU85" s="90" t="s">
        <v>81</v>
      </c>
    </row>
    <row r="86" spans="2:51" s="237" customFormat="1" ht="12">
      <c r="B86" s="238"/>
      <c r="D86" s="231" t="s">
        <v>138</v>
      </c>
      <c r="E86" s="239" t="s">
        <v>3</v>
      </c>
      <c r="F86" s="240" t="s">
        <v>79</v>
      </c>
      <c r="H86" s="241">
        <v>1</v>
      </c>
      <c r="L86" s="238"/>
      <c r="M86" s="242"/>
      <c r="N86" s="243"/>
      <c r="O86" s="243"/>
      <c r="P86" s="243"/>
      <c r="Q86" s="243"/>
      <c r="R86" s="243"/>
      <c r="S86" s="243"/>
      <c r="T86" s="244"/>
      <c r="AT86" s="239" t="s">
        <v>138</v>
      </c>
      <c r="AU86" s="239" t="s">
        <v>81</v>
      </c>
      <c r="AV86" s="237" t="s">
        <v>81</v>
      </c>
      <c r="AW86" s="237" t="s">
        <v>33</v>
      </c>
      <c r="AX86" s="237" t="s">
        <v>79</v>
      </c>
      <c r="AY86" s="239" t="s">
        <v>125</v>
      </c>
    </row>
    <row r="87" spans="1:65" s="106" customFormat="1" ht="37.9" customHeight="1">
      <c r="A87" s="102"/>
      <c r="B87" s="103"/>
      <c r="C87" s="219" t="s">
        <v>81</v>
      </c>
      <c r="D87" s="219" t="s">
        <v>127</v>
      </c>
      <c r="E87" s="220" t="s">
        <v>743</v>
      </c>
      <c r="F87" s="221" t="s">
        <v>744</v>
      </c>
      <c r="G87" s="222" t="s">
        <v>163</v>
      </c>
      <c r="H87" s="223">
        <v>1</v>
      </c>
      <c r="I87" s="5"/>
      <c r="J87" s="224">
        <f>ROUND(I87*H87,2)</f>
        <v>0</v>
      </c>
      <c r="K87" s="221" t="s">
        <v>3</v>
      </c>
      <c r="L87" s="103"/>
      <c r="M87" s="225" t="s">
        <v>3</v>
      </c>
      <c r="N87" s="226" t="s">
        <v>42</v>
      </c>
      <c r="O87" s="125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R87" s="229" t="s">
        <v>740</v>
      </c>
      <c r="AT87" s="229" t="s">
        <v>127</v>
      </c>
      <c r="AU87" s="229" t="s">
        <v>81</v>
      </c>
      <c r="AY87" s="90" t="s">
        <v>125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90" t="s">
        <v>79</v>
      </c>
      <c r="BK87" s="230">
        <f>ROUND(I87*H87,2)</f>
        <v>0</v>
      </c>
      <c r="BL87" s="90" t="s">
        <v>740</v>
      </c>
      <c r="BM87" s="229" t="s">
        <v>745</v>
      </c>
    </row>
    <row r="88" spans="1:47" s="106" customFormat="1" ht="19.5">
      <c r="A88" s="102"/>
      <c r="B88" s="103"/>
      <c r="C88" s="102"/>
      <c r="D88" s="231" t="s">
        <v>134</v>
      </c>
      <c r="E88" s="102"/>
      <c r="F88" s="232" t="s">
        <v>746</v>
      </c>
      <c r="G88" s="102"/>
      <c r="H88" s="102"/>
      <c r="I88" s="102"/>
      <c r="J88" s="102"/>
      <c r="K88" s="102"/>
      <c r="L88" s="103"/>
      <c r="M88" s="233"/>
      <c r="N88" s="234"/>
      <c r="O88" s="125"/>
      <c r="P88" s="125"/>
      <c r="Q88" s="125"/>
      <c r="R88" s="125"/>
      <c r="S88" s="125"/>
      <c r="T88" s="126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T88" s="90" t="s">
        <v>134</v>
      </c>
      <c r="AU88" s="90" t="s">
        <v>81</v>
      </c>
    </row>
    <row r="89" spans="2:51" s="237" customFormat="1" ht="12">
      <c r="B89" s="238"/>
      <c r="D89" s="231" t="s">
        <v>138</v>
      </c>
      <c r="E89" s="239" t="s">
        <v>3</v>
      </c>
      <c r="F89" s="240" t="s">
        <v>79</v>
      </c>
      <c r="H89" s="241">
        <v>1</v>
      </c>
      <c r="L89" s="238"/>
      <c r="M89" s="242"/>
      <c r="N89" s="243"/>
      <c r="O89" s="243"/>
      <c r="P89" s="243"/>
      <c r="Q89" s="243"/>
      <c r="R89" s="243"/>
      <c r="S89" s="243"/>
      <c r="T89" s="244"/>
      <c r="AT89" s="239" t="s">
        <v>138</v>
      </c>
      <c r="AU89" s="239" t="s">
        <v>81</v>
      </c>
      <c r="AV89" s="237" t="s">
        <v>81</v>
      </c>
      <c r="AW89" s="237" t="s">
        <v>33</v>
      </c>
      <c r="AX89" s="237" t="s">
        <v>79</v>
      </c>
      <c r="AY89" s="239" t="s">
        <v>125</v>
      </c>
    </row>
    <row r="90" spans="1:65" s="106" customFormat="1" ht="37.9" customHeight="1">
      <c r="A90" s="102"/>
      <c r="B90" s="103"/>
      <c r="C90" s="219" t="s">
        <v>146</v>
      </c>
      <c r="D90" s="219" t="s">
        <v>127</v>
      </c>
      <c r="E90" s="220" t="s">
        <v>747</v>
      </c>
      <c r="F90" s="221" t="s">
        <v>748</v>
      </c>
      <c r="G90" s="222" t="s">
        <v>163</v>
      </c>
      <c r="H90" s="223">
        <v>1</v>
      </c>
      <c r="I90" s="5"/>
      <c r="J90" s="224">
        <f>ROUND(I90*H90,2)</f>
        <v>0</v>
      </c>
      <c r="K90" s="221" t="s">
        <v>3</v>
      </c>
      <c r="L90" s="103"/>
      <c r="M90" s="225" t="s">
        <v>3</v>
      </c>
      <c r="N90" s="226" t="s">
        <v>42</v>
      </c>
      <c r="O90" s="12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R90" s="229" t="s">
        <v>740</v>
      </c>
      <c r="AT90" s="229" t="s">
        <v>127</v>
      </c>
      <c r="AU90" s="229" t="s">
        <v>81</v>
      </c>
      <c r="AY90" s="90" t="s">
        <v>125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90" t="s">
        <v>79</v>
      </c>
      <c r="BK90" s="230">
        <f>ROUND(I90*H90,2)</f>
        <v>0</v>
      </c>
      <c r="BL90" s="90" t="s">
        <v>740</v>
      </c>
      <c r="BM90" s="229" t="s">
        <v>749</v>
      </c>
    </row>
    <row r="91" spans="1:47" s="106" customFormat="1" ht="97.5">
      <c r="A91" s="102"/>
      <c r="B91" s="103"/>
      <c r="C91" s="102"/>
      <c r="D91" s="231" t="s">
        <v>134</v>
      </c>
      <c r="E91" s="102"/>
      <c r="F91" s="232" t="s">
        <v>750</v>
      </c>
      <c r="G91" s="102"/>
      <c r="H91" s="102"/>
      <c r="I91" s="102"/>
      <c r="J91" s="102"/>
      <c r="K91" s="102"/>
      <c r="L91" s="103"/>
      <c r="M91" s="233"/>
      <c r="N91" s="234"/>
      <c r="O91" s="125"/>
      <c r="P91" s="125"/>
      <c r="Q91" s="125"/>
      <c r="R91" s="125"/>
      <c r="S91" s="125"/>
      <c r="T91" s="126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T91" s="90" t="s">
        <v>134</v>
      </c>
      <c r="AU91" s="90" t="s">
        <v>81</v>
      </c>
    </row>
    <row r="92" spans="2:51" s="237" customFormat="1" ht="12">
      <c r="B92" s="238"/>
      <c r="D92" s="231" t="s">
        <v>138</v>
      </c>
      <c r="E92" s="239" t="s">
        <v>3</v>
      </c>
      <c r="F92" s="240" t="s">
        <v>79</v>
      </c>
      <c r="H92" s="241">
        <v>1</v>
      </c>
      <c r="L92" s="238"/>
      <c r="M92" s="242"/>
      <c r="N92" s="243"/>
      <c r="O92" s="243"/>
      <c r="P92" s="243"/>
      <c r="Q92" s="243"/>
      <c r="R92" s="243"/>
      <c r="S92" s="243"/>
      <c r="T92" s="244"/>
      <c r="AT92" s="239" t="s">
        <v>138</v>
      </c>
      <c r="AU92" s="239" t="s">
        <v>81</v>
      </c>
      <c r="AV92" s="237" t="s">
        <v>81</v>
      </c>
      <c r="AW92" s="237" t="s">
        <v>33</v>
      </c>
      <c r="AX92" s="237" t="s">
        <v>79</v>
      </c>
      <c r="AY92" s="239" t="s">
        <v>125</v>
      </c>
    </row>
    <row r="93" spans="1:65" s="106" customFormat="1" ht="37.9" customHeight="1">
      <c r="A93" s="102"/>
      <c r="B93" s="103"/>
      <c r="C93" s="219" t="s">
        <v>132</v>
      </c>
      <c r="D93" s="219" t="s">
        <v>127</v>
      </c>
      <c r="E93" s="220" t="s">
        <v>751</v>
      </c>
      <c r="F93" s="221" t="s">
        <v>752</v>
      </c>
      <c r="G93" s="222" t="s">
        <v>163</v>
      </c>
      <c r="H93" s="223">
        <v>1</v>
      </c>
      <c r="I93" s="5"/>
      <c r="J93" s="224">
        <f>ROUND(I93*H93,2)</f>
        <v>0</v>
      </c>
      <c r="K93" s="221" t="s">
        <v>3</v>
      </c>
      <c r="L93" s="103"/>
      <c r="M93" s="225" t="s">
        <v>3</v>
      </c>
      <c r="N93" s="226" t="s">
        <v>42</v>
      </c>
      <c r="O93" s="12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R93" s="229" t="s">
        <v>740</v>
      </c>
      <c r="AT93" s="229" t="s">
        <v>127</v>
      </c>
      <c r="AU93" s="229" t="s">
        <v>81</v>
      </c>
      <c r="AY93" s="90" t="s">
        <v>125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90" t="s">
        <v>79</v>
      </c>
      <c r="BK93" s="230">
        <f>ROUND(I93*H93,2)</f>
        <v>0</v>
      </c>
      <c r="BL93" s="90" t="s">
        <v>740</v>
      </c>
      <c r="BM93" s="229" t="s">
        <v>753</v>
      </c>
    </row>
    <row r="94" spans="1:47" s="106" customFormat="1" ht="29.25">
      <c r="A94" s="102"/>
      <c r="B94" s="103"/>
      <c r="C94" s="102"/>
      <c r="D94" s="231" t="s">
        <v>134</v>
      </c>
      <c r="E94" s="102"/>
      <c r="F94" s="232" t="s">
        <v>754</v>
      </c>
      <c r="G94" s="102"/>
      <c r="H94" s="102"/>
      <c r="I94" s="102"/>
      <c r="J94" s="102"/>
      <c r="K94" s="102"/>
      <c r="L94" s="103"/>
      <c r="M94" s="233"/>
      <c r="N94" s="234"/>
      <c r="O94" s="125"/>
      <c r="P94" s="125"/>
      <c r="Q94" s="125"/>
      <c r="R94" s="125"/>
      <c r="S94" s="125"/>
      <c r="T94" s="126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T94" s="90" t="s">
        <v>134</v>
      </c>
      <c r="AU94" s="90" t="s">
        <v>81</v>
      </c>
    </row>
    <row r="95" spans="2:51" s="237" customFormat="1" ht="12">
      <c r="B95" s="238"/>
      <c r="D95" s="231" t="s">
        <v>138</v>
      </c>
      <c r="E95" s="239" t="s">
        <v>3</v>
      </c>
      <c r="F95" s="240" t="s">
        <v>79</v>
      </c>
      <c r="H95" s="241">
        <v>1</v>
      </c>
      <c r="L95" s="238"/>
      <c r="M95" s="242"/>
      <c r="N95" s="243"/>
      <c r="O95" s="243"/>
      <c r="P95" s="243"/>
      <c r="Q95" s="243"/>
      <c r="R95" s="243"/>
      <c r="S95" s="243"/>
      <c r="T95" s="244"/>
      <c r="AT95" s="239" t="s">
        <v>138</v>
      </c>
      <c r="AU95" s="239" t="s">
        <v>81</v>
      </c>
      <c r="AV95" s="237" t="s">
        <v>81</v>
      </c>
      <c r="AW95" s="237" t="s">
        <v>33</v>
      </c>
      <c r="AX95" s="237" t="s">
        <v>79</v>
      </c>
      <c r="AY95" s="239" t="s">
        <v>125</v>
      </c>
    </row>
    <row r="96" spans="1:65" s="106" customFormat="1" ht="16.5" customHeight="1">
      <c r="A96" s="102"/>
      <c r="B96" s="103"/>
      <c r="C96" s="219" t="s">
        <v>160</v>
      </c>
      <c r="D96" s="219" t="s">
        <v>127</v>
      </c>
      <c r="E96" s="220" t="s">
        <v>755</v>
      </c>
      <c r="F96" s="221" t="s">
        <v>756</v>
      </c>
      <c r="G96" s="222" t="s">
        <v>163</v>
      </c>
      <c r="H96" s="223">
        <v>1</v>
      </c>
      <c r="I96" s="5"/>
      <c r="J96" s="224">
        <f>ROUND(I96*H96,2)</f>
        <v>0</v>
      </c>
      <c r="K96" s="221" t="s">
        <v>3</v>
      </c>
      <c r="L96" s="103"/>
      <c r="M96" s="225" t="s">
        <v>3</v>
      </c>
      <c r="N96" s="226" t="s">
        <v>42</v>
      </c>
      <c r="O96" s="12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R96" s="229" t="s">
        <v>740</v>
      </c>
      <c r="AT96" s="229" t="s">
        <v>127</v>
      </c>
      <c r="AU96" s="229" t="s">
        <v>81</v>
      </c>
      <c r="AY96" s="90" t="s">
        <v>125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90" t="s">
        <v>79</v>
      </c>
      <c r="BK96" s="230">
        <f>ROUND(I96*H96,2)</f>
        <v>0</v>
      </c>
      <c r="BL96" s="90" t="s">
        <v>740</v>
      </c>
      <c r="BM96" s="229" t="s">
        <v>757</v>
      </c>
    </row>
    <row r="97" spans="1:47" s="106" customFormat="1" ht="12">
      <c r="A97" s="102"/>
      <c r="B97" s="103"/>
      <c r="C97" s="102"/>
      <c r="D97" s="231" t="s">
        <v>134</v>
      </c>
      <c r="E97" s="102"/>
      <c r="F97" s="232" t="s">
        <v>756</v>
      </c>
      <c r="G97" s="102"/>
      <c r="H97" s="102"/>
      <c r="I97" s="102"/>
      <c r="J97" s="102"/>
      <c r="K97" s="102"/>
      <c r="L97" s="103"/>
      <c r="M97" s="233"/>
      <c r="N97" s="234"/>
      <c r="O97" s="125"/>
      <c r="P97" s="125"/>
      <c r="Q97" s="125"/>
      <c r="R97" s="125"/>
      <c r="S97" s="125"/>
      <c r="T97" s="126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T97" s="90" t="s">
        <v>134</v>
      </c>
      <c r="AU97" s="90" t="s">
        <v>81</v>
      </c>
    </row>
    <row r="98" spans="2:51" s="237" customFormat="1" ht="12">
      <c r="B98" s="238"/>
      <c r="D98" s="231" t="s">
        <v>138</v>
      </c>
      <c r="E98" s="239" t="s">
        <v>3</v>
      </c>
      <c r="F98" s="240" t="s">
        <v>79</v>
      </c>
      <c r="H98" s="241">
        <v>1</v>
      </c>
      <c r="L98" s="238"/>
      <c r="M98" s="242"/>
      <c r="N98" s="243"/>
      <c r="O98" s="243"/>
      <c r="P98" s="243"/>
      <c r="Q98" s="243"/>
      <c r="R98" s="243"/>
      <c r="S98" s="243"/>
      <c r="T98" s="244"/>
      <c r="AT98" s="239" t="s">
        <v>138</v>
      </c>
      <c r="AU98" s="239" t="s">
        <v>81</v>
      </c>
      <c r="AV98" s="237" t="s">
        <v>81</v>
      </c>
      <c r="AW98" s="237" t="s">
        <v>33</v>
      </c>
      <c r="AX98" s="237" t="s">
        <v>79</v>
      </c>
      <c r="AY98" s="239" t="s">
        <v>125</v>
      </c>
    </row>
    <row r="99" spans="1:65" s="106" customFormat="1" ht="37.9" customHeight="1">
      <c r="A99" s="102"/>
      <c r="B99" s="103"/>
      <c r="C99" s="219" t="s">
        <v>165</v>
      </c>
      <c r="D99" s="219" t="s">
        <v>127</v>
      </c>
      <c r="E99" s="220" t="s">
        <v>758</v>
      </c>
      <c r="F99" s="221" t="s">
        <v>759</v>
      </c>
      <c r="G99" s="222" t="s">
        <v>163</v>
      </c>
      <c r="H99" s="223">
        <v>1</v>
      </c>
      <c r="I99" s="5"/>
      <c r="J99" s="224">
        <f>ROUND(I99*H99,2)</f>
        <v>0</v>
      </c>
      <c r="K99" s="221" t="s">
        <v>3</v>
      </c>
      <c r="L99" s="103"/>
      <c r="M99" s="225" t="s">
        <v>3</v>
      </c>
      <c r="N99" s="226" t="s">
        <v>42</v>
      </c>
      <c r="O99" s="125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R99" s="229" t="s">
        <v>740</v>
      </c>
      <c r="AT99" s="229" t="s">
        <v>127</v>
      </c>
      <c r="AU99" s="229" t="s">
        <v>81</v>
      </c>
      <c r="AY99" s="90" t="s">
        <v>125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90" t="s">
        <v>79</v>
      </c>
      <c r="BK99" s="230">
        <f>ROUND(I99*H99,2)</f>
        <v>0</v>
      </c>
      <c r="BL99" s="90" t="s">
        <v>740</v>
      </c>
      <c r="BM99" s="229" t="s">
        <v>760</v>
      </c>
    </row>
    <row r="100" spans="1:47" s="106" customFormat="1" ht="29.25">
      <c r="A100" s="102"/>
      <c r="B100" s="103"/>
      <c r="C100" s="102"/>
      <c r="D100" s="231" t="s">
        <v>134</v>
      </c>
      <c r="E100" s="102"/>
      <c r="F100" s="232" t="s">
        <v>761</v>
      </c>
      <c r="G100" s="102"/>
      <c r="H100" s="102"/>
      <c r="I100" s="102"/>
      <c r="J100" s="102"/>
      <c r="K100" s="102"/>
      <c r="L100" s="103"/>
      <c r="M100" s="233"/>
      <c r="N100" s="234"/>
      <c r="O100" s="125"/>
      <c r="P100" s="125"/>
      <c r="Q100" s="125"/>
      <c r="R100" s="125"/>
      <c r="S100" s="125"/>
      <c r="T100" s="126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T100" s="90" t="s">
        <v>134</v>
      </c>
      <c r="AU100" s="90" t="s">
        <v>81</v>
      </c>
    </row>
    <row r="101" spans="2:51" s="237" customFormat="1" ht="12">
      <c r="B101" s="238"/>
      <c r="D101" s="231" t="s">
        <v>138</v>
      </c>
      <c r="E101" s="239" t="s">
        <v>3</v>
      </c>
      <c r="F101" s="240" t="s">
        <v>79</v>
      </c>
      <c r="H101" s="241">
        <v>1</v>
      </c>
      <c r="L101" s="238"/>
      <c r="M101" s="242"/>
      <c r="N101" s="243"/>
      <c r="O101" s="243"/>
      <c r="P101" s="243"/>
      <c r="Q101" s="243"/>
      <c r="R101" s="243"/>
      <c r="S101" s="243"/>
      <c r="T101" s="244"/>
      <c r="AT101" s="239" t="s">
        <v>138</v>
      </c>
      <c r="AU101" s="239" t="s">
        <v>81</v>
      </c>
      <c r="AV101" s="237" t="s">
        <v>81</v>
      </c>
      <c r="AW101" s="237" t="s">
        <v>33</v>
      </c>
      <c r="AX101" s="237" t="s">
        <v>79</v>
      </c>
      <c r="AY101" s="239" t="s">
        <v>125</v>
      </c>
    </row>
    <row r="102" spans="1:65" s="106" customFormat="1" ht="21.75" customHeight="1">
      <c r="A102" s="102"/>
      <c r="B102" s="103"/>
      <c r="C102" s="219" t="s">
        <v>173</v>
      </c>
      <c r="D102" s="219" t="s">
        <v>127</v>
      </c>
      <c r="E102" s="220" t="s">
        <v>762</v>
      </c>
      <c r="F102" s="221" t="s">
        <v>763</v>
      </c>
      <c r="G102" s="222" t="s">
        <v>163</v>
      </c>
      <c r="H102" s="223">
        <v>1</v>
      </c>
      <c r="I102" s="5"/>
      <c r="J102" s="224">
        <f>ROUND(I102*H102,2)</f>
        <v>0</v>
      </c>
      <c r="K102" s="221" t="s">
        <v>3</v>
      </c>
      <c r="L102" s="103"/>
      <c r="M102" s="225" t="s">
        <v>3</v>
      </c>
      <c r="N102" s="226" t="s">
        <v>42</v>
      </c>
      <c r="O102" s="125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R102" s="229" t="s">
        <v>740</v>
      </c>
      <c r="AT102" s="229" t="s">
        <v>127</v>
      </c>
      <c r="AU102" s="229" t="s">
        <v>81</v>
      </c>
      <c r="AY102" s="90" t="s">
        <v>125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90" t="s">
        <v>79</v>
      </c>
      <c r="BK102" s="230">
        <f>ROUND(I102*H102,2)</f>
        <v>0</v>
      </c>
      <c r="BL102" s="90" t="s">
        <v>740</v>
      </c>
      <c r="BM102" s="229" t="s">
        <v>764</v>
      </c>
    </row>
    <row r="103" spans="1:47" s="106" customFormat="1" ht="12">
      <c r="A103" s="102"/>
      <c r="B103" s="103"/>
      <c r="C103" s="102"/>
      <c r="D103" s="231" t="s">
        <v>134</v>
      </c>
      <c r="E103" s="102"/>
      <c r="F103" s="232" t="s">
        <v>763</v>
      </c>
      <c r="G103" s="102"/>
      <c r="H103" s="102"/>
      <c r="I103" s="102"/>
      <c r="J103" s="102"/>
      <c r="K103" s="102"/>
      <c r="L103" s="103"/>
      <c r="M103" s="233"/>
      <c r="N103" s="234"/>
      <c r="O103" s="125"/>
      <c r="P103" s="125"/>
      <c r="Q103" s="125"/>
      <c r="R103" s="125"/>
      <c r="S103" s="125"/>
      <c r="T103" s="126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T103" s="90" t="s">
        <v>134</v>
      </c>
      <c r="AU103" s="90" t="s">
        <v>81</v>
      </c>
    </row>
    <row r="104" spans="2:51" s="237" customFormat="1" ht="12">
      <c r="B104" s="238"/>
      <c r="D104" s="231" t="s">
        <v>138</v>
      </c>
      <c r="E104" s="239" t="s">
        <v>3</v>
      </c>
      <c r="F104" s="240" t="s">
        <v>79</v>
      </c>
      <c r="H104" s="241">
        <v>1</v>
      </c>
      <c r="L104" s="238"/>
      <c r="M104" s="242"/>
      <c r="N104" s="243"/>
      <c r="O104" s="243"/>
      <c r="P104" s="243"/>
      <c r="Q104" s="243"/>
      <c r="R104" s="243"/>
      <c r="S104" s="243"/>
      <c r="T104" s="244"/>
      <c r="AT104" s="239" t="s">
        <v>138</v>
      </c>
      <c r="AU104" s="239" t="s">
        <v>81</v>
      </c>
      <c r="AV104" s="237" t="s">
        <v>81</v>
      </c>
      <c r="AW104" s="237" t="s">
        <v>33</v>
      </c>
      <c r="AX104" s="237" t="s">
        <v>79</v>
      </c>
      <c r="AY104" s="239" t="s">
        <v>125</v>
      </c>
    </row>
    <row r="105" spans="1:65" s="106" customFormat="1" ht="16.5" customHeight="1">
      <c r="A105" s="102"/>
      <c r="B105" s="103"/>
      <c r="C105" s="219" t="s">
        <v>181</v>
      </c>
      <c r="D105" s="219" t="s">
        <v>127</v>
      </c>
      <c r="E105" s="220" t="s">
        <v>765</v>
      </c>
      <c r="F105" s="221" t="s">
        <v>766</v>
      </c>
      <c r="G105" s="222" t="s">
        <v>163</v>
      </c>
      <c r="H105" s="223">
        <v>1</v>
      </c>
      <c r="I105" s="5"/>
      <c r="J105" s="224">
        <f>ROUND(I105*H105,2)</f>
        <v>0</v>
      </c>
      <c r="K105" s="221" t="s">
        <v>3</v>
      </c>
      <c r="L105" s="103"/>
      <c r="M105" s="225" t="s">
        <v>3</v>
      </c>
      <c r="N105" s="226" t="s">
        <v>42</v>
      </c>
      <c r="O105" s="125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R105" s="229" t="s">
        <v>740</v>
      </c>
      <c r="AT105" s="229" t="s">
        <v>127</v>
      </c>
      <c r="AU105" s="229" t="s">
        <v>81</v>
      </c>
      <c r="AY105" s="90" t="s">
        <v>125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90" t="s">
        <v>79</v>
      </c>
      <c r="BK105" s="230">
        <f>ROUND(I105*H105,2)</f>
        <v>0</v>
      </c>
      <c r="BL105" s="90" t="s">
        <v>740</v>
      </c>
      <c r="BM105" s="229" t="s">
        <v>767</v>
      </c>
    </row>
    <row r="106" spans="1:47" s="106" customFormat="1" ht="12">
      <c r="A106" s="102"/>
      <c r="B106" s="103"/>
      <c r="C106" s="102"/>
      <c r="D106" s="231" t="s">
        <v>134</v>
      </c>
      <c r="E106" s="102"/>
      <c r="F106" s="232" t="s">
        <v>766</v>
      </c>
      <c r="G106" s="102"/>
      <c r="H106" s="102"/>
      <c r="I106" s="102"/>
      <c r="J106" s="102"/>
      <c r="K106" s="102"/>
      <c r="L106" s="103"/>
      <c r="M106" s="233"/>
      <c r="N106" s="234"/>
      <c r="O106" s="125"/>
      <c r="P106" s="125"/>
      <c r="Q106" s="125"/>
      <c r="R106" s="125"/>
      <c r="S106" s="125"/>
      <c r="T106" s="126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T106" s="90" t="s">
        <v>134</v>
      </c>
      <c r="AU106" s="90" t="s">
        <v>81</v>
      </c>
    </row>
    <row r="107" spans="2:51" s="237" customFormat="1" ht="12">
      <c r="B107" s="238"/>
      <c r="D107" s="231" t="s">
        <v>138</v>
      </c>
      <c r="E107" s="239" t="s">
        <v>3</v>
      </c>
      <c r="F107" s="240" t="s">
        <v>79</v>
      </c>
      <c r="H107" s="241">
        <v>1</v>
      </c>
      <c r="L107" s="238"/>
      <c r="M107" s="242"/>
      <c r="N107" s="243"/>
      <c r="O107" s="243"/>
      <c r="P107" s="243"/>
      <c r="Q107" s="243"/>
      <c r="R107" s="243"/>
      <c r="S107" s="243"/>
      <c r="T107" s="244"/>
      <c r="AT107" s="239" t="s">
        <v>138</v>
      </c>
      <c r="AU107" s="239" t="s">
        <v>81</v>
      </c>
      <c r="AV107" s="237" t="s">
        <v>81</v>
      </c>
      <c r="AW107" s="237" t="s">
        <v>33</v>
      </c>
      <c r="AX107" s="237" t="s">
        <v>79</v>
      </c>
      <c r="AY107" s="239" t="s">
        <v>125</v>
      </c>
    </row>
    <row r="108" spans="1:65" s="106" customFormat="1" ht="24.2" customHeight="1">
      <c r="A108" s="102"/>
      <c r="B108" s="103"/>
      <c r="C108" s="219" t="s">
        <v>188</v>
      </c>
      <c r="D108" s="219" t="s">
        <v>127</v>
      </c>
      <c r="E108" s="220" t="s">
        <v>768</v>
      </c>
      <c r="F108" s="221" t="s">
        <v>769</v>
      </c>
      <c r="G108" s="222" t="s">
        <v>163</v>
      </c>
      <c r="H108" s="223">
        <v>1</v>
      </c>
      <c r="I108" s="5"/>
      <c r="J108" s="224">
        <f>ROUND(I108*H108,2)</f>
        <v>0</v>
      </c>
      <c r="K108" s="221" t="s">
        <v>3</v>
      </c>
      <c r="L108" s="103"/>
      <c r="M108" s="225" t="s">
        <v>3</v>
      </c>
      <c r="N108" s="226" t="s">
        <v>42</v>
      </c>
      <c r="O108" s="12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R108" s="229" t="s">
        <v>740</v>
      </c>
      <c r="AT108" s="229" t="s">
        <v>127</v>
      </c>
      <c r="AU108" s="229" t="s">
        <v>81</v>
      </c>
      <c r="AY108" s="90" t="s">
        <v>125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90" t="s">
        <v>79</v>
      </c>
      <c r="BK108" s="230">
        <f>ROUND(I108*H108,2)</f>
        <v>0</v>
      </c>
      <c r="BL108" s="90" t="s">
        <v>740</v>
      </c>
      <c r="BM108" s="229" t="s">
        <v>770</v>
      </c>
    </row>
    <row r="109" spans="1:47" s="106" customFormat="1" ht="12">
      <c r="A109" s="102"/>
      <c r="B109" s="103"/>
      <c r="C109" s="102"/>
      <c r="D109" s="231" t="s">
        <v>134</v>
      </c>
      <c r="E109" s="102"/>
      <c r="F109" s="232" t="s">
        <v>769</v>
      </c>
      <c r="G109" s="102"/>
      <c r="H109" s="102"/>
      <c r="I109" s="102"/>
      <c r="J109" s="102"/>
      <c r="K109" s="102"/>
      <c r="L109" s="103"/>
      <c r="M109" s="233"/>
      <c r="N109" s="234"/>
      <c r="O109" s="125"/>
      <c r="P109" s="125"/>
      <c r="Q109" s="125"/>
      <c r="R109" s="125"/>
      <c r="S109" s="125"/>
      <c r="T109" s="126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T109" s="90" t="s">
        <v>134</v>
      </c>
      <c r="AU109" s="90" t="s">
        <v>81</v>
      </c>
    </row>
    <row r="110" spans="2:51" s="237" customFormat="1" ht="12">
      <c r="B110" s="238"/>
      <c r="D110" s="231" t="s">
        <v>138</v>
      </c>
      <c r="E110" s="239" t="s">
        <v>3</v>
      </c>
      <c r="F110" s="240" t="s">
        <v>79</v>
      </c>
      <c r="H110" s="241">
        <v>1</v>
      </c>
      <c r="L110" s="238"/>
      <c r="M110" s="242"/>
      <c r="N110" s="243"/>
      <c r="O110" s="243"/>
      <c r="P110" s="243"/>
      <c r="Q110" s="243"/>
      <c r="R110" s="243"/>
      <c r="S110" s="243"/>
      <c r="T110" s="244"/>
      <c r="AT110" s="239" t="s">
        <v>138</v>
      </c>
      <c r="AU110" s="239" t="s">
        <v>81</v>
      </c>
      <c r="AV110" s="237" t="s">
        <v>81</v>
      </c>
      <c r="AW110" s="237" t="s">
        <v>33</v>
      </c>
      <c r="AX110" s="237" t="s">
        <v>79</v>
      </c>
      <c r="AY110" s="239" t="s">
        <v>125</v>
      </c>
    </row>
    <row r="111" spans="1:65" s="106" customFormat="1" ht="37.9" customHeight="1">
      <c r="A111" s="102"/>
      <c r="B111" s="103"/>
      <c r="C111" s="219" t="s">
        <v>199</v>
      </c>
      <c r="D111" s="219" t="s">
        <v>127</v>
      </c>
      <c r="E111" s="220" t="s">
        <v>771</v>
      </c>
      <c r="F111" s="221" t="s">
        <v>772</v>
      </c>
      <c r="G111" s="222" t="s">
        <v>163</v>
      </c>
      <c r="H111" s="223">
        <v>1</v>
      </c>
      <c r="I111" s="5"/>
      <c r="J111" s="224">
        <f>ROUND(I111*H111,2)</f>
        <v>0</v>
      </c>
      <c r="K111" s="221" t="s">
        <v>3</v>
      </c>
      <c r="L111" s="103"/>
      <c r="M111" s="225" t="s">
        <v>3</v>
      </c>
      <c r="N111" s="226" t="s">
        <v>42</v>
      </c>
      <c r="O111" s="125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R111" s="229" t="s">
        <v>740</v>
      </c>
      <c r="AT111" s="229" t="s">
        <v>127</v>
      </c>
      <c r="AU111" s="229" t="s">
        <v>81</v>
      </c>
      <c r="AY111" s="90" t="s">
        <v>125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90" t="s">
        <v>79</v>
      </c>
      <c r="BK111" s="230">
        <f>ROUND(I111*H111,2)</f>
        <v>0</v>
      </c>
      <c r="BL111" s="90" t="s">
        <v>740</v>
      </c>
      <c r="BM111" s="229" t="s">
        <v>773</v>
      </c>
    </row>
    <row r="112" spans="1:47" s="106" customFormat="1" ht="19.5">
      <c r="A112" s="102"/>
      <c r="B112" s="103"/>
      <c r="C112" s="102"/>
      <c r="D112" s="231" t="s">
        <v>134</v>
      </c>
      <c r="E112" s="102"/>
      <c r="F112" s="232" t="s">
        <v>772</v>
      </c>
      <c r="G112" s="102"/>
      <c r="H112" s="102"/>
      <c r="I112" s="102"/>
      <c r="J112" s="102"/>
      <c r="K112" s="102"/>
      <c r="L112" s="103"/>
      <c r="M112" s="233"/>
      <c r="N112" s="234"/>
      <c r="O112" s="125"/>
      <c r="P112" s="125"/>
      <c r="Q112" s="125"/>
      <c r="R112" s="125"/>
      <c r="S112" s="125"/>
      <c r="T112" s="126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T112" s="90" t="s">
        <v>134</v>
      </c>
      <c r="AU112" s="90" t="s">
        <v>81</v>
      </c>
    </row>
    <row r="113" spans="2:51" s="237" customFormat="1" ht="12">
      <c r="B113" s="238"/>
      <c r="D113" s="231" t="s">
        <v>138</v>
      </c>
      <c r="E113" s="239" t="s">
        <v>3</v>
      </c>
      <c r="F113" s="240" t="s">
        <v>79</v>
      </c>
      <c r="H113" s="241">
        <v>1</v>
      </c>
      <c r="L113" s="238"/>
      <c r="M113" s="242"/>
      <c r="N113" s="243"/>
      <c r="O113" s="243"/>
      <c r="P113" s="243"/>
      <c r="Q113" s="243"/>
      <c r="R113" s="243"/>
      <c r="S113" s="243"/>
      <c r="T113" s="244"/>
      <c r="AT113" s="239" t="s">
        <v>138</v>
      </c>
      <c r="AU113" s="239" t="s">
        <v>81</v>
      </c>
      <c r="AV113" s="237" t="s">
        <v>81</v>
      </c>
      <c r="AW113" s="237" t="s">
        <v>33</v>
      </c>
      <c r="AX113" s="237" t="s">
        <v>79</v>
      </c>
      <c r="AY113" s="239" t="s">
        <v>125</v>
      </c>
    </row>
    <row r="114" spans="1:65" s="106" customFormat="1" ht="16.5" customHeight="1">
      <c r="A114" s="102"/>
      <c r="B114" s="103"/>
      <c r="C114" s="219" t="s">
        <v>206</v>
      </c>
      <c r="D114" s="219" t="s">
        <v>127</v>
      </c>
      <c r="E114" s="220" t="s">
        <v>774</v>
      </c>
      <c r="F114" s="221" t="s">
        <v>775</v>
      </c>
      <c r="G114" s="222" t="s">
        <v>163</v>
      </c>
      <c r="H114" s="223">
        <v>1</v>
      </c>
      <c r="I114" s="5"/>
      <c r="J114" s="224">
        <f>ROUND(I114*H114,2)</f>
        <v>0</v>
      </c>
      <c r="K114" s="221" t="s">
        <v>3</v>
      </c>
      <c r="L114" s="103"/>
      <c r="M114" s="225" t="s">
        <v>3</v>
      </c>
      <c r="N114" s="226" t="s">
        <v>42</v>
      </c>
      <c r="O114" s="12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R114" s="229" t="s">
        <v>740</v>
      </c>
      <c r="AT114" s="229" t="s">
        <v>127</v>
      </c>
      <c r="AU114" s="229" t="s">
        <v>81</v>
      </c>
      <c r="AY114" s="90" t="s">
        <v>125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90" t="s">
        <v>79</v>
      </c>
      <c r="BK114" s="230">
        <f>ROUND(I114*H114,2)</f>
        <v>0</v>
      </c>
      <c r="BL114" s="90" t="s">
        <v>740</v>
      </c>
      <c r="BM114" s="229" t="s">
        <v>776</v>
      </c>
    </row>
    <row r="115" spans="1:47" s="106" customFormat="1" ht="12">
      <c r="A115" s="102"/>
      <c r="B115" s="103"/>
      <c r="C115" s="102"/>
      <c r="D115" s="231" t="s">
        <v>134</v>
      </c>
      <c r="E115" s="102"/>
      <c r="F115" s="232" t="s">
        <v>775</v>
      </c>
      <c r="G115" s="102"/>
      <c r="H115" s="102"/>
      <c r="I115" s="102"/>
      <c r="J115" s="102"/>
      <c r="K115" s="102"/>
      <c r="L115" s="103"/>
      <c r="M115" s="233"/>
      <c r="N115" s="234"/>
      <c r="O115" s="125"/>
      <c r="P115" s="125"/>
      <c r="Q115" s="125"/>
      <c r="R115" s="125"/>
      <c r="S115" s="125"/>
      <c r="T115" s="126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T115" s="90" t="s">
        <v>134</v>
      </c>
      <c r="AU115" s="90" t="s">
        <v>81</v>
      </c>
    </row>
    <row r="116" spans="2:51" s="237" customFormat="1" ht="12">
      <c r="B116" s="238"/>
      <c r="D116" s="231" t="s">
        <v>138</v>
      </c>
      <c r="E116" s="239" t="s">
        <v>3</v>
      </c>
      <c r="F116" s="240" t="s">
        <v>79</v>
      </c>
      <c r="H116" s="241">
        <v>1</v>
      </c>
      <c r="L116" s="238"/>
      <c r="M116" s="242"/>
      <c r="N116" s="243"/>
      <c r="O116" s="243"/>
      <c r="P116" s="243"/>
      <c r="Q116" s="243"/>
      <c r="R116" s="243"/>
      <c r="S116" s="243"/>
      <c r="T116" s="244"/>
      <c r="AT116" s="239" t="s">
        <v>138</v>
      </c>
      <c r="AU116" s="239" t="s">
        <v>81</v>
      </c>
      <c r="AV116" s="237" t="s">
        <v>81</v>
      </c>
      <c r="AW116" s="237" t="s">
        <v>33</v>
      </c>
      <c r="AX116" s="237" t="s">
        <v>79</v>
      </c>
      <c r="AY116" s="239" t="s">
        <v>125</v>
      </c>
    </row>
    <row r="117" spans="1:65" s="106" customFormat="1" ht="37.9" customHeight="1">
      <c r="A117" s="102"/>
      <c r="B117" s="103"/>
      <c r="C117" s="219" t="s">
        <v>213</v>
      </c>
      <c r="D117" s="219" t="s">
        <v>127</v>
      </c>
      <c r="E117" s="220" t="s">
        <v>777</v>
      </c>
      <c r="F117" s="221" t="s">
        <v>778</v>
      </c>
      <c r="G117" s="222" t="s">
        <v>163</v>
      </c>
      <c r="H117" s="223">
        <v>1</v>
      </c>
      <c r="I117" s="5"/>
      <c r="J117" s="224">
        <f>ROUND(I117*H117,2)</f>
        <v>0</v>
      </c>
      <c r="K117" s="221" t="s">
        <v>3</v>
      </c>
      <c r="L117" s="103"/>
      <c r="M117" s="225" t="s">
        <v>3</v>
      </c>
      <c r="N117" s="226" t="s">
        <v>42</v>
      </c>
      <c r="O117" s="125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R117" s="229" t="s">
        <v>740</v>
      </c>
      <c r="AT117" s="229" t="s">
        <v>127</v>
      </c>
      <c r="AU117" s="229" t="s">
        <v>81</v>
      </c>
      <c r="AY117" s="90" t="s">
        <v>125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90" t="s">
        <v>79</v>
      </c>
      <c r="BK117" s="230">
        <f>ROUND(I117*H117,2)</f>
        <v>0</v>
      </c>
      <c r="BL117" s="90" t="s">
        <v>740</v>
      </c>
      <c r="BM117" s="229" t="s">
        <v>779</v>
      </c>
    </row>
    <row r="118" spans="1:47" s="106" customFormat="1" ht="19.5">
      <c r="A118" s="102"/>
      <c r="B118" s="103"/>
      <c r="C118" s="102"/>
      <c r="D118" s="231" t="s">
        <v>134</v>
      </c>
      <c r="E118" s="102"/>
      <c r="F118" s="232" t="s">
        <v>778</v>
      </c>
      <c r="G118" s="102"/>
      <c r="H118" s="102"/>
      <c r="I118" s="102"/>
      <c r="J118" s="102"/>
      <c r="K118" s="102"/>
      <c r="L118" s="103"/>
      <c r="M118" s="233"/>
      <c r="N118" s="234"/>
      <c r="O118" s="125"/>
      <c r="P118" s="125"/>
      <c r="Q118" s="125"/>
      <c r="R118" s="125"/>
      <c r="S118" s="125"/>
      <c r="T118" s="126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T118" s="90" t="s">
        <v>134</v>
      </c>
      <c r="AU118" s="90" t="s">
        <v>81</v>
      </c>
    </row>
    <row r="119" spans="2:51" s="237" customFormat="1" ht="12">
      <c r="B119" s="238"/>
      <c r="D119" s="231" t="s">
        <v>138</v>
      </c>
      <c r="E119" s="239" t="s">
        <v>3</v>
      </c>
      <c r="F119" s="240" t="s">
        <v>79</v>
      </c>
      <c r="H119" s="241">
        <v>1</v>
      </c>
      <c r="L119" s="238"/>
      <c r="M119" s="242"/>
      <c r="N119" s="243"/>
      <c r="O119" s="243"/>
      <c r="P119" s="243"/>
      <c r="Q119" s="243"/>
      <c r="R119" s="243"/>
      <c r="S119" s="243"/>
      <c r="T119" s="244"/>
      <c r="AT119" s="239" t="s">
        <v>138</v>
      </c>
      <c r="AU119" s="239" t="s">
        <v>81</v>
      </c>
      <c r="AV119" s="237" t="s">
        <v>81</v>
      </c>
      <c r="AW119" s="237" t="s">
        <v>33</v>
      </c>
      <c r="AX119" s="237" t="s">
        <v>79</v>
      </c>
      <c r="AY119" s="239" t="s">
        <v>125</v>
      </c>
    </row>
    <row r="120" spans="1:65" s="106" customFormat="1" ht="16.5" customHeight="1">
      <c r="A120" s="102"/>
      <c r="B120" s="103"/>
      <c r="C120" s="219" t="s">
        <v>220</v>
      </c>
      <c r="D120" s="219" t="s">
        <v>127</v>
      </c>
      <c r="E120" s="220" t="s">
        <v>780</v>
      </c>
      <c r="F120" s="221" t="s">
        <v>781</v>
      </c>
      <c r="G120" s="222" t="s">
        <v>163</v>
      </c>
      <c r="H120" s="223">
        <v>1</v>
      </c>
      <c r="I120" s="5"/>
      <c r="J120" s="224">
        <f>ROUND(I120*H120,2)</f>
        <v>0</v>
      </c>
      <c r="K120" s="221" t="s">
        <v>3</v>
      </c>
      <c r="L120" s="103"/>
      <c r="M120" s="225" t="s">
        <v>3</v>
      </c>
      <c r="N120" s="226" t="s">
        <v>42</v>
      </c>
      <c r="O120" s="125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R120" s="229" t="s">
        <v>740</v>
      </c>
      <c r="AT120" s="229" t="s">
        <v>127</v>
      </c>
      <c r="AU120" s="229" t="s">
        <v>81</v>
      </c>
      <c r="AY120" s="90" t="s">
        <v>125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90" t="s">
        <v>79</v>
      </c>
      <c r="BK120" s="230">
        <f>ROUND(I120*H120,2)</f>
        <v>0</v>
      </c>
      <c r="BL120" s="90" t="s">
        <v>740</v>
      </c>
      <c r="BM120" s="229" t="s">
        <v>782</v>
      </c>
    </row>
    <row r="121" spans="1:47" s="106" customFormat="1" ht="12">
      <c r="A121" s="102"/>
      <c r="B121" s="103"/>
      <c r="C121" s="102"/>
      <c r="D121" s="231" t="s">
        <v>134</v>
      </c>
      <c r="E121" s="102"/>
      <c r="F121" s="232" t="s">
        <v>781</v>
      </c>
      <c r="G121" s="102"/>
      <c r="H121" s="102"/>
      <c r="I121" s="102"/>
      <c r="J121" s="102"/>
      <c r="K121" s="102"/>
      <c r="L121" s="103"/>
      <c r="M121" s="233"/>
      <c r="N121" s="234"/>
      <c r="O121" s="125"/>
      <c r="P121" s="125"/>
      <c r="Q121" s="125"/>
      <c r="R121" s="125"/>
      <c r="S121" s="125"/>
      <c r="T121" s="126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T121" s="90" t="s">
        <v>134</v>
      </c>
      <c r="AU121" s="90" t="s">
        <v>81</v>
      </c>
    </row>
    <row r="122" spans="2:51" s="237" customFormat="1" ht="12">
      <c r="B122" s="238"/>
      <c r="D122" s="231" t="s">
        <v>138</v>
      </c>
      <c r="E122" s="239" t="s">
        <v>3</v>
      </c>
      <c r="F122" s="240" t="s">
        <v>79</v>
      </c>
      <c r="H122" s="241">
        <v>1</v>
      </c>
      <c r="L122" s="238"/>
      <c r="M122" s="242"/>
      <c r="N122" s="243"/>
      <c r="O122" s="243"/>
      <c r="P122" s="243"/>
      <c r="Q122" s="243"/>
      <c r="R122" s="243"/>
      <c r="S122" s="243"/>
      <c r="T122" s="244"/>
      <c r="AT122" s="239" t="s">
        <v>138</v>
      </c>
      <c r="AU122" s="239" t="s">
        <v>81</v>
      </c>
      <c r="AV122" s="237" t="s">
        <v>81</v>
      </c>
      <c r="AW122" s="237" t="s">
        <v>33</v>
      </c>
      <c r="AX122" s="237" t="s">
        <v>79</v>
      </c>
      <c r="AY122" s="239" t="s">
        <v>125</v>
      </c>
    </row>
    <row r="123" spans="1:65" s="106" customFormat="1" ht="16.5" customHeight="1">
      <c r="A123" s="102"/>
      <c r="B123" s="103"/>
      <c r="C123" s="219" t="s">
        <v>225</v>
      </c>
      <c r="D123" s="219" t="s">
        <v>127</v>
      </c>
      <c r="E123" s="220" t="s">
        <v>783</v>
      </c>
      <c r="F123" s="221" t="s">
        <v>784</v>
      </c>
      <c r="G123" s="222" t="s">
        <v>163</v>
      </c>
      <c r="H123" s="223">
        <v>1</v>
      </c>
      <c r="I123" s="5"/>
      <c r="J123" s="224">
        <f>ROUND(I123*H123,2)</f>
        <v>0</v>
      </c>
      <c r="K123" s="221" t="s">
        <v>3</v>
      </c>
      <c r="L123" s="103"/>
      <c r="M123" s="225" t="s">
        <v>3</v>
      </c>
      <c r="N123" s="226" t="s">
        <v>42</v>
      </c>
      <c r="O123" s="12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R123" s="229" t="s">
        <v>740</v>
      </c>
      <c r="AT123" s="229" t="s">
        <v>127</v>
      </c>
      <c r="AU123" s="229" t="s">
        <v>81</v>
      </c>
      <c r="AY123" s="90" t="s">
        <v>125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90" t="s">
        <v>79</v>
      </c>
      <c r="BK123" s="230">
        <f>ROUND(I123*H123,2)</f>
        <v>0</v>
      </c>
      <c r="BL123" s="90" t="s">
        <v>740</v>
      </c>
      <c r="BM123" s="229" t="s">
        <v>785</v>
      </c>
    </row>
    <row r="124" spans="1:47" s="106" customFormat="1" ht="12">
      <c r="A124" s="102"/>
      <c r="B124" s="103"/>
      <c r="C124" s="102"/>
      <c r="D124" s="231" t="s">
        <v>134</v>
      </c>
      <c r="E124" s="102"/>
      <c r="F124" s="232" t="s">
        <v>784</v>
      </c>
      <c r="G124" s="102"/>
      <c r="H124" s="102"/>
      <c r="I124" s="102"/>
      <c r="J124" s="102"/>
      <c r="K124" s="102"/>
      <c r="L124" s="103"/>
      <c r="M124" s="233"/>
      <c r="N124" s="234"/>
      <c r="O124" s="125"/>
      <c r="P124" s="125"/>
      <c r="Q124" s="125"/>
      <c r="R124" s="125"/>
      <c r="S124" s="125"/>
      <c r="T124" s="126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T124" s="90" t="s">
        <v>134</v>
      </c>
      <c r="AU124" s="90" t="s">
        <v>81</v>
      </c>
    </row>
    <row r="125" spans="2:51" s="237" customFormat="1" ht="12">
      <c r="B125" s="238"/>
      <c r="D125" s="231" t="s">
        <v>138</v>
      </c>
      <c r="E125" s="239" t="s">
        <v>3</v>
      </c>
      <c r="F125" s="240" t="s">
        <v>79</v>
      </c>
      <c r="H125" s="241">
        <v>1</v>
      </c>
      <c r="L125" s="238"/>
      <c r="M125" s="242"/>
      <c r="N125" s="243"/>
      <c r="O125" s="243"/>
      <c r="P125" s="243"/>
      <c r="Q125" s="243"/>
      <c r="R125" s="243"/>
      <c r="S125" s="243"/>
      <c r="T125" s="244"/>
      <c r="AT125" s="239" t="s">
        <v>138</v>
      </c>
      <c r="AU125" s="239" t="s">
        <v>81</v>
      </c>
      <c r="AV125" s="237" t="s">
        <v>81</v>
      </c>
      <c r="AW125" s="237" t="s">
        <v>33</v>
      </c>
      <c r="AX125" s="237" t="s">
        <v>79</v>
      </c>
      <c r="AY125" s="239" t="s">
        <v>125</v>
      </c>
    </row>
    <row r="126" spans="1:65" s="106" customFormat="1" ht="16.5" customHeight="1">
      <c r="A126" s="102"/>
      <c r="B126" s="103"/>
      <c r="C126" s="219" t="s">
        <v>9</v>
      </c>
      <c r="D126" s="219" t="s">
        <v>127</v>
      </c>
      <c r="E126" s="220" t="s">
        <v>786</v>
      </c>
      <c r="F126" s="221" t="s">
        <v>787</v>
      </c>
      <c r="G126" s="222" t="s">
        <v>163</v>
      </c>
      <c r="H126" s="223">
        <v>1</v>
      </c>
      <c r="I126" s="5"/>
      <c r="J126" s="224">
        <f>ROUND(I126*H126,2)</f>
        <v>0</v>
      </c>
      <c r="K126" s="221" t="s">
        <v>3</v>
      </c>
      <c r="L126" s="103"/>
      <c r="M126" s="225" t="s">
        <v>3</v>
      </c>
      <c r="N126" s="226" t="s">
        <v>42</v>
      </c>
      <c r="O126" s="125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R126" s="229" t="s">
        <v>740</v>
      </c>
      <c r="AT126" s="229" t="s">
        <v>127</v>
      </c>
      <c r="AU126" s="229" t="s">
        <v>81</v>
      </c>
      <c r="AY126" s="90" t="s">
        <v>125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90" t="s">
        <v>79</v>
      </c>
      <c r="BK126" s="230">
        <f>ROUND(I126*H126,2)</f>
        <v>0</v>
      </c>
      <c r="BL126" s="90" t="s">
        <v>740</v>
      </c>
      <c r="BM126" s="229" t="s">
        <v>788</v>
      </c>
    </row>
    <row r="127" spans="1:47" s="106" customFormat="1" ht="12">
      <c r="A127" s="102"/>
      <c r="B127" s="103"/>
      <c r="C127" s="102"/>
      <c r="D127" s="231" t="s">
        <v>134</v>
      </c>
      <c r="E127" s="102"/>
      <c r="F127" s="232" t="s">
        <v>787</v>
      </c>
      <c r="G127" s="102"/>
      <c r="H127" s="102"/>
      <c r="I127" s="102"/>
      <c r="J127" s="102"/>
      <c r="K127" s="102"/>
      <c r="L127" s="103"/>
      <c r="M127" s="233"/>
      <c r="N127" s="234"/>
      <c r="O127" s="125"/>
      <c r="P127" s="125"/>
      <c r="Q127" s="125"/>
      <c r="R127" s="125"/>
      <c r="S127" s="125"/>
      <c r="T127" s="126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T127" s="90" t="s">
        <v>134</v>
      </c>
      <c r="AU127" s="90" t="s">
        <v>81</v>
      </c>
    </row>
    <row r="128" spans="2:51" s="237" customFormat="1" ht="12">
      <c r="B128" s="238"/>
      <c r="D128" s="231" t="s">
        <v>138</v>
      </c>
      <c r="E128" s="239" t="s">
        <v>3</v>
      </c>
      <c r="F128" s="240" t="s">
        <v>79</v>
      </c>
      <c r="H128" s="241">
        <v>1</v>
      </c>
      <c r="L128" s="238"/>
      <c r="M128" s="242"/>
      <c r="N128" s="243"/>
      <c r="O128" s="243"/>
      <c r="P128" s="243"/>
      <c r="Q128" s="243"/>
      <c r="R128" s="243"/>
      <c r="S128" s="243"/>
      <c r="T128" s="244"/>
      <c r="AT128" s="239" t="s">
        <v>138</v>
      </c>
      <c r="AU128" s="239" t="s">
        <v>81</v>
      </c>
      <c r="AV128" s="237" t="s">
        <v>81</v>
      </c>
      <c r="AW128" s="237" t="s">
        <v>33</v>
      </c>
      <c r="AX128" s="237" t="s">
        <v>79</v>
      </c>
      <c r="AY128" s="239" t="s">
        <v>125</v>
      </c>
    </row>
    <row r="129" spans="1:65" s="106" customFormat="1" ht="16.5" customHeight="1">
      <c r="A129" s="102"/>
      <c r="B129" s="103"/>
      <c r="C129" s="219" t="s">
        <v>236</v>
      </c>
      <c r="D129" s="219" t="s">
        <v>127</v>
      </c>
      <c r="E129" s="220" t="s">
        <v>789</v>
      </c>
      <c r="F129" s="221" t="s">
        <v>790</v>
      </c>
      <c r="G129" s="222" t="s">
        <v>163</v>
      </c>
      <c r="H129" s="223">
        <v>1</v>
      </c>
      <c r="I129" s="5"/>
      <c r="J129" s="224">
        <f>ROUND(I129*H129,2)</f>
        <v>0</v>
      </c>
      <c r="K129" s="221" t="s">
        <v>3</v>
      </c>
      <c r="L129" s="103"/>
      <c r="M129" s="225" t="s">
        <v>3</v>
      </c>
      <c r="N129" s="226" t="s">
        <v>42</v>
      </c>
      <c r="O129" s="125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R129" s="229" t="s">
        <v>740</v>
      </c>
      <c r="AT129" s="229" t="s">
        <v>127</v>
      </c>
      <c r="AU129" s="229" t="s">
        <v>81</v>
      </c>
      <c r="AY129" s="90" t="s">
        <v>125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90" t="s">
        <v>79</v>
      </c>
      <c r="BK129" s="230">
        <f>ROUND(I129*H129,2)</f>
        <v>0</v>
      </c>
      <c r="BL129" s="90" t="s">
        <v>740</v>
      </c>
      <c r="BM129" s="229" t="s">
        <v>791</v>
      </c>
    </row>
    <row r="130" spans="1:47" s="106" customFormat="1" ht="12">
      <c r="A130" s="102"/>
      <c r="B130" s="103"/>
      <c r="C130" s="102"/>
      <c r="D130" s="231" t="s">
        <v>134</v>
      </c>
      <c r="E130" s="102"/>
      <c r="F130" s="232" t="s">
        <v>790</v>
      </c>
      <c r="G130" s="102"/>
      <c r="H130" s="102"/>
      <c r="I130" s="102"/>
      <c r="J130" s="102"/>
      <c r="K130" s="102"/>
      <c r="L130" s="103"/>
      <c r="M130" s="233"/>
      <c r="N130" s="234"/>
      <c r="O130" s="125"/>
      <c r="P130" s="125"/>
      <c r="Q130" s="125"/>
      <c r="R130" s="125"/>
      <c r="S130" s="125"/>
      <c r="T130" s="126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T130" s="90" t="s">
        <v>134</v>
      </c>
      <c r="AU130" s="90" t="s">
        <v>81</v>
      </c>
    </row>
    <row r="131" spans="2:51" s="237" customFormat="1" ht="12">
      <c r="B131" s="238"/>
      <c r="D131" s="231" t="s">
        <v>138</v>
      </c>
      <c r="E131" s="239" t="s">
        <v>3</v>
      </c>
      <c r="F131" s="240" t="s">
        <v>79</v>
      </c>
      <c r="H131" s="241">
        <v>1</v>
      </c>
      <c r="L131" s="238"/>
      <c r="M131" s="242"/>
      <c r="N131" s="243"/>
      <c r="O131" s="243"/>
      <c r="P131" s="243"/>
      <c r="Q131" s="243"/>
      <c r="R131" s="243"/>
      <c r="S131" s="243"/>
      <c r="T131" s="244"/>
      <c r="AT131" s="239" t="s">
        <v>138</v>
      </c>
      <c r="AU131" s="239" t="s">
        <v>81</v>
      </c>
      <c r="AV131" s="237" t="s">
        <v>81</v>
      </c>
      <c r="AW131" s="237" t="s">
        <v>33</v>
      </c>
      <c r="AX131" s="237" t="s">
        <v>79</v>
      </c>
      <c r="AY131" s="239" t="s">
        <v>125</v>
      </c>
    </row>
    <row r="132" spans="1:65" s="106" customFormat="1" ht="24.2" customHeight="1">
      <c r="A132" s="102"/>
      <c r="B132" s="103"/>
      <c r="C132" s="219" t="s">
        <v>243</v>
      </c>
      <c r="D132" s="219" t="s">
        <v>127</v>
      </c>
      <c r="E132" s="220" t="s">
        <v>792</v>
      </c>
      <c r="F132" s="221" t="s">
        <v>793</v>
      </c>
      <c r="G132" s="222" t="s">
        <v>163</v>
      </c>
      <c r="H132" s="223">
        <v>1</v>
      </c>
      <c r="I132" s="5"/>
      <c r="J132" s="224">
        <f>ROUND(I132*H132,2)</f>
        <v>0</v>
      </c>
      <c r="K132" s="221" t="s">
        <v>3</v>
      </c>
      <c r="L132" s="103"/>
      <c r="M132" s="225" t="s">
        <v>3</v>
      </c>
      <c r="N132" s="226" t="s">
        <v>42</v>
      </c>
      <c r="O132" s="125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R132" s="229" t="s">
        <v>740</v>
      </c>
      <c r="AT132" s="229" t="s">
        <v>127</v>
      </c>
      <c r="AU132" s="229" t="s">
        <v>81</v>
      </c>
      <c r="AY132" s="90" t="s">
        <v>125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90" t="s">
        <v>79</v>
      </c>
      <c r="BK132" s="230">
        <f>ROUND(I132*H132,2)</f>
        <v>0</v>
      </c>
      <c r="BL132" s="90" t="s">
        <v>740</v>
      </c>
      <c r="BM132" s="229" t="s">
        <v>794</v>
      </c>
    </row>
    <row r="133" spans="1:47" s="106" customFormat="1" ht="12">
      <c r="A133" s="102"/>
      <c r="B133" s="103"/>
      <c r="C133" s="102"/>
      <c r="D133" s="231" t="s">
        <v>134</v>
      </c>
      <c r="E133" s="102"/>
      <c r="F133" s="232" t="s">
        <v>795</v>
      </c>
      <c r="G133" s="102"/>
      <c r="H133" s="102"/>
      <c r="I133" s="102"/>
      <c r="J133" s="102"/>
      <c r="K133" s="102"/>
      <c r="L133" s="103"/>
      <c r="M133" s="233"/>
      <c r="N133" s="234"/>
      <c r="O133" s="125"/>
      <c r="P133" s="125"/>
      <c r="Q133" s="125"/>
      <c r="R133" s="125"/>
      <c r="S133" s="125"/>
      <c r="T133" s="126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T133" s="90" t="s">
        <v>134</v>
      </c>
      <c r="AU133" s="90" t="s">
        <v>81</v>
      </c>
    </row>
    <row r="134" spans="2:51" s="237" customFormat="1" ht="12">
      <c r="B134" s="238"/>
      <c r="D134" s="231" t="s">
        <v>138</v>
      </c>
      <c r="E134" s="239" t="s">
        <v>3</v>
      </c>
      <c r="F134" s="240" t="s">
        <v>79</v>
      </c>
      <c r="H134" s="241">
        <v>1</v>
      </c>
      <c r="L134" s="238"/>
      <c r="M134" s="242"/>
      <c r="N134" s="243"/>
      <c r="O134" s="243"/>
      <c r="P134" s="243"/>
      <c r="Q134" s="243"/>
      <c r="R134" s="243"/>
      <c r="S134" s="243"/>
      <c r="T134" s="244"/>
      <c r="AT134" s="239" t="s">
        <v>138</v>
      </c>
      <c r="AU134" s="239" t="s">
        <v>81</v>
      </c>
      <c r="AV134" s="237" t="s">
        <v>81</v>
      </c>
      <c r="AW134" s="237" t="s">
        <v>33</v>
      </c>
      <c r="AX134" s="237" t="s">
        <v>79</v>
      </c>
      <c r="AY134" s="239" t="s">
        <v>125</v>
      </c>
    </row>
    <row r="135" spans="1:65" s="106" customFormat="1" ht="21.75" customHeight="1">
      <c r="A135" s="102"/>
      <c r="B135" s="103"/>
      <c r="C135" s="219" t="s">
        <v>250</v>
      </c>
      <c r="D135" s="219" t="s">
        <v>127</v>
      </c>
      <c r="E135" s="220" t="s">
        <v>796</v>
      </c>
      <c r="F135" s="221" t="s">
        <v>797</v>
      </c>
      <c r="G135" s="222" t="s">
        <v>163</v>
      </c>
      <c r="H135" s="223">
        <v>1</v>
      </c>
      <c r="I135" s="5"/>
      <c r="J135" s="224">
        <f>ROUND(I135*H135,2)</f>
        <v>0</v>
      </c>
      <c r="K135" s="221" t="s">
        <v>3</v>
      </c>
      <c r="L135" s="103"/>
      <c r="M135" s="225" t="s">
        <v>3</v>
      </c>
      <c r="N135" s="226" t="s">
        <v>42</v>
      </c>
      <c r="O135" s="125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R135" s="229" t="s">
        <v>740</v>
      </c>
      <c r="AT135" s="229" t="s">
        <v>127</v>
      </c>
      <c r="AU135" s="229" t="s">
        <v>81</v>
      </c>
      <c r="AY135" s="90" t="s">
        <v>125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90" t="s">
        <v>79</v>
      </c>
      <c r="BK135" s="230">
        <f>ROUND(I135*H135,2)</f>
        <v>0</v>
      </c>
      <c r="BL135" s="90" t="s">
        <v>740</v>
      </c>
      <c r="BM135" s="229" t="s">
        <v>798</v>
      </c>
    </row>
    <row r="136" spans="1:47" s="106" customFormat="1" ht="12">
      <c r="A136" s="102"/>
      <c r="B136" s="103"/>
      <c r="C136" s="102"/>
      <c r="D136" s="231" t="s">
        <v>134</v>
      </c>
      <c r="E136" s="102"/>
      <c r="F136" s="232" t="s">
        <v>797</v>
      </c>
      <c r="G136" s="102"/>
      <c r="H136" s="102"/>
      <c r="I136" s="102"/>
      <c r="J136" s="102"/>
      <c r="K136" s="102"/>
      <c r="L136" s="103"/>
      <c r="M136" s="233"/>
      <c r="N136" s="234"/>
      <c r="O136" s="125"/>
      <c r="P136" s="125"/>
      <c r="Q136" s="125"/>
      <c r="R136" s="125"/>
      <c r="S136" s="125"/>
      <c r="T136" s="126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T136" s="90" t="s">
        <v>134</v>
      </c>
      <c r="AU136" s="90" t="s">
        <v>81</v>
      </c>
    </row>
    <row r="137" spans="2:51" s="237" customFormat="1" ht="12">
      <c r="B137" s="238"/>
      <c r="D137" s="231" t="s">
        <v>138</v>
      </c>
      <c r="E137" s="239" t="s">
        <v>3</v>
      </c>
      <c r="F137" s="240" t="s">
        <v>79</v>
      </c>
      <c r="H137" s="241">
        <v>1</v>
      </c>
      <c r="L137" s="238"/>
      <c r="M137" s="242"/>
      <c r="N137" s="243"/>
      <c r="O137" s="243"/>
      <c r="P137" s="243"/>
      <c r="Q137" s="243"/>
      <c r="R137" s="243"/>
      <c r="S137" s="243"/>
      <c r="T137" s="244"/>
      <c r="AT137" s="239" t="s">
        <v>138</v>
      </c>
      <c r="AU137" s="239" t="s">
        <v>81</v>
      </c>
      <c r="AV137" s="237" t="s">
        <v>81</v>
      </c>
      <c r="AW137" s="237" t="s">
        <v>33</v>
      </c>
      <c r="AX137" s="237" t="s">
        <v>79</v>
      </c>
      <c r="AY137" s="239" t="s">
        <v>125</v>
      </c>
    </row>
    <row r="138" spans="1:65" s="106" customFormat="1" ht="37.9" customHeight="1">
      <c r="A138" s="102"/>
      <c r="B138" s="103"/>
      <c r="C138" s="219" t="s">
        <v>257</v>
      </c>
      <c r="D138" s="219" t="s">
        <v>127</v>
      </c>
      <c r="E138" s="220" t="s">
        <v>799</v>
      </c>
      <c r="F138" s="221" t="s">
        <v>800</v>
      </c>
      <c r="G138" s="222" t="s">
        <v>163</v>
      </c>
      <c r="H138" s="223">
        <v>1</v>
      </c>
      <c r="I138" s="5"/>
      <c r="J138" s="224">
        <f>ROUND(I138*H138,2)</f>
        <v>0</v>
      </c>
      <c r="K138" s="221" t="s">
        <v>3</v>
      </c>
      <c r="L138" s="103"/>
      <c r="M138" s="225" t="s">
        <v>3</v>
      </c>
      <c r="N138" s="226" t="s">
        <v>42</v>
      </c>
      <c r="O138" s="125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R138" s="229" t="s">
        <v>740</v>
      </c>
      <c r="AT138" s="229" t="s">
        <v>127</v>
      </c>
      <c r="AU138" s="229" t="s">
        <v>81</v>
      </c>
      <c r="AY138" s="90" t="s">
        <v>125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90" t="s">
        <v>79</v>
      </c>
      <c r="BK138" s="230">
        <f>ROUND(I138*H138,2)</f>
        <v>0</v>
      </c>
      <c r="BL138" s="90" t="s">
        <v>740</v>
      </c>
      <c r="BM138" s="229" t="s">
        <v>801</v>
      </c>
    </row>
    <row r="139" spans="1:47" s="106" customFormat="1" ht="19.5">
      <c r="A139" s="102"/>
      <c r="B139" s="103"/>
      <c r="C139" s="102"/>
      <c r="D139" s="231" t="s">
        <v>134</v>
      </c>
      <c r="E139" s="102"/>
      <c r="F139" s="232" t="s">
        <v>800</v>
      </c>
      <c r="G139" s="102"/>
      <c r="H139" s="102"/>
      <c r="I139" s="102"/>
      <c r="J139" s="102"/>
      <c r="K139" s="102"/>
      <c r="L139" s="103"/>
      <c r="M139" s="233"/>
      <c r="N139" s="234"/>
      <c r="O139" s="125"/>
      <c r="P139" s="125"/>
      <c r="Q139" s="125"/>
      <c r="R139" s="125"/>
      <c r="S139" s="125"/>
      <c r="T139" s="126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T139" s="90" t="s">
        <v>134</v>
      </c>
      <c r="AU139" s="90" t="s">
        <v>81</v>
      </c>
    </row>
    <row r="140" spans="2:51" s="237" customFormat="1" ht="12">
      <c r="B140" s="238"/>
      <c r="D140" s="231" t="s">
        <v>138</v>
      </c>
      <c r="E140" s="239" t="s">
        <v>3</v>
      </c>
      <c r="F140" s="240" t="s">
        <v>79</v>
      </c>
      <c r="H140" s="241">
        <v>1</v>
      </c>
      <c r="L140" s="238"/>
      <c r="M140" s="242"/>
      <c r="N140" s="243"/>
      <c r="O140" s="243"/>
      <c r="P140" s="243"/>
      <c r="Q140" s="243"/>
      <c r="R140" s="243"/>
      <c r="S140" s="243"/>
      <c r="T140" s="244"/>
      <c r="AT140" s="239" t="s">
        <v>138</v>
      </c>
      <c r="AU140" s="239" t="s">
        <v>81</v>
      </c>
      <c r="AV140" s="237" t="s">
        <v>81</v>
      </c>
      <c r="AW140" s="237" t="s">
        <v>33</v>
      </c>
      <c r="AX140" s="237" t="s">
        <v>79</v>
      </c>
      <c r="AY140" s="239" t="s">
        <v>125</v>
      </c>
    </row>
    <row r="141" spans="1:65" s="106" customFormat="1" ht="16.5" customHeight="1">
      <c r="A141" s="102"/>
      <c r="B141" s="103"/>
      <c r="C141" s="219" t="s">
        <v>265</v>
      </c>
      <c r="D141" s="219" t="s">
        <v>127</v>
      </c>
      <c r="E141" s="220" t="s">
        <v>802</v>
      </c>
      <c r="F141" s="221" t="s">
        <v>803</v>
      </c>
      <c r="G141" s="222" t="s">
        <v>163</v>
      </c>
      <c r="H141" s="223">
        <v>1</v>
      </c>
      <c r="I141" s="5"/>
      <c r="J141" s="224">
        <f>ROUND(I141*H141,2)</f>
        <v>0</v>
      </c>
      <c r="K141" s="221" t="s">
        <v>3</v>
      </c>
      <c r="L141" s="103"/>
      <c r="M141" s="225" t="s">
        <v>3</v>
      </c>
      <c r="N141" s="226" t="s">
        <v>42</v>
      </c>
      <c r="O141" s="125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R141" s="229" t="s">
        <v>740</v>
      </c>
      <c r="AT141" s="229" t="s">
        <v>127</v>
      </c>
      <c r="AU141" s="229" t="s">
        <v>81</v>
      </c>
      <c r="AY141" s="90" t="s">
        <v>125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90" t="s">
        <v>79</v>
      </c>
      <c r="BK141" s="230">
        <f>ROUND(I141*H141,2)</f>
        <v>0</v>
      </c>
      <c r="BL141" s="90" t="s">
        <v>740</v>
      </c>
      <c r="BM141" s="229" t="s">
        <v>804</v>
      </c>
    </row>
    <row r="142" spans="1:47" s="106" customFormat="1" ht="12">
      <c r="A142" s="102"/>
      <c r="B142" s="103"/>
      <c r="C142" s="102"/>
      <c r="D142" s="231" t="s">
        <v>134</v>
      </c>
      <c r="E142" s="102"/>
      <c r="F142" s="232" t="s">
        <v>803</v>
      </c>
      <c r="G142" s="102"/>
      <c r="H142" s="102"/>
      <c r="I142" s="102"/>
      <c r="J142" s="102"/>
      <c r="K142" s="102"/>
      <c r="L142" s="103"/>
      <c r="M142" s="233"/>
      <c r="N142" s="234"/>
      <c r="O142" s="125"/>
      <c r="P142" s="125"/>
      <c r="Q142" s="125"/>
      <c r="R142" s="125"/>
      <c r="S142" s="125"/>
      <c r="T142" s="126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T142" s="90" t="s">
        <v>134</v>
      </c>
      <c r="AU142" s="90" t="s">
        <v>81</v>
      </c>
    </row>
    <row r="143" spans="2:51" s="237" customFormat="1" ht="12">
      <c r="B143" s="238"/>
      <c r="D143" s="231" t="s">
        <v>138</v>
      </c>
      <c r="E143" s="239" t="s">
        <v>3</v>
      </c>
      <c r="F143" s="240" t="s">
        <v>79</v>
      </c>
      <c r="H143" s="241">
        <v>1</v>
      </c>
      <c r="L143" s="238"/>
      <c r="M143" s="242"/>
      <c r="N143" s="243"/>
      <c r="O143" s="243"/>
      <c r="P143" s="243"/>
      <c r="Q143" s="243"/>
      <c r="R143" s="243"/>
      <c r="S143" s="243"/>
      <c r="T143" s="244"/>
      <c r="AT143" s="239" t="s">
        <v>138</v>
      </c>
      <c r="AU143" s="239" t="s">
        <v>81</v>
      </c>
      <c r="AV143" s="237" t="s">
        <v>81</v>
      </c>
      <c r="AW143" s="237" t="s">
        <v>33</v>
      </c>
      <c r="AX143" s="237" t="s">
        <v>79</v>
      </c>
      <c r="AY143" s="239" t="s">
        <v>125</v>
      </c>
    </row>
    <row r="144" spans="1:65" s="106" customFormat="1" ht="16.5" customHeight="1">
      <c r="A144" s="102"/>
      <c r="B144" s="103"/>
      <c r="C144" s="219" t="s">
        <v>8</v>
      </c>
      <c r="D144" s="219" t="s">
        <v>127</v>
      </c>
      <c r="E144" s="220" t="s">
        <v>805</v>
      </c>
      <c r="F144" s="221" t="s">
        <v>806</v>
      </c>
      <c r="G144" s="222" t="s">
        <v>163</v>
      </c>
      <c r="H144" s="223">
        <v>1</v>
      </c>
      <c r="I144" s="5"/>
      <c r="J144" s="224">
        <f>ROUND(I144*H144,2)</f>
        <v>0</v>
      </c>
      <c r="K144" s="221" t="s">
        <v>3</v>
      </c>
      <c r="L144" s="103"/>
      <c r="M144" s="225" t="s">
        <v>3</v>
      </c>
      <c r="N144" s="226" t="s">
        <v>42</v>
      </c>
      <c r="O144" s="125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R144" s="229" t="s">
        <v>740</v>
      </c>
      <c r="AT144" s="229" t="s">
        <v>127</v>
      </c>
      <c r="AU144" s="229" t="s">
        <v>81</v>
      </c>
      <c r="AY144" s="90" t="s">
        <v>125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90" t="s">
        <v>79</v>
      </c>
      <c r="BK144" s="230">
        <f>ROUND(I144*H144,2)</f>
        <v>0</v>
      </c>
      <c r="BL144" s="90" t="s">
        <v>740</v>
      </c>
      <c r="BM144" s="229" t="s">
        <v>807</v>
      </c>
    </row>
    <row r="145" spans="1:47" s="106" customFormat="1" ht="12">
      <c r="A145" s="102"/>
      <c r="B145" s="103"/>
      <c r="C145" s="102"/>
      <c r="D145" s="231" t="s">
        <v>134</v>
      </c>
      <c r="E145" s="102"/>
      <c r="F145" s="232" t="s">
        <v>806</v>
      </c>
      <c r="G145" s="102"/>
      <c r="H145" s="102"/>
      <c r="I145" s="102"/>
      <c r="J145" s="102"/>
      <c r="K145" s="102"/>
      <c r="L145" s="103"/>
      <c r="M145" s="233"/>
      <c r="N145" s="234"/>
      <c r="O145" s="125"/>
      <c r="P145" s="125"/>
      <c r="Q145" s="125"/>
      <c r="R145" s="125"/>
      <c r="S145" s="125"/>
      <c r="T145" s="126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T145" s="90" t="s">
        <v>134</v>
      </c>
      <c r="AU145" s="90" t="s">
        <v>81</v>
      </c>
    </row>
    <row r="146" spans="2:51" s="237" customFormat="1" ht="12">
      <c r="B146" s="238"/>
      <c r="D146" s="231" t="s">
        <v>138</v>
      </c>
      <c r="E146" s="239" t="s">
        <v>3</v>
      </c>
      <c r="F146" s="240" t="s">
        <v>79</v>
      </c>
      <c r="H146" s="241">
        <v>1</v>
      </c>
      <c r="L146" s="238"/>
      <c r="M146" s="242"/>
      <c r="N146" s="243"/>
      <c r="O146" s="243"/>
      <c r="P146" s="243"/>
      <c r="Q146" s="243"/>
      <c r="R146" s="243"/>
      <c r="S146" s="243"/>
      <c r="T146" s="244"/>
      <c r="AT146" s="239" t="s">
        <v>138</v>
      </c>
      <c r="AU146" s="239" t="s">
        <v>81</v>
      </c>
      <c r="AV146" s="237" t="s">
        <v>81</v>
      </c>
      <c r="AW146" s="237" t="s">
        <v>33</v>
      </c>
      <c r="AX146" s="237" t="s">
        <v>79</v>
      </c>
      <c r="AY146" s="239" t="s">
        <v>125</v>
      </c>
    </row>
    <row r="147" spans="1:65" s="106" customFormat="1" ht="16.5" customHeight="1">
      <c r="A147" s="102"/>
      <c r="B147" s="103"/>
      <c r="C147" s="219" t="s">
        <v>278</v>
      </c>
      <c r="D147" s="219" t="s">
        <v>127</v>
      </c>
      <c r="E147" s="220" t="s">
        <v>808</v>
      </c>
      <c r="F147" s="221" t="s">
        <v>809</v>
      </c>
      <c r="G147" s="222" t="s">
        <v>163</v>
      </c>
      <c r="H147" s="223">
        <v>1</v>
      </c>
      <c r="I147" s="5"/>
      <c r="J147" s="224">
        <f>ROUND(I147*H147,2)</f>
        <v>0</v>
      </c>
      <c r="K147" s="221" t="s">
        <v>3</v>
      </c>
      <c r="L147" s="103"/>
      <c r="M147" s="225" t="s">
        <v>3</v>
      </c>
      <c r="N147" s="226" t="s">
        <v>42</v>
      </c>
      <c r="O147" s="125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R147" s="229" t="s">
        <v>740</v>
      </c>
      <c r="AT147" s="229" t="s">
        <v>127</v>
      </c>
      <c r="AU147" s="229" t="s">
        <v>81</v>
      </c>
      <c r="AY147" s="90" t="s">
        <v>125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90" t="s">
        <v>79</v>
      </c>
      <c r="BK147" s="230">
        <f>ROUND(I147*H147,2)</f>
        <v>0</v>
      </c>
      <c r="BL147" s="90" t="s">
        <v>740</v>
      </c>
      <c r="BM147" s="229" t="s">
        <v>810</v>
      </c>
    </row>
    <row r="148" spans="1:47" s="106" customFormat="1" ht="24.75" customHeight="1">
      <c r="A148" s="102"/>
      <c r="B148" s="103"/>
      <c r="C148" s="102"/>
      <c r="D148" s="231" t="s">
        <v>134</v>
      </c>
      <c r="E148" s="102"/>
      <c r="F148" s="232" t="s">
        <v>995</v>
      </c>
      <c r="G148" s="102"/>
      <c r="H148" s="102"/>
      <c r="I148" s="102"/>
      <c r="J148" s="102"/>
      <c r="K148" s="102"/>
      <c r="L148" s="103"/>
      <c r="M148" s="233"/>
      <c r="N148" s="234"/>
      <c r="O148" s="125"/>
      <c r="P148" s="125"/>
      <c r="Q148" s="125"/>
      <c r="R148" s="125"/>
      <c r="S148" s="125"/>
      <c r="T148" s="126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T148" s="90" t="s">
        <v>134</v>
      </c>
      <c r="AU148" s="90" t="s">
        <v>81</v>
      </c>
    </row>
    <row r="149" spans="2:51" s="237" customFormat="1" ht="12">
      <c r="B149" s="238"/>
      <c r="D149" s="231" t="s">
        <v>138</v>
      </c>
      <c r="E149" s="239" t="s">
        <v>3</v>
      </c>
      <c r="F149" s="240" t="s">
        <v>79</v>
      </c>
      <c r="H149" s="241">
        <v>1</v>
      </c>
      <c r="L149" s="238"/>
      <c r="M149" s="274"/>
      <c r="N149" s="275"/>
      <c r="O149" s="275"/>
      <c r="P149" s="275"/>
      <c r="Q149" s="275"/>
      <c r="R149" s="275"/>
      <c r="S149" s="275"/>
      <c r="T149" s="276"/>
      <c r="AT149" s="239" t="s">
        <v>138</v>
      </c>
      <c r="AU149" s="239" t="s">
        <v>81</v>
      </c>
      <c r="AV149" s="237" t="s">
        <v>81</v>
      </c>
      <c r="AW149" s="237" t="s">
        <v>33</v>
      </c>
      <c r="AX149" s="237" t="s">
        <v>79</v>
      </c>
      <c r="AY149" s="239" t="s">
        <v>125</v>
      </c>
    </row>
    <row r="150" spans="1:31" s="106" customFormat="1" ht="6.95" customHeight="1">
      <c r="A150" s="102"/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03"/>
      <c r="M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</row>
  </sheetData>
  <sheetProtection algorithmName="SHA-512" hashValue="e91cHgT7SgFkhanpg6fnWOy5FgVO1enO0fPjgHbA0v3/nbdGZQ7KyZj2dCm3vcXFKzpIpvUYzDDUajOg/8VhKQ==" saltValue="WbSFegoysSHjl482QwiE8g==" spinCount="100000" sheet="1" objects="1" scenarios="1" formatCells="0" formatColumns="0" formatRows="0" autoFilter="0"/>
  <autoFilter ref="C80:K14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7" customWidth="1"/>
    <col min="2" max="2" width="1.7109375" style="7" customWidth="1"/>
    <col min="3" max="4" width="5.00390625" style="7" customWidth="1"/>
    <col min="5" max="5" width="11.7109375" style="7" customWidth="1"/>
    <col min="6" max="6" width="9.140625" style="7" customWidth="1"/>
    <col min="7" max="7" width="5.00390625" style="7" customWidth="1"/>
    <col min="8" max="8" width="77.8515625" style="7" customWidth="1"/>
    <col min="9" max="10" width="20.00390625" style="7" customWidth="1"/>
    <col min="11" max="11" width="1.7109375" style="7" customWidth="1"/>
  </cols>
  <sheetData>
    <row r="1" s="1" customFormat="1" ht="37.5" customHeight="1"/>
    <row r="2" spans="2:11" s="1" customFormat="1" ht="7.5" customHeight="1">
      <c r="B2" s="8"/>
      <c r="C2" s="9"/>
      <c r="D2" s="9"/>
      <c r="E2" s="9"/>
      <c r="F2" s="9"/>
      <c r="G2" s="9"/>
      <c r="H2" s="9"/>
      <c r="I2" s="9"/>
      <c r="J2" s="9"/>
      <c r="K2" s="10"/>
    </row>
    <row r="3" spans="2:11" s="2" customFormat="1" ht="45" customHeight="1">
      <c r="B3" s="11"/>
      <c r="C3" s="320" t="s">
        <v>811</v>
      </c>
      <c r="D3" s="320"/>
      <c r="E3" s="320"/>
      <c r="F3" s="320"/>
      <c r="G3" s="320"/>
      <c r="H3" s="320"/>
      <c r="I3" s="320"/>
      <c r="J3" s="320"/>
      <c r="K3" s="12"/>
    </row>
    <row r="4" spans="2:11" s="1" customFormat="1" ht="25.5" customHeight="1">
      <c r="B4" s="13"/>
      <c r="C4" s="321" t="s">
        <v>812</v>
      </c>
      <c r="D4" s="321"/>
      <c r="E4" s="321"/>
      <c r="F4" s="321"/>
      <c r="G4" s="321"/>
      <c r="H4" s="321"/>
      <c r="I4" s="321"/>
      <c r="J4" s="321"/>
      <c r="K4" s="14"/>
    </row>
    <row r="5" spans="2:11" s="1" customFormat="1" ht="5.25" customHeight="1">
      <c r="B5" s="13"/>
      <c r="C5" s="15"/>
      <c r="D5" s="15"/>
      <c r="E5" s="15"/>
      <c r="F5" s="15"/>
      <c r="G5" s="15"/>
      <c r="H5" s="15"/>
      <c r="I5" s="15"/>
      <c r="J5" s="15"/>
      <c r="K5" s="14"/>
    </row>
    <row r="6" spans="2:11" s="1" customFormat="1" ht="15" customHeight="1">
      <c r="B6" s="13"/>
      <c r="C6" s="319" t="s">
        <v>813</v>
      </c>
      <c r="D6" s="319"/>
      <c r="E6" s="319"/>
      <c r="F6" s="319"/>
      <c r="G6" s="319"/>
      <c r="H6" s="319"/>
      <c r="I6" s="319"/>
      <c r="J6" s="319"/>
      <c r="K6" s="14"/>
    </row>
    <row r="7" spans="2:11" s="1" customFormat="1" ht="15" customHeight="1">
      <c r="B7" s="17"/>
      <c r="C7" s="319" t="s">
        <v>814</v>
      </c>
      <c r="D7" s="319"/>
      <c r="E7" s="319"/>
      <c r="F7" s="319"/>
      <c r="G7" s="319"/>
      <c r="H7" s="319"/>
      <c r="I7" s="319"/>
      <c r="J7" s="319"/>
      <c r="K7" s="14"/>
    </row>
    <row r="8" spans="2:11" s="1" customFormat="1" ht="12.75" customHeight="1">
      <c r="B8" s="17"/>
      <c r="C8" s="16"/>
      <c r="D8" s="16"/>
      <c r="E8" s="16"/>
      <c r="F8" s="16"/>
      <c r="G8" s="16"/>
      <c r="H8" s="16"/>
      <c r="I8" s="16"/>
      <c r="J8" s="16"/>
      <c r="K8" s="14"/>
    </row>
    <row r="9" spans="2:11" s="1" customFormat="1" ht="15" customHeight="1">
      <c r="B9" s="17"/>
      <c r="C9" s="319" t="s">
        <v>815</v>
      </c>
      <c r="D9" s="319"/>
      <c r="E9" s="319"/>
      <c r="F9" s="319"/>
      <c r="G9" s="319"/>
      <c r="H9" s="319"/>
      <c r="I9" s="319"/>
      <c r="J9" s="319"/>
      <c r="K9" s="14"/>
    </row>
    <row r="10" spans="2:11" s="1" customFormat="1" ht="15" customHeight="1">
      <c r="B10" s="17"/>
      <c r="C10" s="16"/>
      <c r="D10" s="319" t="s">
        <v>816</v>
      </c>
      <c r="E10" s="319"/>
      <c r="F10" s="319"/>
      <c r="G10" s="319"/>
      <c r="H10" s="319"/>
      <c r="I10" s="319"/>
      <c r="J10" s="319"/>
      <c r="K10" s="14"/>
    </row>
    <row r="11" spans="2:11" s="1" customFormat="1" ht="15" customHeight="1">
      <c r="B11" s="17"/>
      <c r="C11" s="18"/>
      <c r="D11" s="319" t="s">
        <v>817</v>
      </c>
      <c r="E11" s="319"/>
      <c r="F11" s="319"/>
      <c r="G11" s="319"/>
      <c r="H11" s="319"/>
      <c r="I11" s="319"/>
      <c r="J11" s="319"/>
      <c r="K11" s="14"/>
    </row>
    <row r="12" spans="2:11" s="1" customFormat="1" ht="15" customHeight="1">
      <c r="B12" s="17"/>
      <c r="C12" s="18"/>
      <c r="D12" s="16"/>
      <c r="E12" s="16"/>
      <c r="F12" s="16"/>
      <c r="G12" s="16"/>
      <c r="H12" s="16"/>
      <c r="I12" s="16"/>
      <c r="J12" s="16"/>
      <c r="K12" s="14"/>
    </row>
    <row r="13" spans="2:11" s="1" customFormat="1" ht="15" customHeight="1">
      <c r="B13" s="17"/>
      <c r="C13" s="18"/>
      <c r="D13" s="19" t="s">
        <v>818</v>
      </c>
      <c r="E13" s="16"/>
      <c r="F13" s="16"/>
      <c r="G13" s="16"/>
      <c r="H13" s="16"/>
      <c r="I13" s="16"/>
      <c r="J13" s="16"/>
      <c r="K13" s="14"/>
    </row>
    <row r="14" spans="2:11" s="1" customFormat="1" ht="12.75" customHeight="1">
      <c r="B14" s="17"/>
      <c r="C14" s="18"/>
      <c r="D14" s="18"/>
      <c r="E14" s="18"/>
      <c r="F14" s="18"/>
      <c r="G14" s="18"/>
      <c r="H14" s="18"/>
      <c r="I14" s="18"/>
      <c r="J14" s="18"/>
      <c r="K14" s="14"/>
    </row>
    <row r="15" spans="2:11" s="1" customFormat="1" ht="15" customHeight="1">
      <c r="B15" s="17"/>
      <c r="C15" s="18"/>
      <c r="D15" s="319" t="s">
        <v>819</v>
      </c>
      <c r="E15" s="319"/>
      <c r="F15" s="319"/>
      <c r="G15" s="319"/>
      <c r="H15" s="319"/>
      <c r="I15" s="319"/>
      <c r="J15" s="319"/>
      <c r="K15" s="14"/>
    </row>
    <row r="16" spans="2:11" s="1" customFormat="1" ht="15" customHeight="1">
      <c r="B16" s="17"/>
      <c r="C16" s="18"/>
      <c r="D16" s="319" t="s">
        <v>820</v>
      </c>
      <c r="E16" s="319"/>
      <c r="F16" s="319"/>
      <c r="G16" s="319"/>
      <c r="H16" s="319"/>
      <c r="I16" s="319"/>
      <c r="J16" s="319"/>
      <c r="K16" s="14"/>
    </row>
    <row r="17" spans="2:11" s="1" customFormat="1" ht="15" customHeight="1">
      <c r="B17" s="17"/>
      <c r="C17" s="18"/>
      <c r="D17" s="319" t="s">
        <v>821</v>
      </c>
      <c r="E17" s="319"/>
      <c r="F17" s="319"/>
      <c r="G17" s="319"/>
      <c r="H17" s="319"/>
      <c r="I17" s="319"/>
      <c r="J17" s="319"/>
      <c r="K17" s="14"/>
    </row>
    <row r="18" spans="2:11" s="1" customFormat="1" ht="15" customHeight="1">
      <c r="B18" s="17"/>
      <c r="C18" s="18"/>
      <c r="D18" s="18"/>
      <c r="E18" s="20" t="s">
        <v>78</v>
      </c>
      <c r="F18" s="319" t="s">
        <v>822</v>
      </c>
      <c r="G18" s="319"/>
      <c r="H18" s="319"/>
      <c r="I18" s="319"/>
      <c r="J18" s="319"/>
      <c r="K18" s="14"/>
    </row>
    <row r="19" spans="2:11" s="1" customFormat="1" ht="15" customHeight="1">
      <c r="B19" s="17"/>
      <c r="C19" s="18"/>
      <c r="D19" s="18"/>
      <c r="E19" s="20" t="s">
        <v>823</v>
      </c>
      <c r="F19" s="319" t="s">
        <v>824</v>
      </c>
      <c r="G19" s="319"/>
      <c r="H19" s="319"/>
      <c r="I19" s="319"/>
      <c r="J19" s="319"/>
      <c r="K19" s="14"/>
    </row>
    <row r="20" spans="2:11" s="1" customFormat="1" ht="15" customHeight="1">
      <c r="B20" s="17"/>
      <c r="C20" s="18"/>
      <c r="D20" s="18"/>
      <c r="E20" s="20" t="s">
        <v>825</v>
      </c>
      <c r="F20" s="319" t="s">
        <v>826</v>
      </c>
      <c r="G20" s="319"/>
      <c r="H20" s="319"/>
      <c r="I20" s="319"/>
      <c r="J20" s="319"/>
      <c r="K20" s="14"/>
    </row>
    <row r="21" spans="2:11" s="1" customFormat="1" ht="15" customHeight="1">
      <c r="B21" s="17"/>
      <c r="C21" s="18"/>
      <c r="D21" s="18"/>
      <c r="E21" s="20" t="s">
        <v>88</v>
      </c>
      <c r="F21" s="319" t="s">
        <v>89</v>
      </c>
      <c r="G21" s="319"/>
      <c r="H21" s="319"/>
      <c r="I21" s="319"/>
      <c r="J21" s="319"/>
      <c r="K21" s="14"/>
    </row>
    <row r="22" spans="2:11" s="1" customFormat="1" ht="15" customHeight="1">
      <c r="B22" s="17"/>
      <c r="C22" s="18"/>
      <c r="D22" s="18"/>
      <c r="E22" s="20" t="s">
        <v>827</v>
      </c>
      <c r="F22" s="319" t="s">
        <v>828</v>
      </c>
      <c r="G22" s="319"/>
      <c r="H22" s="319"/>
      <c r="I22" s="319"/>
      <c r="J22" s="319"/>
      <c r="K22" s="14"/>
    </row>
    <row r="23" spans="2:11" s="1" customFormat="1" ht="15" customHeight="1">
      <c r="B23" s="17"/>
      <c r="C23" s="18"/>
      <c r="D23" s="18"/>
      <c r="E23" s="20" t="s">
        <v>829</v>
      </c>
      <c r="F23" s="319" t="s">
        <v>830</v>
      </c>
      <c r="G23" s="319"/>
      <c r="H23" s="319"/>
      <c r="I23" s="319"/>
      <c r="J23" s="319"/>
      <c r="K23" s="14"/>
    </row>
    <row r="24" spans="2:11" s="1" customFormat="1" ht="12.75" customHeight="1">
      <c r="B24" s="17"/>
      <c r="C24" s="18"/>
      <c r="D24" s="18"/>
      <c r="E24" s="18"/>
      <c r="F24" s="18"/>
      <c r="G24" s="18"/>
      <c r="H24" s="18"/>
      <c r="I24" s="18"/>
      <c r="J24" s="18"/>
      <c r="K24" s="14"/>
    </row>
    <row r="25" spans="2:11" s="1" customFormat="1" ht="15" customHeight="1">
      <c r="B25" s="17"/>
      <c r="C25" s="319" t="s">
        <v>831</v>
      </c>
      <c r="D25" s="319"/>
      <c r="E25" s="319"/>
      <c r="F25" s="319"/>
      <c r="G25" s="319"/>
      <c r="H25" s="319"/>
      <c r="I25" s="319"/>
      <c r="J25" s="319"/>
      <c r="K25" s="14"/>
    </row>
    <row r="26" spans="2:11" s="1" customFormat="1" ht="15" customHeight="1">
      <c r="B26" s="17"/>
      <c r="C26" s="319" t="s">
        <v>832</v>
      </c>
      <c r="D26" s="319"/>
      <c r="E26" s="319"/>
      <c r="F26" s="319"/>
      <c r="G26" s="319"/>
      <c r="H26" s="319"/>
      <c r="I26" s="319"/>
      <c r="J26" s="319"/>
      <c r="K26" s="14"/>
    </row>
    <row r="27" spans="2:11" s="1" customFormat="1" ht="15" customHeight="1">
      <c r="B27" s="17"/>
      <c r="C27" s="16"/>
      <c r="D27" s="319" t="s">
        <v>833</v>
      </c>
      <c r="E27" s="319"/>
      <c r="F27" s="319"/>
      <c r="G27" s="319"/>
      <c r="H27" s="319"/>
      <c r="I27" s="319"/>
      <c r="J27" s="319"/>
      <c r="K27" s="14"/>
    </row>
    <row r="28" spans="2:11" s="1" customFormat="1" ht="15" customHeight="1">
      <c r="B28" s="17"/>
      <c r="C28" s="18"/>
      <c r="D28" s="319" t="s">
        <v>834</v>
      </c>
      <c r="E28" s="319"/>
      <c r="F28" s="319"/>
      <c r="G28" s="319"/>
      <c r="H28" s="319"/>
      <c r="I28" s="319"/>
      <c r="J28" s="319"/>
      <c r="K28" s="14"/>
    </row>
    <row r="29" spans="2:11" s="1" customFormat="1" ht="12.75" customHeight="1">
      <c r="B29" s="17"/>
      <c r="C29" s="18"/>
      <c r="D29" s="18"/>
      <c r="E29" s="18"/>
      <c r="F29" s="18"/>
      <c r="G29" s="18"/>
      <c r="H29" s="18"/>
      <c r="I29" s="18"/>
      <c r="J29" s="18"/>
      <c r="K29" s="14"/>
    </row>
    <row r="30" spans="2:11" s="1" customFormat="1" ht="15" customHeight="1">
      <c r="B30" s="17"/>
      <c r="C30" s="18"/>
      <c r="D30" s="319" t="s">
        <v>835</v>
      </c>
      <c r="E30" s="319"/>
      <c r="F30" s="319"/>
      <c r="G30" s="319"/>
      <c r="H30" s="319"/>
      <c r="I30" s="319"/>
      <c r="J30" s="319"/>
      <c r="K30" s="14"/>
    </row>
    <row r="31" spans="2:11" s="1" customFormat="1" ht="15" customHeight="1">
      <c r="B31" s="17"/>
      <c r="C31" s="18"/>
      <c r="D31" s="319" t="s">
        <v>836</v>
      </c>
      <c r="E31" s="319"/>
      <c r="F31" s="319"/>
      <c r="G31" s="319"/>
      <c r="H31" s="319"/>
      <c r="I31" s="319"/>
      <c r="J31" s="319"/>
      <c r="K31" s="14"/>
    </row>
    <row r="32" spans="2:11" s="1" customFormat="1" ht="12.75" customHeight="1">
      <c r="B32" s="17"/>
      <c r="C32" s="18"/>
      <c r="D32" s="18"/>
      <c r="E32" s="18"/>
      <c r="F32" s="18"/>
      <c r="G32" s="18"/>
      <c r="H32" s="18"/>
      <c r="I32" s="18"/>
      <c r="J32" s="18"/>
      <c r="K32" s="14"/>
    </row>
    <row r="33" spans="2:11" s="1" customFormat="1" ht="15" customHeight="1">
      <c r="B33" s="17"/>
      <c r="C33" s="18"/>
      <c r="D33" s="319" t="s">
        <v>837</v>
      </c>
      <c r="E33" s="319"/>
      <c r="F33" s="319"/>
      <c r="G33" s="319"/>
      <c r="H33" s="319"/>
      <c r="I33" s="319"/>
      <c r="J33" s="319"/>
      <c r="K33" s="14"/>
    </row>
    <row r="34" spans="2:11" s="1" customFormat="1" ht="15" customHeight="1">
      <c r="B34" s="17"/>
      <c r="C34" s="18"/>
      <c r="D34" s="319" t="s">
        <v>838</v>
      </c>
      <c r="E34" s="319"/>
      <c r="F34" s="319"/>
      <c r="G34" s="319"/>
      <c r="H34" s="319"/>
      <c r="I34" s="319"/>
      <c r="J34" s="319"/>
      <c r="K34" s="14"/>
    </row>
    <row r="35" spans="2:11" s="1" customFormat="1" ht="15" customHeight="1">
      <c r="B35" s="17"/>
      <c r="C35" s="18"/>
      <c r="D35" s="319" t="s">
        <v>839</v>
      </c>
      <c r="E35" s="319"/>
      <c r="F35" s="319"/>
      <c r="G35" s="319"/>
      <c r="H35" s="319"/>
      <c r="I35" s="319"/>
      <c r="J35" s="319"/>
      <c r="K35" s="14"/>
    </row>
    <row r="36" spans="2:11" s="1" customFormat="1" ht="15" customHeight="1">
      <c r="B36" s="17"/>
      <c r="C36" s="18"/>
      <c r="D36" s="16"/>
      <c r="E36" s="19" t="s">
        <v>111</v>
      </c>
      <c r="F36" s="16"/>
      <c r="G36" s="319" t="s">
        <v>840</v>
      </c>
      <c r="H36" s="319"/>
      <c r="I36" s="319"/>
      <c r="J36" s="319"/>
      <c r="K36" s="14"/>
    </row>
    <row r="37" spans="2:11" s="1" customFormat="1" ht="30.75" customHeight="1">
      <c r="B37" s="17"/>
      <c r="C37" s="18"/>
      <c r="D37" s="16"/>
      <c r="E37" s="19" t="s">
        <v>841</v>
      </c>
      <c r="F37" s="16"/>
      <c r="G37" s="319" t="s">
        <v>842</v>
      </c>
      <c r="H37" s="319"/>
      <c r="I37" s="319"/>
      <c r="J37" s="319"/>
      <c r="K37" s="14"/>
    </row>
    <row r="38" spans="2:11" s="1" customFormat="1" ht="15" customHeight="1">
      <c r="B38" s="17"/>
      <c r="C38" s="18"/>
      <c r="D38" s="16"/>
      <c r="E38" s="19" t="s">
        <v>52</v>
      </c>
      <c r="F38" s="16"/>
      <c r="G38" s="319" t="s">
        <v>843</v>
      </c>
      <c r="H38" s="319"/>
      <c r="I38" s="319"/>
      <c r="J38" s="319"/>
      <c r="K38" s="14"/>
    </row>
    <row r="39" spans="2:11" s="1" customFormat="1" ht="15" customHeight="1">
      <c r="B39" s="17"/>
      <c r="C39" s="18"/>
      <c r="D39" s="16"/>
      <c r="E39" s="19" t="s">
        <v>53</v>
      </c>
      <c r="F39" s="16"/>
      <c r="G39" s="319" t="s">
        <v>844</v>
      </c>
      <c r="H39" s="319"/>
      <c r="I39" s="319"/>
      <c r="J39" s="319"/>
      <c r="K39" s="14"/>
    </row>
    <row r="40" spans="2:11" s="1" customFormat="1" ht="15" customHeight="1">
      <c r="B40" s="17"/>
      <c r="C40" s="18"/>
      <c r="D40" s="16"/>
      <c r="E40" s="19" t="s">
        <v>112</v>
      </c>
      <c r="F40" s="16"/>
      <c r="G40" s="319" t="s">
        <v>845</v>
      </c>
      <c r="H40" s="319"/>
      <c r="I40" s="319"/>
      <c r="J40" s="319"/>
      <c r="K40" s="14"/>
    </row>
    <row r="41" spans="2:11" s="1" customFormat="1" ht="15" customHeight="1">
      <c r="B41" s="17"/>
      <c r="C41" s="18"/>
      <c r="D41" s="16"/>
      <c r="E41" s="19" t="s">
        <v>113</v>
      </c>
      <c r="F41" s="16"/>
      <c r="G41" s="319" t="s">
        <v>846</v>
      </c>
      <c r="H41" s="319"/>
      <c r="I41" s="319"/>
      <c r="J41" s="319"/>
      <c r="K41" s="14"/>
    </row>
    <row r="42" spans="2:11" s="1" customFormat="1" ht="15" customHeight="1">
      <c r="B42" s="17"/>
      <c r="C42" s="18"/>
      <c r="D42" s="16"/>
      <c r="E42" s="19" t="s">
        <v>847</v>
      </c>
      <c r="F42" s="16"/>
      <c r="G42" s="319" t="s">
        <v>848</v>
      </c>
      <c r="H42" s="319"/>
      <c r="I42" s="319"/>
      <c r="J42" s="319"/>
      <c r="K42" s="14"/>
    </row>
    <row r="43" spans="2:11" s="1" customFormat="1" ht="15" customHeight="1">
      <c r="B43" s="17"/>
      <c r="C43" s="18"/>
      <c r="D43" s="16"/>
      <c r="E43" s="19"/>
      <c r="F43" s="16"/>
      <c r="G43" s="319" t="s">
        <v>849</v>
      </c>
      <c r="H43" s="319"/>
      <c r="I43" s="319"/>
      <c r="J43" s="319"/>
      <c r="K43" s="14"/>
    </row>
    <row r="44" spans="2:11" s="1" customFormat="1" ht="15" customHeight="1">
      <c r="B44" s="17"/>
      <c r="C44" s="18"/>
      <c r="D44" s="16"/>
      <c r="E44" s="19" t="s">
        <v>850</v>
      </c>
      <c r="F44" s="16"/>
      <c r="G44" s="319" t="s">
        <v>851</v>
      </c>
      <c r="H44" s="319"/>
      <c r="I44" s="319"/>
      <c r="J44" s="319"/>
      <c r="K44" s="14"/>
    </row>
    <row r="45" spans="2:11" s="1" customFormat="1" ht="15" customHeight="1">
      <c r="B45" s="17"/>
      <c r="C45" s="18"/>
      <c r="D45" s="16"/>
      <c r="E45" s="19" t="s">
        <v>115</v>
      </c>
      <c r="F45" s="16"/>
      <c r="G45" s="319" t="s">
        <v>852</v>
      </c>
      <c r="H45" s="319"/>
      <c r="I45" s="319"/>
      <c r="J45" s="319"/>
      <c r="K45" s="14"/>
    </row>
    <row r="46" spans="2:11" s="1" customFormat="1" ht="12.75" customHeight="1">
      <c r="B46" s="17"/>
      <c r="C46" s="18"/>
      <c r="D46" s="16"/>
      <c r="E46" s="16"/>
      <c r="F46" s="16"/>
      <c r="G46" s="16"/>
      <c r="H46" s="16"/>
      <c r="I46" s="16"/>
      <c r="J46" s="16"/>
      <c r="K46" s="14"/>
    </row>
    <row r="47" spans="2:11" s="1" customFormat="1" ht="15" customHeight="1">
      <c r="B47" s="17"/>
      <c r="C47" s="18"/>
      <c r="D47" s="319" t="s">
        <v>853</v>
      </c>
      <c r="E47" s="319"/>
      <c r="F47" s="319"/>
      <c r="G47" s="319"/>
      <c r="H47" s="319"/>
      <c r="I47" s="319"/>
      <c r="J47" s="319"/>
      <c r="K47" s="14"/>
    </row>
    <row r="48" spans="2:11" s="1" customFormat="1" ht="15" customHeight="1">
      <c r="B48" s="17"/>
      <c r="C48" s="18"/>
      <c r="D48" s="18"/>
      <c r="E48" s="319" t="s">
        <v>854</v>
      </c>
      <c r="F48" s="319"/>
      <c r="G48" s="319"/>
      <c r="H48" s="319"/>
      <c r="I48" s="319"/>
      <c r="J48" s="319"/>
      <c r="K48" s="14"/>
    </row>
    <row r="49" spans="2:11" s="1" customFormat="1" ht="15" customHeight="1">
      <c r="B49" s="17"/>
      <c r="C49" s="18"/>
      <c r="D49" s="18"/>
      <c r="E49" s="319" t="s">
        <v>855</v>
      </c>
      <c r="F49" s="319"/>
      <c r="G49" s="319"/>
      <c r="H49" s="319"/>
      <c r="I49" s="319"/>
      <c r="J49" s="319"/>
      <c r="K49" s="14"/>
    </row>
    <row r="50" spans="2:11" s="1" customFormat="1" ht="15" customHeight="1">
      <c r="B50" s="17"/>
      <c r="C50" s="18"/>
      <c r="D50" s="18"/>
      <c r="E50" s="319" t="s">
        <v>856</v>
      </c>
      <c r="F50" s="319"/>
      <c r="G50" s="319"/>
      <c r="H50" s="319"/>
      <c r="I50" s="319"/>
      <c r="J50" s="319"/>
      <c r="K50" s="14"/>
    </row>
    <row r="51" spans="2:11" s="1" customFormat="1" ht="15" customHeight="1">
      <c r="B51" s="17"/>
      <c r="C51" s="18"/>
      <c r="D51" s="319" t="s">
        <v>857</v>
      </c>
      <c r="E51" s="319"/>
      <c r="F51" s="319"/>
      <c r="G51" s="319"/>
      <c r="H51" s="319"/>
      <c r="I51" s="319"/>
      <c r="J51" s="319"/>
      <c r="K51" s="14"/>
    </row>
    <row r="52" spans="2:11" s="1" customFormat="1" ht="25.5" customHeight="1">
      <c r="B52" s="13"/>
      <c r="C52" s="321" t="s">
        <v>858</v>
      </c>
      <c r="D52" s="321"/>
      <c r="E52" s="321"/>
      <c r="F52" s="321"/>
      <c r="G52" s="321"/>
      <c r="H52" s="321"/>
      <c r="I52" s="321"/>
      <c r="J52" s="321"/>
      <c r="K52" s="14"/>
    </row>
    <row r="53" spans="2:11" s="1" customFormat="1" ht="5.25" customHeight="1">
      <c r="B53" s="13"/>
      <c r="C53" s="15"/>
      <c r="D53" s="15"/>
      <c r="E53" s="15"/>
      <c r="F53" s="15"/>
      <c r="G53" s="15"/>
      <c r="H53" s="15"/>
      <c r="I53" s="15"/>
      <c r="J53" s="15"/>
      <c r="K53" s="14"/>
    </row>
    <row r="54" spans="2:11" s="1" customFormat="1" ht="15" customHeight="1">
      <c r="B54" s="13"/>
      <c r="C54" s="319" t="s">
        <v>859</v>
      </c>
      <c r="D54" s="319"/>
      <c r="E54" s="319"/>
      <c r="F54" s="319"/>
      <c r="G54" s="319"/>
      <c r="H54" s="319"/>
      <c r="I54" s="319"/>
      <c r="J54" s="319"/>
      <c r="K54" s="14"/>
    </row>
    <row r="55" spans="2:11" s="1" customFormat="1" ht="15" customHeight="1">
      <c r="B55" s="13"/>
      <c r="C55" s="319" t="s">
        <v>860</v>
      </c>
      <c r="D55" s="319"/>
      <c r="E55" s="319"/>
      <c r="F55" s="319"/>
      <c r="G55" s="319"/>
      <c r="H55" s="319"/>
      <c r="I55" s="319"/>
      <c r="J55" s="319"/>
      <c r="K55" s="14"/>
    </row>
    <row r="56" spans="2:11" s="1" customFormat="1" ht="12.75" customHeight="1">
      <c r="B56" s="13"/>
      <c r="C56" s="16"/>
      <c r="D56" s="16"/>
      <c r="E56" s="16"/>
      <c r="F56" s="16"/>
      <c r="G56" s="16"/>
      <c r="H56" s="16"/>
      <c r="I56" s="16"/>
      <c r="J56" s="16"/>
      <c r="K56" s="14"/>
    </row>
    <row r="57" spans="2:11" s="1" customFormat="1" ht="15" customHeight="1">
      <c r="B57" s="13"/>
      <c r="C57" s="319" t="s">
        <v>861</v>
      </c>
      <c r="D57" s="319"/>
      <c r="E57" s="319"/>
      <c r="F57" s="319"/>
      <c r="G57" s="319"/>
      <c r="H57" s="319"/>
      <c r="I57" s="319"/>
      <c r="J57" s="319"/>
      <c r="K57" s="14"/>
    </row>
    <row r="58" spans="2:11" s="1" customFormat="1" ht="15" customHeight="1">
      <c r="B58" s="13"/>
      <c r="C58" s="18"/>
      <c r="D58" s="319" t="s">
        <v>862</v>
      </c>
      <c r="E58" s="319"/>
      <c r="F58" s="319"/>
      <c r="G58" s="319"/>
      <c r="H58" s="319"/>
      <c r="I58" s="319"/>
      <c r="J58" s="319"/>
      <c r="K58" s="14"/>
    </row>
    <row r="59" spans="2:11" s="1" customFormat="1" ht="15" customHeight="1">
      <c r="B59" s="13"/>
      <c r="C59" s="18"/>
      <c r="D59" s="319" t="s">
        <v>863</v>
      </c>
      <c r="E59" s="319"/>
      <c r="F59" s="319"/>
      <c r="G59" s="319"/>
      <c r="H59" s="319"/>
      <c r="I59" s="319"/>
      <c r="J59" s="319"/>
      <c r="K59" s="14"/>
    </row>
    <row r="60" spans="2:11" s="1" customFormat="1" ht="15" customHeight="1">
      <c r="B60" s="13"/>
      <c r="C60" s="18"/>
      <c r="D60" s="319" t="s">
        <v>864</v>
      </c>
      <c r="E60" s="319"/>
      <c r="F60" s="319"/>
      <c r="G60" s="319"/>
      <c r="H60" s="319"/>
      <c r="I60" s="319"/>
      <c r="J60" s="319"/>
      <c r="K60" s="14"/>
    </row>
    <row r="61" spans="2:11" s="1" customFormat="1" ht="15" customHeight="1">
      <c r="B61" s="13"/>
      <c r="C61" s="18"/>
      <c r="D61" s="319" t="s">
        <v>865</v>
      </c>
      <c r="E61" s="319"/>
      <c r="F61" s="319"/>
      <c r="G61" s="319"/>
      <c r="H61" s="319"/>
      <c r="I61" s="319"/>
      <c r="J61" s="319"/>
      <c r="K61" s="14"/>
    </row>
    <row r="62" spans="2:11" s="1" customFormat="1" ht="15" customHeight="1">
      <c r="B62" s="13"/>
      <c r="C62" s="18"/>
      <c r="D62" s="323" t="s">
        <v>866</v>
      </c>
      <c r="E62" s="323"/>
      <c r="F62" s="323"/>
      <c r="G62" s="323"/>
      <c r="H62" s="323"/>
      <c r="I62" s="323"/>
      <c r="J62" s="323"/>
      <c r="K62" s="14"/>
    </row>
    <row r="63" spans="2:11" s="1" customFormat="1" ht="15" customHeight="1">
      <c r="B63" s="13"/>
      <c r="C63" s="18"/>
      <c r="D63" s="319" t="s">
        <v>867</v>
      </c>
      <c r="E63" s="319"/>
      <c r="F63" s="319"/>
      <c r="G63" s="319"/>
      <c r="H63" s="319"/>
      <c r="I63" s="319"/>
      <c r="J63" s="319"/>
      <c r="K63" s="14"/>
    </row>
    <row r="64" spans="2:11" s="1" customFormat="1" ht="12.75" customHeight="1">
      <c r="B64" s="13"/>
      <c r="C64" s="18"/>
      <c r="D64" s="18"/>
      <c r="E64" s="21"/>
      <c r="F64" s="18"/>
      <c r="G64" s="18"/>
      <c r="H64" s="18"/>
      <c r="I64" s="18"/>
      <c r="J64" s="18"/>
      <c r="K64" s="14"/>
    </row>
    <row r="65" spans="2:11" s="1" customFormat="1" ht="15" customHeight="1">
      <c r="B65" s="13"/>
      <c r="C65" s="18"/>
      <c r="D65" s="319" t="s">
        <v>868</v>
      </c>
      <c r="E65" s="319"/>
      <c r="F65" s="319"/>
      <c r="G65" s="319"/>
      <c r="H65" s="319"/>
      <c r="I65" s="319"/>
      <c r="J65" s="319"/>
      <c r="K65" s="14"/>
    </row>
    <row r="66" spans="2:11" s="1" customFormat="1" ht="15" customHeight="1">
      <c r="B66" s="13"/>
      <c r="C66" s="18"/>
      <c r="D66" s="323" t="s">
        <v>869</v>
      </c>
      <c r="E66" s="323"/>
      <c r="F66" s="323"/>
      <c r="G66" s="323"/>
      <c r="H66" s="323"/>
      <c r="I66" s="323"/>
      <c r="J66" s="323"/>
      <c r="K66" s="14"/>
    </row>
    <row r="67" spans="2:11" s="1" customFormat="1" ht="15" customHeight="1">
      <c r="B67" s="13"/>
      <c r="C67" s="18"/>
      <c r="D67" s="319" t="s">
        <v>870</v>
      </c>
      <c r="E67" s="319"/>
      <c r="F67" s="319"/>
      <c r="G67" s="319"/>
      <c r="H67" s="319"/>
      <c r="I67" s="319"/>
      <c r="J67" s="319"/>
      <c r="K67" s="14"/>
    </row>
    <row r="68" spans="2:11" s="1" customFormat="1" ht="15" customHeight="1">
      <c r="B68" s="13"/>
      <c r="C68" s="18"/>
      <c r="D68" s="319" t="s">
        <v>871</v>
      </c>
      <c r="E68" s="319"/>
      <c r="F68" s="319"/>
      <c r="G68" s="319"/>
      <c r="H68" s="319"/>
      <c r="I68" s="319"/>
      <c r="J68" s="319"/>
      <c r="K68" s="14"/>
    </row>
    <row r="69" spans="2:11" s="1" customFormat="1" ht="15" customHeight="1">
      <c r="B69" s="13"/>
      <c r="C69" s="18"/>
      <c r="D69" s="319" t="s">
        <v>872</v>
      </c>
      <c r="E69" s="319"/>
      <c r="F69" s="319"/>
      <c r="G69" s="319"/>
      <c r="H69" s="319"/>
      <c r="I69" s="319"/>
      <c r="J69" s="319"/>
      <c r="K69" s="14"/>
    </row>
    <row r="70" spans="2:11" s="1" customFormat="1" ht="15" customHeight="1">
      <c r="B70" s="13"/>
      <c r="C70" s="18"/>
      <c r="D70" s="319" t="s">
        <v>873</v>
      </c>
      <c r="E70" s="319"/>
      <c r="F70" s="319"/>
      <c r="G70" s="319"/>
      <c r="H70" s="319"/>
      <c r="I70" s="319"/>
      <c r="J70" s="319"/>
      <c r="K70" s="14"/>
    </row>
    <row r="71" spans="2:11" s="1" customFormat="1" ht="12.75" customHeight="1">
      <c r="B71" s="22"/>
      <c r="C71" s="23"/>
      <c r="D71" s="23"/>
      <c r="E71" s="23"/>
      <c r="F71" s="23"/>
      <c r="G71" s="23"/>
      <c r="H71" s="23"/>
      <c r="I71" s="23"/>
      <c r="J71" s="23"/>
      <c r="K71" s="24"/>
    </row>
    <row r="72" spans="2:11" s="1" customFormat="1" ht="18.75" customHeight="1">
      <c r="B72" s="25"/>
      <c r="C72" s="25"/>
      <c r="D72" s="25"/>
      <c r="E72" s="25"/>
      <c r="F72" s="25"/>
      <c r="G72" s="25"/>
      <c r="H72" s="25"/>
      <c r="I72" s="25"/>
      <c r="J72" s="25"/>
      <c r="K72" s="26"/>
    </row>
    <row r="73" spans="2:11" s="1" customFormat="1" ht="18.7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s="1" customFormat="1" ht="7.5" customHeight="1">
      <c r="B74" s="27"/>
      <c r="C74" s="28"/>
      <c r="D74" s="28"/>
      <c r="E74" s="28"/>
      <c r="F74" s="28"/>
      <c r="G74" s="28"/>
      <c r="H74" s="28"/>
      <c r="I74" s="28"/>
      <c r="J74" s="28"/>
      <c r="K74" s="29"/>
    </row>
    <row r="75" spans="2:11" s="1" customFormat="1" ht="45" customHeight="1">
      <c r="B75" s="30"/>
      <c r="C75" s="322" t="s">
        <v>874</v>
      </c>
      <c r="D75" s="322"/>
      <c r="E75" s="322"/>
      <c r="F75" s="322"/>
      <c r="G75" s="322"/>
      <c r="H75" s="322"/>
      <c r="I75" s="322"/>
      <c r="J75" s="322"/>
      <c r="K75" s="31"/>
    </row>
    <row r="76" spans="2:11" s="1" customFormat="1" ht="17.25" customHeight="1">
      <c r="B76" s="30"/>
      <c r="C76" s="32" t="s">
        <v>875</v>
      </c>
      <c r="D76" s="32"/>
      <c r="E76" s="32"/>
      <c r="F76" s="32" t="s">
        <v>876</v>
      </c>
      <c r="G76" s="33"/>
      <c r="H76" s="32" t="s">
        <v>53</v>
      </c>
      <c r="I76" s="32" t="s">
        <v>56</v>
      </c>
      <c r="J76" s="32" t="s">
        <v>877</v>
      </c>
      <c r="K76" s="31"/>
    </row>
    <row r="77" spans="2:11" s="1" customFormat="1" ht="17.25" customHeight="1">
      <c r="B77" s="30"/>
      <c r="C77" s="34" t="s">
        <v>878</v>
      </c>
      <c r="D77" s="34"/>
      <c r="E77" s="34"/>
      <c r="F77" s="35" t="s">
        <v>879</v>
      </c>
      <c r="G77" s="36"/>
      <c r="H77" s="34"/>
      <c r="I77" s="34"/>
      <c r="J77" s="34" t="s">
        <v>880</v>
      </c>
      <c r="K77" s="31"/>
    </row>
    <row r="78" spans="2:11" s="1" customFormat="1" ht="5.25" customHeight="1">
      <c r="B78" s="30"/>
      <c r="C78" s="37"/>
      <c r="D78" s="37"/>
      <c r="E78" s="37"/>
      <c r="F78" s="37"/>
      <c r="G78" s="38"/>
      <c r="H78" s="37"/>
      <c r="I78" s="37"/>
      <c r="J78" s="37"/>
      <c r="K78" s="31"/>
    </row>
    <row r="79" spans="2:11" s="1" customFormat="1" ht="15" customHeight="1">
      <c r="B79" s="30"/>
      <c r="C79" s="19" t="s">
        <v>52</v>
      </c>
      <c r="D79" s="39"/>
      <c r="E79" s="39"/>
      <c r="F79" s="40" t="s">
        <v>881</v>
      </c>
      <c r="G79" s="41"/>
      <c r="H79" s="19" t="s">
        <v>882</v>
      </c>
      <c r="I79" s="19" t="s">
        <v>883</v>
      </c>
      <c r="J79" s="19">
        <v>20</v>
      </c>
      <c r="K79" s="31"/>
    </row>
    <row r="80" spans="2:11" s="1" customFormat="1" ht="15" customHeight="1">
      <c r="B80" s="30"/>
      <c r="C80" s="19" t="s">
        <v>884</v>
      </c>
      <c r="D80" s="19"/>
      <c r="E80" s="19"/>
      <c r="F80" s="40" t="s">
        <v>881</v>
      </c>
      <c r="G80" s="41"/>
      <c r="H80" s="19" t="s">
        <v>885</v>
      </c>
      <c r="I80" s="19" t="s">
        <v>883</v>
      </c>
      <c r="J80" s="19">
        <v>120</v>
      </c>
      <c r="K80" s="31"/>
    </row>
    <row r="81" spans="2:11" s="1" customFormat="1" ht="15" customHeight="1">
      <c r="B81" s="42"/>
      <c r="C81" s="19" t="s">
        <v>886</v>
      </c>
      <c r="D81" s="19"/>
      <c r="E81" s="19"/>
      <c r="F81" s="40" t="s">
        <v>887</v>
      </c>
      <c r="G81" s="41"/>
      <c r="H81" s="19" t="s">
        <v>888</v>
      </c>
      <c r="I81" s="19" t="s">
        <v>883</v>
      </c>
      <c r="J81" s="19">
        <v>50</v>
      </c>
      <c r="K81" s="31"/>
    </row>
    <row r="82" spans="2:11" s="1" customFormat="1" ht="15" customHeight="1">
      <c r="B82" s="42"/>
      <c r="C82" s="19" t="s">
        <v>889</v>
      </c>
      <c r="D82" s="19"/>
      <c r="E82" s="19"/>
      <c r="F82" s="40" t="s">
        <v>881</v>
      </c>
      <c r="G82" s="41"/>
      <c r="H82" s="19" t="s">
        <v>890</v>
      </c>
      <c r="I82" s="19" t="s">
        <v>891</v>
      </c>
      <c r="J82" s="19"/>
      <c r="K82" s="31"/>
    </row>
    <row r="83" spans="2:11" s="1" customFormat="1" ht="15" customHeight="1">
      <c r="B83" s="42"/>
      <c r="C83" s="43" t="s">
        <v>892</v>
      </c>
      <c r="D83" s="43"/>
      <c r="E83" s="43"/>
      <c r="F83" s="44" t="s">
        <v>887</v>
      </c>
      <c r="G83" s="43"/>
      <c r="H83" s="43" t="s">
        <v>893</v>
      </c>
      <c r="I83" s="43" t="s">
        <v>883</v>
      </c>
      <c r="J83" s="43">
        <v>15</v>
      </c>
      <c r="K83" s="31"/>
    </row>
    <row r="84" spans="2:11" s="1" customFormat="1" ht="15" customHeight="1">
      <c r="B84" s="42"/>
      <c r="C84" s="43" t="s">
        <v>894</v>
      </c>
      <c r="D84" s="43"/>
      <c r="E84" s="43"/>
      <c r="F84" s="44" t="s">
        <v>887</v>
      </c>
      <c r="G84" s="43"/>
      <c r="H84" s="43" t="s">
        <v>895</v>
      </c>
      <c r="I84" s="43" t="s">
        <v>883</v>
      </c>
      <c r="J84" s="43">
        <v>15</v>
      </c>
      <c r="K84" s="31"/>
    </row>
    <row r="85" spans="2:11" s="1" customFormat="1" ht="15" customHeight="1">
      <c r="B85" s="42"/>
      <c r="C85" s="43" t="s">
        <v>896</v>
      </c>
      <c r="D85" s="43"/>
      <c r="E85" s="43"/>
      <c r="F85" s="44" t="s">
        <v>887</v>
      </c>
      <c r="G85" s="43"/>
      <c r="H85" s="43" t="s">
        <v>897</v>
      </c>
      <c r="I85" s="43" t="s">
        <v>883</v>
      </c>
      <c r="J85" s="43">
        <v>20</v>
      </c>
      <c r="K85" s="31"/>
    </row>
    <row r="86" spans="2:11" s="1" customFormat="1" ht="15" customHeight="1">
      <c r="B86" s="42"/>
      <c r="C86" s="43" t="s">
        <v>898</v>
      </c>
      <c r="D86" s="43"/>
      <c r="E86" s="43"/>
      <c r="F86" s="44" t="s">
        <v>887</v>
      </c>
      <c r="G86" s="43"/>
      <c r="H86" s="43" t="s">
        <v>899</v>
      </c>
      <c r="I86" s="43" t="s">
        <v>883</v>
      </c>
      <c r="J86" s="43">
        <v>20</v>
      </c>
      <c r="K86" s="31"/>
    </row>
    <row r="87" spans="2:11" s="1" customFormat="1" ht="15" customHeight="1">
      <c r="B87" s="42"/>
      <c r="C87" s="19" t="s">
        <v>900</v>
      </c>
      <c r="D87" s="19"/>
      <c r="E87" s="19"/>
      <c r="F87" s="40" t="s">
        <v>887</v>
      </c>
      <c r="G87" s="41"/>
      <c r="H87" s="19" t="s">
        <v>901</v>
      </c>
      <c r="I87" s="19" t="s">
        <v>883</v>
      </c>
      <c r="J87" s="19">
        <v>50</v>
      </c>
      <c r="K87" s="31"/>
    </row>
    <row r="88" spans="2:11" s="1" customFormat="1" ht="15" customHeight="1">
      <c r="B88" s="42"/>
      <c r="C88" s="19" t="s">
        <v>902</v>
      </c>
      <c r="D88" s="19"/>
      <c r="E88" s="19"/>
      <c r="F88" s="40" t="s">
        <v>887</v>
      </c>
      <c r="G88" s="41"/>
      <c r="H88" s="19" t="s">
        <v>903</v>
      </c>
      <c r="I88" s="19" t="s">
        <v>883</v>
      </c>
      <c r="J88" s="19">
        <v>20</v>
      </c>
      <c r="K88" s="31"/>
    </row>
    <row r="89" spans="2:11" s="1" customFormat="1" ht="15" customHeight="1">
      <c r="B89" s="42"/>
      <c r="C89" s="19" t="s">
        <v>904</v>
      </c>
      <c r="D89" s="19"/>
      <c r="E89" s="19"/>
      <c r="F89" s="40" t="s">
        <v>887</v>
      </c>
      <c r="G89" s="41"/>
      <c r="H89" s="19" t="s">
        <v>905</v>
      </c>
      <c r="I89" s="19" t="s">
        <v>883</v>
      </c>
      <c r="J89" s="19">
        <v>20</v>
      </c>
      <c r="K89" s="31"/>
    </row>
    <row r="90" spans="2:11" s="1" customFormat="1" ht="15" customHeight="1">
      <c r="B90" s="42"/>
      <c r="C90" s="19" t="s">
        <v>906</v>
      </c>
      <c r="D90" s="19"/>
      <c r="E90" s="19"/>
      <c r="F90" s="40" t="s">
        <v>887</v>
      </c>
      <c r="G90" s="41"/>
      <c r="H90" s="19" t="s">
        <v>907</v>
      </c>
      <c r="I90" s="19" t="s">
        <v>883</v>
      </c>
      <c r="J90" s="19">
        <v>50</v>
      </c>
      <c r="K90" s="31"/>
    </row>
    <row r="91" spans="2:11" s="1" customFormat="1" ht="15" customHeight="1">
      <c r="B91" s="42"/>
      <c r="C91" s="19" t="s">
        <v>908</v>
      </c>
      <c r="D91" s="19"/>
      <c r="E91" s="19"/>
      <c r="F91" s="40" t="s">
        <v>887</v>
      </c>
      <c r="G91" s="41"/>
      <c r="H91" s="19" t="s">
        <v>908</v>
      </c>
      <c r="I91" s="19" t="s">
        <v>883</v>
      </c>
      <c r="J91" s="19">
        <v>50</v>
      </c>
      <c r="K91" s="31"/>
    </row>
    <row r="92" spans="2:11" s="1" customFormat="1" ht="15" customHeight="1">
      <c r="B92" s="42"/>
      <c r="C92" s="19" t="s">
        <v>909</v>
      </c>
      <c r="D92" s="19"/>
      <c r="E92" s="19"/>
      <c r="F92" s="40" t="s">
        <v>887</v>
      </c>
      <c r="G92" s="41"/>
      <c r="H92" s="19" t="s">
        <v>910</v>
      </c>
      <c r="I92" s="19" t="s">
        <v>883</v>
      </c>
      <c r="J92" s="19">
        <v>255</v>
      </c>
      <c r="K92" s="31"/>
    </row>
    <row r="93" spans="2:11" s="1" customFormat="1" ht="15" customHeight="1">
      <c r="B93" s="42"/>
      <c r="C93" s="19" t="s">
        <v>911</v>
      </c>
      <c r="D93" s="19"/>
      <c r="E93" s="19"/>
      <c r="F93" s="40" t="s">
        <v>881</v>
      </c>
      <c r="G93" s="41"/>
      <c r="H93" s="19" t="s">
        <v>912</v>
      </c>
      <c r="I93" s="19" t="s">
        <v>913</v>
      </c>
      <c r="J93" s="19"/>
      <c r="K93" s="31"/>
    </row>
    <row r="94" spans="2:11" s="1" customFormat="1" ht="15" customHeight="1">
      <c r="B94" s="42"/>
      <c r="C94" s="19" t="s">
        <v>914</v>
      </c>
      <c r="D94" s="19"/>
      <c r="E94" s="19"/>
      <c r="F94" s="40" t="s">
        <v>881</v>
      </c>
      <c r="G94" s="41"/>
      <c r="H94" s="19" t="s">
        <v>915</v>
      </c>
      <c r="I94" s="19" t="s">
        <v>916</v>
      </c>
      <c r="J94" s="19"/>
      <c r="K94" s="31"/>
    </row>
    <row r="95" spans="2:11" s="1" customFormat="1" ht="15" customHeight="1">
      <c r="B95" s="42"/>
      <c r="C95" s="19" t="s">
        <v>917</v>
      </c>
      <c r="D95" s="19"/>
      <c r="E95" s="19"/>
      <c r="F95" s="40" t="s">
        <v>881</v>
      </c>
      <c r="G95" s="41"/>
      <c r="H95" s="19" t="s">
        <v>917</v>
      </c>
      <c r="I95" s="19" t="s">
        <v>916</v>
      </c>
      <c r="J95" s="19"/>
      <c r="K95" s="31"/>
    </row>
    <row r="96" spans="2:11" s="1" customFormat="1" ht="15" customHeight="1">
      <c r="B96" s="42"/>
      <c r="C96" s="19" t="s">
        <v>37</v>
      </c>
      <c r="D96" s="19"/>
      <c r="E96" s="19"/>
      <c r="F96" s="40" t="s">
        <v>881</v>
      </c>
      <c r="G96" s="41"/>
      <c r="H96" s="19" t="s">
        <v>918</v>
      </c>
      <c r="I96" s="19" t="s">
        <v>916</v>
      </c>
      <c r="J96" s="19"/>
      <c r="K96" s="31"/>
    </row>
    <row r="97" spans="2:11" s="1" customFormat="1" ht="15" customHeight="1">
      <c r="B97" s="42"/>
      <c r="C97" s="19" t="s">
        <v>47</v>
      </c>
      <c r="D97" s="19"/>
      <c r="E97" s="19"/>
      <c r="F97" s="40" t="s">
        <v>881</v>
      </c>
      <c r="G97" s="41"/>
      <c r="H97" s="19" t="s">
        <v>919</v>
      </c>
      <c r="I97" s="19" t="s">
        <v>916</v>
      </c>
      <c r="J97" s="19"/>
      <c r="K97" s="31"/>
    </row>
    <row r="98" spans="2:11" s="1" customFormat="1" ht="15" customHeight="1">
      <c r="B98" s="45"/>
      <c r="C98" s="46"/>
      <c r="D98" s="46"/>
      <c r="E98" s="46"/>
      <c r="F98" s="46"/>
      <c r="G98" s="46"/>
      <c r="H98" s="46"/>
      <c r="I98" s="46"/>
      <c r="J98" s="46"/>
      <c r="K98" s="47"/>
    </row>
    <row r="99" spans="2:11" s="1" customFormat="1" ht="18.75" customHeight="1">
      <c r="B99" s="48"/>
      <c r="C99" s="49"/>
      <c r="D99" s="49"/>
      <c r="E99" s="49"/>
      <c r="F99" s="49"/>
      <c r="G99" s="49"/>
      <c r="H99" s="49"/>
      <c r="I99" s="49"/>
      <c r="J99" s="49"/>
      <c r="K99" s="48"/>
    </row>
    <row r="100" spans="2:11" s="1" customFormat="1" ht="18.75" customHeight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s="1" customFormat="1" ht="7.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9"/>
    </row>
    <row r="102" spans="2:11" s="1" customFormat="1" ht="45" customHeight="1">
      <c r="B102" s="30"/>
      <c r="C102" s="322" t="s">
        <v>920</v>
      </c>
      <c r="D102" s="322"/>
      <c r="E102" s="322"/>
      <c r="F102" s="322"/>
      <c r="G102" s="322"/>
      <c r="H102" s="322"/>
      <c r="I102" s="322"/>
      <c r="J102" s="322"/>
      <c r="K102" s="31"/>
    </row>
    <row r="103" spans="2:11" s="1" customFormat="1" ht="17.25" customHeight="1">
      <c r="B103" s="30"/>
      <c r="C103" s="32" t="s">
        <v>875</v>
      </c>
      <c r="D103" s="32"/>
      <c r="E103" s="32"/>
      <c r="F103" s="32" t="s">
        <v>876</v>
      </c>
      <c r="G103" s="33"/>
      <c r="H103" s="32" t="s">
        <v>53</v>
      </c>
      <c r="I103" s="32" t="s">
        <v>56</v>
      </c>
      <c r="J103" s="32" t="s">
        <v>877</v>
      </c>
      <c r="K103" s="31"/>
    </row>
    <row r="104" spans="2:11" s="1" customFormat="1" ht="17.25" customHeight="1">
      <c r="B104" s="30"/>
      <c r="C104" s="34" t="s">
        <v>878</v>
      </c>
      <c r="D104" s="34"/>
      <c r="E104" s="34"/>
      <c r="F104" s="35" t="s">
        <v>879</v>
      </c>
      <c r="G104" s="36"/>
      <c r="H104" s="34"/>
      <c r="I104" s="34"/>
      <c r="J104" s="34" t="s">
        <v>880</v>
      </c>
      <c r="K104" s="31"/>
    </row>
    <row r="105" spans="2:11" s="1" customFormat="1" ht="5.25" customHeight="1">
      <c r="B105" s="30"/>
      <c r="C105" s="32"/>
      <c r="D105" s="32"/>
      <c r="E105" s="32"/>
      <c r="F105" s="32"/>
      <c r="G105" s="50"/>
      <c r="H105" s="32"/>
      <c r="I105" s="32"/>
      <c r="J105" s="32"/>
      <c r="K105" s="31"/>
    </row>
    <row r="106" spans="2:11" s="1" customFormat="1" ht="15" customHeight="1">
      <c r="B106" s="30"/>
      <c r="C106" s="19" t="s">
        <v>52</v>
      </c>
      <c r="D106" s="39"/>
      <c r="E106" s="39"/>
      <c r="F106" s="40" t="s">
        <v>881</v>
      </c>
      <c r="G106" s="19"/>
      <c r="H106" s="19" t="s">
        <v>921</v>
      </c>
      <c r="I106" s="19" t="s">
        <v>883</v>
      </c>
      <c r="J106" s="19">
        <v>20</v>
      </c>
      <c r="K106" s="31"/>
    </row>
    <row r="107" spans="2:11" s="1" customFormat="1" ht="15" customHeight="1">
      <c r="B107" s="30"/>
      <c r="C107" s="19" t="s">
        <v>884</v>
      </c>
      <c r="D107" s="19"/>
      <c r="E107" s="19"/>
      <c r="F107" s="40" t="s">
        <v>881</v>
      </c>
      <c r="G107" s="19"/>
      <c r="H107" s="19" t="s">
        <v>921</v>
      </c>
      <c r="I107" s="19" t="s">
        <v>883</v>
      </c>
      <c r="J107" s="19">
        <v>120</v>
      </c>
      <c r="K107" s="31"/>
    </row>
    <row r="108" spans="2:11" s="1" customFormat="1" ht="15" customHeight="1">
      <c r="B108" s="42"/>
      <c r="C108" s="19" t="s">
        <v>886</v>
      </c>
      <c r="D108" s="19"/>
      <c r="E108" s="19"/>
      <c r="F108" s="40" t="s">
        <v>887</v>
      </c>
      <c r="G108" s="19"/>
      <c r="H108" s="19" t="s">
        <v>921</v>
      </c>
      <c r="I108" s="19" t="s">
        <v>883</v>
      </c>
      <c r="J108" s="19">
        <v>50</v>
      </c>
      <c r="K108" s="31"/>
    </row>
    <row r="109" spans="2:11" s="1" customFormat="1" ht="15" customHeight="1">
      <c r="B109" s="42"/>
      <c r="C109" s="19" t="s">
        <v>889</v>
      </c>
      <c r="D109" s="19"/>
      <c r="E109" s="19"/>
      <c r="F109" s="40" t="s">
        <v>881</v>
      </c>
      <c r="G109" s="19"/>
      <c r="H109" s="19" t="s">
        <v>921</v>
      </c>
      <c r="I109" s="19" t="s">
        <v>891</v>
      </c>
      <c r="J109" s="19"/>
      <c r="K109" s="31"/>
    </row>
    <row r="110" spans="2:11" s="1" customFormat="1" ht="15" customHeight="1">
      <c r="B110" s="42"/>
      <c r="C110" s="19" t="s">
        <v>900</v>
      </c>
      <c r="D110" s="19"/>
      <c r="E110" s="19"/>
      <c r="F110" s="40" t="s">
        <v>887</v>
      </c>
      <c r="G110" s="19"/>
      <c r="H110" s="19" t="s">
        <v>921</v>
      </c>
      <c r="I110" s="19" t="s">
        <v>883</v>
      </c>
      <c r="J110" s="19">
        <v>50</v>
      </c>
      <c r="K110" s="31"/>
    </row>
    <row r="111" spans="2:11" s="1" customFormat="1" ht="15" customHeight="1">
      <c r="B111" s="42"/>
      <c r="C111" s="19" t="s">
        <v>908</v>
      </c>
      <c r="D111" s="19"/>
      <c r="E111" s="19"/>
      <c r="F111" s="40" t="s">
        <v>887</v>
      </c>
      <c r="G111" s="19"/>
      <c r="H111" s="19" t="s">
        <v>921</v>
      </c>
      <c r="I111" s="19" t="s">
        <v>883</v>
      </c>
      <c r="J111" s="19">
        <v>50</v>
      </c>
      <c r="K111" s="31"/>
    </row>
    <row r="112" spans="2:11" s="1" customFormat="1" ht="15" customHeight="1">
      <c r="B112" s="42"/>
      <c r="C112" s="19" t="s">
        <v>906</v>
      </c>
      <c r="D112" s="19"/>
      <c r="E112" s="19"/>
      <c r="F112" s="40" t="s">
        <v>887</v>
      </c>
      <c r="G112" s="19"/>
      <c r="H112" s="19" t="s">
        <v>921</v>
      </c>
      <c r="I112" s="19" t="s">
        <v>883</v>
      </c>
      <c r="J112" s="19">
        <v>50</v>
      </c>
      <c r="K112" s="31"/>
    </row>
    <row r="113" spans="2:11" s="1" customFormat="1" ht="15" customHeight="1">
      <c r="B113" s="42"/>
      <c r="C113" s="19" t="s">
        <v>52</v>
      </c>
      <c r="D113" s="19"/>
      <c r="E113" s="19"/>
      <c r="F113" s="40" t="s">
        <v>881</v>
      </c>
      <c r="G113" s="19"/>
      <c r="H113" s="19" t="s">
        <v>922</v>
      </c>
      <c r="I113" s="19" t="s">
        <v>883</v>
      </c>
      <c r="J113" s="19">
        <v>20</v>
      </c>
      <c r="K113" s="31"/>
    </row>
    <row r="114" spans="2:11" s="1" customFormat="1" ht="15" customHeight="1">
      <c r="B114" s="42"/>
      <c r="C114" s="19" t="s">
        <v>923</v>
      </c>
      <c r="D114" s="19"/>
      <c r="E114" s="19"/>
      <c r="F114" s="40" t="s">
        <v>881</v>
      </c>
      <c r="G114" s="19"/>
      <c r="H114" s="19" t="s">
        <v>924</v>
      </c>
      <c r="I114" s="19" t="s">
        <v>883</v>
      </c>
      <c r="J114" s="19">
        <v>120</v>
      </c>
      <c r="K114" s="31"/>
    </row>
    <row r="115" spans="2:11" s="1" customFormat="1" ht="15" customHeight="1">
      <c r="B115" s="42"/>
      <c r="C115" s="19" t="s">
        <v>37</v>
      </c>
      <c r="D115" s="19"/>
      <c r="E115" s="19"/>
      <c r="F115" s="40" t="s">
        <v>881</v>
      </c>
      <c r="G115" s="19"/>
      <c r="H115" s="19" t="s">
        <v>925</v>
      </c>
      <c r="I115" s="19" t="s">
        <v>916</v>
      </c>
      <c r="J115" s="19"/>
      <c r="K115" s="31"/>
    </row>
    <row r="116" spans="2:11" s="1" customFormat="1" ht="15" customHeight="1">
      <c r="B116" s="42"/>
      <c r="C116" s="19" t="s">
        <v>47</v>
      </c>
      <c r="D116" s="19"/>
      <c r="E116" s="19"/>
      <c r="F116" s="40" t="s">
        <v>881</v>
      </c>
      <c r="G116" s="19"/>
      <c r="H116" s="19" t="s">
        <v>926</v>
      </c>
      <c r="I116" s="19" t="s">
        <v>916</v>
      </c>
      <c r="J116" s="19"/>
      <c r="K116" s="31"/>
    </row>
    <row r="117" spans="2:11" s="1" customFormat="1" ht="15" customHeight="1">
      <c r="B117" s="42"/>
      <c r="C117" s="19" t="s">
        <v>56</v>
      </c>
      <c r="D117" s="19"/>
      <c r="E117" s="19"/>
      <c r="F117" s="40" t="s">
        <v>881</v>
      </c>
      <c r="G117" s="19"/>
      <c r="H117" s="19" t="s">
        <v>927</v>
      </c>
      <c r="I117" s="19" t="s">
        <v>928</v>
      </c>
      <c r="J117" s="19"/>
      <c r="K117" s="31"/>
    </row>
    <row r="118" spans="2:11" s="1" customFormat="1" ht="15" customHeight="1">
      <c r="B118" s="45"/>
      <c r="C118" s="51"/>
      <c r="D118" s="51"/>
      <c r="E118" s="51"/>
      <c r="F118" s="51"/>
      <c r="G118" s="51"/>
      <c r="H118" s="51"/>
      <c r="I118" s="51"/>
      <c r="J118" s="51"/>
      <c r="K118" s="47"/>
    </row>
    <row r="119" spans="2:11" s="1" customFormat="1" ht="18.75" customHeight="1">
      <c r="B119" s="52"/>
      <c r="C119" s="53"/>
      <c r="D119" s="53"/>
      <c r="E119" s="53"/>
      <c r="F119" s="54"/>
      <c r="G119" s="53"/>
      <c r="H119" s="53"/>
      <c r="I119" s="53"/>
      <c r="J119" s="53"/>
      <c r="K119" s="52"/>
    </row>
    <row r="120" spans="2:11" s="1" customFormat="1" ht="18.75" customHeight="1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s="1" customFormat="1" ht="7.5" customHeight="1">
      <c r="B121" s="55"/>
      <c r="C121" s="56"/>
      <c r="D121" s="56"/>
      <c r="E121" s="56"/>
      <c r="F121" s="56"/>
      <c r="G121" s="56"/>
      <c r="H121" s="56"/>
      <c r="I121" s="56"/>
      <c r="J121" s="56"/>
      <c r="K121" s="57"/>
    </row>
    <row r="122" spans="2:11" s="1" customFormat="1" ht="45" customHeight="1">
      <c r="B122" s="58"/>
      <c r="C122" s="320" t="s">
        <v>929</v>
      </c>
      <c r="D122" s="320"/>
      <c r="E122" s="320"/>
      <c r="F122" s="320"/>
      <c r="G122" s="320"/>
      <c r="H122" s="320"/>
      <c r="I122" s="320"/>
      <c r="J122" s="320"/>
      <c r="K122" s="59"/>
    </row>
    <row r="123" spans="2:11" s="1" customFormat="1" ht="17.25" customHeight="1">
      <c r="B123" s="60"/>
      <c r="C123" s="32" t="s">
        <v>875</v>
      </c>
      <c r="D123" s="32"/>
      <c r="E123" s="32"/>
      <c r="F123" s="32" t="s">
        <v>876</v>
      </c>
      <c r="G123" s="33"/>
      <c r="H123" s="32" t="s">
        <v>53</v>
      </c>
      <c r="I123" s="32" t="s">
        <v>56</v>
      </c>
      <c r="J123" s="32" t="s">
        <v>877</v>
      </c>
      <c r="K123" s="61"/>
    </row>
    <row r="124" spans="2:11" s="1" customFormat="1" ht="17.25" customHeight="1">
      <c r="B124" s="60"/>
      <c r="C124" s="34" t="s">
        <v>878</v>
      </c>
      <c r="D124" s="34"/>
      <c r="E124" s="34"/>
      <c r="F124" s="35" t="s">
        <v>879</v>
      </c>
      <c r="G124" s="36"/>
      <c r="H124" s="34"/>
      <c r="I124" s="34"/>
      <c r="J124" s="34" t="s">
        <v>880</v>
      </c>
      <c r="K124" s="61"/>
    </row>
    <row r="125" spans="2:11" s="1" customFormat="1" ht="5.25" customHeight="1">
      <c r="B125" s="62"/>
      <c r="C125" s="37"/>
      <c r="D125" s="37"/>
      <c r="E125" s="37"/>
      <c r="F125" s="37"/>
      <c r="G125" s="63"/>
      <c r="H125" s="37"/>
      <c r="I125" s="37"/>
      <c r="J125" s="37"/>
      <c r="K125" s="64"/>
    </row>
    <row r="126" spans="2:11" s="1" customFormat="1" ht="15" customHeight="1">
      <c r="B126" s="62"/>
      <c r="C126" s="19" t="s">
        <v>884</v>
      </c>
      <c r="D126" s="39"/>
      <c r="E126" s="39"/>
      <c r="F126" s="40" t="s">
        <v>881</v>
      </c>
      <c r="G126" s="19"/>
      <c r="H126" s="19" t="s">
        <v>921</v>
      </c>
      <c r="I126" s="19" t="s">
        <v>883</v>
      </c>
      <c r="J126" s="19">
        <v>120</v>
      </c>
      <c r="K126" s="65"/>
    </row>
    <row r="127" spans="2:11" s="1" customFormat="1" ht="15" customHeight="1">
      <c r="B127" s="62"/>
      <c r="C127" s="19" t="s">
        <v>930</v>
      </c>
      <c r="D127" s="19"/>
      <c r="E127" s="19"/>
      <c r="F127" s="40" t="s">
        <v>881</v>
      </c>
      <c r="G127" s="19"/>
      <c r="H127" s="19" t="s">
        <v>931</v>
      </c>
      <c r="I127" s="19" t="s">
        <v>883</v>
      </c>
      <c r="J127" s="19" t="s">
        <v>932</v>
      </c>
      <c r="K127" s="65"/>
    </row>
    <row r="128" spans="2:11" s="1" customFormat="1" ht="15" customHeight="1">
      <c r="B128" s="62"/>
      <c r="C128" s="19" t="s">
        <v>829</v>
      </c>
      <c r="D128" s="19"/>
      <c r="E128" s="19"/>
      <c r="F128" s="40" t="s">
        <v>881</v>
      </c>
      <c r="G128" s="19"/>
      <c r="H128" s="19" t="s">
        <v>933</v>
      </c>
      <c r="I128" s="19" t="s">
        <v>883</v>
      </c>
      <c r="J128" s="19" t="s">
        <v>932</v>
      </c>
      <c r="K128" s="65"/>
    </row>
    <row r="129" spans="2:11" s="1" customFormat="1" ht="15" customHeight="1">
      <c r="B129" s="62"/>
      <c r="C129" s="19" t="s">
        <v>892</v>
      </c>
      <c r="D129" s="19"/>
      <c r="E129" s="19"/>
      <c r="F129" s="40" t="s">
        <v>887</v>
      </c>
      <c r="G129" s="19"/>
      <c r="H129" s="19" t="s">
        <v>893</v>
      </c>
      <c r="I129" s="19" t="s">
        <v>883</v>
      </c>
      <c r="J129" s="19">
        <v>15</v>
      </c>
      <c r="K129" s="65"/>
    </row>
    <row r="130" spans="2:11" s="1" customFormat="1" ht="15" customHeight="1">
      <c r="B130" s="62"/>
      <c r="C130" s="43" t="s">
        <v>894</v>
      </c>
      <c r="D130" s="43"/>
      <c r="E130" s="43"/>
      <c r="F130" s="44" t="s">
        <v>887</v>
      </c>
      <c r="G130" s="43"/>
      <c r="H130" s="43" t="s">
        <v>895</v>
      </c>
      <c r="I130" s="43" t="s">
        <v>883</v>
      </c>
      <c r="J130" s="43">
        <v>15</v>
      </c>
      <c r="K130" s="65"/>
    </row>
    <row r="131" spans="2:11" s="1" customFormat="1" ht="15" customHeight="1">
      <c r="B131" s="62"/>
      <c r="C131" s="43" t="s">
        <v>896</v>
      </c>
      <c r="D131" s="43"/>
      <c r="E131" s="43"/>
      <c r="F131" s="44" t="s">
        <v>887</v>
      </c>
      <c r="G131" s="43"/>
      <c r="H131" s="43" t="s">
        <v>897</v>
      </c>
      <c r="I131" s="43" t="s">
        <v>883</v>
      </c>
      <c r="J131" s="43">
        <v>20</v>
      </c>
      <c r="K131" s="65"/>
    </row>
    <row r="132" spans="2:11" s="1" customFormat="1" ht="15" customHeight="1">
      <c r="B132" s="62"/>
      <c r="C132" s="43" t="s">
        <v>898</v>
      </c>
      <c r="D132" s="43"/>
      <c r="E132" s="43"/>
      <c r="F132" s="44" t="s">
        <v>887</v>
      </c>
      <c r="G132" s="43"/>
      <c r="H132" s="43" t="s">
        <v>899</v>
      </c>
      <c r="I132" s="43" t="s">
        <v>883</v>
      </c>
      <c r="J132" s="43">
        <v>20</v>
      </c>
      <c r="K132" s="65"/>
    </row>
    <row r="133" spans="2:11" s="1" customFormat="1" ht="15" customHeight="1">
      <c r="B133" s="62"/>
      <c r="C133" s="19" t="s">
        <v>886</v>
      </c>
      <c r="D133" s="19"/>
      <c r="E133" s="19"/>
      <c r="F133" s="40" t="s">
        <v>887</v>
      </c>
      <c r="G133" s="19"/>
      <c r="H133" s="19" t="s">
        <v>921</v>
      </c>
      <c r="I133" s="19" t="s">
        <v>883</v>
      </c>
      <c r="J133" s="19">
        <v>50</v>
      </c>
      <c r="K133" s="65"/>
    </row>
    <row r="134" spans="2:11" s="1" customFormat="1" ht="15" customHeight="1">
      <c r="B134" s="62"/>
      <c r="C134" s="19" t="s">
        <v>900</v>
      </c>
      <c r="D134" s="19"/>
      <c r="E134" s="19"/>
      <c r="F134" s="40" t="s">
        <v>887</v>
      </c>
      <c r="G134" s="19"/>
      <c r="H134" s="19" t="s">
        <v>921</v>
      </c>
      <c r="I134" s="19" t="s">
        <v>883</v>
      </c>
      <c r="J134" s="19">
        <v>50</v>
      </c>
      <c r="K134" s="65"/>
    </row>
    <row r="135" spans="2:11" s="1" customFormat="1" ht="15" customHeight="1">
      <c r="B135" s="62"/>
      <c r="C135" s="19" t="s">
        <v>906</v>
      </c>
      <c r="D135" s="19"/>
      <c r="E135" s="19"/>
      <c r="F135" s="40" t="s">
        <v>887</v>
      </c>
      <c r="G135" s="19"/>
      <c r="H135" s="19" t="s">
        <v>921</v>
      </c>
      <c r="I135" s="19" t="s">
        <v>883</v>
      </c>
      <c r="J135" s="19">
        <v>50</v>
      </c>
      <c r="K135" s="65"/>
    </row>
    <row r="136" spans="2:11" s="1" customFormat="1" ht="15" customHeight="1">
      <c r="B136" s="62"/>
      <c r="C136" s="19" t="s">
        <v>908</v>
      </c>
      <c r="D136" s="19"/>
      <c r="E136" s="19"/>
      <c r="F136" s="40" t="s">
        <v>887</v>
      </c>
      <c r="G136" s="19"/>
      <c r="H136" s="19" t="s">
        <v>921</v>
      </c>
      <c r="I136" s="19" t="s">
        <v>883</v>
      </c>
      <c r="J136" s="19">
        <v>50</v>
      </c>
      <c r="K136" s="65"/>
    </row>
    <row r="137" spans="2:11" s="1" customFormat="1" ht="15" customHeight="1">
      <c r="B137" s="62"/>
      <c r="C137" s="19" t="s">
        <v>909</v>
      </c>
      <c r="D137" s="19"/>
      <c r="E137" s="19"/>
      <c r="F137" s="40" t="s">
        <v>887</v>
      </c>
      <c r="G137" s="19"/>
      <c r="H137" s="19" t="s">
        <v>934</v>
      </c>
      <c r="I137" s="19" t="s">
        <v>883</v>
      </c>
      <c r="J137" s="19">
        <v>255</v>
      </c>
      <c r="K137" s="65"/>
    </row>
    <row r="138" spans="2:11" s="1" customFormat="1" ht="15" customHeight="1">
      <c r="B138" s="62"/>
      <c r="C138" s="19" t="s">
        <v>911</v>
      </c>
      <c r="D138" s="19"/>
      <c r="E138" s="19"/>
      <c r="F138" s="40" t="s">
        <v>881</v>
      </c>
      <c r="G138" s="19"/>
      <c r="H138" s="19" t="s">
        <v>935</v>
      </c>
      <c r="I138" s="19" t="s">
        <v>913</v>
      </c>
      <c r="J138" s="19"/>
      <c r="K138" s="65"/>
    </row>
    <row r="139" spans="2:11" s="1" customFormat="1" ht="15" customHeight="1">
      <c r="B139" s="62"/>
      <c r="C139" s="19" t="s">
        <v>914</v>
      </c>
      <c r="D139" s="19"/>
      <c r="E139" s="19"/>
      <c r="F139" s="40" t="s">
        <v>881</v>
      </c>
      <c r="G139" s="19"/>
      <c r="H139" s="19" t="s">
        <v>936</v>
      </c>
      <c r="I139" s="19" t="s">
        <v>916</v>
      </c>
      <c r="J139" s="19"/>
      <c r="K139" s="65"/>
    </row>
    <row r="140" spans="2:11" s="1" customFormat="1" ht="15" customHeight="1">
      <c r="B140" s="62"/>
      <c r="C140" s="19" t="s">
        <v>917</v>
      </c>
      <c r="D140" s="19"/>
      <c r="E140" s="19"/>
      <c r="F140" s="40" t="s">
        <v>881</v>
      </c>
      <c r="G140" s="19"/>
      <c r="H140" s="19" t="s">
        <v>917</v>
      </c>
      <c r="I140" s="19" t="s">
        <v>916</v>
      </c>
      <c r="J140" s="19"/>
      <c r="K140" s="65"/>
    </row>
    <row r="141" spans="2:11" s="1" customFormat="1" ht="15" customHeight="1">
      <c r="B141" s="62"/>
      <c r="C141" s="19" t="s">
        <v>37</v>
      </c>
      <c r="D141" s="19"/>
      <c r="E141" s="19"/>
      <c r="F141" s="40" t="s">
        <v>881</v>
      </c>
      <c r="G141" s="19"/>
      <c r="H141" s="19" t="s">
        <v>937</v>
      </c>
      <c r="I141" s="19" t="s">
        <v>916</v>
      </c>
      <c r="J141" s="19"/>
      <c r="K141" s="65"/>
    </row>
    <row r="142" spans="2:11" s="1" customFormat="1" ht="15" customHeight="1">
      <c r="B142" s="62"/>
      <c r="C142" s="19" t="s">
        <v>938</v>
      </c>
      <c r="D142" s="19"/>
      <c r="E142" s="19"/>
      <c r="F142" s="40" t="s">
        <v>881</v>
      </c>
      <c r="G142" s="19"/>
      <c r="H142" s="19" t="s">
        <v>939</v>
      </c>
      <c r="I142" s="19" t="s">
        <v>916</v>
      </c>
      <c r="J142" s="19"/>
      <c r="K142" s="65"/>
    </row>
    <row r="143" spans="2:11" s="1" customFormat="1" ht="15" customHeight="1">
      <c r="B143" s="66"/>
      <c r="C143" s="67"/>
      <c r="D143" s="67"/>
      <c r="E143" s="67"/>
      <c r="F143" s="67"/>
      <c r="G143" s="67"/>
      <c r="H143" s="67"/>
      <c r="I143" s="67"/>
      <c r="J143" s="67"/>
      <c r="K143" s="68"/>
    </row>
    <row r="144" spans="2:11" s="1" customFormat="1" ht="18.75" customHeight="1">
      <c r="B144" s="53"/>
      <c r="C144" s="53"/>
      <c r="D144" s="53"/>
      <c r="E144" s="53"/>
      <c r="F144" s="54"/>
      <c r="G144" s="53"/>
      <c r="H144" s="53"/>
      <c r="I144" s="53"/>
      <c r="J144" s="53"/>
      <c r="K144" s="53"/>
    </row>
    <row r="145" spans="2:11" s="1" customFormat="1" ht="18.75" customHeight="1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s="1" customFormat="1" ht="7.5" customHeight="1">
      <c r="B146" s="27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2:11" s="1" customFormat="1" ht="45" customHeight="1">
      <c r="B147" s="30"/>
      <c r="C147" s="322" t="s">
        <v>940</v>
      </c>
      <c r="D147" s="322"/>
      <c r="E147" s="322"/>
      <c r="F147" s="322"/>
      <c r="G147" s="322"/>
      <c r="H147" s="322"/>
      <c r="I147" s="322"/>
      <c r="J147" s="322"/>
      <c r="K147" s="31"/>
    </row>
    <row r="148" spans="2:11" s="1" customFormat="1" ht="17.25" customHeight="1">
      <c r="B148" s="30"/>
      <c r="C148" s="32" t="s">
        <v>875</v>
      </c>
      <c r="D148" s="32"/>
      <c r="E148" s="32"/>
      <c r="F148" s="32" t="s">
        <v>876</v>
      </c>
      <c r="G148" s="33"/>
      <c r="H148" s="32" t="s">
        <v>53</v>
      </c>
      <c r="I148" s="32" t="s">
        <v>56</v>
      </c>
      <c r="J148" s="32" t="s">
        <v>877</v>
      </c>
      <c r="K148" s="31"/>
    </row>
    <row r="149" spans="2:11" s="1" customFormat="1" ht="17.25" customHeight="1">
      <c r="B149" s="30"/>
      <c r="C149" s="34" t="s">
        <v>878</v>
      </c>
      <c r="D149" s="34"/>
      <c r="E149" s="34"/>
      <c r="F149" s="35" t="s">
        <v>879</v>
      </c>
      <c r="G149" s="36"/>
      <c r="H149" s="34"/>
      <c r="I149" s="34"/>
      <c r="J149" s="34" t="s">
        <v>880</v>
      </c>
      <c r="K149" s="31"/>
    </row>
    <row r="150" spans="2:11" s="1" customFormat="1" ht="5.25" customHeight="1">
      <c r="B150" s="42"/>
      <c r="C150" s="37"/>
      <c r="D150" s="37"/>
      <c r="E150" s="37"/>
      <c r="F150" s="37"/>
      <c r="G150" s="38"/>
      <c r="H150" s="37"/>
      <c r="I150" s="37"/>
      <c r="J150" s="37"/>
      <c r="K150" s="65"/>
    </row>
    <row r="151" spans="2:11" s="1" customFormat="1" ht="15" customHeight="1">
      <c r="B151" s="42"/>
      <c r="C151" s="69" t="s">
        <v>884</v>
      </c>
      <c r="D151" s="19"/>
      <c r="E151" s="19"/>
      <c r="F151" s="70" t="s">
        <v>881</v>
      </c>
      <c r="G151" s="19"/>
      <c r="H151" s="69" t="s">
        <v>921</v>
      </c>
      <c r="I151" s="69" t="s">
        <v>883</v>
      </c>
      <c r="J151" s="69">
        <v>120</v>
      </c>
      <c r="K151" s="65"/>
    </row>
    <row r="152" spans="2:11" s="1" customFormat="1" ht="15" customHeight="1">
      <c r="B152" s="42"/>
      <c r="C152" s="69" t="s">
        <v>930</v>
      </c>
      <c r="D152" s="19"/>
      <c r="E152" s="19"/>
      <c r="F152" s="70" t="s">
        <v>881</v>
      </c>
      <c r="G152" s="19"/>
      <c r="H152" s="69" t="s">
        <v>941</v>
      </c>
      <c r="I152" s="69" t="s">
        <v>883</v>
      </c>
      <c r="J152" s="69" t="s">
        <v>932</v>
      </c>
      <c r="K152" s="65"/>
    </row>
    <row r="153" spans="2:11" s="1" customFormat="1" ht="15" customHeight="1">
      <c r="B153" s="42"/>
      <c r="C153" s="69" t="s">
        <v>829</v>
      </c>
      <c r="D153" s="19"/>
      <c r="E153" s="19"/>
      <c r="F153" s="70" t="s">
        <v>881</v>
      </c>
      <c r="G153" s="19"/>
      <c r="H153" s="69" t="s">
        <v>942</v>
      </c>
      <c r="I153" s="69" t="s">
        <v>883</v>
      </c>
      <c r="J153" s="69" t="s">
        <v>932</v>
      </c>
      <c r="K153" s="65"/>
    </row>
    <row r="154" spans="2:11" s="1" customFormat="1" ht="15" customHeight="1">
      <c r="B154" s="42"/>
      <c r="C154" s="69" t="s">
        <v>886</v>
      </c>
      <c r="D154" s="19"/>
      <c r="E154" s="19"/>
      <c r="F154" s="70" t="s">
        <v>887</v>
      </c>
      <c r="G154" s="19"/>
      <c r="H154" s="69" t="s">
        <v>921</v>
      </c>
      <c r="I154" s="69" t="s">
        <v>883</v>
      </c>
      <c r="J154" s="69">
        <v>50</v>
      </c>
      <c r="K154" s="65"/>
    </row>
    <row r="155" spans="2:11" s="1" customFormat="1" ht="15" customHeight="1">
      <c r="B155" s="42"/>
      <c r="C155" s="69" t="s">
        <v>889</v>
      </c>
      <c r="D155" s="19"/>
      <c r="E155" s="19"/>
      <c r="F155" s="70" t="s">
        <v>881</v>
      </c>
      <c r="G155" s="19"/>
      <c r="H155" s="69" t="s">
        <v>921</v>
      </c>
      <c r="I155" s="69" t="s">
        <v>891</v>
      </c>
      <c r="J155" s="69"/>
      <c r="K155" s="65"/>
    </row>
    <row r="156" spans="2:11" s="1" customFormat="1" ht="15" customHeight="1">
      <c r="B156" s="42"/>
      <c r="C156" s="69" t="s">
        <v>900</v>
      </c>
      <c r="D156" s="19"/>
      <c r="E156" s="19"/>
      <c r="F156" s="70" t="s">
        <v>887</v>
      </c>
      <c r="G156" s="19"/>
      <c r="H156" s="69" t="s">
        <v>921</v>
      </c>
      <c r="I156" s="69" t="s">
        <v>883</v>
      </c>
      <c r="J156" s="69">
        <v>50</v>
      </c>
      <c r="K156" s="65"/>
    </row>
    <row r="157" spans="2:11" s="1" customFormat="1" ht="15" customHeight="1">
      <c r="B157" s="42"/>
      <c r="C157" s="69" t="s">
        <v>908</v>
      </c>
      <c r="D157" s="19"/>
      <c r="E157" s="19"/>
      <c r="F157" s="70" t="s">
        <v>887</v>
      </c>
      <c r="G157" s="19"/>
      <c r="H157" s="69" t="s">
        <v>921</v>
      </c>
      <c r="I157" s="69" t="s">
        <v>883</v>
      </c>
      <c r="J157" s="69">
        <v>50</v>
      </c>
      <c r="K157" s="65"/>
    </row>
    <row r="158" spans="2:11" s="1" customFormat="1" ht="15" customHeight="1">
      <c r="B158" s="42"/>
      <c r="C158" s="69" t="s">
        <v>906</v>
      </c>
      <c r="D158" s="19"/>
      <c r="E158" s="19"/>
      <c r="F158" s="70" t="s">
        <v>887</v>
      </c>
      <c r="G158" s="19"/>
      <c r="H158" s="69" t="s">
        <v>921</v>
      </c>
      <c r="I158" s="69" t="s">
        <v>883</v>
      </c>
      <c r="J158" s="69">
        <v>50</v>
      </c>
      <c r="K158" s="65"/>
    </row>
    <row r="159" spans="2:11" s="1" customFormat="1" ht="15" customHeight="1">
      <c r="B159" s="42"/>
      <c r="C159" s="69" t="s">
        <v>96</v>
      </c>
      <c r="D159" s="19"/>
      <c r="E159" s="19"/>
      <c r="F159" s="70" t="s">
        <v>881</v>
      </c>
      <c r="G159" s="19"/>
      <c r="H159" s="69" t="s">
        <v>943</v>
      </c>
      <c r="I159" s="69" t="s">
        <v>883</v>
      </c>
      <c r="J159" s="69" t="s">
        <v>944</v>
      </c>
      <c r="K159" s="65"/>
    </row>
    <row r="160" spans="2:11" s="1" customFormat="1" ht="15" customHeight="1">
      <c r="B160" s="42"/>
      <c r="C160" s="69" t="s">
        <v>945</v>
      </c>
      <c r="D160" s="19"/>
      <c r="E160" s="19"/>
      <c r="F160" s="70" t="s">
        <v>881</v>
      </c>
      <c r="G160" s="19"/>
      <c r="H160" s="69" t="s">
        <v>946</v>
      </c>
      <c r="I160" s="69" t="s">
        <v>916</v>
      </c>
      <c r="J160" s="69"/>
      <c r="K160" s="65"/>
    </row>
    <row r="161" spans="2:11" s="1" customFormat="1" ht="15" customHeight="1">
      <c r="B161" s="71"/>
      <c r="C161" s="51"/>
      <c r="D161" s="51"/>
      <c r="E161" s="51"/>
      <c r="F161" s="51"/>
      <c r="G161" s="51"/>
      <c r="H161" s="51"/>
      <c r="I161" s="51"/>
      <c r="J161" s="51"/>
      <c r="K161" s="72"/>
    </row>
    <row r="162" spans="2:11" s="1" customFormat="1" ht="18.75" customHeight="1">
      <c r="B162" s="53"/>
      <c r="C162" s="63"/>
      <c r="D162" s="63"/>
      <c r="E162" s="63"/>
      <c r="F162" s="73"/>
      <c r="G162" s="63"/>
      <c r="H162" s="63"/>
      <c r="I162" s="63"/>
      <c r="J162" s="63"/>
      <c r="K162" s="53"/>
    </row>
    <row r="163" spans="2:11" s="1" customFormat="1" ht="18.75" customHeight="1"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2:11" s="1" customFormat="1" ht="7.5" customHeight="1">
      <c r="B164" s="8"/>
      <c r="C164" s="9"/>
      <c r="D164" s="9"/>
      <c r="E164" s="9"/>
      <c r="F164" s="9"/>
      <c r="G164" s="9"/>
      <c r="H164" s="9"/>
      <c r="I164" s="9"/>
      <c r="J164" s="9"/>
      <c r="K164" s="10"/>
    </row>
    <row r="165" spans="2:11" s="1" customFormat="1" ht="45" customHeight="1">
      <c r="B165" s="11"/>
      <c r="C165" s="320" t="s">
        <v>947</v>
      </c>
      <c r="D165" s="320"/>
      <c r="E165" s="320"/>
      <c r="F165" s="320"/>
      <c r="G165" s="320"/>
      <c r="H165" s="320"/>
      <c r="I165" s="320"/>
      <c r="J165" s="320"/>
      <c r="K165" s="12"/>
    </row>
    <row r="166" spans="2:11" s="1" customFormat="1" ht="17.25" customHeight="1">
      <c r="B166" s="11"/>
      <c r="C166" s="32" t="s">
        <v>875</v>
      </c>
      <c r="D166" s="32"/>
      <c r="E166" s="32"/>
      <c r="F166" s="32" t="s">
        <v>876</v>
      </c>
      <c r="G166" s="74"/>
      <c r="H166" s="75" t="s">
        <v>53</v>
      </c>
      <c r="I166" s="75" t="s">
        <v>56</v>
      </c>
      <c r="J166" s="32" t="s">
        <v>877</v>
      </c>
      <c r="K166" s="12"/>
    </row>
    <row r="167" spans="2:11" s="1" customFormat="1" ht="17.25" customHeight="1">
      <c r="B167" s="13"/>
      <c r="C167" s="34" t="s">
        <v>878</v>
      </c>
      <c r="D167" s="34"/>
      <c r="E167" s="34"/>
      <c r="F167" s="35" t="s">
        <v>879</v>
      </c>
      <c r="G167" s="76"/>
      <c r="H167" s="77"/>
      <c r="I167" s="77"/>
      <c r="J167" s="34" t="s">
        <v>880</v>
      </c>
      <c r="K167" s="14"/>
    </row>
    <row r="168" spans="2:11" s="1" customFormat="1" ht="5.25" customHeight="1">
      <c r="B168" s="42"/>
      <c r="C168" s="37"/>
      <c r="D168" s="37"/>
      <c r="E168" s="37"/>
      <c r="F168" s="37"/>
      <c r="G168" s="38"/>
      <c r="H168" s="37"/>
      <c r="I168" s="37"/>
      <c r="J168" s="37"/>
      <c r="K168" s="65"/>
    </row>
    <row r="169" spans="2:11" s="1" customFormat="1" ht="15" customHeight="1">
      <c r="B169" s="42"/>
      <c r="C169" s="19" t="s">
        <v>884</v>
      </c>
      <c r="D169" s="19"/>
      <c r="E169" s="19"/>
      <c r="F169" s="40" t="s">
        <v>881</v>
      </c>
      <c r="G169" s="19"/>
      <c r="H169" s="19" t="s">
        <v>921</v>
      </c>
      <c r="I169" s="19" t="s">
        <v>883</v>
      </c>
      <c r="J169" s="19">
        <v>120</v>
      </c>
      <c r="K169" s="65"/>
    </row>
    <row r="170" spans="2:11" s="1" customFormat="1" ht="15" customHeight="1">
      <c r="B170" s="42"/>
      <c r="C170" s="19" t="s">
        <v>930</v>
      </c>
      <c r="D170" s="19"/>
      <c r="E170" s="19"/>
      <c r="F170" s="40" t="s">
        <v>881</v>
      </c>
      <c r="G170" s="19"/>
      <c r="H170" s="19" t="s">
        <v>931</v>
      </c>
      <c r="I170" s="19" t="s">
        <v>883</v>
      </c>
      <c r="J170" s="19" t="s">
        <v>932</v>
      </c>
      <c r="K170" s="65"/>
    </row>
    <row r="171" spans="2:11" s="1" customFormat="1" ht="15" customHeight="1">
      <c r="B171" s="42"/>
      <c r="C171" s="19" t="s">
        <v>829</v>
      </c>
      <c r="D171" s="19"/>
      <c r="E171" s="19"/>
      <c r="F171" s="40" t="s">
        <v>881</v>
      </c>
      <c r="G171" s="19"/>
      <c r="H171" s="19" t="s">
        <v>948</v>
      </c>
      <c r="I171" s="19" t="s">
        <v>883</v>
      </c>
      <c r="J171" s="19" t="s">
        <v>932</v>
      </c>
      <c r="K171" s="65"/>
    </row>
    <row r="172" spans="2:11" s="1" customFormat="1" ht="15" customHeight="1">
      <c r="B172" s="42"/>
      <c r="C172" s="19" t="s">
        <v>886</v>
      </c>
      <c r="D172" s="19"/>
      <c r="E172" s="19"/>
      <c r="F172" s="40" t="s">
        <v>887</v>
      </c>
      <c r="G172" s="19"/>
      <c r="H172" s="19" t="s">
        <v>948</v>
      </c>
      <c r="I172" s="19" t="s">
        <v>883</v>
      </c>
      <c r="J172" s="19">
        <v>50</v>
      </c>
      <c r="K172" s="65"/>
    </row>
    <row r="173" spans="2:11" s="1" customFormat="1" ht="15" customHeight="1">
      <c r="B173" s="42"/>
      <c r="C173" s="19" t="s">
        <v>889</v>
      </c>
      <c r="D173" s="19"/>
      <c r="E173" s="19"/>
      <c r="F173" s="40" t="s">
        <v>881</v>
      </c>
      <c r="G173" s="19"/>
      <c r="H173" s="19" t="s">
        <v>948</v>
      </c>
      <c r="I173" s="19" t="s">
        <v>891</v>
      </c>
      <c r="J173" s="19"/>
      <c r="K173" s="65"/>
    </row>
    <row r="174" spans="2:11" s="1" customFormat="1" ht="15" customHeight="1">
      <c r="B174" s="42"/>
      <c r="C174" s="19" t="s">
        <v>900</v>
      </c>
      <c r="D174" s="19"/>
      <c r="E174" s="19"/>
      <c r="F174" s="40" t="s">
        <v>887</v>
      </c>
      <c r="G174" s="19"/>
      <c r="H174" s="19" t="s">
        <v>948</v>
      </c>
      <c r="I174" s="19" t="s">
        <v>883</v>
      </c>
      <c r="J174" s="19">
        <v>50</v>
      </c>
      <c r="K174" s="65"/>
    </row>
    <row r="175" spans="2:11" s="1" customFormat="1" ht="15" customHeight="1">
      <c r="B175" s="42"/>
      <c r="C175" s="19" t="s">
        <v>908</v>
      </c>
      <c r="D175" s="19"/>
      <c r="E175" s="19"/>
      <c r="F175" s="40" t="s">
        <v>887</v>
      </c>
      <c r="G175" s="19"/>
      <c r="H175" s="19" t="s">
        <v>948</v>
      </c>
      <c r="I175" s="19" t="s">
        <v>883</v>
      </c>
      <c r="J175" s="19">
        <v>50</v>
      </c>
      <c r="K175" s="65"/>
    </row>
    <row r="176" spans="2:11" s="1" customFormat="1" ht="15" customHeight="1">
      <c r="B176" s="42"/>
      <c r="C176" s="19" t="s">
        <v>906</v>
      </c>
      <c r="D176" s="19"/>
      <c r="E176" s="19"/>
      <c r="F176" s="40" t="s">
        <v>887</v>
      </c>
      <c r="G176" s="19"/>
      <c r="H176" s="19" t="s">
        <v>948</v>
      </c>
      <c r="I176" s="19" t="s">
        <v>883</v>
      </c>
      <c r="J176" s="19">
        <v>50</v>
      </c>
      <c r="K176" s="65"/>
    </row>
    <row r="177" spans="2:11" s="1" customFormat="1" ht="15" customHeight="1">
      <c r="B177" s="42"/>
      <c r="C177" s="19" t="s">
        <v>111</v>
      </c>
      <c r="D177" s="19"/>
      <c r="E177" s="19"/>
      <c r="F177" s="40" t="s">
        <v>881</v>
      </c>
      <c r="G177" s="19"/>
      <c r="H177" s="19" t="s">
        <v>949</v>
      </c>
      <c r="I177" s="19" t="s">
        <v>950</v>
      </c>
      <c r="J177" s="19"/>
      <c r="K177" s="65"/>
    </row>
    <row r="178" spans="2:11" s="1" customFormat="1" ht="15" customHeight="1">
      <c r="B178" s="42"/>
      <c r="C178" s="19" t="s">
        <v>56</v>
      </c>
      <c r="D178" s="19"/>
      <c r="E178" s="19"/>
      <c r="F178" s="40" t="s">
        <v>881</v>
      </c>
      <c r="G178" s="19"/>
      <c r="H178" s="19" t="s">
        <v>951</v>
      </c>
      <c r="I178" s="19" t="s">
        <v>952</v>
      </c>
      <c r="J178" s="19">
        <v>1</v>
      </c>
      <c r="K178" s="65"/>
    </row>
    <row r="179" spans="2:11" s="1" customFormat="1" ht="15" customHeight="1">
      <c r="B179" s="42"/>
      <c r="C179" s="19" t="s">
        <v>52</v>
      </c>
      <c r="D179" s="19"/>
      <c r="E179" s="19"/>
      <c r="F179" s="40" t="s">
        <v>881</v>
      </c>
      <c r="G179" s="19"/>
      <c r="H179" s="19" t="s">
        <v>953</v>
      </c>
      <c r="I179" s="19" t="s">
        <v>883</v>
      </c>
      <c r="J179" s="19">
        <v>20</v>
      </c>
      <c r="K179" s="65"/>
    </row>
    <row r="180" spans="2:11" s="1" customFormat="1" ht="15" customHeight="1">
      <c r="B180" s="42"/>
      <c r="C180" s="19" t="s">
        <v>53</v>
      </c>
      <c r="D180" s="19"/>
      <c r="E180" s="19"/>
      <c r="F180" s="40" t="s">
        <v>881</v>
      </c>
      <c r="G180" s="19"/>
      <c r="H180" s="19" t="s">
        <v>954</v>
      </c>
      <c r="I180" s="19" t="s">
        <v>883</v>
      </c>
      <c r="J180" s="19">
        <v>255</v>
      </c>
      <c r="K180" s="65"/>
    </row>
    <row r="181" spans="2:11" s="1" customFormat="1" ht="15" customHeight="1">
      <c r="B181" s="42"/>
      <c r="C181" s="19" t="s">
        <v>112</v>
      </c>
      <c r="D181" s="19"/>
      <c r="E181" s="19"/>
      <c r="F181" s="40" t="s">
        <v>881</v>
      </c>
      <c r="G181" s="19"/>
      <c r="H181" s="19" t="s">
        <v>845</v>
      </c>
      <c r="I181" s="19" t="s">
        <v>883</v>
      </c>
      <c r="J181" s="19">
        <v>10</v>
      </c>
      <c r="K181" s="65"/>
    </row>
    <row r="182" spans="2:11" s="1" customFormat="1" ht="15" customHeight="1">
      <c r="B182" s="42"/>
      <c r="C182" s="19" t="s">
        <v>113</v>
      </c>
      <c r="D182" s="19"/>
      <c r="E182" s="19"/>
      <c r="F182" s="40" t="s">
        <v>881</v>
      </c>
      <c r="G182" s="19"/>
      <c r="H182" s="19" t="s">
        <v>955</v>
      </c>
      <c r="I182" s="19" t="s">
        <v>916</v>
      </c>
      <c r="J182" s="19"/>
      <c r="K182" s="65"/>
    </row>
    <row r="183" spans="2:11" s="1" customFormat="1" ht="15" customHeight="1">
      <c r="B183" s="42"/>
      <c r="C183" s="19" t="s">
        <v>956</v>
      </c>
      <c r="D183" s="19"/>
      <c r="E183" s="19"/>
      <c r="F183" s="40" t="s">
        <v>881</v>
      </c>
      <c r="G183" s="19"/>
      <c r="H183" s="19" t="s">
        <v>957</v>
      </c>
      <c r="I183" s="19" t="s">
        <v>916</v>
      </c>
      <c r="J183" s="19"/>
      <c r="K183" s="65"/>
    </row>
    <row r="184" spans="2:11" s="1" customFormat="1" ht="15" customHeight="1">
      <c r="B184" s="42"/>
      <c r="C184" s="19" t="s">
        <v>945</v>
      </c>
      <c r="D184" s="19"/>
      <c r="E184" s="19"/>
      <c r="F184" s="40" t="s">
        <v>881</v>
      </c>
      <c r="G184" s="19"/>
      <c r="H184" s="19" t="s">
        <v>958</v>
      </c>
      <c r="I184" s="19" t="s">
        <v>916</v>
      </c>
      <c r="J184" s="19"/>
      <c r="K184" s="65"/>
    </row>
    <row r="185" spans="2:11" s="1" customFormat="1" ht="15" customHeight="1">
      <c r="B185" s="42"/>
      <c r="C185" s="19" t="s">
        <v>115</v>
      </c>
      <c r="D185" s="19"/>
      <c r="E185" s="19"/>
      <c r="F185" s="40" t="s">
        <v>887</v>
      </c>
      <c r="G185" s="19"/>
      <c r="H185" s="19" t="s">
        <v>959</v>
      </c>
      <c r="I185" s="19" t="s">
        <v>883</v>
      </c>
      <c r="J185" s="19">
        <v>50</v>
      </c>
      <c r="K185" s="65"/>
    </row>
    <row r="186" spans="2:11" s="1" customFormat="1" ht="15" customHeight="1">
      <c r="B186" s="42"/>
      <c r="C186" s="19" t="s">
        <v>960</v>
      </c>
      <c r="D186" s="19"/>
      <c r="E186" s="19"/>
      <c r="F186" s="40" t="s">
        <v>887</v>
      </c>
      <c r="G186" s="19"/>
      <c r="H186" s="19" t="s">
        <v>961</v>
      </c>
      <c r="I186" s="19" t="s">
        <v>962</v>
      </c>
      <c r="J186" s="19"/>
      <c r="K186" s="65"/>
    </row>
    <row r="187" spans="2:11" s="1" customFormat="1" ht="15" customHeight="1">
      <c r="B187" s="42"/>
      <c r="C187" s="19" t="s">
        <v>963</v>
      </c>
      <c r="D187" s="19"/>
      <c r="E187" s="19"/>
      <c r="F187" s="40" t="s">
        <v>887</v>
      </c>
      <c r="G187" s="19"/>
      <c r="H187" s="19" t="s">
        <v>964</v>
      </c>
      <c r="I187" s="19" t="s">
        <v>962</v>
      </c>
      <c r="J187" s="19"/>
      <c r="K187" s="65"/>
    </row>
    <row r="188" spans="2:11" s="1" customFormat="1" ht="15" customHeight="1">
      <c r="B188" s="42"/>
      <c r="C188" s="19" t="s">
        <v>965</v>
      </c>
      <c r="D188" s="19"/>
      <c r="E188" s="19"/>
      <c r="F188" s="40" t="s">
        <v>887</v>
      </c>
      <c r="G188" s="19"/>
      <c r="H188" s="19" t="s">
        <v>966</v>
      </c>
      <c r="I188" s="19" t="s">
        <v>962</v>
      </c>
      <c r="J188" s="19"/>
      <c r="K188" s="65"/>
    </row>
    <row r="189" spans="2:11" s="1" customFormat="1" ht="15" customHeight="1">
      <c r="B189" s="42"/>
      <c r="C189" s="78" t="s">
        <v>967</v>
      </c>
      <c r="D189" s="19"/>
      <c r="E189" s="19"/>
      <c r="F189" s="40" t="s">
        <v>887</v>
      </c>
      <c r="G189" s="19"/>
      <c r="H189" s="19" t="s">
        <v>968</v>
      </c>
      <c r="I189" s="19" t="s">
        <v>969</v>
      </c>
      <c r="J189" s="79" t="s">
        <v>970</v>
      </c>
      <c r="K189" s="65"/>
    </row>
    <row r="190" spans="2:11" s="1" customFormat="1" ht="15" customHeight="1">
      <c r="B190" s="42"/>
      <c r="C190" s="78" t="s">
        <v>41</v>
      </c>
      <c r="D190" s="19"/>
      <c r="E190" s="19"/>
      <c r="F190" s="40" t="s">
        <v>881</v>
      </c>
      <c r="G190" s="19"/>
      <c r="H190" s="16" t="s">
        <v>971</v>
      </c>
      <c r="I190" s="19" t="s">
        <v>972</v>
      </c>
      <c r="J190" s="19"/>
      <c r="K190" s="65"/>
    </row>
    <row r="191" spans="2:11" s="1" customFormat="1" ht="15" customHeight="1">
      <c r="B191" s="42"/>
      <c r="C191" s="78" t="s">
        <v>973</v>
      </c>
      <c r="D191" s="19"/>
      <c r="E191" s="19"/>
      <c r="F191" s="40" t="s">
        <v>881</v>
      </c>
      <c r="G191" s="19"/>
      <c r="H191" s="19" t="s">
        <v>974</v>
      </c>
      <c r="I191" s="19" t="s">
        <v>916</v>
      </c>
      <c r="J191" s="19"/>
      <c r="K191" s="65"/>
    </row>
    <row r="192" spans="2:11" s="1" customFormat="1" ht="15" customHeight="1">
      <c r="B192" s="42"/>
      <c r="C192" s="78" t="s">
        <v>975</v>
      </c>
      <c r="D192" s="19"/>
      <c r="E192" s="19"/>
      <c r="F192" s="40" t="s">
        <v>881</v>
      </c>
      <c r="G192" s="19"/>
      <c r="H192" s="19" t="s">
        <v>976</v>
      </c>
      <c r="I192" s="19" t="s">
        <v>916</v>
      </c>
      <c r="J192" s="19"/>
      <c r="K192" s="65"/>
    </row>
    <row r="193" spans="2:11" s="1" customFormat="1" ht="15" customHeight="1">
      <c r="B193" s="42"/>
      <c r="C193" s="78" t="s">
        <v>977</v>
      </c>
      <c r="D193" s="19"/>
      <c r="E193" s="19"/>
      <c r="F193" s="40" t="s">
        <v>887</v>
      </c>
      <c r="G193" s="19"/>
      <c r="H193" s="19" t="s">
        <v>978</v>
      </c>
      <c r="I193" s="19" t="s">
        <v>916</v>
      </c>
      <c r="J193" s="19"/>
      <c r="K193" s="65"/>
    </row>
    <row r="194" spans="2:11" s="1" customFormat="1" ht="15" customHeight="1">
      <c r="B194" s="71"/>
      <c r="C194" s="80"/>
      <c r="D194" s="51"/>
      <c r="E194" s="51"/>
      <c r="F194" s="51"/>
      <c r="G194" s="51"/>
      <c r="H194" s="51"/>
      <c r="I194" s="51"/>
      <c r="J194" s="51"/>
      <c r="K194" s="72"/>
    </row>
    <row r="195" spans="2:11" s="1" customFormat="1" ht="18.75" customHeight="1">
      <c r="B195" s="53"/>
      <c r="C195" s="63"/>
      <c r="D195" s="63"/>
      <c r="E195" s="63"/>
      <c r="F195" s="73"/>
      <c r="G195" s="63"/>
      <c r="H195" s="63"/>
      <c r="I195" s="63"/>
      <c r="J195" s="63"/>
      <c r="K195" s="53"/>
    </row>
    <row r="196" spans="2:11" s="1" customFormat="1" ht="18.75" customHeight="1">
      <c r="B196" s="53"/>
      <c r="C196" s="63"/>
      <c r="D196" s="63"/>
      <c r="E196" s="63"/>
      <c r="F196" s="73"/>
      <c r="G196" s="63"/>
      <c r="H196" s="63"/>
      <c r="I196" s="63"/>
      <c r="J196" s="63"/>
      <c r="K196" s="53"/>
    </row>
    <row r="197" spans="2:11" s="1" customFormat="1" ht="18.75" customHeight="1"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2:11" s="1" customFormat="1" ht="13.5">
      <c r="B198" s="8"/>
      <c r="C198" s="9"/>
      <c r="D198" s="9"/>
      <c r="E198" s="9"/>
      <c r="F198" s="9"/>
      <c r="G198" s="9"/>
      <c r="H198" s="9"/>
      <c r="I198" s="9"/>
      <c r="J198" s="9"/>
      <c r="K198" s="10"/>
    </row>
    <row r="199" spans="2:11" s="1" customFormat="1" ht="21">
      <c r="B199" s="11"/>
      <c r="C199" s="320" t="s">
        <v>979</v>
      </c>
      <c r="D199" s="320"/>
      <c r="E199" s="320"/>
      <c r="F199" s="320"/>
      <c r="G199" s="320"/>
      <c r="H199" s="320"/>
      <c r="I199" s="320"/>
      <c r="J199" s="320"/>
      <c r="K199" s="12"/>
    </row>
    <row r="200" spans="2:11" s="1" customFormat="1" ht="25.5" customHeight="1">
      <c r="B200" s="11"/>
      <c r="C200" s="81" t="s">
        <v>980</v>
      </c>
      <c r="D200" s="81"/>
      <c r="E200" s="81"/>
      <c r="F200" s="81" t="s">
        <v>981</v>
      </c>
      <c r="G200" s="82"/>
      <c r="H200" s="326" t="s">
        <v>982</v>
      </c>
      <c r="I200" s="326"/>
      <c r="J200" s="326"/>
      <c r="K200" s="12"/>
    </row>
    <row r="201" spans="2:11" s="1" customFormat="1" ht="5.25" customHeight="1">
      <c r="B201" s="42"/>
      <c r="C201" s="37"/>
      <c r="D201" s="37"/>
      <c r="E201" s="37"/>
      <c r="F201" s="37"/>
      <c r="G201" s="63"/>
      <c r="H201" s="37"/>
      <c r="I201" s="37"/>
      <c r="J201" s="37"/>
      <c r="K201" s="65"/>
    </row>
    <row r="202" spans="2:11" s="1" customFormat="1" ht="15" customHeight="1">
      <c r="B202" s="42"/>
      <c r="C202" s="19" t="s">
        <v>972</v>
      </c>
      <c r="D202" s="19"/>
      <c r="E202" s="19"/>
      <c r="F202" s="40" t="s">
        <v>42</v>
      </c>
      <c r="G202" s="19"/>
      <c r="H202" s="325" t="s">
        <v>983</v>
      </c>
      <c r="I202" s="325"/>
      <c r="J202" s="325"/>
      <c r="K202" s="65"/>
    </row>
    <row r="203" spans="2:11" s="1" customFormat="1" ht="15" customHeight="1">
      <c r="B203" s="42"/>
      <c r="C203" s="19"/>
      <c r="D203" s="19"/>
      <c r="E203" s="19"/>
      <c r="F203" s="40" t="s">
        <v>43</v>
      </c>
      <c r="G203" s="19"/>
      <c r="H203" s="325" t="s">
        <v>984</v>
      </c>
      <c r="I203" s="325"/>
      <c r="J203" s="325"/>
      <c r="K203" s="65"/>
    </row>
    <row r="204" spans="2:11" s="1" customFormat="1" ht="15" customHeight="1">
      <c r="B204" s="42"/>
      <c r="C204" s="19"/>
      <c r="D204" s="19"/>
      <c r="E204" s="19"/>
      <c r="F204" s="40" t="s">
        <v>46</v>
      </c>
      <c r="G204" s="19"/>
      <c r="H204" s="325" t="s">
        <v>985</v>
      </c>
      <c r="I204" s="325"/>
      <c r="J204" s="325"/>
      <c r="K204" s="65"/>
    </row>
    <row r="205" spans="2:11" s="1" customFormat="1" ht="15" customHeight="1">
      <c r="B205" s="42"/>
      <c r="C205" s="19"/>
      <c r="D205" s="19"/>
      <c r="E205" s="19"/>
      <c r="F205" s="40" t="s">
        <v>44</v>
      </c>
      <c r="G205" s="19"/>
      <c r="H205" s="325" t="s">
        <v>986</v>
      </c>
      <c r="I205" s="325"/>
      <c r="J205" s="325"/>
      <c r="K205" s="65"/>
    </row>
    <row r="206" spans="2:11" s="1" customFormat="1" ht="15" customHeight="1">
      <c r="B206" s="42"/>
      <c r="C206" s="19"/>
      <c r="D206" s="19"/>
      <c r="E206" s="19"/>
      <c r="F206" s="40" t="s">
        <v>45</v>
      </c>
      <c r="G206" s="19"/>
      <c r="H206" s="325" t="s">
        <v>987</v>
      </c>
      <c r="I206" s="325"/>
      <c r="J206" s="325"/>
      <c r="K206" s="65"/>
    </row>
    <row r="207" spans="2:11" s="1" customFormat="1" ht="15" customHeight="1">
      <c r="B207" s="42"/>
      <c r="C207" s="19"/>
      <c r="D207" s="19"/>
      <c r="E207" s="19"/>
      <c r="F207" s="40"/>
      <c r="G207" s="19"/>
      <c r="H207" s="19"/>
      <c r="I207" s="19"/>
      <c r="J207" s="19"/>
      <c r="K207" s="65"/>
    </row>
    <row r="208" spans="2:11" s="1" customFormat="1" ht="15" customHeight="1">
      <c r="B208" s="42"/>
      <c r="C208" s="19" t="s">
        <v>928</v>
      </c>
      <c r="D208" s="19"/>
      <c r="E208" s="19"/>
      <c r="F208" s="40" t="s">
        <v>78</v>
      </c>
      <c r="G208" s="19"/>
      <c r="H208" s="325" t="s">
        <v>988</v>
      </c>
      <c r="I208" s="325"/>
      <c r="J208" s="325"/>
      <c r="K208" s="65"/>
    </row>
    <row r="209" spans="2:11" s="1" customFormat="1" ht="15" customHeight="1">
      <c r="B209" s="42"/>
      <c r="C209" s="19"/>
      <c r="D209" s="19"/>
      <c r="E209" s="19"/>
      <c r="F209" s="40" t="s">
        <v>825</v>
      </c>
      <c r="G209" s="19"/>
      <c r="H209" s="325" t="s">
        <v>826</v>
      </c>
      <c r="I209" s="325"/>
      <c r="J209" s="325"/>
      <c r="K209" s="65"/>
    </row>
    <row r="210" spans="2:11" s="1" customFormat="1" ht="15" customHeight="1">
      <c r="B210" s="42"/>
      <c r="C210" s="19"/>
      <c r="D210" s="19"/>
      <c r="E210" s="19"/>
      <c r="F210" s="40" t="s">
        <v>823</v>
      </c>
      <c r="G210" s="19"/>
      <c r="H210" s="325" t="s">
        <v>989</v>
      </c>
      <c r="I210" s="325"/>
      <c r="J210" s="325"/>
      <c r="K210" s="65"/>
    </row>
    <row r="211" spans="2:11" s="1" customFormat="1" ht="15" customHeight="1">
      <c r="B211" s="83"/>
      <c r="C211" s="19"/>
      <c r="D211" s="19"/>
      <c r="E211" s="19"/>
      <c r="F211" s="40" t="s">
        <v>88</v>
      </c>
      <c r="G211" s="78"/>
      <c r="H211" s="324" t="s">
        <v>89</v>
      </c>
      <c r="I211" s="324"/>
      <c r="J211" s="324"/>
      <c r="K211" s="84"/>
    </row>
    <row r="212" spans="2:11" s="1" customFormat="1" ht="15" customHeight="1">
      <c r="B212" s="83"/>
      <c r="C212" s="19"/>
      <c r="D212" s="19"/>
      <c r="E212" s="19"/>
      <c r="F212" s="40" t="s">
        <v>827</v>
      </c>
      <c r="G212" s="78"/>
      <c r="H212" s="324" t="s">
        <v>990</v>
      </c>
      <c r="I212" s="324"/>
      <c r="J212" s="324"/>
      <c r="K212" s="84"/>
    </row>
    <row r="213" spans="2:11" s="1" customFormat="1" ht="15" customHeight="1">
      <c r="B213" s="83"/>
      <c r="C213" s="19"/>
      <c r="D213" s="19"/>
      <c r="E213" s="19"/>
      <c r="F213" s="40"/>
      <c r="G213" s="78"/>
      <c r="H213" s="69"/>
      <c r="I213" s="69"/>
      <c r="J213" s="69"/>
      <c r="K213" s="84"/>
    </row>
    <row r="214" spans="2:11" s="1" customFormat="1" ht="15" customHeight="1">
      <c r="B214" s="83"/>
      <c r="C214" s="19" t="s">
        <v>952</v>
      </c>
      <c r="D214" s="19"/>
      <c r="E214" s="19"/>
      <c r="F214" s="40">
        <v>1</v>
      </c>
      <c r="G214" s="78"/>
      <c r="H214" s="324" t="s">
        <v>991</v>
      </c>
      <c r="I214" s="324"/>
      <c r="J214" s="324"/>
      <c r="K214" s="84"/>
    </row>
    <row r="215" spans="2:11" s="1" customFormat="1" ht="15" customHeight="1">
      <c r="B215" s="83"/>
      <c r="C215" s="19"/>
      <c r="D215" s="19"/>
      <c r="E215" s="19"/>
      <c r="F215" s="40">
        <v>2</v>
      </c>
      <c r="G215" s="78"/>
      <c r="H215" s="324" t="s">
        <v>992</v>
      </c>
      <c r="I215" s="324"/>
      <c r="J215" s="324"/>
      <c r="K215" s="84"/>
    </row>
    <row r="216" spans="2:11" s="1" customFormat="1" ht="15" customHeight="1">
      <c r="B216" s="83"/>
      <c r="C216" s="19"/>
      <c r="D216" s="19"/>
      <c r="E216" s="19"/>
      <c r="F216" s="40">
        <v>3</v>
      </c>
      <c r="G216" s="78"/>
      <c r="H216" s="324" t="s">
        <v>993</v>
      </c>
      <c r="I216" s="324"/>
      <c r="J216" s="324"/>
      <c r="K216" s="84"/>
    </row>
    <row r="217" spans="2:11" s="1" customFormat="1" ht="15" customHeight="1">
      <c r="B217" s="83"/>
      <c r="C217" s="19"/>
      <c r="D217" s="19"/>
      <c r="E217" s="19"/>
      <c r="F217" s="40">
        <v>4</v>
      </c>
      <c r="G217" s="78"/>
      <c r="H217" s="324" t="s">
        <v>994</v>
      </c>
      <c r="I217" s="324"/>
      <c r="J217" s="324"/>
      <c r="K217" s="84"/>
    </row>
    <row r="218" spans="2:11" s="1" customFormat="1" ht="12.75" customHeight="1">
      <c r="B218" s="85"/>
      <c r="C218" s="86"/>
      <c r="D218" s="86"/>
      <c r="E218" s="86"/>
      <c r="F218" s="86"/>
      <c r="G218" s="86"/>
      <c r="H218" s="86"/>
      <c r="I218" s="86"/>
      <c r="J218" s="86"/>
      <c r="K218" s="87"/>
    </row>
  </sheetData>
  <sheetProtection algorithmName="SHA-512" hashValue="ODx6nthqe/2BcJTYlM3Qx0PsFHIko03CysyWoVsUNp230GcUCuWnPVqMqaV0XpNyYbzOwn3PMID6jNLjDTvCow==" saltValue="vP4hUF0m+jmZ5yaBj2eCbA==" spinCount="100000" sheet="1" objects="1" scenarios="1" formatCells="0" formatColumns="0" formatRows="0" autoFilter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DESKTOP-49VE80D\Petr Königsmark</dc:creator>
  <cp:keywords/>
  <dc:description/>
  <cp:lastModifiedBy>Kočí Libor</cp:lastModifiedBy>
  <dcterms:created xsi:type="dcterms:W3CDTF">2023-05-17T10:18:19Z</dcterms:created>
  <dcterms:modified xsi:type="dcterms:W3CDTF">2023-05-18T11:08:45Z</dcterms:modified>
  <cp:category/>
  <cp:version/>
  <cp:contentType/>
  <cp:contentStatus/>
</cp:coreProperties>
</file>