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MQ" sheetId="2" r:id="rId1"/>
    <sheet name="List3" sheetId="4" r:id="rId2"/>
    <sheet name="List2" sheetId="3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<sst xmlns="http://schemas.openxmlformats.org/spreadsheetml/2006/main" count="1415" uniqueCount="624">
  <si>
    <t>MJ</t>
  </si>
  <si>
    <t>kg</t>
  </si>
  <si>
    <t>Celkem</t>
  </si>
  <si>
    <t>Nabídku zaslal:</t>
  </si>
  <si>
    <t>Dne:</t>
  </si>
  <si>
    <t>Prosím vyplňte</t>
  </si>
  <si>
    <t>Požadovaná četnost závozů:</t>
  </si>
  <si>
    <t>PČ</t>
  </si>
  <si>
    <t>Minimální trvanlivost</t>
  </si>
  <si>
    <t>Cena za MJ bez DPH ***</t>
  </si>
  <si>
    <t>Cena celkem ****</t>
  </si>
  <si>
    <t>5kg</t>
  </si>
  <si>
    <t>1kg</t>
  </si>
  <si>
    <t>3kg</t>
  </si>
  <si>
    <t>3 x týdně v čase 6:00 - 10:00</t>
  </si>
  <si>
    <t>1ks</t>
  </si>
  <si>
    <t>ks</t>
  </si>
  <si>
    <t>Borůvky farmované</t>
  </si>
  <si>
    <t>2,5kg</t>
  </si>
  <si>
    <t>Borůvky lesní</t>
  </si>
  <si>
    <t>mražené, malý průměr, sytě modrá dužina, sbírané ve volné přírodě</t>
  </si>
  <si>
    <t>2,5 kg</t>
  </si>
  <si>
    <t>mražené, kalibr 40g, s česnekem a majoránkou, nepředsmažené</t>
  </si>
  <si>
    <t>mražené, kalibr 50g, s česnekem a majoránkou, předsmažené</t>
  </si>
  <si>
    <t>mražené, tradiční česká receptura</t>
  </si>
  <si>
    <t>Bramborové plátky</t>
  </si>
  <si>
    <t>mražené, tloušťka 3-5mm</t>
  </si>
  <si>
    <t>Brambory americké se slupkou</t>
  </si>
  <si>
    <t>mražené, vhodné pro tepelnou úpravu ve fritéze, nebo v konvektomatu</t>
  </si>
  <si>
    <t>Brambory gratinované</t>
  </si>
  <si>
    <t>mražené, úprava v konvektomatu, bez lepku</t>
  </si>
  <si>
    <t>bezlepkové bramborové sufflé s ementálem, nebo s rajčaty a mozzarelliu, nebo s brokolicí, porcované na puky, váha porce 95-105g</t>
  </si>
  <si>
    <t>Brokolice hlavičky XXL</t>
  </si>
  <si>
    <t>mražené, Ø hlaviček min 40-60mm</t>
  </si>
  <si>
    <t>Brokolicová rýže</t>
  </si>
  <si>
    <t>mražené, zrna max 4x4mm</t>
  </si>
  <si>
    <t>Brokolicové pyré</t>
  </si>
  <si>
    <t>mražené, příloha, bezlepkové</t>
  </si>
  <si>
    <t>Dezert brownie řezy</t>
  </si>
  <si>
    <t>mražený s čokoládovými boby, váha ks 2500-2700g, předkrájený na porce s váhou max 130g</t>
  </si>
  <si>
    <t>Dezert brownies s malinami bez lepku</t>
  </si>
  <si>
    <t>čmražený čokoládový korpus s malinami, se slunečnicovými a dýňovými semínky, lískovými ořechy a mandlemi s polevou, bez lepku, váha 1000 -1100g, předkrájené na max 90g</t>
  </si>
  <si>
    <t>Dezert čokoládový dort řezy</t>
  </si>
  <si>
    <t>mražený, váha 1000 -1200g, předkrájený, porce 100g</t>
  </si>
  <si>
    <t>Dezert Dort bezlepkový</t>
  </si>
  <si>
    <t>mražený dort s krémem ze smetany a tvarohu, s čokoládovou polevou, tmavým korpusem, bezlepkový, váha 1300-1500g, předkrájený na max 100g</t>
  </si>
  <si>
    <t>mražený dort z nugátového a bílého krému v tmavém korpusu, zdebený lískovými ořechy a čokoládovou polevou, váha ks 1500-1700g, předporcovaný na max 150g</t>
  </si>
  <si>
    <t>mražený dort s šokoládovým krémem s hoblinami čokolád různé farby, váha ks 1000-1300g, váha předkrájené porce max 100g</t>
  </si>
  <si>
    <t>Dezert dort malinový</t>
  </si>
  <si>
    <t>mražený dort z tvarohu, čerstvého sýra, másla a smetany, korpus ze sušenek, zdobený malinami, váha 1400-1600g, předkrájený na porce max 125g/ks</t>
  </si>
  <si>
    <t>Dezert dort mrkvový</t>
  </si>
  <si>
    <t>mražený dort z mrkvového těsta, smetanového krému a s oříškama, váha ks 2300 - 2600g, předkrájený na max 180g porce</t>
  </si>
  <si>
    <t>Dezert dort orechový</t>
  </si>
  <si>
    <t>mražený dort s ořechovým krémem, sušenkovo máslovým korpusem, zdobený karamelem a a drcenými ořechy, váha ks 1200-1400g, předkrájené, váha porce max 110g</t>
  </si>
  <si>
    <t>Dezert jablečný štrúdl</t>
  </si>
  <si>
    <t>Jablečný štrúdl z listového těsta, mražený, porce 100g</t>
  </si>
  <si>
    <t>40ks</t>
  </si>
  <si>
    <t>Dezert jahodový dort</t>
  </si>
  <si>
    <t>mražený cheese cake, váha ks 1400-1600g, jahodový na sušenkovém korpusu, s půlkami jahod a jahodovou polevou, předporcovaný na max 130g porce</t>
  </si>
  <si>
    <t>Dezert karamelový dort se slaným karamelem</t>
  </si>
  <si>
    <t>Dezert makový koláč s drobenkou</t>
  </si>
  <si>
    <t>mražený makový koláč s máslovou drobenkou, určený na rozmražení, váha ks max 2800g, předkrájený na porce o velikosti max 140g</t>
  </si>
  <si>
    <t>Dezert medovník</t>
  </si>
  <si>
    <t>mražený dort z medu, smetanového krému a ořechů, váha 1500-1700g, předkrájený na max 100g/ks</t>
  </si>
  <si>
    <t>Dezert mražený tvarohový dort</t>
  </si>
  <si>
    <t>mražený tvarohový cheese cake 1500-1700g, předkrájený na porce max 150g</t>
  </si>
  <si>
    <t>Dezert muffin borůvkový</t>
  </si>
  <si>
    <t>mražený, váha 110g/ks, s drobenkou, každý kus individuálně zabalený</t>
  </si>
  <si>
    <t>Dezert muffin čokoládový</t>
  </si>
  <si>
    <t>Dezert pekanový dort</t>
  </si>
  <si>
    <t>Mražený dort s karamelem, pekanovými ořechami, bílou čokoládou, nápl¨z máslového karamelu, zdobený kousky čokoládového těsta, pekanovými ořechami a karamelem, váha 1500-1600g, predporcovaný na max 140g porce</t>
  </si>
  <si>
    <t>Dezert schvarcvaldský koláč</t>
  </si>
  <si>
    <t>mražený dezert třešňový, se smetanou, griotkou, čokoládovými piškotami. Váha 2000 - 2300g, předkrájené na max 120g</t>
  </si>
  <si>
    <t>Dezert švestkový koláč s drobenkou</t>
  </si>
  <si>
    <t>mražený švestkový koláč s máslovou drobenkou, určený na rozmražení, váha ks max 2600g, předkrájený na porce o velikosti max 140g</t>
  </si>
  <si>
    <t>Dezert třešně višně</t>
  </si>
  <si>
    <t>Donut balený</t>
  </si>
  <si>
    <t>Donut s příchutí (min dva druhy)</t>
  </si>
  <si>
    <t>mražený donut s dekoratovním posypem, příchuť jahoda a čokoláda, na rozmražení, váha 1 ks 50-60g</t>
  </si>
  <si>
    <t>Fazolové lusky řezané</t>
  </si>
  <si>
    <t>mražené, řezy 2-4mm</t>
  </si>
  <si>
    <t>Gnocchi</t>
  </si>
  <si>
    <t>bramborové, krupice z tvrdé pšenice</t>
  </si>
  <si>
    <t>Grilovaná zelenina</t>
  </si>
  <si>
    <t>mražená zeleninová směs na grilování, paprika, lilek, cuketa a cibule</t>
  </si>
  <si>
    <t>Halušky bramborové</t>
  </si>
  <si>
    <t>mražené, brambory min 70%</t>
  </si>
  <si>
    <t>Hranolky</t>
  </si>
  <si>
    <t>mražené, řez 15x15mm</t>
  </si>
  <si>
    <t>Hranolky Julienne</t>
  </si>
  <si>
    <t>Hranolky předsmažené</t>
  </si>
  <si>
    <t>mražené, řez 10x10 mm, předsmažené</t>
  </si>
  <si>
    <t>Hranolky se slupkou</t>
  </si>
  <si>
    <t>mražené belgické hranolky se slupkou, nepravidelný řez</t>
  </si>
  <si>
    <t>Hranolky steakové</t>
  </si>
  <si>
    <t>mražené steakové hranolky, řez 9x18mm</t>
  </si>
  <si>
    <t>Hrášek</t>
  </si>
  <si>
    <t>mražený</t>
  </si>
  <si>
    <t>Jahody celé</t>
  </si>
  <si>
    <t>mražené celé</t>
  </si>
  <si>
    <t>Kobliha plněná (min dva druhy ovocné náplně)</t>
  </si>
  <si>
    <t>mražená kobliha plněná zdobená cukrem, na rozmražení, váha 1 ks 55-65g</t>
  </si>
  <si>
    <t>Kobliha plněná nugátová</t>
  </si>
  <si>
    <t>Kukuřice</t>
  </si>
  <si>
    <t>mražená, cukrová</t>
  </si>
  <si>
    <t>Květák růžičky</t>
  </si>
  <si>
    <t>mražené, růžičky, 4-6 cm</t>
  </si>
  <si>
    <t>Květák rýže</t>
  </si>
  <si>
    <t>mražené, jemné kostičky 4x4mm</t>
  </si>
  <si>
    <t>Lečo</t>
  </si>
  <si>
    <t>mražená směs rajčat, papriky a cibule</t>
  </si>
  <si>
    <t>Lesní směs</t>
  </si>
  <si>
    <t>zmrazené lesní ovoce: jahody, maliny, ostružiny, červený ribíz</t>
  </si>
  <si>
    <t>Listové pláty</t>
  </si>
  <si>
    <t>mražené rozválené pláty listového těsta na velikost 1GN 1/1</t>
  </si>
  <si>
    <t>Maliny</t>
  </si>
  <si>
    <t>mražené</t>
  </si>
  <si>
    <t>Mango</t>
  </si>
  <si>
    <t>mražené kostky plodu 20x20mm</t>
  </si>
  <si>
    <t>Mrkev baby</t>
  </si>
  <si>
    <t>mražená mini mrkev sladká</t>
  </si>
  <si>
    <t>Obalovaná treska s brokolicí a sýrem</t>
  </si>
  <si>
    <t>mražená treska se směsí brokolice a sýra, obalovaná, předsmažená, váha porce 150-160g</t>
  </si>
  <si>
    <t>Obalované filé porce nemleté</t>
  </si>
  <si>
    <t>mražené předsmažené menleté rybí filé, určené na dosmažení, váha porce 145-155g</t>
  </si>
  <si>
    <t>7,5kg</t>
  </si>
  <si>
    <t>plátek drůbežího mletýho masa se šunkou a sýrem, mražený obalovaný, balený IQF, váha porce 120-130g</t>
  </si>
  <si>
    <t>Obalovaný hermelín předsmažený</t>
  </si>
  <si>
    <t>mražený hermelín obalovaný a předsmažený, při tepelné úpravě nesmí vytéct a praskat, váha ks 95-105g, úprava ve fritéze</t>
  </si>
  <si>
    <t>Obalovaný losos</t>
  </si>
  <si>
    <t>mražený obalený filet z lososa, předsmažený, váha porce 100-110g</t>
  </si>
  <si>
    <t>mražený eidam plátek obalovaný a předsmažený, při tepelné úpravě nesmí vytéct a praskat, váha ks 120-130g, úprava ve fritéze</t>
  </si>
  <si>
    <t>Paprika lusk</t>
  </si>
  <si>
    <t>mražené paprikové lusky očištěné, odjařincované, váha ks přibližne 100g</t>
  </si>
  <si>
    <t>Paprika řezaná trojbarevná</t>
  </si>
  <si>
    <t>mražené barevné paprikové řezy</t>
  </si>
  <si>
    <t>mražený mix bezlepkových mražených chlebů - lněný a slunečnicový, bez dopeku, váha chleba 0,5kg</t>
  </si>
  <si>
    <t>2kg</t>
  </si>
  <si>
    <t>chléb toustový z pšeničné mouky, tmavý min 65% celozrnné pšeničné mouky, plátkovaný, velikost plátků max 12x12x1,25, bez konzervantů a stabilizátorů</t>
  </si>
  <si>
    <t>mražená francouzká bagety s délkou 25-27cm, z pšeničné mouky, určená na dopek, váha po dopečení min 110-115g</t>
  </si>
  <si>
    <t>Pečivo ciabatta</t>
  </si>
  <si>
    <t>mražené pečivo na dopek, křupavá kůrka, určené na výrobu sendvičů a plnění, váha ks po dopečení 90-95g</t>
  </si>
  <si>
    <t>mražená vícezrnná bageta s s praženými obilnými zrny, posypaná, délka 27-29 cm, určená na dopek, váha po dopečení min 110-115g</t>
  </si>
  <si>
    <t>mražená vícezrnná bageta se slunečnicovými, sezamovými a lněnými semínkami, délka min 28 cm, určená na dopek, váha po dopečení min 135-140g</t>
  </si>
  <si>
    <t>mražený francouzký croissant, určený na dopek, váha 1 ks 60-70g, vhodný na plnění</t>
  </si>
  <si>
    <t>Pečivo croissant máslový mini</t>
  </si>
  <si>
    <t>mražený francouzký minicroissant, určený na dopek, váha 1 ks 25-30g</t>
  </si>
  <si>
    <t>Pečivo croissant máslový s čokoládou</t>
  </si>
  <si>
    <t>mražený francouzký croissant plněný, určený na dopek, váha 1 ks 90g</t>
  </si>
  <si>
    <t>Pečivo hotelové máslové mini</t>
  </si>
  <si>
    <t>Pečivo kaiserka</t>
  </si>
  <si>
    <t>mražený pečivo určené na dopek, hmotnost 1kusu 55-65g</t>
  </si>
  <si>
    <t>Pečivo máslové plněné</t>
  </si>
  <si>
    <t>mražený francouzký minicroissant bez náplně, určený na dopek, váha 1 ks 20-25g</t>
  </si>
  <si>
    <t>Pečivo minikoblížek plněný</t>
  </si>
  <si>
    <t>Pečivo rohlík císařský</t>
  </si>
  <si>
    <t>Pečivo světlá bageta</t>
  </si>
  <si>
    <t>mražená bageta s délkou 28-30cm, z pšeničné mouky, určená na dopek, váha po dopečení min 125-130g</t>
  </si>
  <si>
    <t>Pitta chléb</t>
  </si>
  <si>
    <t>mražený chléb, určený k plnění, průměr placky 145-155 mm, váha  75-85g</t>
  </si>
  <si>
    <t>Ratatouille kostka</t>
  </si>
  <si>
    <t>mražená tradiční francouzká s rajčaty, cuketou, lilkem, červenou paprikou a cibulí</t>
  </si>
  <si>
    <t>Ryba aljašská treska filet</t>
  </si>
  <si>
    <t>mražená nebo chlazená, filety 55-200g, baleno interleaved, obsah tuku max 1%, v případe mražené max 10% glazura</t>
  </si>
  <si>
    <t>Ryba aljašská treska svíčková</t>
  </si>
  <si>
    <t>chlazená, nebo mražená, váha 90-120g/ks, bez kůže, z aljašské tresky, baleno IQF, glazura max 10%, tvar váleček, tuk v masu max 1%</t>
  </si>
  <si>
    <t>Ryba Candát filet s kůží 300-500 g</t>
  </si>
  <si>
    <t>chlazený/mražený candát s kůží bez kosti, baleno IQF, glazura max 10%</t>
  </si>
  <si>
    <t>Ryba Filé porce kalibr 120 g</t>
  </si>
  <si>
    <t xml:space="preserve">mražené filé, 100% masa z celých nemletých filet mořské štiky, bez chemických přísad, bez přidané vody a kůže, seafrozen </t>
  </si>
  <si>
    <t>Ryba Filé porce kalibr 150 g</t>
  </si>
  <si>
    <t>chlazený nebo mražený, půlky kapra s páteří, bez ocasu a hlavy, bez šupin, max 10% glazura v případe mraženého</t>
  </si>
  <si>
    <t>chlazený nebo mražený,bez ocasu a hlavy, bez šupin, bez páteře, bez kůže, max 10% glazura v případe mraženého, kalibr přibližne 400g</t>
  </si>
  <si>
    <t>Ryba losos filet z lososa obecného</t>
  </si>
  <si>
    <t>chlazený, nebo mražený, 1,3 - 1,9 kg/ks, bez ostí a kůže, max 1% glazura v případe mraženýcho</t>
  </si>
  <si>
    <t>Ryba Losos uzený plátkovaný</t>
  </si>
  <si>
    <t>chlazené, nebo mražené plátky lososa obecného, uzené studeným kouřem na bukovém dřevu</t>
  </si>
  <si>
    <t>mražené, nebo chlazené kalibrované porce 150g, chov Norsko, v případe mraženého mx 10% glazura</t>
  </si>
  <si>
    <t xml:space="preserve">chlazená, nebo mražená, v případě mražený ryby mražená přímo na míistě lovu, obsah tuku v rybě min 20%, </t>
  </si>
  <si>
    <t>Ryba Mořská štíka filet</t>
  </si>
  <si>
    <t>mražený, nebo chlazený filet bez kostí a kůže, velikost 60-140g, baleno interleaved, obsah tuku v rybě do 3%</t>
  </si>
  <si>
    <t>Ryba Pangas filet</t>
  </si>
  <si>
    <t>mražený, nebo chlazený, bez kostí a kůže, 120-170g, baleno IQF, max 10% glazury v případě mražení</t>
  </si>
  <si>
    <t>mražená, nebo chlazená, 120-170g váha / ks, filet s kůží</t>
  </si>
  <si>
    <t>mražený, nebo chlazený, celá ryba, kuchaná, 200-250g/ks, bez glazury, baleno jednotlivě ve folii</t>
  </si>
  <si>
    <t>Ryba Sumeček africký filet</t>
  </si>
  <si>
    <t>chlazený, nebo mražený, bez kůže a kostí, váha 200-400g/ks, mražený max 10% glazura</t>
  </si>
  <si>
    <t>mražený, nebo chlazený, kalibr přibližne 100g, v případe mražené zamrazeno hned po lovu, glazura max 10%</t>
  </si>
  <si>
    <t>Ryba Treska obecná filet</t>
  </si>
  <si>
    <t>mražená, nebo chlazená, 200-400g/ks, bez kůže, v případe mražené max 10% glazura</t>
  </si>
  <si>
    <t>Ryba Treska tmavá filet bez kostí a kůže</t>
  </si>
  <si>
    <t>mražená, nebo chlazená, bez kostí a kůže, filet 200-500g, baleno interleaved, bez glazury</t>
  </si>
  <si>
    <t>Směs bretaňská</t>
  </si>
  <si>
    <t>mražená, vroubkovaná kolečka mrkve, růžičky květáku a brokolice</t>
  </si>
  <si>
    <t>Směs čínská</t>
  </si>
  <si>
    <t>mražená směs zelí, mrkev, paprika, žampiony, pórek, cibule, lusky hrášku, černé čínské houby</t>
  </si>
  <si>
    <t>Směs hříbovitých hub s liškou</t>
  </si>
  <si>
    <t>mražená směs volně rostoucích hříbovitých hub, směs: klouzek, hřib hnědý, křemenáč, kozák, hřib smrkový, blanšírované lišky</t>
  </si>
  <si>
    <t>Směs hub</t>
  </si>
  <si>
    <t>mražená směs hub : žampion, hlíva, klouzek, hřib strakoš</t>
  </si>
  <si>
    <t>Směs lesních hub</t>
  </si>
  <si>
    <t>mražená směs hřibů, kostky 2x2 cm, plodnice hřib smrkový, hřuíb dubový včetně třenů, kostky hribů hnědých bez třenů</t>
  </si>
  <si>
    <t>Směs jarní</t>
  </si>
  <si>
    <t>mražená směs mrkva, hrášek, květák a fazolkové lusky</t>
  </si>
  <si>
    <t xml:space="preserve">mražená směs </t>
  </si>
  <si>
    <t>Směs pod svíčkovou</t>
  </si>
  <si>
    <t>mražená směs do svíčkové nakrájená na kostičky</t>
  </si>
  <si>
    <t>Směs polévková</t>
  </si>
  <si>
    <t>mražená směs pastinák, mrkva, květák, fazolky, kedlubna, pórek, celer</t>
  </si>
  <si>
    <t>Směs polévková francouzká Julienne</t>
  </si>
  <si>
    <t>mražený pastinák, mrkev, jarní cibulka, celer, petržel, pažitka, nakrájené na jemné proužky</t>
  </si>
  <si>
    <t>Směs přílohová</t>
  </si>
  <si>
    <t>mražený mix, mrkva, květák, brokolice aj.</t>
  </si>
  <si>
    <t>Špenát drcený listový</t>
  </si>
  <si>
    <t>mražený protlak - cihla</t>
  </si>
  <si>
    <t>porce cca 30g, mražený</t>
  </si>
  <si>
    <t>Wok zelenina směs</t>
  </si>
  <si>
    <t xml:space="preserve">mražená směs - zelí, mrkev, minikukuřice, hrachové lusky, Shitake houba, </t>
  </si>
  <si>
    <t>Zeleninové hranolky</t>
  </si>
  <si>
    <t>mražené zeleninové hranolky z mrkve a pastiňáku, bez lepku</t>
  </si>
  <si>
    <t>minimální obsah jahod 60%, bez lepku</t>
  </si>
  <si>
    <t>50kg</t>
  </si>
  <si>
    <t>Zmrzlina jahodová dreň Nanuk tmavá/světlá poleva 55-60 ml</t>
  </si>
  <si>
    <t>jahodová dreň, obsah jahod min 60%, poleva z certifikovaného kakaa</t>
  </si>
  <si>
    <t>50ks</t>
  </si>
  <si>
    <t>Zmrzlina meruňková dreň Nanuk tmavá/světlá poleva 55-60 ml</t>
  </si>
  <si>
    <t>meruňková dreň, obsah meruněk min 60%, poleva z certifikovaného kakaa</t>
  </si>
  <si>
    <t>Zmrzlina Nanuk karamelová s oříšky 95-100ml</t>
  </si>
  <si>
    <t>změs karamel a ořechy v certifikované čokoládové polevě, bez lepku</t>
  </si>
  <si>
    <t>Zmrzlina Nanuk světlá poleva 60-70 ml</t>
  </si>
  <si>
    <t>smetanová, bílá certifikovaná čokoláda - poleva</t>
  </si>
  <si>
    <t>čokoládový, certifikovaná čokoláda - poleva, bez lepku</t>
  </si>
  <si>
    <t>Žampiony plátky</t>
  </si>
  <si>
    <t>mražené, plátkové</t>
  </si>
  <si>
    <t xml:space="preserve">Název </t>
  </si>
  <si>
    <t xml:space="preserve">Maximální přípustné balení </t>
  </si>
  <si>
    <t xml:space="preserve">Množství </t>
  </si>
  <si>
    <t>2 měsíce</t>
  </si>
  <si>
    <t>Bramboráky přílohové</t>
  </si>
  <si>
    <t>Bramborové krokety české</t>
  </si>
  <si>
    <t>Brambory gratinované (tři druhy)</t>
  </si>
  <si>
    <t>Koláče makový nebo tvarohový nebo povidlový</t>
  </si>
  <si>
    <t>Obalovaný Gordon blue</t>
  </si>
  <si>
    <t>Obalovaný Sýr</t>
  </si>
  <si>
    <t>Pečivo Bageta</t>
  </si>
  <si>
    <t>Pečivo croissant máslový</t>
  </si>
  <si>
    <t>Ryba Kapr půlky</t>
  </si>
  <si>
    <t>Losos filet porce</t>
  </si>
  <si>
    <t>Ryba Makrela kuchaná</t>
  </si>
  <si>
    <t>Ryba Pražma královská filet</t>
  </si>
  <si>
    <t>Ryba Pstruh duhový kuchaný</t>
  </si>
  <si>
    <t>Ryba Tilápie filet</t>
  </si>
  <si>
    <t>Směs kukuřice mrkev hrášek</t>
  </si>
  <si>
    <t>Špenát listový porce</t>
  </si>
  <si>
    <t>Dezert dort čokoládový s nugátem</t>
  </si>
  <si>
    <t>Dezert dort čokoládový s hoblinami</t>
  </si>
  <si>
    <t>Dezert dort čokoládový porcovaný</t>
  </si>
  <si>
    <t>Zmrzlina Nanuk čokoládový 45 az 50 ml</t>
  </si>
  <si>
    <t>Pečivo Corn bageta vícezrnná</t>
  </si>
  <si>
    <t xml:space="preserve">Pečivo Corn bageta </t>
  </si>
  <si>
    <t>Ryba Kapr půlky kalibrovaný</t>
  </si>
  <si>
    <t>Pečivo-bezlepkový chléb krájený</t>
  </si>
  <si>
    <t>Pečivo-toustový chléb světlý a tmavý</t>
  </si>
  <si>
    <t>BORUVKY-FARMOVANE-PHA</t>
  </si>
  <si>
    <t>BORUVKY-LESNI-PHA</t>
  </si>
  <si>
    <t>BRAMBORAKY-PRILOHOVE-VEGAN-PHA</t>
  </si>
  <si>
    <t>BRAMBORAKY-PRILOHOVE-PHA</t>
  </si>
  <si>
    <t>BRAMBOROVE-KROKETY-CESKE-PHA</t>
  </si>
  <si>
    <t>BRAMBOROVE-PLATKY-PHA</t>
  </si>
  <si>
    <t>BRAMBORY-AMERICKE-SE-SLUPKOU-PHA</t>
  </si>
  <si>
    <t>BRAMBORY-GRATINOVANE-PHA</t>
  </si>
  <si>
    <t>BRAMBORY-GRATINOVANE-(TRI-DRUHY)-PHA</t>
  </si>
  <si>
    <t>BROKOLICE-HLAVICKY-XXL-PHA</t>
  </si>
  <si>
    <t>BROKOLICOVA-RYZE-PHA</t>
  </si>
  <si>
    <t>BROKOLICOVE-PYRE-PHA</t>
  </si>
  <si>
    <t>DEZERT-BROWNIE-REZY-PHA</t>
  </si>
  <si>
    <t>DEZERT-BROWNIES-S-MALINAMI-BEZ-LEPKU-PHA</t>
  </si>
  <si>
    <t>DEZERT-COKOLADOVY-DORT-REZY-PHA</t>
  </si>
  <si>
    <t>DEZERT-DORT-BEZLEPKOVY-PHA</t>
  </si>
  <si>
    <t>DEZERT-DORT-COKOLADOVY-S-NUGATEM-PHA</t>
  </si>
  <si>
    <t>DEZERT-DORT-COKOLADOVY-S-HOBLINAMI-PHA</t>
  </si>
  <si>
    <t>DEZERT-DORT-COKOLADOVY-PORCOVANY-PHA</t>
  </si>
  <si>
    <t>DEZERT-DORT-MALINOVY-PHA</t>
  </si>
  <si>
    <t>DEZERT-DORT-MRKVOVY-PHA</t>
  </si>
  <si>
    <t>DEZERT-DORT-ORECHOVY-PHA</t>
  </si>
  <si>
    <t>DEZERT-JABLECNY-STRUDL-PHA</t>
  </si>
  <si>
    <t>DEZERT-JAHODOVY-DORT-PHA</t>
  </si>
  <si>
    <t>DEZERT-KARAMELOVY-DORT-SE-SLANYM-KARAMELEM-PHA</t>
  </si>
  <si>
    <t>DEZERT-MAKOVY-KOLAC-S-DROBENKOU-PHA</t>
  </si>
  <si>
    <t>DEZERT-MEDOVNIK-PHA</t>
  </si>
  <si>
    <t>DEZERT-MEDOVNIK-BEZLEPKOVY-PHA</t>
  </si>
  <si>
    <t>DEZERT-MRAZENY-TVAROHOVY-DORT-PHA</t>
  </si>
  <si>
    <t>DEZERT-MUFFIN-BORUVKOVY-PHA</t>
  </si>
  <si>
    <t>DEZERT-MUFFIN-COKOLADOVY-PHA</t>
  </si>
  <si>
    <t>DEZERT-PEKANOVY-DORT-PHA</t>
  </si>
  <si>
    <t>DEZERT-SCHVARCVALDSKY-KOLAC-PHA</t>
  </si>
  <si>
    <t>DEZERT-SVESTKOVY-KOLAC-S-DROBENKOU-PHA</t>
  </si>
  <si>
    <t>DEZERT-TRESNE-VISNE-PHA</t>
  </si>
  <si>
    <t>DONUT-BALENY-PHA</t>
  </si>
  <si>
    <t>DONUT-S-PRICHUTI-(MIN-DVA-DRUHY)-PHA</t>
  </si>
  <si>
    <t>FAZOLOVE-LUSKY-REZANE-PHA</t>
  </si>
  <si>
    <t>GNOCCHI-PHA</t>
  </si>
  <si>
    <t>GRILOVANA-ZELENINA-PHA</t>
  </si>
  <si>
    <t>HALUSKY-BRAMBOROVE-PHA</t>
  </si>
  <si>
    <t>HRANOLKY-PHA</t>
  </si>
  <si>
    <t>HRANOLKY-JULIENNE-PHA</t>
  </si>
  <si>
    <t>HRANOLKY-JULIENNE-BEZLEPKOVE-PHA</t>
  </si>
  <si>
    <t>HRANOLKY-PREDSMAZENE-PHA</t>
  </si>
  <si>
    <t>HRANOLKY-SE-SLUPKOU-PHA</t>
  </si>
  <si>
    <t>HRANOLKY-STEAKOVE-PHA</t>
  </si>
  <si>
    <t>HRASEK-PHA</t>
  </si>
  <si>
    <t>JAHODY-CELE-PHA</t>
  </si>
  <si>
    <t>KOBLIHA-PLNENA-(MIN-DVA-DRUHY-OVOCNE-NAPLNE)-PHA</t>
  </si>
  <si>
    <t>KOBLIHA-PLNENA-NUGATOVA-PHA</t>
  </si>
  <si>
    <t>KOLACE-MAKOVY-NEBO-TVAROHOVY-NEBO-POVIDLOVY-PHA</t>
  </si>
  <si>
    <t>KUKURICE-PHA</t>
  </si>
  <si>
    <t>KVETAK-RUZICKY-PHA</t>
  </si>
  <si>
    <t>KVETAK-RYZE-PHA</t>
  </si>
  <si>
    <t>LECO-PHA</t>
  </si>
  <si>
    <t>LESNI-SMES-PHA</t>
  </si>
  <si>
    <t>LISTOVE-PLATY-PHA</t>
  </si>
  <si>
    <t>MALINY-PHA</t>
  </si>
  <si>
    <t>MANGO-PHA</t>
  </si>
  <si>
    <t>MRKEV-BABY-PHA</t>
  </si>
  <si>
    <t>OBALOVANA-TRESKA-S-BROKOLICI-A-SYREM-PHA</t>
  </si>
  <si>
    <t>OBALOVANE-FILE-PORCE-NEMLETE-PHA</t>
  </si>
  <si>
    <t>OBALOVANY-GORDON-BLUE-PHA</t>
  </si>
  <si>
    <t>OBALOVANY-HERMELIN-PREDSMAZENY-PHA</t>
  </si>
  <si>
    <t>OBALOVANY-LOSOS-PHA</t>
  </si>
  <si>
    <t>OBALOVANY-SYR-PHA</t>
  </si>
  <si>
    <t>PAPRIKA-LUSK-PHA</t>
  </si>
  <si>
    <t>PAPRIKA-REZANA-TROJBAREVNA-PHA</t>
  </si>
  <si>
    <t>PECIVO-BEZLEPKOVY-CHLEB-KRAJENY-PHA</t>
  </si>
  <si>
    <t>PECIVO-TOUSTOVY-CHLEB-SVETLY-A-TMAVY-PHA</t>
  </si>
  <si>
    <t>PECIVO-BAGETA-PHA</t>
  </si>
  <si>
    <t>PECIVO-CIABATTA-PHA</t>
  </si>
  <si>
    <t>PECIVO-CORN-BAGETA-VICEZRNNA-PHA</t>
  </si>
  <si>
    <t>PECIVO-CORN-BAGETA-PHA</t>
  </si>
  <si>
    <t>PECIVO-CROISSANT-MASLOVY-PHA</t>
  </si>
  <si>
    <t>PECIVO-CROISSANT-MASLOVY-MINI-PHA</t>
  </si>
  <si>
    <t>PECIVO-CROISSANT-MASLOVY-S-COKOLADOU-PHA</t>
  </si>
  <si>
    <t>PECIVO-HOTELOVE-MASLOVE-MINI-PHA</t>
  </si>
  <si>
    <t>PECIVO-KAISERKA-PHA</t>
  </si>
  <si>
    <t>PECIVO-MASLOVE-PLNENE-PHA</t>
  </si>
  <si>
    <t>PECIVO-MINIKOBLIZEK-PLNENY-PHA</t>
  </si>
  <si>
    <t>PECIVO-ROHLIK-CISARSKY-PHA</t>
  </si>
  <si>
    <t>PECIVO-SVETLA-BAGETA-PHA</t>
  </si>
  <si>
    <t>PITTA-CHLEB-PHA</t>
  </si>
  <si>
    <t>RATATOUILLE-KOSTKA-PHA</t>
  </si>
  <si>
    <t>RYBA-ALJASSKA-TRESKA-FILET-PHA</t>
  </si>
  <si>
    <t>RYBA-ALJASSKA-TRESKA-SVICKOVA-PHA</t>
  </si>
  <si>
    <t>RYBA-CANDAT-FILET-S-KUZI-300-500-G-PHA</t>
  </si>
  <si>
    <t>RYBA-FILE-PORCE-KALIBR-120-G-PHA</t>
  </si>
  <si>
    <t>RYBA-FILE-PORCE-KALIBR-150-G-PHA</t>
  </si>
  <si>
    <t>RYBA-KAPR-PULKY-PHA</t>
  </si>
  <si>
    <t>RYBA-KAPR-PULKY-KALIBROVANY-PHA</t>
  </si>
  <si>
    <t>RYBA-LOSOS-FILET-Z-LOSOSA-OBECNEHO-PHA</t>
  </si>
  <si>
    <t>RYBA-LOSOS-UZENY-PLATKOVANY-PHA</t>
  </si>
  <si>
    <t>LOSOS-FILET-PORCE-PHA</t>
  </si>
  <si>
    <t>RYBA-MAKRELA-KUCHANA-PHA</t>
  </si>
  <si>
    <t>RYBA-MORSKA-STIKA-FILET-PHA</t>
  </si>
  <si>
    <t>RYBA-PANGAS-FILET-PHA</t>
  </si>
  <si>
    <t>RYBA-PRAZMA-KRALOVSKA-FILET-PHA</t>
  </si>
  <si>
    <t>RYBA-PSTRUH-DUHOVY-KUCHANY-PHA</t>
  </si>
  <si>
    <t>RYBA-SUMECEK-AFRICKY-FILET-PHA</t>
  </si>
  <si>
    <t>RYBA-TILAPIE-FILET-PHA</t>
  </si>
  <si>
    <t>RYBA-TRESKA-OBECNA-FILET-PHA</t>
  </si>
  <si>
    <t>RYBA-TRESKA-TMAVA-FILET-BEZ-KOSTI-A-KUZE-PHA</t>
  </si>
  <si>
    <t>SMES-BRETANSKA-PHA</t>
  </si>
  <si>
    <t>SMES-CINSKA-PHA</t>
  </si>
  <si>
    <t>SMES-HRIBOVITYCH-HUB-S-LISKOU-PHA</t>
  </si>
  <si>
    <t>SMES-HUB-PHA</t>
  </si>
  <si>
    <t>SMES-LESNICH-HUB-PHA</t>
  </si>
  <si>
    <t>SMES-JARNI-PHA</t>
  </si>
  <si>
    <t>SMES-KUKURICE-MRKEV-HRASEK-PHA</t>
  </si>
  <si>
    <t>SMES-POD-SVICKOVOU-PHA</t>
  </si>
  <si>
    <t>SMES-POLEVKOVA-PHA</t>
  </si>
  <si>
    <t>SMES-POLEVKOVA-FRANCOUZKA-JULIENNE-PHA</t>
  </si>
  <si>
    <t>SMES-PRILOHOVA-PHA</t>
  </si>
  <si>
    <t>SPENAT-DRCENY-LISTOVY-PHA</t>
  </si>
  <si>
    <t>SPENAT-LISTOVY-PORCE-PHA</t>
  </si>
  <si>
    <t>TORTILLA-PHA</t>
  </si>
  <si>
    <t>WOK-ZELENINA-SMES-PHA</t>
  </si>
  <si>
    <t>ZELENINOVE-HRANOLKY-PHA</t>
  </si>
  <si>
    <t>ZMRZLINA-DREN-JAHODOVA80-90-ML-PHA</t>
  </si>
  <si>
    <t>ZMRZLINA-JAHODOVA-DREN-NANUK-TMAVA/SVETLA-POLEVA-55-60-ML-PHA</t>
  </si>
  <si>
    <t>ZMRZLINA-MERUNKOVA-DREN-NANUK-TMAVA/SVETLA-POLEVA-55-60-ML-PHA</t>
  </si>
  <si>
    <t>ZMRZLINA-NANUK-KARAMELOVA-S-ORISKY-95-100ML-PHA</t>
  </si>
  <si>
    <t>ZMRZLINA-NANUK-SVETLA-POLEVA-60-70-ML-PHA</t>
  </si>
  <si>
    <t>ZMRZLINA-NANUK-TMAVA-POLEVA-45-50-ML-TVAROH-A-SMETANA-PHA</t>
  </si>
  <si>
    <t>ZMRZLINA-NANUK-VANILKOVY-45-AZ-50-ML-PHA</t>
  </si>
  <si>
    <t>ZMRZLINA-NANUK-COKOLADOVY-45-AZ-50-ML-PHA</t>
  </si>
  <si>
    <t>ZAMPIONY-PLATKY-PHA</t>
  </si>
  <si>
    <t>Losos Gorbuša porce s kůží</t>
  </si>
  <si>
    <t>Porce z divokého lososa gorbuši, s kůží a bez kostí v MSC kvalitě, Velikost porcí 110–150 g, průměrně cca 135 g. V kartonu 5 kg je cca 37 porcí. Glazura do 10 %.</t>
  </si>
  <si>
    <t>5 kg</t>
  </si>
  <si>
    <t>Mrkev mražená</t>
  </si>
  <si>
    <t>Dýňové pyré Bonduelle 2,5kg</t>
  </si>
  <si>
    <t>Hlíva ústřičná kostky</t>
  </si>
  <si>
    <t xml:space="preserve">panini předgrilované </t>
  </si>
  <si>
    <t>čokoládový fondán se slaným karamelem</t>
  </si>
  <si>
    <t>italská roláda capuccino</t>
  </si>
  <si>
    <t>italská roláda bílá čokoláda</t>
  </si>
  <si>
    <t>mražený porek</t>
  </si>
  <si>
    <t>Tortilla 25cm</t>
  </si>
  <si>
    <t>Guacamole dip (avokádová salsa)</t>
  </si>
  <si>
    <t>GUACAMOLE-DIP-HK</t>
  </si>
  <si>
    <t>DYNOVE-PYRE-BONDUELLE-25KG-PHA</t>
  </si>
  <si>
    <t>HLIVA-USTRICNA-KOSTKY-PHA</t>
  </si>
  <si>
    <t>BAGEL-PHA</t>
  </si>
  <si>
    <t>PANINI-PREDGRILOVANE-PHA</t>
  </si>
  <si>
    <t>BAGETKA-BEZLEPKOVA-30X-60G-PHA</t>
  </si>
  <si>
    <t>COKOLADOVY-FONDAN-SE-SLANYM-KARAMELEM-PHA</t>
  </si>
  <si>
    <t>ITALSKA-ROLADA-CAPUCCINO-PHA</t>
  </si>
  <si>
    <t>ITALSKA-ROLADA-BILA-COKOLADA-PHA</t>
  </si>
  <si>
    <t>BULKA-PULENA-MAXI-BURGER-12CM-PRUMER-80G-PHA</t>
  </si>
  <si>
    <t>MRAZENY-POREK-PHA</t>
  </si>
  <si>
    <t>BAGETA-SVETLA-STREDNI-140G-PHA</t>
  </si>
  <si>
    <t>BAGETA-TMAVA-STREDNI-140G-PHA</t>
  </si>
  <si>
    <t>MRKEV-MRAZENA-PHA</t>
  </si>
  <si>
    <t>LOSOS-GORBUSA-HK</t>
  </si>
  <si>
    <t>Sloupec1</t>
  </si>
  <si>
    <t>z pšeničné mouky, průměr 25cm</t>
  </si>
  <si>
    <t>z pšeničné mouky, průměr 30cm</t>
  </si>
  <si>
    <t>Tortilla 30cm</t>
  </si>
  <si>
    <t>kostky, bal 2,5kg</t>
  </si>
  <si>
    <t>Kořeněné avokádové pyré s 86 % avokáda.</t>
  </si>
  <si>
    <t>500g</t>
  </si>
  <si>
    <t>Bulgur a čočka</t>
  </si>
  <si>
    <t>mix zelené čočky a bulguru jako příloha, úprava v konvektomatě, bal 2,5kg</t>
  </si>
  <si>
    <t>10kg</t>
  </si>
  <si>
    <t>Dýňové pyré hluboce zmrazené. Peletky po 30 g </t>
  </si>
  <si>
    <t>Hlíva ústřičná kostky 2x2 cm</t>
  </si>
  <si>
    <t>Louhovaný bagel se sezamem 40x60g</t>
  </si>
  <si>
    <t>váha 110g, předgrilované, na rozmražení</t>
  </si>
  <si>
    <t>na ohřev v mikrovlnce, průměr min 8cm</t>
  </si>
  <si>
    <t>27ks/bal</t>
  </si>
  <si>
    <t>5ks/bal</t>
  </si>
  <si>
    <t>piškotová roláda s kakaovým kréme, posyp z mléčné čokolády 300g</t>
  </si>
  <si>
    <t>piškotová roláda s krémem, posyp z mléčné čokolády 300g</t>
  </si>
  <si>
    <t>upečená bulka s posypem ze sezamových semínek, průměr 1,5cm, předkrojená</t>
  </si>
  <si>
    <t>24ks/bal</t>
  </si>
  <si>
    <t>pórek plátky, bal 2,5kg</t>
  </si>
  <si>
    <t>10 kg</t>
  </si>
  <si>
    <t>50 ks/bal</t>
  </si>
  <si>
    <t>mražené, pěstovány na farmách, větší, bílá dužina</t>
  </si>
  <si>
    <t>Brambory předvařené celé</t>
  </si>
  <si>
    <t>4kg</t>
  </si>
  <si>
    <t>loupané, odrůda GALA, na ohřev v konvektomatu</t>
  </si>
  <si>
    <t>Brambory předvařené celé parisien</t>
  </si>
  <si>
    <t>Kalibr 20 - 30 mm</t>
  </si>
  <si>
    <t>Brambory předvařěné kostičky</t>
  </si>
  <si>
    <t>Brambory předvařěné čtvrtky</t>
  </si>
  <si>
    <t>odrůda GALA, předkrájené</t>
  </si>
  <si>
    <t>kostičk\ 1x1 cm, předvařené na ohřev, nebo smažení</t>
  </si>
  <si>
    <t>číslo produktu v katalogu dodavatele</t>
  </si>
  <si>
    <r>
      <t xml:space="preserve">Dezert medovník </t>
    </r>
    <r>
      <rPr>
        <b/>
        <sz val="11"/>
        <rFont val="Calibri"/>
        <family val="2"/>
        <scheme val="minor"/>
      </rPr>
      <t>bezlepkový</t>
    </r>
  </si>
  <si>
    <r>
      <t xml:space="preserve">mražený donut s dekoratovním posypem, příchuť jahoda a čokoláda, na rozmražení, váha 1 ks 50-60g, </t>
    </r>
    <r>
      <rPr>
        <b/>
        <sz val="11"/>
        <rFont val="Calibri"/>
        <family val="2"/>
        <scheme val="minor"/>
      </rPr>
      <t>baleno po 1 ks</t>
    </r>
  </si>
  <si>
    <r>
      <t xml:space="preserve">mražené, řez 6x6mm, </t>
    </r>
    <r>
      <rPr>
        <b/>
        <sz val="11"/>
        <rFont val="Calibri"/>
        <family val="2"/>
        <scheme val="minor"/>
      </rPr>
      <t>předsmažené</t>
    </r>
  </si>
  <si>
    <r>
      <t xml:space="preserve">mražené, řez 6x6mm, </t>
    </r>
    <r>
      <rPr>
        <b/>
        <sz val="11"/>
        <rFont val="Calibri"/>
        <family val="2"/>
        <scheme val="minor"/>
      </rPr>
      <t>nepředsmažené, bez lepku</t>
    </r>
  </si>
  <si>
    <t>Specifikace ( rozměr nebo váha se může lišit v rozsahu 5%)</t>
  </si>
  <si>
    <t>mražený francouzký minicroissant plněný různými náplněmi, určený na dopek, váha 1 ks 29g</t>
  </si>
  <si>
    <t>Zmrzlina Dřeň jahodová 80-90 ml</t>
  </si>
  <si>
    <t>20 dní</t>
  </si>
  <si>
    <t>2,5lg</t>
  </si>
  <si>
    <t>3 měsíce</t>
  </si>
  <si>
    <t>Hranolky Julienne bezlepkové</t>
  </si>
  <si>
    <t>Kapusta řezaná</t>
  </si>
  <si>
    <t>kapusta hlávková krájená</t>
  </si>
  <si>
    <t>REZANA-KAPUSTA-PHA</t>
  </si>
  <si>
    <t>Cibulové kroužky mražené 1kg</t>
  </si>
  <si>
    <t>mražené, obalované</t>
  </si>
  <si>
    <t>min délka 28 cm</t>
  </si>
  <si>
    <t>Pečivo Bagel</t>
  </si>
  <si>
    <t>Pečivo Bageta světlá střední 140g</t>
  </si>
  <si>
    <t>Pečivo Bageta tmavá střední 140g</t>
  </si>
  <si>
    <t>Bezlepkové pečivo, váha min 60g</t>
  </si>
  <si>
    <t>Pečivo bagetka bezlepková 30x 60g</t>
  </si>
  <si>
    <r>
      <t>Bramboráky přílohové</t>
    </r>
    <r>
      <rPr>
        <b/>
        <sz val="11"/>
        <rFont val="Calibri"/>
        <family val="2"/>
        <scheme val="minor"/>
      </rPr>
      <t xml:space="preserve"> vegan</t>
    </r>
  </si>
  <si>
    <t>Pečivo bulka půlená  maxi burger .12cm průměr, 80g</t>
  </si>
  <si>
    <t>mražený čokoládový dort, čokoládové těsto, čokoládový krém, čokoládová poleva, váha 1200-1400g, předporcovaný, max váha kusu 120g/ks</t>
  </si>
  <si>
    <t>mražený karamelový dort s náplní s belgickou bílou čokoládou, zdobený skadkým karamelem, porce s váhou max 100g, váha 1100-1200g</t>
  </si>
  <si>
    <t>mražený čokoládový korpus zdobený třešněmi a višněmi, s višňovým krémem, váha 2000-2100g, předkrájené na max 175g / ks</t>
  </si>
  <si>
    <t>336258, 336259</t>
  </si>
  <si>
    <t>336266, 336267</t>
  </si>
  <si>
    <t>336331, 336332</t>
  </si>
  <si>
    <t>mražené koláče mix, bez pečení, plněné</t>
  </si>
  <si>
    <t>mražený minikoblížek s nugátovou náplní, váha ks 25-30g</t>
  </si>
  <si>
    <t>protlak cihla</t>
  </si>
  <si>
    <t>Špenát sekaný</t>
  </si>
  <si>
    <t>Zmrzlina Nanuk tmavá poleva 45-50 ml tvaroh a smetana, bez lepku</t>
  </si>
  <si>
    <r>
      <t xml:space="preserve">obsah tvarohu min 50%, </t>
    </r>
    <r>
      <rPr>
        <b/>
        <sz val="11"/>
        <rFont val="Calibri"/>
        <family val="2"/>
        <scheme val="minor"/>
      </rPr>
      <t>certifikované kakao</t>
    </r>
    <r>
      <rPr>
        <sz val="11"/>
        <rFont val="Calibri"/>
        <family val="2"/>
        <scheme val="minor"/>
      </rPr>
      <t xml:space="preserve"> - poleva</t>
    </r>
  </si>
  <si>
    <t>Zmrzlina Nanuk vanilkový 45 az 50 ml, bez lepku</t>
  </si>
  <si>
    <r>
      <t xml:space="preserve">vanilkový, </t>
    </r>
    <r>
      <rPr>
        <b/>
        <sz val="11"/>
        <rFont val="Calibri"/>
        <family val="2"/>
        <scheme val="minor"/>
      </rPr>
      <t>certifikovaná čokoláda - poleva</t>
    </r>
    <r>
      <rPr>
        <sz val="11"/>
        <rFont val="Calibri"/>
        <family val="2"/>
        <scheme val="minor"/>
      </rPr>
      <t>, bez lepku</t>
    </r>
  </si>
  <si>
    <t>Zmrzlina Nakuk pistáciový</t>
  </si>
  <si>
    <t>Zmrzlina Nakuk karamelový</t>
  </si>
  <si>
    <t>Zmrzlina nanuk kokosový bez lepku</t>
  </si>
  <si>
    <t>Zmrzlina nanuk bílý bez lepku</t>
  </si>
  <si>
    <t>Zmrzlina nanuk čokoládový bez lepku</t>
  </si>
  <si>
    <r>
      <t xml:space="preserve">vanilkový s kousky pistácií a sušenek, váha min 75ml,  </t>
    </r>
    <r>
      <rPr>
        <b/>
        <sz val="11"/>
        <rFont val="Calibri"/>
        <family val="2"/>
        <scheme val="minor"/>
      </rPr>
      <t>certifikace Rainforrest Alliance Certified</t>
    </r>
  </si>
  <si>
    <r>
      <t xml:space="preserve">vanilkový s kousky slaného karamelu, karamelová poleva s kousky sušenek, min 75ml, </t>
    </r>
    <r>
      <rPr>
        <b/>
        <sz val="11"/>
        <rFont val="Calibri"/>
        <family val="2"/>
        <scheme val="minor"/>
      </rPr>
      <t>certifikace Rainforrest Alliance Certified</t>
    </r>
  </si>
  <si>
    <r>
      <t xml:space="preserve">smetanová zmrzlina s kokosem v čokoládě z certifikovaného kakaa, </t>
    </r>
    <r>
      <rPr>
        <b/>
        <sz val="11"/>
        <rFont val="Calibri"/>
        <family val="2"/>
        <scheme val="minor"/>
      </rPr>
      <t>certifikace Rainforrest Alliance Certified</t>
    </r>
  </si>
  <si>
    <r>
      <t xml:space="preserve">čokoládová zmrzlina v čokoládě z certifikovaného kakaa, </t>
    </r>
    <r>
      <rPr>
        <b/>
        <sz val="11"/>
        <rFont val="Calibri"/>
        <family val="2"/>
        <scheme val="minor"/>
      </rPr>
      <t>certifikace Rainforrest Alliance Certified</t>
    </r>
  </si>
  <si>
    <t>Pečená bavorská sekaná bez lepku</t>
  </si>
  <si>
    <t>bochník vepřové sekané</t>
  </si>
  <si>
    <t>21ks</t>
  </si>
  <si>
    <t>25ks</t>
  </si>
  <si>
    <t>Dort čokoládový s malinami</t>
  </si>
  <si>
    <t>dort s náplní z belgické čokolády, váha min 1200g, rozkrájený na porce 100g</t>
  </si>
  <si>
    <t>Dort triple čokoládový</t>
  </si>
  <si>
    <t>Dort jablečný koláč VEGAN</t>
  </si>
  <si>
    <t>jablečný dort o váze min 2250g, předkrájený na porce max 190g</t>
  </si>
  <si>
    <t>předkrájený dort na porce 110g, čokoládové těsto i poleva, váha min 1320g</t>
  </si>
  <si>
    <t>Dort jablečný koláč s karamelem</t>
  </si>
  <si>
    <t>dort o váze min 1800g, předkrájený na porce 150g, z lineckého těstra, pudinkovým krémem, drobenkou a karamelem</t>
  </si>
  <si>
    <t>Dort čokoládový charleston</t>
  </si>
  <si>
    <t>Dort pistáciový</t>
  </si>
  <si>
    <t>sušenkový korpus, tvarohový krém s pistáciemi, zdobený malinami a pistáciemi, váha min 1200, váha porce 100g</t>
  </si>
  <si>
    <t>čokoládové řezy předkrájené na porce 100g, váha min 1200g</t>
  </si>
  <si>
    <t>Dort tvarohový s malinami</t>
  </si>
  <si>
    <t>Dort jablečný</t>
  </si>
  <si>
    <t>jablečný dort s mandlemi, váha min 2250g, předkrájený na porce max 190g</t>
  </si>
  <si>
    <t>nepečený dort z tvarohu a mascarpone, korpus ze sušenek, zdobené malinami, váha min 1500g</t>
  </si>
  <si>
    <t>Dort cheesecake borůvkový</t>
  </si>
  <si>
    <t>tvarohový dort s borůvkami, váha min 1700g, předkrájený na max 150g</t>
  </si>
  <si>
    <t>Dort jablečný cheesecake</t>
  </si>
  <si>
    <t>tvarohový dort dle americké receptury, tvaroh, máslo, drobenka, tvaroh, jablka, sušenkový korpus, váha min 1600g, předkrájený na porce max 135g</t>
  </si>
  <si>
    <t>Dort Velvet</t>
  </si>
  <si>
    <t>dort s váhou min 1800g, předkrájený na porce max 130g, smetanový, s jahodovým želé a sušenými jahodami</t>
  </si>
  <si>
    <t>Dort banánový</t>
  </si>
  <si>
    <t>dort s váhou min 1760g, předkrájený na max 130g porce, tři vrstvy korpusu a čokolády, banánový krém a želé</t>
  </si>
  <si>
    <t>Pečivo šáteček tvaroh borůvka</t>
  </si>
  <si>
    <t>váha ks min 80g, žmolenka, bez pečení</t>
  </si>
  <si>
    <t>Pečivo šáteček tvaroh meruňka</t>
  </si>
  <si>
    <t>Pečivo mix minikroasant</t>
  </si>
  <si>
    <t>165ks/bal</t>
  </si>
  <si>
    <t>mix plněných máslových kroasantů, váha ks min 40g</t>
  </si>
  <si>
    <t>225ks/bal</t>
  </si>
  <si>
    <t>Pečivo mix slané šneky</t>
  </si>
  <si>
    <t>mix slaného francouzkého minipečiva, plnka piza, sýr a ementál, bazalkové pesto, váha ks min 35, bez pečení</t>
  </si>
  <si>
    <t>Dortíky mix</t>
  </si>
  <si>
    <t>9ks/bal</t>
  </si>
  <si>
    <t>tři dortíky v jednom balení, přichuť malina, mango a karamel s arašidy, váha min 100g/ks</t>
  </si>
  <si>
    <t>120ks/bal</t>
  </si>
  <si>
    <t>Pečivo dánské mini mix</t>
  </si>
  <si>
    <t xml:space="preserve">váha ks min 40g, příchuť pekanové ořechy, skořice, krém, malina, jablko, </t>
  </si>
  <si>
    <t>Pečivo snack slaný</t>
  </si>
  <si>
    <t>70ks/bal</t>
  </si>
  <si>
    <t>plundrová mřížka se sýrem a šunkou</t>
  </si>
  <si>
    <t>Pečivo balkánská taštička</t>
  </si>
  <si>
    <t>60ks/bal</t>
  </si>
  <si>
    <t>taštička s váhou min 85g do dopeku, náplň jurenica, sypaná sezamem</t>
  </si>
  <si>
    <t>Pečivo s pekanovými ořechy</t>
  </si>
  <si>
    <t>48ks/bal</t>
  </si>
  <si>
    <t>Pečivo s tvarohem a meruňkou</t>
  </si>
  <si>
    <t>plněné, váha min 100g</t>
  </si>
  <si>
    <t>35ks/bal</t>
  </si>
  <si>
    <t>sladké pečivo na dopek se sirupem, min váha 95g</t>
  </si>
  <si>
    <t>Pečivo mřížka karamel</t>
  </si>
  <si>
    <t>125ks/bal</t>
  </si>
  <si>
    <t>plundrové pečivo s pudinkem, dopek, váha min 40g</t>
  </si>
  <si>
    <t>Pečivo mřížka borůvka</t>
  </si>
  <si>
    <t>Pečivo mřížka čokoláda</t>
  </si>
  <si>
    <t>Pečivo mřížka jahoda</t>
  </si>
  <si>
    <t>68ks/bal</t>
  </si>
  <si>
    <t>máslová rolka s belgickou čokoládou, dopek</t>
  </si>
  <si>
    <t>Pečivo rolka čokoládová</t>
  </si>
  <si>
    <t>Pečivo hřeben makový</t>
  </si>
  <si>
    <t>40ks/bal</t>
  </si>
  <si>
    <t>z kynutého těsta, váha min 120g, dopek</t>
  </si>
  <si>
    <t>Pečivo hřeben tvarohový</t>
  </si>
  <si>
    <t>Mrkev duo</t>
  </si>
  <si>
    <t>plátky žluté a oranžové mrkve</t>
  </si>
  <si>
    <t>Fazolové lusky celé</t>
  </si>
  <si>
    <t>velikost 6-9cm</t>
  </si>
  <si>
    <t>balený v porcích po 20g</t>
  </si>
  <si>
    <t>Česnek drcený porce</t>
  </si>
  <si>
    <t>Pečivo mini kaiserka</t>
  </si>
  <si>
    <t>100ks/bal</t>
  </si>
  <si>
    <t>mix kaiserek s váhou 35g/ks, příchutě sezam, mak, celozrnné a natural</t>
  </si>
  <si>
    <t>Pečivo na hot dog</t>
  </si>
  <si>
    <t>bez pečení, délka min 19cm, váha min 60g, dlabaná</t>
  </si>
  <si>
    <t>50ks/bal</t>
  </si>
  <si>
    <t>Pečivo ciabatta se sušenými rajčaty</t>
  </si>
  <si>
    <t>dopek, váha 130g</t>
  </si>
  <si>
    <t>Pečivo chléb fitness vícezrnný</t>
  </si>
  <si>
    <t>váha ks 350g, slunečnicové, lněné a sezamové semínka, přírodní kvas, dopek</t>
  </si>
  <si>
    <t>pečivo na dopek, váha 60g</t>
  </si>
  <si>
    <t>90ks/bal</t>
  </si>
  <si>
    <t>plundrové pečivo s brůvkami, dopek, váha min 40g</t>
  </si>
  <si>
    <t>plundrové pečivo s čokoládou, dopek, váha min 40g</t>
  </si>
  <si>
    <t>plundrové pečivo s jahodami, dopek, váha min 40g</t>
  </si>
  <si>
    <t xml:space="preserve">Pečivo Kaiserka maková </t>
  </si>
  <si>
    <t>Přesný název a váha produktu (jestli není k nahlédnutí v katalogu dle čísla)</t>
  </si>
  <si>
    <t>DPH</t>
  </si>
  <si>
    <t>Veganské nudličky s certifikací VEGAN</t>
  </si>
  <si>
    <t>Nudličky s univerzálním použitím na bázi rostlinných proteinú, určeno k tepelní úpravě</t>
  </si>
  <si>
    <t>Veganské mleté s  certifikací VEGAN</t>
  </si>
  <si>
    <t>Veganské mleté maso s univerzálním použitím</t>
  </si>
  <si>
    <t>Veganské kuličky  s  certifikací VEGAN</t>
  </si>
  <si>
    <t>kalibr 14g</t>
  </si>
  <si>
    <t>Veganská VUNA   s  certifikací VEGAN</t>
  </si>
  <si>
    <t>alternativa tuňáka k přímé konzumaci</t>
  </si>
  <si>
    <t>Tortelli s dýňovou náplní</t>
  </si>
  <si>
    <t>kalibr ks max 20g</t>
  </si>
  <si>
    <t>Minivětrníčky smetanové</t>
  </si>
  <si>
    <t>kalibr max 15g, odpalované těsto, smetanová náplň</t>
  </si>
  <si>
    <t>135ks/bal</t>
  </si>
  <si>
    <t>Minikoblížek s kakaovou příchutí</t>
  </si>
  <si>
    <t>kalibr max 25g, kakaové těsto, náplň z bílé čokolády</t>
  </si>
  <si>
    <t>175ks/bal</t>
  </si>
  <si>
    <t>Vafle belgické s ovocnou náplní</t>
  </si>
  <si>
    <t>kalibr max 80g</t>
  </si>
  <si>
    <t>Vafle belgické s čokoládovou náplní</t>
  </si>
  <si>
    <t xml:space="preserve">Vafle mini </t>
  </si>
  <si>
    <t>kalibr max 40g</t>
  </si>
  <si>
    <t>108ks/bal</t>
  </si>
  <si>
    <t xml:space="preserve">Mražená pohankovo zeleninová směs </t>
  </si>
  <si>
    <t>složení : dýně, pohanka, fazole, rajčata, čočka, cibule</t>
  </si>
  <si>
    <t>Bábovka jogurtová</t>
  </si>
  <si>
    <t>kalibr 400g</t>
  </si>
  <si>
    <t>6ks/bal</t>
  </si>
  <si>
    <t>Bábovka mramorová</t>
  </si>
  <si>
    <t>Bábovka citronová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</si>
</sst>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Kč&quot;"/>
    <numFmt numFmtId="165" formatCode="0&quot; kg&quot;"/>
    <numFmt numFmtId="166" formatCode="0&quot; dní&quot;"/>
    <numFmt numFmtId="177" formatCode="General"/>
    <numFmt numFmtId="178" formatCode="#,##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66" fontId="3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/>
    <xf numFmtId="0" fontId="3" fillId="0" borderId="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3" fontId="3" fillId="2" borderId="8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9" fontId="3" fillId="3" borderId="3" xfId="2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54"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7" formatCode="General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7" formatCode="General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font>
        <i val="0"/>
        <u val="none"/>
        <strike val="0"/>
        <sz val="11"/>
        <name val="Calibri"/>
        <color auto="1"/>
      </font>
      <numFmt numFmtId="177" formatCode="General"/>
      <alignment horizontal="center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i val="0"/>
        <u val="none"/>
        <strike val="0"/>
        <sz val="11"/>
        <name val="Calibri"/>
        <color auto="1"/>
      </font>
      <numFmt numFmtId="164" formatCode="#,##0.00\ &quot;Kč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i val="0"/>
        <u val="none"/>
        <strike val="0"/>
        <sz val="11"/>
        <name val="Calibri"/>
        <color auto="1"/>
      </font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i val="0"/>
        <u val="none"/>
        <strike val="0"/>
        <sz val="11"/>
        <name val="Calibri"/>
        <color auto="1"/>
      </font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i val="0"/>
        <u val="none"/>
        <strike val="0"/>
        <sz val="11"/>
        <name val="Calibri"/>
        <color auto="1"/>
      </font>
      <numFmt numFmtId="178" formatCode="#,##0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i val="0"/>
        <u val="none"/>
        <strike val="0"/>
        <sz val="11"/>
        <name val="Calibri"/>
        <color auto="1"/>
      </font>
      <numFmt numFmtId="165" formatCode="0&quot; kg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ont>
        <i val="0"/>
        <u val="none"/>
        <strike val="0"/>
        <sz val="11"/>
        <name val="Calibri"/>
        <color auto="1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numFmt numFmtId="177" formatCode="General"/>
      <alignment horizontal="center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numFmt numFmtId="164" formatCode="#,##0.00\ &quot;Kč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numFmt numFmtId="178" formatCode="#,##0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numFmt numFmtId="165" formatCode="0&quot; kg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Calibri"/>
        <color auto="1"/>
      </font>
      <alignment horizontal="center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ulka1224" displayName="Tabulka1224" ref="A4:J20" totalsRowCount="1" headerRowDxfId="53" dataDxfId="51" totalsRowDxfId="49" tableBorderDxfId="50" headerRowBorderDxfId="52" totalsRowBorderDxfId="48">
  <autoFilter ref="A4:J19"/>
  <sortState ref="A5:J201">
    <sortCondition sortBy="value" ref="B5:B201"/>
  </sortState>
  <tableColumns count="10">
    <tableColumn id="1" name="PČ" dataDxfId="47" totalsRowLabel="Celkem" totalsRowDxfId="9"/>
    <tableColumn id="2" name="Název " dataDxfId="46" totalsRowDxfId="8"/>
    <tableColumn id="3" name="Specifikace ( rozměr nebo váha se může lišit v rozsahu 5%)" dataDxfId="45" totalsRowDxfId="7"/>
    <tableColumn id="4" name="Maximální přípustné balení " dataDxfId="44" totalsRowDxfId="6"/>
    <tableColumn id="6" name="MJ" dataDxfId="43" totalsRowDxfId="5"/>
    <tableColumn id="7" name="Množství " dataDxfId="42" totalsRowDxfId="4"/>
    <tableColumn id="8" name="Minimální trvanlivost" dataDxfId="41" totalsRowDxfId="3"/>
    <tableColumn id="9" name="Cena za MJ bez DPH ***" dataDxfId="40" totalsRowDxfId="2"/>
    <tableColumn id="10" name="Cena celkem ****" dataDxfId="39" totalsRowFunction="sum" totalsRowDxfId="1">
      <calculatedColumnFormula>F5*H5</calculatedColumnFormula>
    </tableColumn>
    <tableColumn id="5" name="číslo produktu v katalogu dodavatele" dataDxfId="38" totalsRowDxfId="0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abulka12242" displayName="Tabulka12242" ref="A4:K202" totalsRowCount="1" headerRowDxfId="37" dataDxfId="35" totalsRowDxfId="33" tableBorderDxfId="34" headerRowBorderDxfId="36" totalsRowBorderDxfId="32">
  <autoFilter ref="A4:K201"/>
  <sortState ref="A5:K202">
    <sortCondition sortBy="value" ref="C5:C202"/>
  </sortState>
  <tableColumns count="11">
    <tableColumn id="1" name="PČ" dataDxfId="31" totalsRowLabel="Celkem" totalsRowDxfId="30"/>
    <tableColumn id="11" name="Sloupec1" dataDxfId="29" totalsRowDxfId="28"/>
    <tableColumn id="2" name="Název " dataDxfId="27" totalsRowDxfId="26"/>
    <tableColumn id="3" name="Specifikace ( rozměr nebo váha se může lišit v rozsahu 5%)" dataDxfId="25" totalsRowDxfId="24"/>
    <tableColumn id="4" name="Maximální přípustné balení " dataDxfId="23" totalsRowDxfId="22"/>
    <tableColumn id="6" name="MJ" dataDxfId="21" totalsRowDxfId="20"/>
    <tableColumn id="7" name="Množství " dataDxfId="19" totalsRowFunction="sum" totalsRowDxfId="18"/>
    <tableColumn id="8" name="Minimální trvanlivost" dataDxfId="17" totalsRowDxfId="16"/>
    <tableColumn id="9" name="Cena za MJ bez DPH ***" dataDxfId="15" totalsRowDxfId="14"/>
    <tableColumn id="10" name="Cena celkem ****" dataDxfId="13" totalsRowFunction="sum" totalsRowDxfId="12">
      <calculatedColumnFormula>G5*I5</calculatedColumnFormula>
    </tableColumn>
    <tableColumn id="5" name="číslo produktu v katalogu dodavatele" dataDxfId="11" totalsRowDxfId="1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tabSelected="1" zoomScale="70" zoomScaleNormal="70" workbookViewId="0" topLeftCell="A1">
      <selection activeCell="H5" sqref="H5:H19"/>
    </sheetView>
  </sheetViews>
  <sheetFormatPr defaultColWidth="9.140625" defaultRowHeight="15"/>
  <cols>
    <col min="1" max="1" width="10.28125" style="20" customWidth="1"/>
    <col min="2" max="2" width="46.28125" style="20" customWidth="1"/>
    <col min="3" max="3" width="87.57421875" style="20" customWidth="1"/>
    <col min="4" max="4" width="12.28125" style="20" customWidth="1"/>
    <col min="5" max="5" width="11.7109375" style="20" customWidth="1"/>
    <col min="6" max="6" width="11.28125" style="20" customWidth="1"/>
    <col min="7" max="7" width="24.00390625" style="20" customWidth="1"/>
    <col min="8" max="8" width="15.57421875" style="20" customWidth="1"/>
    <col min="9" max="9" width="15.421875" style="20" customWidth="1"/>
    <col min="10" max="11" width="38.8515625" style="20" customWidth="1"/>
    <col min="12" max="12" width="13.8515625" style="20" customWidth="1"/>
    <col min="13" max="16384" width="9.140625" style="20" customWidth="1"/>
  </cols>
  <sheetData>
    <row r="1" spans="2:3" s="26" customFormat="1" ht="24" customHeight="1">
      <c r="B1" s="16" t="s">
        <v>3</v>
      </c>
      <c r="C1" s="17" t="s">
        <v>5</v>
      </c>
    </row>
    <row r="2" spans="2:3" s="26" customFormat="1" ht="24" customHeight="1">
      <c r="B2" s="16" t="s">
        <v>4</v>
      </c>
      <c r="C2" s="17"/>
    </row>
    <row r="3" spans="2:3" ht="26.25" customHeight="1">
      <c r="B3" s="18" t="s">
        <v>6</v>
      </c>
      <c r="C3" s="19" t="s">
        <v>14</v>
      </c>
    </row>
    <row r="4" spans="1:12" ht="46.5" customHeight="1">
      <c r="A4" s="27" t="s">
        <v>7</v>
      </c>
      <c r="B4" s="1" t="s">
        <v>234</v>
      </c>
      <c r="C4" s="21" t="s">
        <v>460</v>
      </c>
      <c r="D4" s="2" t="s">
        <v>235</v>
      </c>
      <c r="E4" s="3" t="s">
        <v>0</v>
      </c>
      <c r="F4" s="2" t="s">
        <v>236</v>
      </c>
      <c r="G4" s="2" t="s">
        <v>8</v>
      </c>
      <c r="H4" s="2" t="s">
        <v>9</v>
      </c>
      <c r="I4" s="28" t="s">
        <v>10</v>
      </c>
      <c r="J4" s="29" t="s">
        <v>455</v>
      </c>
      <c r="K4" s="54" t="s">
        <v>593</v>
      </c>
      <c r="L4" s="37" t="s">
        <v>594</v>
      </c>
    </row>
    <row r="5" spans="1:12" ht="30" customHeight="1">
      <c r="A5" s="4">
        <v>1</v>
      </c>
      <c r="B5" s="9" t="s">
        <v>595</v>
      </c>
      <c r="C5" s="12" t="s">
        <v>596</v>
      </c>
      <c r="D5" s="5" t="s">
        <v>125</v>
      </c>
      <c r="E5" s="6" t="s">
        <v>1</v>
      </c>
      <c r="F5" s="7">
        <v>10</v>
      </c>
      <c r="G5" s="6" t="s">
        <v>237</v>
      </c>
      <c r="H5" s="8"/>
      <c r="I5" s="13">
        <f aca="true" t="shared" si="0" ref="I5:I8">F5*H5</f>
        <v>0</v>
      </c>
      <c r="J5" s="30"/>
      <c r="K5" s="30"/>
      <c r="L5" s="38"/>
    </row>
    <row r="6" spans="1:12" ht="30" customHeight="1">
      <c r="A6" s="4">
        <v>2</v>
      </c>
      <c r="B6" s="9" t="s">
        <v>597</v>
      </c>
      <c r="C6" s="12" t="s">
        <v>598</v>
      </c>
      <c r="D6" s="6" t="s">
        <v>137</v>
      </c>
      <c r="E6" s="6" t="s">
        <v>1</v>
      </c>
      <c r="F6" s="6">
        <v>10</v>
      </c>
      <c r="G6" s="6" t="s">
        <v>237</v>
      </c>
      <c r="H6" s="8"/>
      <c r="I6" s="13">
        <f t="shared" si="0"/>
        <v>0</v>
      </c>
      <c r="J6" s="30"/>
      <c r="K6" s="30"/>
      <c r="L6" s="38"/>
    </row>
    <row r="7" spans="1:12" ht="30" customHeight="1">
      <c r="A7" s="4">
        <v>3</v>
      </c>
      <c r="B7" s="9" t="s">
        <v>599</v>
      </c>
      <c r="C7" s="12" t="s">
        <v>600</v>
      </c>
      <c r="D7" s="6" t="s">
        <v>137</v>
      </c>
      <c r="E7" s="6" t="s">
        <v>1</v>
      </c>
      <c r="F7" s="7">
        <v>10</v>
      </c>
      <c r="G7" s="6" t="s">
        <v>237</v>
      </c>
      <c r="H7" s="8"/>
      <c r="I7" s="13">
        <f t="shared" si="0"/>
        <v>0</v>
      </c>
      <c r="J7" s="30"/>
      <c r="K7" s="30"/>
      <c r="L7" s="38"/>
    </row>
    <row r="8" spans="1:12" ht="30" customHeight="1">
      <c r="A8" s="4">
        <v>4</v>
      </c>
      <c r="B8" s="9" t="s">
        <v>601</v>
      </c>
      <c r="C8" s="12" t="s">
        <v>602</v>
      </c>
      <c r="D8" s="6" t="s">
        <v>137</v>
      </c>
      <c r="E8" s="6" t="s">
        <v>1</v>
      </c>
      <c r="F8" s="6">
        <v>10</v>
      </c>
      <c r="G8" s="6" t="s">
        <v>237</v>
      </c>
      <c r="H8" s="8"/>
      <c r="I8" s="13">
        <f t="shared" si="0"/>
        <v>0</v>
      </c>
      <c r="J8" s="30"/>
      <c r="K8" s="30"/>
      <c r="L8" s="38"/>
    </row>
    <row r="9" spans="1:12" ht="30" customHeight="1">
      <c r="A9" s="4">
        <v>5</v>
      </c>
      <c r="B9" s="45" t="s">
        <v>603</v>
      </c>
      <c r="C9" s="46" t="s">
        <v>604</v>
      </c>
      <c r="D9" s="47" t="s">
        <v>13</v>
      </c>
      <c r="E9" s="48" t="s">
        <v>1</v>
      </c>
      <c r="F9" s="49">
        <v>10</v>
      </c>
      <c r="G9" s="6" t="s">
        <v>237</v>
      </c>
      <c r="H9" s="50"/>
      <c r="I9" s="51">
        <f aca="true" t="shared" si="1" ref="I9:I11">F9*H9</f>
        <v>0</v>
      </c>
      <c r="J9" s="52"/>
      <c r="K9" s="30"/>
      <c r="L9" s="38"/>
    </row>
    <row r="10" spans="1:12" ht="30" customHeight="1">
      <c r="A10" s="4">
        <v>6</v>
      </c>
      <c r="B10" s="45" t="s">
        <v>605</v>
      </c>
      <c r="C10" s="46" t="s">
        <v>606</v>
      </c>
      <c r="D10" s="47" t="s">
        <v>607</v>
      </c>
      <c r="E10" s="48" t="s">
        <v>16</v>
      </c>
      <c r="F10" s="7">
        <v>500</v>
      </c>
      <c r="G10" s="6" t="s">
        <v>237</v>
      </c>
      <c r="H10" s="50"/>
      <c r="I10" s="51">
        <f t="shared" si="1"/>
        <v>0</v>
      </c>
      <c r="J10" s="52"/>
      <c r="K10" s="30"/>
      <c r="L10" s="38"/>
    </row>
    <row r="11" spans="1:12" ht="30" customHeight="1">
      <c r="A11" s="4">
        <v>7</v>
      </c>
      <c r="B11" s="45" t="s">
        <v>608</v>
      </c>
      <c r="C11" s="46" t="s">
        <v>609</v>
      </c>
      <c r="D11" s="47" t="s">
        <v>610</v>
      </c>
      <c r="E11" s="48" t="s">
        <v>16</v>
      </c>
      <c r="F11" s="6">
        <v>500</v>
      </c>
      <c r="G11" s="6" t="s">
        <v>237</v>
      </c>
      <c r="H11" s="50"/>
      <c r="I11" s="51">
        <f t="shared" si="1"/>
        <v>0</v>
      </c>
      <c r="J11" s="52"/>
      <c r="K11" s="30"/>
      <c r="L11" s="38"/>
    </row>
    <row r="12" spans="1:12" ht="30" customHeight="1">
      <c r="A12" s="4">
        <v>8</v>
      </c>
      <c r="B12" s="45" t="s">
        <v>611</v>
      </c>
      <c r="C12" s="46" t="s">
        <v>612</v>
      </c>
      <c r="D12" s="47" t="s">
        <v>441</v>
      </c>
      <c r="E12" s="48" t="s">
        <v>16</v>
      </c>
      <c r="F12" s="7">
        <v>500</v>
      </c>
      <c r="G12" s="6" t="s">
        <v>237</v>
      </c>
      <c r="H12" s="50"/>
      <c r="I12" s="51">
        <f aca="true" t="shared" si="2" ref="I12:I13">F12*H12</f>
        <v>0</v>
      </c>
      <c r="J12" s="52"/>
      <c r="K12" s="30"/>
      <c r="L12" s="38"/>
    </row>
    <row r="13" spans="1:12" ht="30" customHeight="1">
      <c r="A13" s="4">
        <v>9</v>
      </c>
      <c r="B13" s="45" t="s">
        <v>613</v>
      </c>
      <c r="C13" s="46" t="s">
        <v>612</v>
      </c>
      <c r="D13" s="47" t="s">
        <v>441</v>
      </c>
      <c r="E13" s="48" t="s">
        <v>16</v>
      </c>
      <c r="F13" s="6">
        <v>500</v>
      </c>
      <c r="G13" s="6" t="s">
        <v>237</v>
      </c>
      <c r="H13" s="50"/>
      <c r="I13" s="51">
        <f t="shared" si="2"/>
        <v>0</v>
      </c>
      <c r="J13" s="52"/>
      <c r="K13" s="30"/>
      <c r="L13" s="38"/>
    </row>
    <row r="14" spans="1:12" ht="30" customHeight="1">
      <c r="A14" s="4">
        <v>10</v>
      </c>
      <c r="B14" s="45" t="s">
        <v>614</v>
      </c>
      <c r="C14" s="46" t="s">
        <v>615</v>
      </c>
      <c r="D14" s="47" t="s">
        <v>616</v>
      </c>
      <c r="E14" s="48" t="s">
        <v>16</v>
      </c>
      <c r="F14" s="49">
        <v>500</v>
      </c>
      <c r="G14" s="6" t="s">
        <v>237</v>
      </c>
      <c r="H14" s="50"/>
      <c r="I14" s="51">
        <f>F14*H14</f>
        <v>0</v>
      </c>
      <c r="J14" s="52"/>
      <c r="K14" s="30"/>
      <c r="L14" s="38"/>
    </row>
    <row r="15" spans="1:12" ht="30" customHeight="1">
      <c r="A15" s="4">
        <v>11</v>
      </c>
      <c r="B15" s="45" t="s">
        <v>617</v>
      </c>
      <c r="C15" s="46" t="s">
        <v>618</v>
      </c>
      <c r="D15" s="47" t="s">
        <v>443</v>
      </c>
      <c r="E15" s="48" t="s">
        <v>1</v>
      </c>
      <c r="F15" s="7">
        <v>50</v>
      </c>
      <c r="G15" s="6" t="s">
        <v>237</v>
      </c>
      <c r="H15" s="50"/>
      <c r="I15" s="51">
        <f aca="true" t="shared" si="3" ref="I15:I18">F15*H15</f>
        <v>0</v>
      </c>
      <c r="J15" s="52"/>
      <c r="K15" s="30"/>
      <c r="L15" s="38"/>
    </row>
    <row r="16" spans="1:12" ht="30" customHeight="1">
      <c r="A16" s="4">
        <v>12</v>
      </c>
      <c r="B16" s="45" t="s">
        <v>619</v>
      </c>
      <c r="C16" s="46" t="s">
        <v>620</v>
      </c>
      <c r="D16" s="47" t="s">
        <v>621</v>
      </c>
      <c r="E16" s="48" t="s">
        <v>16</v>
      </c>
      <c r="F16" s="6">
        <v>50</v>
      </c>
      <c r="G16" s="6" t="s">
        <v>237</v>
      </c>
      <c r="H16" s="50"/>
      <c r="I16" s="51">
        <f t="shared" si="3"/>
        <v>0</v>
      </c>
      <c r="J16" s="52"/>
      <c r="K16" s="30"/>
      <c r="L16" s="38"/>
    </row>
    <row r="17" spans="1:12" ht="30" customHeight="1">
      <c r="A17" s="4">
        <v>13</v>
      </c>
      <c r="B17" s="45" t="s">
        <v>622</v>
      </c>
      <c r="C17" s="46" t="s">
        <v>620</v>
      </c>
      <c r="D17" s="47" t="s">
        <v>621</v>
      </c>
      <c r="E17" s="48" t="s">
        <v>16</v>
      </c>
      <c r="F17" s="7">
        <v>50</v>
      </c>
      <c r="G17" s="6" t="s">
        <v>237</v>
      </c>
      <c r="H17" s="50"/>
      <c r="I17" s="51">
        <f t="shared" si="3"/>
        <v>0</v>
      </c>
      <c r="J17" s="52"/>
      <c r="K17" s="30"/>
      <c r="L17" s="38"/>
    </row>
    <row r="18" spans="1:12" ht="30" customHeight="1">
      <c r="A18" s="4">
        <v>14</v>
      </c>
      <c r="B18" s="45" t="s">
        <v>623</v>
      </c>
      <c r="C18" s="46" t="s">
        <v>620</v>
      </c>
      <c r="D18" s="47" t="s">
        <v>621</v>
      </c>
      <c r="E18" s="48" t="s">
        <v>16</v>
      </c>
      <c r="F18" s="6">
        <v>50</v>
      </c>
      <c r="G18" s="6" t="s">
        <v>237</v>
      </c>
      <c r="H18" s="50"/>
      <c r="I18" s="51">
        <f t="shared" si="3"/>
        <v>0</v>
      </c>
      <c r="J18" s="52"/>
      <c r="K18" s="30"/>
      <c r="L18" s="38"/>
    </row>
    <row r="19" spans="1:12" ht="30" customHeight="1">
      <c r="A19" s="4">
        <v>15</v>
      </c>
      <c r="B19" s="45" t="s">
        <v>619</v>
      </c>
      <c r="C19" s="46" t="s">
        <v>620</v>
      </c>
      <c r="D19" s="47" t="s">
        <v>621</v>
      </c>
      <c r="E19" s="48" t="s">
        <v>16</v>
      </c>
      <c r="F19" s="49">
        <v>50</v>
      </c>
      <c r="G19" s="6" t="s">
        <v>237</v>
      </c>
      <c r="H19" s="50"/>
      <c r="I19" s="51">
        <f aca="true" t="shared" si="4" ref="I19">F19*H19</f>
        <v>0</v>
      </c>
      <c r="J19" s="52"/>
      <c r="K19" s="30"/>
      <c r="L19" s="38"/>
    </row>
    <row r="20" spans="1:12" ht="30" customHeight="1">
      <c r="A20" s="39" t="s">
        <v>2</v>
      </c>
      <c r="B20" s="40"/>
      <c r="C20" s="40"/>
      <c r="D20" s="41"/>
      <c r="E20" s="41"/>
      <c r="F20" s="42"/>
      <c r="G20" s="41"/>
      <c r="H20" s="41"/>
      <c r="I20" s="43">
        <f>SUBTOTAL(109,[Cena celkem ****])</f>
        <v>0</v>
      </c>
      <c r="J20" s="44"/>
      <c r="K20" s="53"/>
      <c r="L20" s="55"/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7"/>
  <sheetViews>
    <sheetView workbookViewId="0" topLeftCell="A166">
      <selection activeCell="B162" sqref="B162"/>
    </sheetView>
  </sheetViews>
  <sheetFormatPr defaultColWidth="9.140625" defaultRowHeight="15"/>
  <cols>
    <col min="1" max="1" width="59.57421875" style="0" customWidth="1"/>
    <col min="2" max="2" width="26.28125" style="0" customWidth="1"/>
  </cols>
  <sheetData>
    <row r="1" spans="1:2" ht="15">
      <c r="A1" s="9" t="s">
        <v>473</v>
      </c>
      <c r="B1" s="23">
        <v>1</v>
      </c>
    </row>
    <row r="2" spans="1:2" ht="15">
      <c r="A2" s="9" t="s">
        <v>474</v>
      </c>
      <c r="B2" s="23">
        <v>1</v>
      </c>
    </row>
    <row r="3" spans="1:2" ht="15">
      <c r="A3" s="9" t="s">
        <v>475</v>
      </c>
      <c r="B3" s="23">
        <v>1</v>
      </c>
    </row>
    <row r="4" spans="1:2" ht="15">
      <c r="A4" s="9" t="s">
        <v>477</v>
      </c>
      <c r="B4" s="23">
        <v>1</v>
      </c>
    </row>
    <row r="5" spans="1:2" ht="15">
      <c r="A5" s="9" t="s">
        <v>17</v>
      </c>
      <c r="B5" s="23">
        <v>1</v>
      </c>
    </row>
    <row r="6" spans="1:2" ht="15">
      <c r="A6" s="9" t="s">
        <v>19</v>
      </c>
      <c r="B6" s="23">
        <v>1</v>
      </c>
    </row>
    <row r="7" spans="1:2" ht="15">
      <c r="A7" s="9" t="s">
        <v>238</v>
      </c>
      <c r="B7" s="23">
        <v>1</v>
      </c>
    </row>
    <row r="8" spans="1:2" ht="15">
      <c r="A8" s="9" t="s">
        <v>478</v>
      </c>
      <c r="B8" s="23">
        <v>1</v>
      </c>
    </row>
    <row r="9" spans="1:2" ht="15">
      <c r="A9" s="9" t="s">
        <v>239</v>
      </c>
      <c r="B9" s="23">
        <v>1</v>
      </c>
    </row>
    <row r="10" spans="1:2" ht="15">
      <c r="A10" s="9" t="s">
        <v>25</v>
      </c>
      <c r="B10" s="23">
        <v>1</v>
      </c>
    </row>
    <row r="11" spans="1:2" ht="15">
      <c r="A11" s="9" t="s">
        <v>27</v>
      </c>
      <c r="B11" s="23">
        <v>1</v>
      </c>
    </row>
    <row r="12" spans="1:2" ht="15">
      <c r="A12" s="9" t="s">
        <v>29</v>
      </c>
      <c r="B12" s="23">
        <v>1</v>
      </c>
    </row>
    <row r="13" spans="1:2" ht="15">
      <c r="A13" s="9" t="s">
        <v>240</v>
      </c>
      <c r="B13" s="23">
        <v>1</v>
      </c>
    </row>
    <row r="14" spans="1:2" ht="15">
      <c r="A14" s="9" t="s">
        <v>446</v>
      </c>
      <c r="B14" s="23">
        <v>1</v>
      </c>
    </row>
    <row r="15" spans="1:2" ht="15">
      <c r="A15" s="9" t="s">
        <v>449</v>
      </c>
      <c r="B15" s="23">
        <v>1</v>
      </c>
    </row>
    <row r="16" spans="1:2" ht="15">
      <c r="A16" s="9" t="s">
        <v>452</v>
      </c>
      <c r="B16" s="23">
        <v>1</v>
      </c>
    </row>
    <row r="17" spans="1:2" ht="15">
      <c r="A17" s="9" t="s">
        <v>451</v>
      </c>
      <c r="B17" s="23">
        <v>1</v>
      </c>
    </row>
    <row r="18" spans="1:2" ht="15">
      <c r="A18" s="9" t="s">
        <v>32</v>
      </c>
      <c r="B18" s="23">
        <v>1</v>
      </c>
    </row>
    <row r="19" spans="1:2" ht="15">
      <c r="A19" s="9" t="s">
        <v>34</v>
      </c>
      <c r="B19" s="23">
        <v>428111</v>
      </c>
    </row>
    <row r="20" spans="1:2" ht="15">
      <c r="A20" s="9" t="s">
        <v>36</v>
      </c>
      <c r="B20" s="23">
        <v>429636</v>
      </c>
    </row>
    <row r="21" spans="1:2" ht="15">
      <c r="A21" s="9" t="s">
        <v>428</v>
      </c>
      <c r="B21" s="23">
        <v>1</v>
      </c>
    </row>
    <row r="22" spans="1:2" ht="15">
      <c r="A22" s="9" t="s">
        <v>479</v>
      </c>
      <c r="B22" s="23">
        <v>1</v>
      </c>
    </row>
    <row r="23" spans="1:2" ht="15">
      <c r="A23" s="9" t="s">
        <v>400</v>
      </c>
      <c r="B23" s="23">
        <v>1</v>
      </c>
    </row>
    <row r="24" spans="1:2" ht="15">
      <c r="A24" s="9" t="s">
        <v>38</v>
      </c>
      <c r="B24" s="23">
        <v>336444</v>
      </c>
    </row>
    <row r="25" spans="1:2" ht="15">
      <c r="A25" s="9" t="s">
        <v>40</v>
      </c>
      <c r="B25" s="23">
        <v>336172</v>
      </c>
    </row>
    <row r="26" spans="1:2" ht="15">
      <c r="A26" s="9" t="s">
        <v>42</v>
      </c>
      <c r="B26" s="23">
        <v>336575</v>
      </c>
    </row>
    <row r="27" spans="1:2" ht="15">
      <c r="A27" s="9" t="s">
        <v>44</v>
      </c>
      <c r="B27" s="23">
        <v>336740</v>
      </c>
    </row>
    <row r="28" spans="1:2" ht="15">
      <c r="A28" s="9" t="s">
        <v>256</v>
      </c>
      <c r="B28" s="23">
        <v>336572</v>
      </c>
    </row>
    <row r="29" spans="1:2" ht="15">
      <c r="A29" s="9" t="s">
        <v>255</v>
      </c>
      <c r="B29" s="23">
        <v>336575</v>
      </c>
    </row>
    <row r="30" spans="1:2" ht="15">
      <c r="A30" s="9" t="s">
        <v>254</v>
      </c>
      <c r="B30" s="23">
        <v>336171</v>
      </c>
    </row>
    <row r="31" spans="1:2" ht="15">
      <c r="A31" s="9" t="s">
        <v>48</v>
      </c>
      <c r="B31" s="23">
        <v>336568</v>
      </c>
    </row>
    <row r="32" spans="1:2" ht="15">
      <c r="A32" s="9" t="s">
        <v>50</v>
      </c>
      <c r="B32" s="23">
        <v>336579</v>
      </c>
    </row>
    <row r="33" spans="1:2" ht="15">
      <c r="A33" s="9" t="s">
        <v>52</v>
      </c>
      <c r="B33" s="23">
        <v>336580</v>
      </c>
    </row>
    <row r="34" spans="1:2" ht="15">
      <c r="A34" s="9" t="s">
        <v>54</v>
      </c>
      <c r="B34" s="23">
        <v>335530</v>
      </c>
    </row>
    <row r="35" spans="1:2" ht="15">
      <c r="A35" s="9" t="s">
        <v>57</v>
      </c>
      <c r="B35" s="23">
        <v>336173</v>
      </c>
    </row>
    <row r="36" spans="1:2" ht="15">
      <c r="A36" s="9" t="s">
        <v>59</v>
      </c>
      <c r="B36" s="23">
        <v>336457</v>
      </c>
    </row>
    <row r="37" spans="1:2" ht="15">
      <c r="A37" s="9" t="s">
        <v>60</v>
      </c>
      <c r="B37" s="23">
        <v>336216</v>
      </c>
    </row>
    <row r="38" spans="1:2" ht="15">
      <c r="A38" s="9" t="s">
        <v>62</v>
      </c>
      <c r="B38" s="23">
        <v>336184</v>
      </c>
    </row>
    <row r="39" spans="1:2" ht="15">
      <c r="A39" s="9" t="s">
        <v>456</v>
      </c>
      <c r="B39" s="23">
        <v>336187</v>
      </c>
    </row>
    <row r="40" spans="1:2" ht="15">
      <c r="A40" s="9" t="s">
        <v>64</v>
      </c>
      <c r="B40" s="23">
        <v>336570</v>
      </c>
    </row>
    <row r="41" spans="1:2" ht="15">
      <c r="A41" s="9" t="s">
        <v>66</v>
      </c>
      <c r="B41" s="23">
        <v>336243</v>
      </c>
    </row>
    <row r="42" spans="1:2" ht="15">
      <c r="A42" s="9" t="s">
        <v>68</v>
      </c>
      <c r="B42" s="23">
        <v>350803</v>
      </c>
    </row>
    <row r="43" spans="1:2" ht="15">
      <c r="A43" s="9" t="s">
        <v>69</v>
      </c>
      <c r="B43" s="23">
        <v>336599</v>
      </c>
    </row>
    <row r="44" spans="1:2" ht="15">
      <c r="A44" s="9" t="s">
        <v>71</v>
      </c>
      <c r="B44" s="23">
        <v>336218</v>
      </c>
    </row>
    <row r="45" spans="1:2" ht="15">
      <c r="A45" s="9" t="s">
        <v>73</v>
      </c>
      <c r="B45" s="23">
        <v>336222</v>
      </c>
    </row>
    <row r="46" spans="1:2" ht="15">
      <c r="A46" s="9" t="s">
        <v>75</v>
      </c>
      <c r="B46" s="23">
        <v>336170</v>
      </c>
    </row>
    <row r="47" spans="1:2" ht="15">
      <c r="A47" s="9" t="s">
        <v>76</v>
      </c>
      <c r="B47" s="23" t="s">
        <v>483</v>
      </c>
    </row>
    <row r="48" spans="1:2" ht="15">
      <c r="A48" s="9" t="s">
        <v>77</v>
      </c>
      <c r="B48" s="23" t="s">
        <v>484</v>
      </c>
    </row>
    <row r="49" spans="1:2" ht="15">
      <c r="A49" s="9" t="s">
        <v>397</v>
      </c>
      <c r="B49" s="23">
        <v>1</v>
      </c>
    </row>
    <row r="50" spans="1:2" ht="15">
      <c r="A50" s="9" t="s">
        <v>470</v>
      </c>
      <c r="B50" s="23">
        <v>1</v>
      </c>
    </row>
    <row r="51" spans="1:2" ht="15">
      <c r="A51" s="9" t="s">
        <v>79</v>
      </c>
      <c r="B51" s="23">
        <v>1</v>
      </c>
    </row>
    <row r="52" spans="1:2" ht="15">
      <c r="A52" s="9" t="s">
        <v>573</v>
      </c>
      <c r="B52" s="23">
        <v>418025</v>
      </c>
    </row>
    <row r="53" spans="1:2" ht="15">
      <c r="A53" s="9" t="s">
        <v>81</v>
      </c>
      <c r="B53" s="23">
        <v>1</v>
      </c>
    </row>
    <row r="54" spans="1:2" ht="15">
      <c r="A54" s="9" t="s">
        <v>83</v>
      </c>
      <c r="B54" s="23">
        <v>1</v>
      </c>
    </row>
    <row r="55" spans="1:2" ht="15">
      <c r="A55" s="9" t="s">
        <v>405</v>
      </c>
      <c r="B55" s="23">
        <v>1</v>
      </c>
    </row>
    <row r="56" spans="1:2" ht="15">
      <c r="A56" s="9" t="s">
        <v>85</v>
      </c>
      <c r="B56" s="23">
        <v>1</v>
      </c>
    </row>
    <row r="57" spans="1:2" ht="15">
      <c r="A57" s="9" t="s">
        <v>398</v>
      </c>
      <c r="B57" s="23">
        <v>1</v>
      </c>
    </row>
    <row r="58" spans="1:2" ht="15">
      <c r="A58" s="9" t="s">
        <v>87</v>
      </c>
      <c r="B58" s="23">
        <v>1</v>
      </c>
    </row>
    <row r="59" spans="1:2" ht="15">
      <c r="A59" s="9" t="s">
        <v>89</v>
      </c>
      <c r="B59" s="23">
        <v>1</v>
      </c>
    </row>
    <row r="60" spans="1:2" ht="15">
      <c r="A60" s="9" t="s">
        <v>466</v>
      </c>
      <c r="B60" s="23">
        <v>1</v>
      </c>
    </row>
    <row r="61" spans="1:2" ht="15">
      <c r="A61" s="9" t="s">
        <v>90</v>
      </c>
      <c r="B61" s="23">
        <v>1</v>
      </c>
    </row>
    <row r="62" spans="1:2" ht="15">
      <c r="A62" s="9" t="s">
        <v>92</v>
      </c>
      <c r="B62" s="23">
        <v>1</v>
      </c>
    </row>
    <row r="63" spans="1:2" ht="15">
      <c r="A63" s="9" t="s">
        <v>94</v>
      </c>
      <c r="B63" s="23">
        <v>1</v>
      </c>
    </row>
    <row r="64" spans="1:2" ht="15">
      <c r="A64" s="9" t="s">
        <v>96</v>
      </c>
      <c r="B64" s="23">
        <v>1</v>
      </c>
    </row>
    <row r="65" spans="1:2" ht="15">
      <c r="A65" s="9" t="s">
        <v>402</v>
      </c>
      <c r="B65" s="23">
        <v>650513</v>
      </c>
    </row>
    <row r="66" spans="1:2" ht="15">
      <c r="A66" s="9" t="s">
        <v>401</v>
      </c>
      <c r="B66" s="23">
        <v>650512</v>
      </c>
    </row>
    <row r="67" spans="1:2" ht="15">
      <c r="A67" s="9" t="s">
        <v>98</v>
      </c>
      <c r="B67" s="23">
        <v>1</v>
      </c>
    </row>
    <row r="68" spans="1:2" ht="15">
      <c r="A68" s="9" t="s">
        <v>467</v>
      </c>
      <c r="B68" s="23">
        <v>1</v>
      </c>
    </row>
    <row r="69" spans="1:2" ht="15">
      <c r="A69" s="9" t="s">
        <v>100</v>
      </c>
      <c r="B69" s="23" t="s">
        <v>485</v>
      </c>
    </row>
    <row r="70" spans="1:2" ht="15">
      <c r="A70" s="9" t="s">
        <v>102</v>
      </c>
      <c r="B70" s="23">
        <v>336275</v>
      </c>
    </row>
    <row r="71" spans="1:2" ht="15">
      <c r="A71" s="9" t="s">
        <v>241</v>
      </c>
      <c r="B71" s="23">
        <v>337011</v>
      </c>
    </row>
    <row r="72" spans="1:2" ht="15">
      <c r="A72" s="9" t="s">
        <v>103</v>
      </c>
      <c r="B72" s="23">
        <v>1</v>
      </c>
    </row>
    <row r="73" spans="1:2" ht="15">
      <c r="A73" s="9" t="s">
        <v>105</v>
      </c>
      <c r="B73" s="23">
        <v>1</v>
      </c>
    </row>
    <row r="74" spans="1:2" ht="15">
      <c r="A74" s="9" t="s">
        <v>107</v>
      </c>
      <c r="B74" s="23">
        <v>1</v>
      </c>
    </row>
    <row r="75" spans="1:2" ht="15">
      <c r="A75" s="9" t="s">
        <v>109</v>
      </c>
      <c r="B75" s="23">
        <v>1</v>
      </c>
    </row>
    <row r="76" spans="1:2" ht="15">
      <c r="A76" s="9" t="s">
        <v>111</v>
      </c>
      <c r="B76" s="23">
        <v>1</v>
      </c>
    </row>
    <row r="77" spans="1:2" ht="15">
      <c r="A77" s="9" t="s">
        <v>113</v>
      </c>
      <c r="B77" s="23">
        <v>1</v>
      </c>
    </row>
    <row r="78" spans="1:2" ht="15">
      <c r="A78" s="9" t="s">
        <v>247</v>
      </c>
      <c r="B78" s="23">
        <v>1</v>
      </c>
    </row>
    <row r="79" spans="1:2" ht="15">
      <c r="A79" s="9" t="s">
        <v>393</v>
      </c>
      <c r="B79" s="23">
        <v>1</v>
      </c>
    </row>
    <row r="80" spans="1:2" ht="15">
      <c r="A80" s="9" t="s">
        <v>115</v>
      </c>
      <c r="B80" s="23">
        <v>1</v>
      </c>
    </row>
    <row r="81" spans="1:2" ht="15">
      <c r="A81" s="9" t="s">
        <v>117</v>
      </c>
      <c r="B81" s="23">
        <v>1</v>
      </c>
    </row>
    <row r="82" spans="1:2" ht="15">
      <c r="A82" s="9" t="s">
        <v>403</v>
      </c>
      <c r="B82" s="23">
        <v>1</v>
      </c>
    </row>
    <row r="83" spans="1:2" ht="15">
      <c r="A83" s="9" t="s">
        <v>119</v>
      </c>
      <c r="B83" s="23">
        <v>1</v>
      </c>
    </row>
    <row r="84" spans="1:2" ht="15">
      <c r="A84" s="9" t="s">
        <v>396</v>
      </c>
      <c r="B84" s="23">
        <v>1</v>
      </c>
    </row>
    <row r="85" spans="1:2" ht="15">
      <c r="A85" s="9" t="s">
        <v>121</v>
      </c>
      <c r="B85" s="23">
        <v>1</v>
      </c>
    </row>
    <row r="86" spans="1:2" ht="15">
      <c r="A86" s="9" t="s">
        <v>123</v>
      </c>
      <c r="B86" s="23">
        <v>1</v>
      </c>
    </row>
    <row r="87" spans="1:2" ht="15">
      <c r="A87" s="9" t="s">
        <v>242</v>
      </c>
      <c r="B87" s="23">
        <v>1</v>
      </c>
    </row>
    <row r="88" spans="1:2" ht="15">
      <c r="A88" s="9" t="s">
        <v>127</v>
      </c>
      <c r="B88" s="23">
        <v>1</v>
      </c>
    </row>
    <row r="89" spans="1:2" ht="15">
      <c r="A89" s="9" t="s">
        <v>129</v>
      </c>
      <c r="B89" s="23">
        <v>1</v>
      </c>
    </row>
    <row r="90" spans="1:2" ht="15">
      <c r="A90" s="9" t="s">
        <v>243</v>
      </c>
      <c r="B90" s="23">
        <v>1</v>
      </c>
    </row>
    <row r="91" spans="1:2" ht="15">
      <c r="A91" s="9" t="s">
        <v>399</v>
      </c>
      <c r="B91" s="23">
        <v>1</v>
      </c>
    </row>
    <row r="92" spans="1:2" ht="15">
      <c r="A92" s="9" t="s">
        <v>132</v>
      </c>
      <c r="B92" s="23">
        <v>1</v>
      </c>
    </row>
    <row r="93" spans="1:2" ht="15">
      <c r="A93" s="9" t="s">
        <v>134</v>
      </c>
      <c r="B93" s="23">
        <v>1</v>
      </c>
    </row>
    <row r="94" spans="1:2" ht="15">
      <c r="A94" s="9" t="s">
        <v>244</v>
      </c>
      <c r="B94" s="23">
        <v>1</v>
      </c>
    </row>
    <row r="95" spans="1:2" ht="15">
      <c r="A95" s="9" t="s">
        <v>140</v>
      </c>
      <c r="B95" s="23">
        <v>1</v>
      </c>
    </row>
    <row r="96" spans="1:2" ht="15">
      <c r="A96" s="9" t="s">
        <v>259</v>
      </c>
      <c r="B96" s="23">
        <v>1</v>
      </c>
    </row>
    <row r="97" spans="1:2" ht="15">
      <c r="A97" s="9" t="s">
        <v>258</v>
      </c>
      <c r="B97" s="23">
        <v>1</v>
      </c>
    </row>
    <row r="98" spans="1:2" ht="15">
      <c r="A98" s="9" t="s">
        <v>245</v>
      </c>
      <c r="B98" s="23">
        <v>1</v>
      </c>
    </row>
    <row r="99" spans="1:2" ht="15">
      <c r="A99" s="9" t="s">
        <v>145</v>
      </c>
      <c r="B99" s="23">
        <v>1</v>
      </c>
    </row>
    <row r="100" spans="1:2" ht="15">
      <c r="A100" s="9" t="s">
        <v>147</v>
      </c>
      <c r="B100" s="23">
        <v>1</v>
      </c>
    </row>
    <row r="101" spans="1:2" ht="15">
      <c r="A101" s="9" t="s">
        <v>149</v>
      </c>
      <c r="B101" s="23">
        <v>1</v>
      </c>
    </row>
    <row r="102" spans="1:2" ht="15">
      <c r="A102" s="9" t="s">
        <v>150</v>
      </c>
      <c r="B102" s="23">
        <v>1</v>
      </c>
    </row>
    <row r="103" spans="1:2" ht="15">
      <c r="A103" s="24" t="s">
        <v>592</v>
      </c>
      <c r="B103" s="23">
        <v>335978</v>
      </c>
    </row>
    <row r="104" spans="1:2" ht="15">
      <c r="A104" s="9" t="s">
        <v>152</v>
      </c>
      <c r="B104" s="23">
        <v>335688</v>
      </c>
    </row>
    <row r="105" spans="1:2" ht="15">
      <c r="A105" s="9" t="s">
        <v>154</v>
      </c>
      <c r="B105" s="23">
        <v>336322</v>
      </c>
    </row>
    <row r="106" spans="1:2" ht="15">
      <c r="A106" s="9" t="s">
        <v>155</v>
      </c>
      <c r="B106" s="23">
        <v>1</v>
      </c>
    </row>
    <row r="107" spans="1:2" ht="15">
      <c r="A107" s="9" t="s">
        <v>156</v>
      </c>
      <c r="B107" s="23">
        <v>1</v>
      </c>
    </row>
    <row r="108" spans="1:2" ht="15">
      <c r="A108" s="9" t="s">
        <v>261</v>
      </c>
      <c r="B108" s="23">
        <v>1</v>
      </c>
    </row>
    <row r="109" spans="1:2" ht="15">
      <c r="A109" s="9" t="s">
        <v>262</v>
      </c>
      <c r="B109" s="23">
        <v>1</v>
      </c>
    </row>
    <row r="110" spans="1:2" ht="15">
      <c r="A110" s="9" t="s">
        <v>158</v>
      </c>
      <c r="B110" s="23">
        <v>1</v>
      </c>
    </row>
    <row r="111" spans="1:2" ht="15">
      <c r="A111" s="9" t="s">
        <v>160</v>
      </c>
      <c r="B111" s="23">
        <v>1</v>
      </c>
    </row>
    <row r="112" spans="1:2" ht="15">
      <c r="A112" s="9" t="s">
        <v>162</v>
      </c>
      <c r="B112" s="23">
        <v>1</v>
      </c>
    </row>
    <row r="113" spans="1:2" ht="15">
      <c r="A113" s="9" t="s">
        <v>164</v>
      </c>
      <c r="B113" s="23">
        <v>1</v>
      </c>
    </row>
    <row r="114" spans="1:2" ht="15">
      <c r="A114" s="9" t="s">
        <v>166</v>
      </c>
      <c r="B114" s="23">
        <v>1</v>
      </c>
    </row>
    <row r="115" spans="1:2" ht="15">
      <c r="A115" s="9" t="s">
        <v>168</v>
      </c>
      <c r="B115" s="23">
        <v>1</v>
      </c>
    </row>
    <row r="116" spans="1:2" ht="15">
      <c r="A116" s="9" t="s">
        <v>170</v>
      </c>
      <c r="B116" s="23">
        <v>1</v>
      </c>
    </row>
    <row r="117" spans="1:2" ht="15">
      <c r="A117" s="9" t="s">
        <v>246</v>
      </c>
      <c r="B117" s="23">
        <v>1</v>
      </c>
    </row>
    <row r="118" spans="1:2" ht="15">
      <c r="A118" s="9" t="s">
        <v>260</v>
      </c>
      <c r="B118" s="23">
        <v>1</v>
      </c>
    </row>
    <row r="119" spans="1:2" ht="15">
      <c r="A119" s="9" t="s">
        <v>173</v>
      </c>
      <c r="B119" s="23">
        <v>1</v>
      </c>
    </row>
    <row r="120" spans="1:2" ht="15">
      <c r="A120" s="9" t="s">
        <v>175</v>
      </c>
      <c r="B120" s="23">
        <v>1</v>
      </c>
    </row>
    <row r="121" spans="1:2" ht="15">
      <c r="A121" s="9" t="s">
        <v>248</v>
      </c>
      <c r="B121" s="23">
        <v>1</v>
      </c>
    </row>
    <row r="122" spans="1:2" ht="15">
      <c r="A122" s="9" t="s">
        <v>179</v>
      </c>
      <c r="B122" s="23">
        <v>1</v>
      </c>
    </row>
    <row r="123" spans="1:2" ht="15">
      <c r="A123" s="9" t="s">
        <v>181</v>
      </c>
      <c r="B123" s="23">
        <v>1</v>
      </c>
    </row>
    <row r="124" spans="1:2" ht="15">
      <c r="A124" s="9" t="s">
        <v>249</v>
      </c>
      <c r="B124" s="23">
        <v>1</v>
      </c>
    </row>
    <row r="125" spans="1:2" ht="15">
      <c r="A125" s="9" t="s">
        <v>250</v>
      </c>
      <c r="B125" s="23">
        <v>1</v>
      </c>
    </row>
    <row r="126" spans="1:2" ht="15">
      <c r="A126" s="9" t="s">
        <v>185</v>
      </c>
      <c r="B126" s="23">
        <v>1</v>
      </c>
    </row>
    <row r="127" spans="1:2" ht="15">
      <c r="A127" s="9" t="s">
        <v>251</v>
      </c>
      <c r="B127" s="23">
        <v>1</v>
      </c>
    </row>
    <row r="128" spans="1:2" ht="15">
      <c r="A128" s="9" t="s">
        <v>188</v>
      </c>
      <c r="B128" s="23">
        <v>1</v>
      </c>
    </row>
    <row r="129" spans="1:2" ht="15">
      <c r="A129" s="9" t="s">
        <v>190</v>
      </c>
      <c r="B129" s="23">
        <v>1</v>
      </c>
    </row>
    <row r="130" spans="1:2" ht="15">
      <c r="A130" s="9" t="s">
        <v>192</v>
      </c>
      <c r="B130" s="23">
        <v>1</v>
      </c>
    </row>
    <row r="131" spans="1:2" ht="15">
      <c r="A131" s="9" t="s">
        <v>194</v>
      </c>
      <c r="B131" s="23">
        <v>1</v>
      </c>
    </row>
    <row r="132" spans="1:2" ht="15">
      <c r="A132" s="9" t="s">
        <v>196</v>
      </c>
      <c r="B132" s="23">
        <v>1</v>
      </c>
    </row>
    <row r="133" spans="1:2" ht="15">
      <c r="A133" s="9" t="s">
        <v>198</v>
      </c>
      <c r="B133" s="23">
        <v>1</v>
      </c>
    </row>
    <row r="134" spans="1:2" ht="15">
      <c r="A134" s="9" t="s">
        <v>202</v>
      </c>
      <c r="B134" s="23">
        <v>1</v>
      </c>
    </row>
    <row r="135" spans="1:2" ht="15">
      <c r="A135" s="9" t="s">
        <v>252</v>
      </c>
      <c r="B135" s="23">
        <v>1</v>
      </c>
    </row>
    <row r="136" spans="1:2" ht="15">
      <c r="A136" s="9" t="s">
        <v>200</v>
      </c>
      <c r="B136" s="23">
        <v>1</v>
      </c>
    </row>
    <row r="137" spans="1:2" ht="15">
      <c r="A137" s="9" t="s">
        <v>205</v>
      </c>
      <c r="B137" s="23">
        <v>1</v>
      </c>
    </row>
    <row r="138" spans="1:2" ht="15">
      <c r="A138" s="9" t="s">
        <v>207</v>
      </c>
      <c r="B138" s="23">
        <v>1</v>
      </c>
    </row>
    <row r="139" spans="1:2" ht="15">
      <c r="A139" s="9" t="s">
        <v>209</v>
      </c>
      <c r="B139" s="23">
        <v>1</v>
      </c>
    </row>
    <row r="140" spans="1:2" ht="15">
      <c r="A140" s="9" t="s">
        <v>211</v>
      </c>
      <c r="B140" s="23">
        <v>1</v>
      </c>
    </row>
    <row r="141" spans="1:2" ht="15">
      <c r="A141" s="9" t="s">
        <v>213</v>
      </c>
      <c r="B141" s="23">
        <v>1</v>
      </c>
    </row>
    <row r="142" spans="1:2" ht="15">
      <c r="A142" s="9" t="s">
        <v>253</v>
      </c>
      <c r="B142" s="23">
        <v>1</v>
      </c>
    </row>
    <row r="143" spans="1:2" ht="15">
      <c r="A143" s="9" t="s">
        <v>489</v>
      </c>
      <c r="B143" s="23">
        <v>1</v>
      </c>
    </row>
    <row r="144" spans="1:2" ht="15">
      <c r="A144" s="9" t="s">
        <v>404</v>
      </c>
      <c r="B144" s="23">
        <v>1</v>
      </c>
    </row>
    <row r="145" spans="1:2" ht="15">
      <c r="A145" s="9" t="s">
        <v>424</v>
      </c>
      <c r="B145" s="23">
        <v>1</v>
      </c>
    </row>
    <row r="146" spans="1:2" ht="15">
      <c r="A146" s="9" t="s">
        <v>216</v>
      </c>
      <c r="B146" s="23">
        <v>1</v>
      </c>
    </row>
    <row r="147" spans="1:2" ht="15">
      <c r="A147" s="9" t="s">
        <v>218</v>
      </c>
      <c r="B147" s="23">
        <v>1</v>
      </c>
    </row>
    <row r="148" spans="1:2" ht="15">
      <c r="A148" s="9" t="s">
        <v>462</v>
      </c>
      <c r="B148" s="23">
        <v>523090</v>
      </c>
    </row>
    <row r="149" spans="1:2" ht="15">
      <c r="A149" s="14" t="s">
        <v>222</v>
      </c>
      <c r="B149" s="23">
        <v>500071</v>
      </c>
    </row>
    <row r="150" spans="1:2" ht="15">
      <c r="A150" s="14" t="s">
        <v>225</v>
      </c>
      <c r="B150" s="23">
        <v>500047</v>
      </c>
    </row>
    <row r="151" spans="1:2" ht="15">
      <c r="A151" s="9" t="s">
        <v>257</v>
      </c>
      <c r="B151" s="23">
        <v>502041</v>
      </c>
    </row>
    <row r="152" spans="1:2" ht="15">
      <c r="A152" s="9" t="s">
        <v>227</v>
      </c>
      <c r="B152" s="23">
        <v>502357</v>
      </c>
    </row>
    <row r="153" spans="1:2" ht="15">
      <c r="A153" s="9" t="s">
        <v>229</v>
      </c>
      <c r="B153" s="23">
        <v>502281</v>
      </c>
    </row>
    <row r="154" spans="1:2" ht="30">
      <c r="A154" s="14" t="s">
        <v>490</v>
      </c>
      <c r="B154" s="23">
        <v>502010</v>
      </c>
    </row>
    <row r="155" spans="1:2" ht="15">
      <c r="A155" s="9" t="s">
        <v>492</v>
      </c>
      <c r="B155" s="23">
        <v>502031</v>
      </c>
    </row>
    <row r="156" spans="1:2" ht="15">
      <c r="A156" s="25" t="s">
        <v>494</v>
      </c>
      <c r="B156" s="23">
        <v>502431</v>
      </c>
    </row>
    <row r="157" spans="1:2" ht="15">
      <c r="A157" s="25" t="s">
        <v>495</v>
      </c>
      <c r="B157" s="23">
        <v>502432</v>
      </c>
    </row>
    <row r="158" spans="1:2" ht="15">
      <c r="A158" s="25" t="s">
        <v>496</v>
      </c>
      <c r="B158" s="23">
        <v>502363</v>
      </c>
    </row>
    <row r="159" spans="1:2" ht="15">
      <c r="A159" s="9" t="s">
        <v>497</v>
      </c>
      <c r="B159" s="23">
        <v>502356</v>
      </c>
    </row>
    <row r="160" spans="1:2" ht="15">
      <c r="A160" s="9" t="s">
        <v>498</v>
      </c>
      <c r="B160" s="23">
        <v>502361</v>
      </c>
    </row>
    <row r="161" spans="1:2" ht="15">
      <c r="A161" s="9" t="s">
        <v>232</v>
      </c>
      <c r="B161" s="23">
        <v>721110</v>
      </c>
    </row>
    <row r="162" spans="1:2" ht="15">
      <c r="A162" s="9" t="s">
        <v>503</v>
      </c>
      <c r="B162" s="23">
        <v>336439</v>
      </c>
    </row>
    <row r="163" spans="1:2" ht="15">
      <c r="A163" s="9" t="s">
        <v>507</v>
      </c>
      <c r="B163" s="23">
        <v>336593</v>
      </c>
    </row>
    <row r="164" spans="1:2" ht="15">
      <c r="A164" s="9" t="s">
        <v>509</v>
      </c>
      <c r="B164" s="23">
        <v>336433</v>
      </c>
    </row>
    <row r="165" spans="1:2" ht="15">
      <c r="A165" s="9" t="s">
        <v>510</v>
      </c>
      <c r="B165" s="23">
        <v>336594</v>
      </c>
    </row>
    <row r="166" spans="1:2" ht="15">
      <c r="A166" s="9" t="s">
        <v>513</v>
      </c>
      <c r="B166" s="23">
        <v>336456</v>
      </c>
    </row>
    <row r="167" spans="1:2" ht="15">
      <c r="A167" s="9" t="s">
        <v>515</v>
      </c>
      <c r="B167" s="23">
        <v>336577</v>
      </c>
    </row>
    <row r="168" spans="1:2" ht="15">
      <c r="A168" s="9" t="s">
        <v>516</v>
      </c>
      <c r="B168" s="23">
        <v>336568</v>
      </c>
    </row>
    <row r="169" spans="1:2" ht="15">
      <c r="A169" s="9" t="s">
        <v>519</v>
      </c>
      <c r="B169" s="23">
        <v>336250</v>
      </c>
    </row>
    <row r="170" spans="1:2" ht="15">
      <c r="A170" s="9" t="s">
        <v>520</v>
      </c>
      <c r="B170" s="23">
        <v>336566</v>
      </c>
    </row>
    <row r="171" spans="1:2" ht="15">
      <c r="A171" s="9" t="s">
        <v>523</v>
      </c>
      <c r="B171" s="23">
        <v>336574</v>
      </c>
    </row>
    <row r="172" spans="1:2" ht="15">
      <c r="A172" s="9" t="s">
        <v>525</v>
      </c>
      <c r="B172" s="23">
        <v>336565</v>
      </c>
    </row>
    <row r="173" spans="1:2" ht="15">
      <c r="A173" s="9" t="s">
        <v>527</v>
      </c>
      <c r="B173" s="23">
        <v>336564</v>
      </c>
    </row>
    <row r="174" spans="1:2" ht="15">
      <c r="A174" s="9" t="s">
        <v>529</v>
      </c>
      <c r="B174" s="23">
        <v>336564</v>
      </c>
    </row>
    <row r="175" spans="1:2" ht="15">
      <c r="A175" s="9" t="s">
        <v>531</v>
      </c>
      <c r="B175" s="23">
        <v>335642</v>
      </c>
    </row>
    <row r="176" spans="1:2" ht="15">
      <c r="A176" s="9" t="s">
        <v>533</v>
      </c>
      <c r="B176" s="23">
        <v>335643</v>
      </c>
    </row>
    <row r="177" spans="1:2" ht="15">
      <c r="A177" s="9" t="s">
        <v>534</v>
      </c>
      <c r="B177" s="23">
        <v>335670</v>
      </c>
    </row>
    <row r="178" spans="1:2" ht="15">
      <c r="A178" s="9" t="s">
        <v>538</v>
      </c>
      <c r="B178" s="23">
        <v>335844</v>
      </c>
    </row>
    <row r="179" spans="1:2" ht="15">
      <c r="A179" s="9" t="s">
        <v>540</v>
      </c>
      <c r="B179" s="23">
        <v>336780</v>
      </c>
    </row>
    <row r="180" spans="1:2" ht="15">
      <c r="A180" s="9" t="s">
        <v>544</v>
      </c>
      <c r="B180" s="23">
        <v>335907</v>
      </c>
    </row>
    <row r="181" spans="1:2" ht="15">
      <c r="A181" s="9" t="s">
        <v>546</v>
      </c>
      <c r="B181" s="23">
        <v>335676</v>
      </c>
    </row>
    <row r="182" spans="1:2" ht="15">
      <c r="A182" s="9" t="s">
        <v>549</v>
      </c>
      <c r="B182" s="23">
        <v>335673</v>
      </c>
    </row>
    <row r="183" spans="1:2" ht="15">
      <c r="A183" s="9" t="s">
        <v>552</v>
      </c>
      <c r="B183" s="23">
        <v>335750</v>
      </c>
    </row>
    <row r="184" spans="1:2" ht="15">
      <c r="A184" s="9" t="s">
        <v>554</v>
      </c>
      <c r="B184" s="23">
        <v>335786</v>
      </c>
    </row>
    <row r="185" spans="1:2" ht="15">
      <c r="A185" s="9" t="s">
        <v>558</v>
      </c>
      <c r="B185" s="23">
        <v>335860</v>
      </c>
    </row>
    <row r="186" spans="1:2" ht="15">
      <c r="A186" s="9" t="s">
        <v>561</v>
      </c>
      <c r="B186" s="23">
        <v>335861</v>
      </c>
    </row>
    <row r="187" spans="1:2" ht="15">
      <c r="A187" s="9" t="s">
        <v>562</v>
      </c>
      <c r="B187" s="23">
        <v>335859</v>
      </c>
    </row>
    <row r="188" spans="1:2" ht="15">
      <c r="A188" s="9" t="s">
        <v>563</v>
      </c>
      <c r="B188" s="23">
        <v>335858</v>
      </c>
    </row>
    <row r="189" spans="1:2" ht="15">
      <c r="A189" s="9" t="s">
        <v>566</v>
      </c>
      <c r="B189" s="23">
        <v>335918</v>
      </c>
    </row>
    <row r="190" spans="1:2" ht="15">
      <c r="A190" s="9" t="s">
        <v>567</v>
      </c>
      <c r="B190" s="23">
        <v>335727</v>
      </c>
    </row>
    <row r="191" spans="1:2" ht="15">
      <c r="A191" s="9" t="s">
        <v>570</v>
      </c>
      <c r="B191" s="23">
        <v>335728</v>
      </c>
    </row>
    <row r="192" spans="1:2" ht="15">
      <c r="A192" s="9" t="s">
        <v>571</v>
      </c>
      <c r="B192" s="23">
        <v>428957</v>
      </c>
    </row>
    <row r="193" spans="1:2" ht="15">
      <c r="A193" s="9" t="s">
        <v>576</v>
      </c>
      <c r="B193" s="23">
        <v>426092</v>
      </c>
    </row>
    <row r="194" spans="1:2" ht="15">
      <c r="A194" s="9" t="s">
        <v>577</v>
      </c>
      <c r="B194" s="23">
        <v>335934</v>
      </c>
    </row>
    <row r="195" spans="1:2" ht="15">
      <c r="A195" s="9" t="s">
        <v>580</v>
      </c>
      <c r="B195" s="23">
        <v>335831</v>
      </c>
    </row>
    <row r="196" spans="1:2" ht="15">
      <c r="A196" s="9" t="s">
        <v>583</v>
      </c>
      <c r="B196" s="23">
        <v>335913</v>
      </c>
    </row>
    <row r="197" spans="1:2" ht="15">
      <c r="A197" s="9" t="s">
        <v>585</v>
      </c>
      <c r="B197" s="23">
        <v>335886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showGridLines="0" workbookViewId="0" topLeftCell="A153">
      <selection activeCell="K168" sqref="K168"/>
    </sheetView>
  </sheetViews>
  <sheetFormatPr defaultColWidth="9.140625" defaultRowHeight="15"/>
  <cols>
    <col min="1" max="1" width="9.421875" style="20" customWidth="1"/>
    <col min="2" max="2" width="12.7109375" style="20" hidden="1" customWidth="1"/>
    <col min="3" max="3" width="46.28125" style="20" customWidth="1"/>
    <col min="4" max="4" width="72.7109375" style="20" customWidth="1"/>
    <col min="5" max="5" width="12.28125" style="20" customWidth="1"/>
    <col min="6" max="6" width="11.7109375" style="20" customWidth="1"/>
    <col min="7" max="7" width="11.28125" style="20" customWidth="1"/>
    <col min="8" max="8" width="24.00390625" style="20" customWidth="1"/>
    <col min="9" max="9" width="15.57421875" style="20" customWidth="1"/>
    <col min="10" max="10" width="15.421875" style="20" customWidth="1"/>
    <col min="11" max="11" width="38.8515625" style="20" customWidth="1"/>
    <col min="12" max="12" width="27.140625" style="20" customWidth="1"/>
    <col min="13" max="16384" width="9.140625" style="20" customWidth="1"/>
  </cols>
  <sheetData>
    <row r="1" spans="3:12" s="26" customFormat="1" ht="24" customHeight="1">
      <c r="C1" s="16" t="s">
        <v>3</v>
      </c>
      <c r="D1" s="17" t="s">
        <v>5</v>
      </c>
      <c r="L1" s="20"/>
    </row>
    <row r="2" spans="3:12" s="26" customFormat="1" ht="24" customHeight="1">
      <c r="C2" s="16" t="s">
        <v>4</v>
      </c>
      <c r="D2" s="17"/>
      <c r="L2" s="20"/>
    </row>
    <row r="3" spans="3:4" ht="26.25" customHeight="1">
      <c r="C3" s="18" t="s">
        <v>6</v>
      </c>
      <c r="D3" s="19" t="s">
        <v>14</v>
      </c>
    </row>
    <row r="4" spans="1:11" ht="46.5" customHeight="1">
      <c r="A4" s="27" t="s">
        <v>7</v>
      </c>
      <c r="B4" s="3" t="s">
        <v>421</v>
      </c>
      <c r="C4" s="1" t="s">
        <v>234</v>
      </c>
      <c r="D4" s="21" t="s">
        <v>460</v>
      </c>
      <c r="E4" s="2" t="s">
        <v>235</v>
      </c>
      <c r="F4" s="3" t="s">
        <v>0</v>
      </c>
      <c r="G4" s="2" t="s">
        <v>236</v>
      </c>
      <c r="H4" s="2" t="s">
        <v>8</v>
      </c>
      <c r="I4" s="2" t="s">
        <v>9</v>
      </c>
      <c r="J4" s="28" t="s">
        <v>10</v>
      </c>
      <c r="K4" s="29" t="s">
        <v>455</v>
      </c>
    </row>
    <row r="5" spans="1:11" ht="30" customHeight="1">
      <c r="A5" s="4">
        <v>1</v>
      </c>
      <c r="B5" s="6" t="s">
        <v>409</v>
      </c>
      <c r="C5" s="9" t="s">
        <v>473</v>
      </c>
      <c r="D5" s="9" t="s">
        <v>433</v>
      </c>
      <c r="E5" s="5">
        <f>40*0.06</f>
        <v>2.4</v>
      </c>
      <c r="F5" s="6" t="s">
        <v>16</v>
      </c>
      <c r="G5" s="7">
        <v>5000</v>
      </c>
      <c r="H5" s="6" t="s">
        <v>237</v>
      </c>
      <c r="I5" s="8">
        <v>7.5</v>
      </c>
      <c r="J5" s="13">
        <f>G5*I5</f>
        <v>37500</v>
      </c>
      <c r="K5" s="30"/>
    </row>
    <row r="6" spans="1:11" ht="30" customHeight="1">
      <c r="A6" s="4">
        <v>2</v>
      </c>
      <c r="B6" s="6" t="s">
        <v>417</v>
      </c>
      <c r="C6" s="9" t="s">
        <v>474</v>
      </c>
      <c r="D6" s="15" t="s">
        <v>472</v>
      </c>
      <c r="E6" s="5" t="s">
        <v>444</v>
      </c>
      <c r="F6" s="6" t="s">
        <v>16</v>
      </c>
      <c r="G6" s="7">
        <v>5000</v>
      </c>
      <c r="H6" s="6" t="s">
        <v>237</v>
      </c>
      <c r="I6" s="8">
        <v>9.9</v>
      </c>
      <c r="J6" s="13">
        <f aca="true" t="shared" si="0" ref="J6:J69">G6*I6</f>
        <v>49500</v>
      </c>
      <c r="K6" s="30"/>
    </row>
    <row r="7" spans="1:11" ht="30" customHeight="1">
      <c r="A7" s="4">
        <v>3</v>
      </c>
      <c r="B7" s="6" t="s">
        <v>418</v>
      </c>
      <c r="C7" s="9" t="s">
        <v>475</v>
      </c>
      <c r="D7" s="15" t="s">
        <v>472</v>
      </c>
      <c r="E7" s="5" t="s">
        <v>444</v>
      </c>
      <c r="F7" s="6" t="s">
        <v>16</v>
      </c>
      <c r="G7" s="7">
        <v>5000</v>
      </c>
      <c r="H7" s="6" t="s">
        <v>237</v>
      </c>
      <c r="I7" s="8">
        <v>9.9</v>
      </c>
      <c r="J7" s="13">
        <f t="shared" si="0"/>
        <v>49500</v>
      </c>
      <c r="K7" s="30"/>
    </row>
    <row r="8" spans="1:11" ht="30" customHeight="1">
      <c r="A8" s="4">
        <v>4</v>
      </c>
      <c r="B8" s="6" t="s">
        <v>411</v>
      </c>
      <c r="C8" s="9" t="s">
        <v>477</v>
      </c>
      <c r="D8" s="15" t="s">
        <v>476</v>
      </c>
      <c r="E8" s="5">
        <f>30*0.06</f>
        <v>1.7999999999999998</v>
      </c>
      <c r="F8" s="6" t="s">
        <v>16</v>
      </c>
      <c r="G8" s="7">
        <v>5000</v>
      </c>
      <c r="H8" s="6" t="s">
        <v>237</v>
      </c>
      <c r="I8" s="8">
        <v>12</v>
      </c>
      <c r="J8" s="13">
        <f t="shared" si="0"/>
        <v>60000</v>
      </c>
      <c r="K8" s="30"/>
    </row>
    <row r="9" spans="1:11" ht="30" customHeight="1">
      <c r="A9" s="4">
        <v>5</v>
      </c>
      <c r="B9" s="6" t="s">
        <v>263</v>
      </c>
      <c r="C9" s="9" t="s">
        <v>17</v>
      </c>
      <c r="D9" s="12" t="s">
        <v>445</v>
      </c>
      <c r="E9" s="5" t="s">
        <v>18</v>
      </c>
      <c r="F9" s="6" t="s">
        <v>1</v>
      </c>
      <c r="G9" s="7">
        <v>200</v>
      </c>
      <c r="H9" s="6" t="s">
        <v>237</v>
      </c>
      <c r="I9" s="8">
        <v>95</v>
      </c>
      <c r="J9" s="13">
        <f t="shared" si="0"/>
        <v>19000</v>
      </c>
      <c r="K9" s="30"/>
    </row>
    <row r="10" spans="1:11" ht="30" customHeight="1">
      <c r="A10" s="4">
        <v>6</v>
      </c>
      <c r="B10" s="6" t="s">
        <v>264</v>
      </c>
      <c r="C10" s="9" t="s">
        <v>19</v>
      </c>
      <c r="D10" s="12" t="s">
        <v>20</v>
      </c>
      <c r="E10" s="6" t="s">
        <v>21</v>
      </c>
      <c r="F10" s="6" t="s">
        <v>1</v>
      </c>
      <c r="G10" s="6">
        <v>200</v>
      </c>
      <c r="H10" s="6" t="s">
        <v>237</v>
      </c>
      <c r="I10" s="8">
        <v>135</v>
      </c>
      <c r="J10" s="13">
        <f t="shared" si="0"/>
        <v>27000</v>
      </c>
      <c r="K10" s="30"/>
    </row>
    <row r="11" spans="1:11" ht="30" customHeight="1">
      <c r="A11" s="4">
        <v>7</v>
      </c>
      <c r="B11" s="6" t="s">
        <v>266</v>
      </c>
      <c r="C11" s="9" t="s">
        <v>238</v>
      </c>
      <c r="D11" s="12" t="s">
        <v>23</v>
      </c>
      <c r="E11" s="6" t="s">
        <v>21</v>
      </c>
      <c r="F11" s="6" t="s">
        <v>1</v>
      </c>
      <c r="G11" s="7">
        <v>1000</v>
      </c>
      <c r="H11" s="6" t="s">
        <v>237</v>
      </c>
      <c r="I11" s="8">
        <v>75</v>
      </c>
      <c r="J11" s="13">
        <f t="shared" si="0"/>
        <v>75000</v>
      </c>
      <c r="K11" s="30"/>
    </row>
    <row r="12" spans="1:11" ht="30" customHeight="1">
      <c r="A12" s="4">
        <v>8</v>
      </c>
      <c r="B12" s="6" t="s">
        <v>265</v>
      </c>
      <c r="C12" s="9" t="s">
        <v>478</v>
      </c>
      <c r="D12" s="12" t="s">
        <v>22</v>
      </c>
      <c r="E12" s="6" t="s">
        <v>21</v>
      </c>
      <c r="F12" s="6" t="s">
        <v>1</v>
      </c>
      <c r="G12" s="6">
        <v>1000</v>
      </c>
      <c r="H12" s="6" t="s">
        <v>237</v>
      </c>
      <c r="I12" s="8">
        <v>75</v>
      </c>
      <c r="J12" s="13">
        <f t="shared" si="0"/>
        <v>75000</v>
      </c>
      <c r="K12" s="30"/>
    </row>
    <row r="13" spans="1:11" ht="30" customHeight="1">
      <c r="A13" s="4">
        <v>9</v>
      </c>
      <c r="B13" s="6" t="s">
        <v>267</v>
      </c>
      <c r="C13" s="9" t="s">
        <v>239</v>
      </c>
      <c r="D13" s="12" t="s">
        <v>24</v>
      </c>
      <c r="E13" s="6" t="s">
        <v>21</v>
      </c>
      <c r="F13" s="6" t="s">
        <v>1</v>
      </c>
      <c r="G13" s="6">
        <v>1000</v>
      </c>
      <c r="H13" s="10" t="s">
        <v>237</v>
      </c>
      <c r="I13" s="8">
        <v>49.9</v>
      </c>
      <c r="J13" s="13">
        <f t="shared" si="0"/>
        <v>49900</v>
      </c>
      <c r="K13" s="30"/>
    </row>
    <row r="14" spans="1:11" ht="30" customHeight="1">
      <c r="A14" s="4">
        <v>10</v>
      </c>
      <c r="B14" s="6" t="s">
        <v>268</v>
      </c>
      <c r="C14" s="9" t="s">
        <v>25</v>
      </c>
      <c r="D14" s="22" t="s">
        <v>26</v>
      </c>
      <c r="E14" s="6" t="s">
        <v>21</v>
      </c>
      <c r="F14" s="6" t="s">
        <v>1</v>
      </c>
      <c r="G14" s="6">
        <v>1000</v>
      </c>
      <c r="H14" s="6" t="s">
        <v>237</v>
      </c>
      <c r="I14" s="8">
        <v>49</v>
      </c>
      <c r="J14" s="13">
        <f t="shared" si="0"/>
        <v>49000</v>
      </c>
      <c r="K14" s="30"/>
    </row>
    <row r="15" spans="1:11" ht="30" customHeight="1">
      <c r="A15" s="4">
        <v>11</v>
      </c>
      <c r="B15" s="6" t="s">
        <v>269</v>
      </c>
      <c r="C15" s="9" t="s">
        <v>27</v>
      </c>
      <c r="D15" s="12" t="s">
        <v>28</v>
      </c>
      <c r="E15" s="6" t="s">
        <v>21</v>
      </c>
      <c r="F15" s="6" t="s">
        <v>1</v>
      </c>
      <c r="G15" s="6">
        <v>5000</v>
      </c>
      <c r="H15" s="6" t="s">
        <v>237</v>
      </c>
      <c r="I15" s="8">
        <v>39</v>
      </c>
      <c r="J15" s="13">
        <f t="shared" si="0"/>
        <v>195000</v>
      </c>
      <c r="K15" s="30"/>
    </row>
    <row r="16" spans="1:11" ht="30" customHeight="1">
      <c r="A16" s="4">
        <v>12</v>
      </c>
      <c r="B16" s="6" t="s">
        <v>270</v>
      </c>
      <c r="C16" s="9" t="s">
        <v>29</v>
      </c>
      <c r="D16" s="12" t="s">
        <v>30</v>
      </c>
      <c r="E16" s="6" t="s">
        <v>21</v>
      </c>
      <c r="F16" s="6" t="s">
        <v>1</v>
      </c>
      <c r="G16" s="7">
        <v>2000</v>
      </c>
      <c r="H16" s="6" t="s">
        <v>237</v>
      </c>
      <c r="I16" s="8">
        <v>75</v>
      </c>
      <c r="J16" s="13">
        <f t="shared" si="0"/>
        <v>150000</v>
      </c>
      <c r="K16" s="30"/>
    </row>
    <row r="17" spans="1:11" ht="30" customHeight="1">
      <c r="A17" s="4">
        <v>13</v>
      </c>
      <c r="B17" s="6" t="s">
        <v>271</v>
      </c>
      <c r="C17" s="9" t="s">
        <v>240</v>
      </c>
      <c r="D17" s="12" t="s">
        <v>31</v>
      </c>
      <c r="E17" s="5" t="s">
        <v>12</v>
      </c>
      <c r="F17" s="6" t="s">
        <v>1</v>
      </c>
      <c r="G17" s="7">
        <v>2000</v>
      </c>
      <c r="H17" s="10" t="s">
        <v>237</v>
      </c>
      <c r="I17" s="8">
        <v>135</v>
      </c>
      <c r="J17" s="13">
        <f t="shared" si="0"/>
        <v>270000</v>
      </c>
      <c r="K17" s="30"/>
    </row>
    <row r="18" spans="1:11" ht="30" customHeight="1">
      <c r="A18" s="4">
        <v>14</v>
      </c>
      <c r="B18" s="6"/>
      <c r="C18" s="11" t="s">
        <v>446</v>
      </c>
      <c r="D18" s="12" t="s">
        <v>448</v>
      </c>
      <c r="E18" s="5" t="s">
        <v>447</v>
      </c>
      <c r="F18" s="6" t="s">
        <v>1</v>
      </c>
      <c r="G18" s="7">
        <v>5000</v>
      </c>
      <c r="H18" s="6" t="s">
        <v>463</v>
      </c>
      <c r="I18" s="8">
        <v>26.5</v>
      </c>
      <c r="J18" s="13">
        <f t="shared" si="0"/>
        <v>132500</v>
      </c>
      <c r="K18" s="30"/>
    </row>
    <row r="19" spans="1:11" ht="30" customHeight="1">
      <c r="A19" s="4">
        <v>15</v>
      </c>
      <c r="B19" s="6"/>
      <c r="C19" s="11" t="s">
        <v>449</v>
      </c>
      <c r="D19" s="12" t="s">
        <v>450</v>
      </c>
      <c r="E19" s="5" t="s">
        <v>137</v>
      </c>
      <c r="F19" s="6" t="s">
        <v>1</v>
      </c>
      <c r="G19" s="7">
        <v>5000</v>
      </c>
      <c r="H19" s="10" t="s">
        <v>463</v>
      </c>
      <c r="I19" s="8">
        <v>32</v>
      </c>
      <c r="J19" s="13">
        <f t="shared" si="0"/>
        <v>160000</v>
      </c>
      <c r="K19" s="30"/>
    </row>
    <row r="20" spans="1:11" ht="30" customHeight="1">
      <c r="A20" s="4">
        <v>16</v>
      </c>
      <c r="B20" s="6"/>
      <c r="C20" s="11" t="s">
        <v>452</v>
      </c>
      <c r="D20" s="12" t="s">
        <v>453</v>
      </c>
      <c r="E20" s="5" t="s">
        <v>447</v>
      </c>
      <c r="F20" s="6" t="s">
        <v>1</v>
      </c>
      <c r="G20" s="7">
        <v>5000</v>
      </c>
      <c r="H20" s="6" t="s">
        <v>463</v>
      </c>
      <c r="I20" s="8">
        <v>32</v>
      </c>
      <c r="J20" s="13">
        <f t="shared" si="0"/>
        <v>160000</v>
      </c>
      <c r="K20" s="30"/>
    </row>
    <row r="21" spans="1:11" ht="30" customHeight="1">
      <c r="A21" s="4">
        <v>17</v>
      </c>
      <c r="B21" s="6"/>
      <c r="C21" s="11" t="s">
        <v>451</v>
      </c>
      <c r="D21" s="12" t="s">
        <v>454</v>
      </c>
      <c r="E21" s="5" t="s">
        <v>137</v>
      </c>
      <c r="F21" s="6" t="s">
        <v>1</v>
      </c>
      <c r="G21" s="7">
        <v>5000</v>
      </c>
      <c r="H21" s="10" t="s">
        <v>463</v>
      </c>
      <c r="I21" s="8">
        <v>32</v>
      </c>
      <c r="J21" s="13">
        <f t="shared" si="0"/>
        <v>160000</v>
      </c>
      <c r="K21" s="30"/>
    </row>
    <row r="22" spans="1:11" ht="30" customHeight="1">
      <c r="A22" s="4">
        <v>18</v>
      </c>
      <c r="B22" s="6" t="s">
        <v>272</v>
      </c>
      <c r="C22" s="9" t="s">
        <v>32</v>
      </c>
      <c r="D22" s="22" t="s">
        <v>33</v>
      </c>
      <c r="E22" s="6" t="s">
        <v>21</v>
      </c>
      <c r="F22" s="6" t="s">
        <v>1</v>
      </c>
      <c r="G22" s="7">
        <v>2000</v>
      </c>
      <c r="H22" s="6" t="s">
        <v>237</v>
      </c>
      <c r="I22" s="8">
        <v>49</v>
      </c>
      <c r="J22" s="13">
        <f t="shared" si="0"/>
        <v>98000</v>
      </c>
      <c r="K22" s="30"/>
    </row>
    <row r="23" spans="1:11" ht="30" customHeight="1">
      <c r="A23" s="4">
        <v>19</v>
      </c>
      <c r="B23" s="6" t="s">
        <v>273</v>
      </c>
      <c r="C23" s="9" t="s">
        <v>34</v>
      </c>
      <c r="D23" s="22" t="s">
        <v>35</v>
      </c>
      <c r="E23" s="6" t="s">
        <v>21</v>
      </c>
      <c r="F23" s="6" t="s">
        <v>1</v>
      </c>
      <c r="G23" s="7">
        <v>500</v>
      </c>
      <c r="H23" s="6" t="s">
        <v>237</v>
      </c>
      <c r="I23" s="8">
        <v>48</v>
      </c>
      <c r="J23" s="13">
        <f t="shared" si="0"/>
        <v>24000</v>
      </c>
      <c r="K23" s="30">
        <v>428111</v>
      </c>
    </row>
    <row r="24" spans="1:11" ht="30" customHeight="1">
      <c r="A24" s="4">
        <v>20</v>
      </c>
      <c r="B24" s="6" t="s">
        <v>274</v>
      </c>
      <c r="C24" s="9" t="s">
        <v>36</v>
      </c>
      <c r="D24" s="22" t="s">
        <v>37</v>
      </c>
      <c r="E24" s="6" t="s">
        <v>21</v>
      </c>
      <c r="F24" s="6" t="s">
        <v>1</v>
      </c>
      <c r="G24" s="7">
        <v>500</v>
      </c>
      <c r="H24" s="10" t="s">
        <v>237</v>
      </c>
      <c r="I24" s="8">
        <v>39.9</v>
      </c>
      <c r="J24" s="13">
        <f t="shared" si="0"/>
        <v>19950</v>
      </c>
      <c r="K24" s="30">
        <v>429636</v>
      </c>
    </row>
    <row r="25" spans="1:11" ht="30" customHeight="1">
      <c r="A25" s="4">
        <v>21</v>
      </c>
      <c r="B25" s="6"/>
      <c r="C25" s="9" t="s">
        <v>428</v>
      </c>
      <c r="D25" s="12" t="s">
        <v>429</v>
      </c>
      <c r="E25" s="5" t="s">
        <v>430</v>
      </c>
      <c r="F25" s="6" t="s">
        <v>1</v>
      </c>
      <c r="G25" s="7">
        <v>200</v>
      </c>
      <c r="H25" s="6" t="s">
        <v>237</v>
      </c>
      <c r="I25" s="8">
        <v>50</v>
      </c>
      <c r="J25" s="13">
        <f t="shared" si="0"/>
        <v>10000</v>
      </c>
      <c r="K25" s="30"/>
    </row>
    <row r="26" spans="1:11" ht="30" customHeight="1">
      <c r="A26" s="4">
        <v>22</v>
      </c>
      <c r="B26" s="6" t="s">
        <v>415</v>
      </c>
      <c r="C26" s="9" t="s">
        <v>479</v>
      </c>
      <c r="D26" s="15" t="s">
        <v>440</v>
      </c>
      <c r="E26" s="5" t="s">
        <v>441</v>
      </c>
      <c r="F26" s="6" t="s">
        <v>16</v>
      </c>
      <c r="G26" s="7">
        <v>5000</v>
      </c>
      <c r="H26" s="10" t="s">
        <v>237</v>
      </c>
      <c r="I26" s="8">
        <v>5.9</v>
      </c>
      <c r="J26" s="13">
        <f t="shared" si="0"/>
        <v>29500</v>
      </c>
      <c r="K26" s="30"/>
    </row>
    <row r="27" spans="1:11" ht="30" customHeight="1">
      <c r="A27" s="4">
        <v>23</v>
      </c>
      <c r="B27" s="6" t="s">
        <v>412</v>
      </c>
      <c r="C27" s="9" t="s">
        <v>400</v>
      </c>
      <c r="D27" s="15" t="s">
        <v>435</v>
      </c>
      <c r="E27" s="5" t="s">
        <v>436</v>
      </c>
      <c r="F27" s="6" t="s">
        <v>16</v>
      </c>
      <c r="G27" s="7">
        <v>2000</v>
      </c>
      <c r="H27" s="6" t="s">
        <v>237</v>
      </c>
      <c r="I27" s="8">
        <v>29.9</v>
      </c>
      <c r="J27" s="13">
        <f t="shared" si="0"/>
        <v>59800</v>
      </c>
      <c r="K27" s="30"/>
    </row>
    <row r="28" spans="1:11" ht="30" customHeight="1">
      <c r="A28" s="4">
        <v>24</v>
      </c>
      <c r="B28" s="6" t="s">
        <v>275</v>
      </c>
      <c r="C28" s="9" t="s">
        <v>38</v>
      </c>
      <c r="D28" s="12" t="s">
        <v>39</v>
      </c>
      <c r="E28" s="5" t="s">
        <v>15</v>
      </c>
      <c r="F28" s="6" t="s">
        <v>16</v>
      </c>
      <c r="G28" s="7">
        <v>500</v>
      </c>
      <c r="H28" s="6" t="s">
        <v>237</v>
      </c>
      <c r="I28" s="8">
        <v>490</v>
      </c>
      <c r="J28" s="13">
        <f t="shared" si="0"/>
        <v>245000</v>
      </c>
      <c r="K28" s="30">
        <v>336444</v>
      </c>
    </row>
    <row r="29" spans="1:11" ht="30" customHeight="1">
      <c r="A29" s="4">
        <v>25</v>
      </c>
      <c r="B29" s="6" t="s">
        <v>276</v>
      </c>
      <c r="C29" s="9" t="s">
        <v>40</v>
      </c>
      <c r="D29" s="12" t="s">
        <v>41</v>
      </c>
      <c r="E29" s="5" t="s">
        <v>15</v>
      </c>
      <c r="F29" s="6" t="s">
        <v>16</v>
      </c>
      <c r="G29" s="7">
        <v>500</v>
      </c>
      <c r="H29" s="10" t="s">
        <v>237</v>
      </c>
      <c r="I29" s="8">
        <v>349</v>
      </c>
      <c r="J29" s="13">
        <f t="shared" si="0"/>
        <v>174500</v>
      </c>
      <c r="K29" s="30">
        <v>336172</v>
      </c>
    </row>
    <row r="30" spans="1:11" ht="30" customHeight="1">
      <c r="A30" s="4">
        <v>26</v>
      </c>
      <c r="B30" s="6" t="s">
        <v>277</v>
      </c>
      <c r="C30" s="9" t="s">
        <v>42</v>
      </c>
      <c r="D30" s="12" t="s">
        <v>43</v>
      </c>
      <c r="E30" s="5" t="s">
        <v>15</v>
      </c>
      <c r="F30" s="6" t="s">
        <v>16</v>
      </c>
      <c r="G30" s="7">
        <v>500</v>
      </c>
      <c r="H30" s="6" t="s">
        <v>237</v>
      </c>
      <c r="I30" s="8">
        <v>389</v>
      </c>
      <c r="J30" s="13">
        <f t="shared" si="0"/>
        <v>194500</v>
      </c>
      <c r="K30" s="30">
        <v>336575</v>
      </c>
    </row>
    <row r="31" spans="1:11" ht="30" customHeight="1">
      <c r="A31" s="4">
        <v>27</v>
      </c>
      <c r="B31" s="6" t="s">
        <v>278</v>
      </c>
      <c r="C31" s="9" t="s">
        <v>44</v>
      </c>
      <c r="D31" s="12" t="s">
        <v>45</v>
      </c>
      <c r="E31" s="5" t="s">
        <v>15</v>
      </c>
      <c r="F31" s="6" t="s">
        <v>16</v>
      </c>
      <c r="G31" s="7">
        <v>10</v>
      </c>
      <c r="H31" s="6" t="s">
        <v>237</v>
      </c>
      <c r="I31" s="8">
        <v>330</v>
      </c>
      <c r="J31" s="13">
        <f t="shared" si="0"/>
        <v>3300</v>
      </c>
      <c r="K31" s="30">
        <v>336740</v>
      </c>
    </row>
    <row r="32" spans="1:11" ht="30" customHeight="1">
      <c r="A32" s="4">
        <v>28</v>
      </c>
      <c r="B32" s="6" t="s">
        <v>281</v>
      </c>
      <c r="C32" s="9" t="s">
        <v>256</v>
      </c>
      <c r="D32" s="12" t="s">
        <v>480</v>
      </c>
      <c r="E32" s="5" t="s">
        <v>15</v>
      </c>
      <c r="F32" s="6" t="s">
        <v>16</v>
      </c>
      <c r="G32" s="7">
        <v>10</v>
      </c>
      <c r="H32" s="6" t="s">
        <v>237</v>
      </c>
      <c r="I32" s="8">
        <v>389</v>
      </c>
      <c r="J32" s="13">
        <f t="shared" si="0"/>
        <v>3890</v>
      </c>
      <c r="K32" s="30">
        <v>336572</v>
      </c>
    </row>
    <row r="33" spans="1:11" ht="30" customHeight="1">
      <c r="A33" s="4">
        <v>29</v>
      </c>
      <c r="B33" s="6" t="s">
        <v>280</v>
      </c>
      <c r="C33" s="9" t="s">
        <v>255</v>
      </c>
      <c r="D33" s="12" t="s">
        <v>47</v>
      </c>
      <c r="E33" s="5" t="s">
        <v>15</v>
      </c>
      <c r="F33" s="6" t="s">
        <v>16</v>
      </c>
      <c r="G33" s="7">
        <v>10</v>
      </c>
      <c r="H33" s="6" t="s">
        <v>237</v>
      </c>
      <c r="I33" s="8">
        <v>329</v>
      </c>
      <c r="J33" s="13">
        <f t="shared" si="0"/>
        <v>3290</v>
      </c>
      <c r="K33" s="30">
        <v>336575</v>
      </c>
    </row>
    <row r="34" spans="1:11" ht="30" customHeight="1">
      <c r="A34" s="4">
        <v>30</v>
      </c>
      <c r="B34" s="6" t="s">
        <v>279</v>
      </c>
      <c r="C34" s="9" t="s">
        <v>254</v>
      </c>
      <c r="D34" s="12" t="s">
        <v>46</v>
      </c>
      <c r="E34" s="5" t="s">
        <v>15</v>
      </c>
      <c r="F34" s="6" t="s">
        <v>16</v>
      </c>
      <c r="G34" s="7">
        <v>10</v>
      </c>
      <c r="H34" s="6" t="s">
        <v>237</v>
      </c>
      <c r="I34" s="8">
        <v>525</v>
      </c>
      <c r="J34" s="13">
        <f t="shared" si="0"/>
        <v>5250</v>
      </c>
      <c r="K34" s="30">
        <v>336171</v>
      </c>
    </row>
    <row r="35" spans="1:11" ht="30" customHeight="1">
      <c r="A35" s="4">
        <v>31</v>
      </c>
      <c r="B35" s="6" t="s">
        <v>282</v>
      </c>
      <c r="C35" s="9" t="s">
        <v>48</v>
      </c>
      <c r="D35" s="12" t="s">
        <v>49</v>
      </c>
      <c r="E35" s="5" t="s">
        <v>15</v>
      </c>
      <c r="F35" s="6" t="s">
        <v>16</v>
      </c>
      <c r="G35" s="7">
        <v>10</v>
      </c>
      <c r="H35" s="6" t="s">
        <v>237</v>
      </c>
      <c r="I35" s="8">
        <v>389</v>
      </c>
      <c r="J35" s="13">
        <f t="shared" si="0"/>
        <v>3890</v>
      </c>
      <c r="K35" s="30">
        <v>336568</v>
      </c>
    </row>
    <row r="36" spans="1:11" ht="30" customHeight="1">
      <c r="A36" s="4">
        <v>32</v>
      </c>
      <c r="B36" s="6" t="s">
        <v>283</v>
      </c>
      <c r="C36" s="9" t="s">
        <v>50</v>
      </c>
      <c r="D36" s="12" t="s">
        <v>51</v>
      </c>
      <c r="E36" s="5" t="s">
        <v>15</v>
      </c>
      <c r="F36" s="6" t="s">
        <v>16</v>
      </c>
      <c r="G36" s="7">
        <v>10</v>
      </c>
      <c r="H36" s="6" t="s">
        <v>237</v>
      </c>
      <c r="I36" s="8">
        <v>499</v>
      </c>
      <c r="J36" s="13">
        <f t="shared" si="0"/>
        <v>4990</v>
      </c>
      <c r="K36" s="30">
        <v>336579</v>
      </c>
    </row>
    <row r="37" spans="1:11" ht="30" customHeight="1">
      <c r="A37" s="4">
        <v>33</v>
      </c>
      <c r="B37" s="6" t="s">
        <v>284</v>
      </c>
      <c r="C37" s="9" t="s">
        <v>52</v>
      </c>
      <c r="D37" s="12" t="s">
        <v>53</v>
      </c>
      <c r="E37" s="5" t="s">
        <v>15</v>
      </c>
      <c r="F37" s="6" t="s">
        <v>16</v>
      </c>
      <c r="G37" s="7">
        <v>10</v>
      </c>
      <c r="H37" s="6" t="s">
        <v>237</v>
      </c>
      <c r="I37" s="8">
        <v>350</v>
      </c>
      <c r="J37" s="13">
        <f t="shared" si="0"/>
        <v>3500</v>
      </c>
      <c r="K37" s="30">
        <v>336580</v>
      </c>
    </row>
    <row r="38" spans="1:11" ht="30" customHeight="1">
      <c r="A38" s="4">
        <v>34</v>
      </c>
      <c r="B38" s="6" t="s">
        <v>285</v>
      </c>
      <c r="C38" s="9" t="s">
        <v>54</v>
      </c>
      <c r="D38" s="12" t="s">
        <v>55</v>
      </c>
      <c r="E38" s="5" t="s">
        <v>56</v>
      </c>
      <c r="F38" s="6" t="s">
        <v>16</v>
      </c>
      <c r="G38" s="7">
        <v>10</v>
      </c>
      <c r="H38" s="6" t="s">
        <v>237</v>
      </c>
      <c r="I38" s="8">
        <v>320</v>
      </c>
      <c r="J38" s="13">
        <f t="shared" si="0"/>
        <v>3200</v>
      </c>
      <c r="K38" s="30">
        <v>335530</v>
      </c>
    </row>
    <row r="39" spans="1:11" ht="30" customHeight="1">
      <c r="A39" s="4">
        <v>35</v>
      </c>
      <c r="B39" s="6" t="s">
        <v>286</v>
      </c>
      <c r="C39" s="9" t="s">
        <v>57</v>
      </c>
      <c r="D39" s="12" t="s">
        <v>58</v>
      </c>
      <c r="E39" s="5" t="s">
        <v>15</v>
      </c>
      <c r="F39" s="6" t="s">
        <v>16</v>
      </c>
      <c r="G39" s="7">
        <v>10</v>
      </c>
      <c r="H39" s="6" t="s">
        <v>237</v>
      </c>
      <c r="I39" s="8">
        <v>390</v>
      </c>
      <c r="J39" s="13">
        <f t="shared" si="0"/>
        <v>3900</v>
      </c>
      <c r="K39" s="30">
        <v>336173</v>
      </c>
    </row>
    <row r="40" spans="1:11" ht="30" customHeight="1">
      <c r="A40" s="4">
        <v>36</v>
      </c>
      <c r="B40" s="6" t="s">
        <v>287</v>
      </c>
      <c r="C40" s="9" t="s">
        <v>59</v>
      </c>
      <c r="D40" s="12" t="s">
        <v>481</v>
      </c>
      <c r="E40" s="5" t="s">
        <v>15</v>
      </c>
      <c r="F40" s="6" t="s">
        <v>16</v>
      </c>
      <c r="G40" s="7">
        <v>10</v>
      </c>
      <c r="H40" s="6" t="s">
        <v>237</v>
      </c>
      <c r="I40" s="8">
        <v>450</v>
      </c>
      <c r="J40" s="13">
        <f t="shared" si="0"/>
        <v>4500</v>
      </c>
      <c r="K40" s="30">
        <v>336457</v>
      </c>
    </row>
    <row r="41" spans="1:11" ht="30" customHeight="1">
      <c r="A41" s="4">
        <v>37</v>
      </c>
      <c r="B41" s="6" t="s">
        <v>288</v>
      </c>
      <c r="C41" s="9" t="s">
        <v>60</v>
      </c>
      <c r="D41" s="12" t="s">
        <v>61</v>
      </c>
      <c r="E41" s="5" t="s">
        <v>15</v>
      </c>
      <c r="F41" s="6" t="s">
        <v>16</v>
      </c>
      <c r="G41" s="7">
        <v>10</v>
      </c>
      <c r="H41" s="10" t="s">
        <v>237</v>
      </c>
      <c r="I41" s="8">
        <v>350</v>
      </c>
      <c r="J41" s="13">
        <f t="shared" si="0"/>
        <v>3500</v>
      </c>
      <c r="K41" s="30">
        <v>336216</v>
      </c>
    </row>
    <row r="42" spans="1:11" ht="30" customHeight="1">
      <c r="A42" s="4">
        <v>38</v>
      </c>
      <c r="B42" s="6" t="s">
        <v>289</v>
      </c>
      <c r="C42" s="9" t="s">
        <v>62</v>
      </c>
      <c r="D42" s="12" t="s">
        <v>63</v>
      </c>
      <c r="E42" s="5" t="s">
        <v>15</v>
      </c>
      <c r="F42" s="6" t="s">
        <v>16</v>
      </c>
      <c r="G42" s="7">
        <v>10</v>
      </c>
      <c r="H42" s="6" t="s">
        <v>237</v>
      </c>
      <c r="I42" s="8">
        <v>370</v>
      </c>
      <c r="J42" s="13">
        <f t="shared" si="0"/>
        <v>3700</v>
      </c>
      <c r="K42" s="30">
        <v>336184</v>
      </c>
    </row>
    <row r="43" spans="1:11" ht="30" customHeight="1">
      <c r="A43" s="4">
        <v>39</v>
      </c>
      <c r="B43" s="6" t="s">
        <v>290</v>
      </c>
      <c r="C43" s="9" t="s">
        <v>456</v>
      </c>
      <c r="D43" s="12" t="s">
        <v>63</v>
      </c>
      <c r="E43" s="5" t="s">
        <v>15</v>
      </c>
      <c r="F43" s="6" t="s">
        <v>16</v>
      </c>
      <c r="G43" s="7">
        <v>10</v>
      </c>
      <c r="H43" s="10" t="s">
        <v>237</v>
      </c>
      <c r="I43" s="8">
        <v>285</v>
      </c>
      <c r="J43" s="13">
        <f t="shared" si="0"/>
        <v>2850</v>
      </c>
      <c r="K43" s="30">
        <v>336187</v>
      </c>
    </row>
    <row r="44" spans="1:11" ht="30" customHeight="1">
      <c r="A44" s="4">
        <v>41</v>
      </c>
      <c r="B44" s="6" t="s">
        <v>291</v>
      </c>
      <c r="C44" s="9" t="s">
        <v>64</v>
      </c>
      <c r="D44" s="12" t="s">
        <v>65</v>
      </c>
      <c r="E44" s="5" t="s">
        <v>15</v>
      </c>
      <c r="F44" s="6" t="s">
        <v>16</v>
      </c>
      <c r="G44" s="7">
        <v>10</v>
      </c>
      <c r="H44" s="6" t="s">
        <v>237</v>
      </c>
      <c r="I44" s="8">
        <v>390</v>
      </c>
      <c r="J44" s="13">
        <f t="shared" si="0"/>
        <v>3900</v>
      </c>
      <c r="K44" s="30">
        <v>336570</v>
      </c>
    </row>
    <row r="45" spans="1:11" ht="30" customHeight="1">
      <c r="A45" s="4">
        <v>42</v>
      </c>
      <c r="B45" s="6" t="s">
        <v>292</v>
      </c>
      <c r="C45" s="9" t="s">
        <v>66</v>
      </c>
      <c r="D45" s="12" t="s">
        <v>67</v>
      </c>
      <c r="E45" s="5" t="s">
        <v>15</v>
      </c>
      <c r="F45" s="6" t="s">
        <v>16</v>
      </c>
      <c r="G45" s="7">
        <v>10</v>
      </c>
      <c r="H45" s="6" t="s">
        <v>237</v>
      </c>
      <c r="I45" s="8">
        <v>125</v>
      </c>
      <c r="J45" s="13">
        <f t="shared" si="0"/>
        <v>1250</v>
      </c>
      <c r="K45" s="30">
        <v>336243</v>
      </c>
    </row>
    <row r="46" spans="1:11" ht="30" customHeight="1">
      <c r="A46" s="4">
        <v>43</v>
      </c>
      <c r="B46" s="6" t="s">
        <v>293</v>
      </c>
      <c r="C46" s="9" t="s">
        <v>68</v>
      </c>
      <c r="D46" s="12" t="s">
        <v>67</v>
      </c>
      <c r="E46" s="5" t="s">
        <v>15</v>
      </c>
      <c r="F46" s="6" t="s">
        <v>16</v>
      </c>
      <c r="G46" s="7">
        <v>10</v>
      </c>
      <c r="H46" s="6" t="s">
        <v>237</v>
      </c>
      <c r="I46" s="8">
        <v>19.9</v>
      </c>
      <c r="J46" s="13">
        <f t="shared" si="0"/>
        <v>199</v>
      </c>
      <c r="K46" s="30">
        <v>350803</v>
      </c>
    </row>
    <row r="47" spans="1:11" ht="30" customHeight="1">
      <c r="A47" s="4">
        <v>44</v>
      </c>
      <c r="B47" s="6" t="s">
        <v>294</v>
      </c>
      <c r="C47" s="9" t="s">
        <v>69</v>
      </c>
      <c r="D47" s="12" t="s">
        <v>70</v>
      </c>
      <c r="E47" s="5" t="s">
        <v>15</v>
      </c>
      <c r="F47" s="6" t="s">
        <v>16</v>
      </c>
      <c r="G47" s="7">
        <v>10</v>
      </c>
      <c r="H47" s="6" t="s">
        <v>237</v>
      </c>
      <c r="I47" s="8">
        <v>19.9</v>
      </c>
      <c r="J47" s="13">
        <f t="shared" si="0"/>
        <v>199</v>
      </c>
      <c r="K47" s="30">
        <v>336599</v>
      </c>
    </row>
    <row r="48" spans="1:11" ht="30" customHeight="1">
      <c r="A48" s="4">
        <v>45</v>
      </c>
      <c r="B48" s="6" t="s">
        <v>295</v>
      </c>
      <c r="C48" s="9" t="s">
        <v>71</v>
      </c>
      <c r="D48" s="12" t="s">
        <v>72</v>
      </c>
      <c r="E48" s="5" t="s">
        <v>15</v>
      </c>
      <c r="F48" s="6" t="s">
        <v>16</v>
      </c>
      <c r="G48" s="7">
        <v>10</v>
      </c>
      <c r="H48" s="6" t="s">
        <v>237</v>
      </c>
      <c r="I48" s="8">
        <v>310</v>
      </c>
      <c r="J48" s="13">
        <f t="shared" si="0"/>
        <v>3100</v>
      </c>
      <c r="K48" s="30">
        <v>336218</v>
      </c>
    </row>
    <row r="49" spans="1:11" ht="30" customHeight="1">
      <c r="A49" s="4">
        <v>46</v>
      </c>
      <c r="B49" s="6" t="s">
        <v>296</v>
      </c>
      <c r="C49" s="9" t="s">
        <v>73</v>
      </c>
      <c r="D49" s="12" t="s">
        <v>74</v>
      </c>
      <c r="E49" s="5" t="s">
        <v>15</v>
      </c>
      <c r="F49" s="6" t="s">
        <v>16</v>
      </c>
      <c r="G49" s="7">
        <v>10</v>
      </c>
      <c r="H49" s="10" t="s">
        <v>237</v>
      </c>
      <c r="I49" s="8">
        <v>399</v>
      </c>
      <c r="J49" s="13">
        <f t="shared" si="0"/>
        <v>3990</v>
      </c>
      <c r="K49" s="30">
        <v>336222</v>
      </c>
    </row>
    <row r="50" spans="1:11" ht="30" customHeight="1">
      <c r="A50" s="4">
        <v>47</v>
      </c>
      <c r="B50" s="6" t="s">
        <v>297</v>
      </c>
      <c r="C50" s="9" t="s">
        <v>75</v>
      </c>
      <c r="D50" s="12" t="s">
        <v>482</v>
      </c>
      <c r="E50" s="5" t="s">
        <v>15</v>
      </c>
      <c r="F50" s="6" t="s">
        <v>16</v>
      </c>
      <c r="G50" s="7">
        <v>10</v>
      </c>
      <c r="H50" s="6" t="s">
        <v>237</v>
      </c>
      <c r="I50" s="8">
        <v>389</v>
      </c>
      <c r="J50" s="13">
        <f t="shared" si="0"/>
        <v>3890</v>
      </c>
      <c r="K50" s="30">
        <v>336170</v>
      </c>
    </row>
    <row r="51" spans="1:11" ht="30" customHeight="1">
      <c r="A51" s="4">
        <v>49</v>
      </c>
      <c r="B51" s="6" t="s">
        <v>298</v>
      </c>
      <c r="C51" s="9" t="s">
        <v>76</v>
      </c>
      <c r="D51" s="12" t="s">
        <v>457</v>
      </c>
      <c r="E51" s="5">
        <f>60*0.056</f>
        <v>3.36</v>
      </c>
      <c r="F51" s="6" t="s">
        <v>16</v>
      </c>
      <c r="G51" s="7">
        <v>10</v>
      </c>
      <c r="H51" s="10" t="s">
        <v>237</v>
      </c>
      <c r="I51" s="8">
        <v>335</v>
      </c>
      <c r="J51" s="13">
        <f t="shared" si="0"/>
        <v>3350</v>
      </c>
      <c r="K51" s="30" t="s">
        <v>483</v>
      </c>
    </row>
    <row r="52" spans="1:11" ht="30" customHeight="1">
      <c r="A52" s="4">
        <v>50</v>
      </c>
      <c r="B52" s="6" t="s">
        <v>299</v>
      </c>
      <c r="C52" s="9" t="s">
        <v>77</v>
      </c>
      <c r="D52" s="12" t="s">
        <v>78</v>
      </c>
      <c r="E52" s="5">
        <f>60*0.057</f>
        <v>3.42</v>
      </c>
      <c r="F52" s="6" t="s">
        <v>16</v>
      </c>
      <c r="G52" s="7">
        <v>10</v>
      </c>
      <c r="H52" s="10" t="s">
        <v>237</v>
      </c>
      <c r="I52" s="8">
        <v>19.9</v>
      </c>
      <c r="J52" s="13">
        <f t="shared" si="0"/>
        <v>199</v>
      </c>
      <c r="K52" s="30" t="s">
        <v>484</v>
      </c>
    </row>
    <row r="53" spans="1:11" ht="30" customHeight="1">
      <c r="A53" s="4">
        <v>51</v>
      </c>
      <c r="B53" s="6" t="s">
        <v>407</v>
      </c>
      <c r="C53" s="9" t="s">
        <v>397</v>
      </c>
      <c r="D53" s="9" t="s">
        <v>431</v>
      </c>
      <c r="E53" s="5" t="s">
        <v>18</v>
      </c>
      <c r="F53" s="6" t="s">
        <v>1</v>
      </c>
      <c r="G53" s="7">
        <v>10</v>
      </c>
      <c r="H53" s="10" t="s">
        <v>237</v>
      </c>
      <c r="I53" s="8">
        <v>59.9</v>
      </c>
      <c r="J53" s="13">
        <f t="shared" si="0"/>
        <v>599</v>
      </c>
      <c r="K53" s="30"/>
    </row>
    <row r="54" spans="1:11" ht="30" customHeight="1">
      <c r="A54" s="4"/>
      <c r="B54" s="6"/>
      <c r="C54" s="11" t="s">
        <v>470</v>
      </c>
      <c r="D54" s="12" t="s">
        <v>471</v>
      </c>
      <c r="E54" s="5" t="s">
        <v>12</v>
      </c>
      <c r="F54" s="6" t="s">
        <v>1</v>
      </c>
      <c r="G54" s="7">
        <v>10</v>
      </c>
      <c r="H54" s="10" t="s">
        <v>237</v>
      </c>
      <c r="I54" s="8">
        <v>69.9</v>
      </c>
      <c r="J54" s="13">
        <f t="shared" si="0"/>
        <v>699</v>
      </c>
      <c r="K54" s="30"/>
    </row>
    <row r="55" spans="1:11" ht="30" customHeight="1">
      <c r="A55" s="4">
        <v>52</v>
      </c>
      <c r="B55" s="6" t="s">
        <v>300</v>
      </c>
      <c r="C55" s="9" t="s">
        <v>79</v>
      </c>
      <c r="D55" s="22" t="s">
        <v>80</v>
      </c>
      <c r="E55" s="6" t="s">
        <v>21</v>
      </c>
      <c r="F55" s="6" t="s">
        <v>1</v>
      </c>
      <c r="G55" s="6">
        <v>50</v>
      </c>
      <c r="H55" s="10" t="s">
        <v>237</v>
      </c>
      <c r="I55" s="8">
        <v>10.9</v>
      </c>
      <c r="J55" s="13">
        <f t="shared" si="0"/>
        <v>545</v>
      </c>
      <c r="K55" s="30"/>
    </row>
    <row r="56" spans="1:11" ht="30" customHeight="1">
      <c r="A56" s="4"/>
      <c r="B56" s="6"/>
      <c r="C56" s="11" t="s">
        <v>573</v>
      </c>
      <c r="D56" s="12" t="s">
        <v>574</v>
      </c>
      <c r="E56" s="6" t="s">
        <v>21</v>
      </c>
      <c r="F56" s="6" t="s">
        <v>1</v>
      </c>
      <c r="G56" s="6">
        <v>51</v>
      </c>
      <c r="H56" s="10" t="s">
        <v>465</v>
      </c>
      <c r="I56" s="8">
        <v>68.9</v>
      </c>
      <c r="J56" s="13">
        <f t="shared" si="0"/>
        <v>3513.9</v>
      </c>
      <c r="K56" s="30">
        <v>418025</v>
      </c>
    </row>
    <row r="57" spans="1:11" ht="30" customHeight="1">
      <c r="A57" s="4">
        <v>53</v>
      </c>
      <c r="B57" s="6" t="s">
        <v>301</v>
      </c>
      <c r="C57" s="9" t="s">
        <v>81</v>
      </c>
      <c r="D57" s="12" t="s">
        <v>82</v>
      </c>
      <c r="E57" s="6" t="s">
        <v>21</v>
      </c>
      <c r="F57" s="6" t="s">
        <v>1</v>
      </c>
      <c r="G57" s="7">
        <v>40</v>
      </c>
      <c r="H57" s="10" t="s">
        <v>237</v>
      </c>
      <c r="I57" s="8">
        <v>39.9</v>
      </c>
      <c r="J57" s="13">
        <f t="shared" si="0"/>
        <v>1596</v>
      </c>
      <c r="K57" s="30"/>
    </row>
    <row r="58" spans="1:11" ht="30" customHeight="1">
      <c r="A58" s="4">
        <v>54</v>
      </c>
      <c r="B58" s="6" t="s">
        <v>302</v>
      </c>
      <c r="C58" s="9" t="s">
        <v>83</v>
      </c>
      <c r="D58" s="12" t="s">
        <v>84</v>
      </c>
      <c r="E58" s="6" t="s">
        <v>21</v>
      </c>
      <c r="F58" s="6" t="s">
        <v>1</v>
      </c>
      <c r="G58" s="6">
        <v>170</v>
      </c>
      <c r="H58" s="10" t="s">
        <v>237</v>
      </c>
      <c r="I58" s="8">
        <v>39.9</v>
      </c>
      <c r="J58" s="13">
        <f t="shared" si="0"/>
        <v>6783</v>
      </c>
      <c r="K58" s="30"/>
    </row>
    <row r="59" spans="1:11" ht="30" customHeight="1">
      <c r="A59" s="4">
        <v>55</v>
      </c>
      <c r="B59" s="6" t="s">
        <v>406</v>
      </c>
      <c r="C59" s="9" t="s">
        <v>405</v>
      </c>
      <c r="D59" s="9" t="s">
        <v>426</v>
      </c>
      <c r="E59" s="5" t="s">
        <v>427</v>
      </c>
      <c r="F59" s="6" t="s">
        <v>1</v>
      </c>
      <c r="G59" s="7">
        <v>10</v>
      </c>
      <c r="H59" s="10" t="s">
        <v>237</v>
      </c>
      <c r="I59" s="8">
        <v>105</v>
      </c>
      <c r="J59" s="13">
        <f t="shared" si="0"/>
        <v>1050</v>
      </c>
      <c r="K59" s="30"/>
    </row>
    <row r="60" spans="1:11" ht="30" customHeight="1">
      <c r="A60" s="4">
        <v>56</v>
      </c>
      <c r="B60" s="6" t="s">
        <v>303</v>
      </c>
      <c r="C60" s="9" t="s">
        <v>85</v>
      </c>
      <c r="D60" s="12" t="s">
        <v>86</v>
      </c>
      <c r="E60" s="6" t="s">
        <v>21</v>
      </c>
      <c r="F60" s="6" t="s">
        <v>1</v>
      </c>
      <c r="G60" s="6">
        <v>170</v>
      </c>
      <c r="H60" s="10" t="s">
        <v>237</v>
      </c>
      <c r="I60" s="8">
        <v>119</v>
      </c>
      <c r="J60" s="13">
        <f t="shared" si="0"/>
        <v>20230</v>
      </c>
      <c r="K60" s="30"/>
    </row>
    <row r="61" spans="1:11" ht="30" customHeight="1">
      <c r="A61" s="4">
        <v>57</v>
      </c>
      <c r="B61" s="6" t="s">
        <v>408</v>
      </c>
      <c r="C61" s="9" t="s">
        <v>398</v>
      </c>
      <c r="D61" s="9" t="s">
        <v>432</v>
      </c>
      <c r="E61" s="5" t="s">
        <v>18</v>
      </c>
      <c r="F61" s="6" t="s">
        <v>1</v>
      </c>
      <c r="G61" s="7">
        <v>10</v>
      </c>
      <c r="H61" s="10" t="s">
        <v>237</v>
      </c>
      <c r="I61" s="8">
        <v>64.9</v>
      </c>
      <c r="J61" s="13">
        <f t="shared" si="0"/>
        <v>649</v>
      </c>
      <c r="K61" s="30"/>
    </row>
    <row r="62" spans="1:11" ht="30" customHeight="1">
      <c r="A62" s="4">
        <v>58</v>
      </c>
      <c r="B62" s="6" t="s">
        <v>304</v>
      </c>
      <c r="C62" s="9" t="s">
        <v>87</v>
      </c>
      <c r="D62" s="12" t="s">
        <v>88</v>
      </c>
      <c r="E62" s="5" t="s">
        <v>18</v>
      </c>
      <c r="F62" s="6" t="s">
        <v>1</v>
      </c>
      <c r="G62" s="7">
        <v>170</v>
      </c>
      <c r="H62" s="10" t="s">
        <v>237</v>
      </c>
      <c r="I62" s="8">
        <v>38.9</v>
      </c>
      <c r="J62" s="13">
        <f t="shared" si="0"/>
        <v>6613</v>
      </c>
      <c r="K62" s="30"/>
    </row>
    <row r="63" spans="1:11" ht="30" customHeight="1">
      <c r="A63" s="4">
        <v>59</v>
      </c>
      <c r="B63" s="6" t="s">
        <v>305</v>
      </c>
      <c r="C63" s="9" t="s">
        <v>89</v>
      </c>
      <c r="D63" s="12" t="s">
        <v>458</v>
      </c>
      <c r="E63" s="5" t="s">
        <v>18</v>
      </c>
      <c r="F63" s="6" t="s">
        <v>1</v>
      </c>
      <c r="G63" s="7">
        <v>90</v>
      </c>
      <c r="H63" s="10" t="s">
        <v>237</v>
      </c>
      <c r="I63" s="8">
        <v>39.9</v>
      </c>
      <c r="J63" s="13">
        <f t="shared" si="0"/>
        <v>3591</v>
      </c>
      <c r="K63" s="30"/>
    </row>
    <row r="64" spans="1:11" ht="30" customHeight="1">
      <c r="A64" s="4">
        <v>60</v>
      </c>
      <c r="B64" s="6" t="s">
        <v>306</v>
      </c>
      <c r="C64" s="9" t="s">
        <v>466</v>
      </c>
      <c r="D64" s="12" t="s">
        <v>459</v>
      </c>
      <c r="E64" s="5" t="s">
        <v>18</v>
      </c>
      <c r="F64" s="6" t="s">
        <v>1</v>
      </c>
      <c r="G64" s="7">
        <v>20</v>
      </c>
      <c r="H64" s="10" t="s">
        <v>237</v>
      </c>
      <c r="I64" s="8">
        <v>38</v>
      </c>
      <c r="J64" s="13">
        <f t="shared" si="0"/>
        <v>760</v>
      </c>
      <c r="K64" s="30"/>
    </row>
    <row r="65" spans="1:11" ht="30" customHeight="1">
      <c r="A65" s="4">
        <v>61</v>
      </c>
      <c r="B65" s="6" t="s">
        <v>307</v>
      </c>
      <c r="C65" s="9" t="s">
        <v>90</v>
      </c>
      <c r="D65" s="12" t="s">
        <v>91</v>
      </c>
      <c r="E65" s="6" t="s">
        <v>21</v>
      </c>
      <c r="F65" s="6" t="s">
        <v>1</v>
      </c>
      <c r="G65" s="6">
        <v>170</v>
      </c>
      <c r="H65" s="10" t="s">
        <v>237</v>
      </c>
      <c r="I65" s="8">
        <v>39.9</v>
      </c>
      <c r="J65" s="13">
        <f t="shared" si="0"/>
        <v>6783</v>
      </c>
      <c r="K65" s="30"/>
    </row>
    <row r="66" spans="1:11" ht="30" customHeight="1">
      <c r="A66" s="4">
        <v>62</v>
      </c>
      <c r="B66" s="6" t="s">
        <v>308</v>
      </c>
      <c r="C66" s="9" t="s">
        <v>92</v>
      </c>
      <c r="D66" s="12" t="s">
        <v>93</v>
      </c>
      <c r="E66" s="6" t="s">
        <v>21</v>
      </c>
      <c r="F66" s="6" t="s">
        <v>1</v>
      </c>
      <c r="G66" s="6">
        <v>90</v>
      </c>
      <c r="H66" s="10" t="s">
        <v>237</v>
      </c>
      <c r="I66" s="8">
        <v>31.5</v>
      </c>
      <c r="J66" s="13">
        <f t="shared" si="0"/>
        <v>2835</v>
      </c>
      <c r="K66" s="30"/>
    </row>
    <row r="67" spans="1:11" ht="30" customHeight="1">
      <c r="A67" s="4">
        <v>63</v>
      </c>
      <c r="B67" s="6" t="s">
        <v>309</v>
      </c>
      <c r="C67" s="9" t="s">
        <v>94</v>
      </c>
      <c r="D67" s="12" t="s">
        <v>95</v>
      </c>
      <c r="E67" s="6" t="s">
        <v>21</v>
      </c>
      <c r="F67" s="6" t="s">
        <v>1</v>
      </c>
      <c r="G67" s="6">
        <v>90</v>
      </c>
      <c r="H67" s="10" t="s">
        <v>237</v>
      </c>
      <c r="I67" s="8">
        <v>48.5</v>
      </c>
      <c r="J67" s="13">
        <f t="shared" si="0"/>
        <v>4365</v>
      </c>
      <c r="K67" s="30"/>
    </row>
    <row r="68" spans="1:11" ht="30" customHeight="1">
      <c r="A68" s="4">
        <v>64</v>
      </c>
      <c r="B68" s="6" t="s">
        <v>310</v>
      </c>
      <c r="C68" s="9" t="s">
        <v>96</v>
      </c>
      <c r="D68" s="22" t="s">
        <v>97</v>
      </c>
      <c r="E68" s="6" t="s">
        <v>21</v>
      </c>
      <c r="F68" s="6" t="s">
        <v>1</v>
      </c>
      <c r="G68" s="6">
        <v>50</v>
      </c>
      <c r="H68" s="10" t="s">
        <v>237</v>
      </c>
      <c r="I68" s="8">
        <v>45.5</v>
      </c>
      <c r="J68" s="13">
        <f t="shared" si="0"/>
        <v>2275</v>
      </c>
      <c r="K68" s="30"/>
    </row>
    <row r="69" spans="1:11" ht="30" customHeight="1">
      <c r="A69" s="4">
        <v>65</v>
      </c>
      <c r="B69" s="6" t="s">
        <v>414</v>
      </c>
      <c r="C69" s="9" t="s">
        <v>402</v>
      </c>
      <c r="D69" s="15" t="s">
        <v>439</v>
      </c>
      <c r="E69" s="5" t="s">
        <v>437</v>
      </c>
      <c r="F69" s="6" t="s">
        <v>16</v>
      </c>
      <c r="G69" s="7">
        <v>50</v>
      </c>
      <c r="H69" s="10" t="s">
        <v>237</v>
      </c>
      <c r="I69" s="8">
        <v>34.9</v>
      </c>
      <c r="J69" s="13">
        <f t="shared" si="0"/>
        <v>1745</v>
      </c>
      <c r="K69" s="30">
        <v>650513</v>
      </c>
    </row>
    <row r="70" spans="1:11" ht="30" customHeight="1">
      <c r="A70" s="4">
        <v>66</v>
      </c>
      <c r="B70" s="6" t="s">
        <v>413</v>
      </c>
      <c r="C70" s="9" t="s">
        <v>401</v>
      </c>
      <c r="D70" s="15" t="s">
        <v>438</v>
      </c>
      <c r="E70" s="5" t="s">
        <v>437</v>
      </c>
      <c r="F70" s="6" t="s">
        <v>16</v>
      </c>
      <c r="G70" s="7">
        <v>50</v>
      </c>
      <c r="H70" s="10" t="s">
        <v>237</v>
      </c>
      <c r="I70" s="8">
        <v>34.9</v>
      </c>
      <c r="J70" s="13">
        <f aca="true" t="shared" si="1" ref="J70:J133">G70*I70</f>
        <v>1745</v>
      </c>
      <c r="K70" s="30">
        <v>650512</v>
      </c>
    </row>
    <row r="71" spans="1:11" ht="30" customHeight="1">
      <c r="A71" s="4">
        <v>67</v>
      </c>
      <c r="B71" s="6" t="s">
        <v>311</v>
      </c>
      <c r="C71" s="9" t="s">
        <v>98</v>
      </c>
      <c r="D71" s="12" t="s">
        <v>99</v>
      </c>
      <c r="E71" s="6" t="s">
        <v>21</v>
      </c>
      <c r="F71" s="6" t="s">
        <v>1</v>
      </c>
      <c r="G71" s="6">
        <v>40</v>
      </c>
      <c r="H71" s="10" t="s">
        <v>237</v>
      </c>
      <c r="I71" s="8">
        <v>33</v>
      </c>
      <c r="J71" s="13">
        <f t="shared" si="1"/>
        <v>1320</v>
      </c>
      <c r="K71" s="30"/>
    </row>
    <row r="72" spans="1:11" ht="30" customHeight="1">
      <c r="A72" s="4">
        <v>68</v>
      </c>
      <c r="B72" s="6" t="s">
        <v>469</v>
      </c>
      <c r="C72" s="11" t="s">
        <v>467</v>
      </c>
      <c r="D72" s="12" t="s">
        <v>468</v>
      </c>
      <c r="E72" s="5" t="s">
        <v>18</v>
      </c>
      <c r="F72" s="6" t="s">
        <v>1</v>
      </c>
      <c r="G72" s="6">
        <v>41</v>
      </c>
      <c r="H72" s="10" t="s">
        <v>465</v>
      </c>
      <c r="I72" s="8">
        <v>35</v>
      </c>
      <c r="J72" s="13">
        <f t="shared" si="1"/>
        <v>1435</v>
      </c>
      <c r="K72" s="30"/>
    </row>
    <row r="73" spans="1:11" ht="30" customHeight="1">
      <c r="A73" s="4">
        <v>69</v>
      </c>
      <c r="B73" s="6" t="s">
        <v>312</v>
      </c>
      <c r="C73" s="9" t="s">
        <v>100</v>
      </c>
      <c r="D73" s="12" t="s">
        <v>101</v>
      </c>
      <c r="E73" s="5">
        <f>60*0.065</f>
        <v>3.9000000000000004</v>
      </c>
      <c r="F73" s="6" t="s">
        <v>1</v>
      </c>
      <c r="G73" s="7">
        <v>10</v>
      </c>
      <c r="H73" s="10" t="s">
        <v>237</v>
      </c>
      <c r="I73" s="8">
        <v>58</v>
      </c>
      <c r="J73" s="13">
        <f t="shared" si="1"/>
        <v>580</v>
      </c>
      <c r="K73" s="30" t="s">
        <v>485</v>
      </c>
    </row>
    <row r="74" spans="1:11" ht="30" customHeight="1">
      <c r="A74" s="4">
        <v>70</v>
      </c>
      <c r="B74" s="6" t="s">
        <v>313</v>
      </c>
      <c r="C74" s="9" t="s">
        <v>102</v>
      </c>
      <c r="D74" s="12" t="s">
        <v>101</v>
      </c>
      <c r="E74" s="5">
        <f>60*0.065</f>
        <v>3.9000000000000004</v>
      </c>
      <c r="F74" s="6" t="s">
        <v>1</v>
      </c>
      <c r="G74" s="7">
        <v>10</v>
      </c>
      <c r="H74" s="10" t="s">
        <v>237</v>
      </c>
      <c r="I74" s="8">
        <v>8</v>
      </c>
      <c r="J74" s="13">
        <f t="shared" si="1"/>
        <v>80</v>
      </c>
      <c r="K74" s="30">
        <v>336275</v>
      </c>
    </row>
    <row r="75" spans="1:11" ht="30" customHeight="1">
      <c r="A75" s="4">
        <v>71</v>
      </c>
      <c r="B75" s="6" t="s">
        <v>314</v>
      </c>
      <c r="C75" s="9" t="s">
        <v>241</v>
      </c>
      <c r="D75" s="12" t="s">
        <v>486</v>
      </c>
      <c r="E75" s="5">
        <f>30*0.04</f>
        <v>1.2</v>
      </c>
      <c r="F75" s="6" t="s">
        <v>1</v>
      </c>
      <c r="G75" s="7">
        <v>10</v>
      </c>
      <c r="H75" s="10" t="s">
        <v>237</v>
      </c>
      <c r="I75" s="8">
        <v>8</v>
      </c>
      <c r="J75" s="13">
        <f t="shared" si="1"/>
        <v>80</v>
      </c>
      <c r="K75" s="30">
        <v>337011</v>
      </c>
    </row>
    <row r="76" spans="1:11" ht="30" customHeight="1">
      <c r="A76" s="4">
        <v>72</v>
      </c>
      <c r="B76" s="6" t="s">
        <v>315</v>
      </c>
      <c r="C76" s="9" t="s">
        <v>103</v>
      </c>
      <c r="D76" s="22" t="s">
        <v>104</v>
      </c>
      <c r="E76" s="6" t="s">
        <v>21</v>
      </c>
      <c r="F76" s="6" t="s">
        <v>1</v>
      </c>
      <c r="G76" s="6">
        <v>40</v>
      </c>
      <c r="H76" s="10" t="s">
        <v>237</v>
      </c>
      <c r="I76" s="8">
        <v>7.5</v>
      </c>
      <c r="J76" s="13">
        <f t="shared" si="1"/>
        <v>300</v>
      </c>
      <c r="K76" s="30"/>
    </row>
    <row r="77" spans="1:11" ht="30" customHeight="1">
      <c r="A77" s="4">
        <v>73</v>
      </c>
      <c r="B77" s="6" t="s">
        <v>316</v>
      </c>
      <c r="C77" s="9" t="s">
        <v>105</v>
      </c>
      <c r="D77" s="22" t="s">
        <v>106</v>
      </c>
      <c r="E77" s="6" t="s">
        <v>21</v>
      </c>
      <c r="F77" s="6" t="s">
        <v>1</v>
      </c>
      <c r="G77" s="6">
        <v>40</v>
      </c>
      <c r="H77" s="10" t="s">
        <v>237</v>
      </c>
      <c r="I77" s="8">
        <v>38</v>
      </c>
      <c r="J77" s="13">
        <f t="shared" si="1"/>
        <v>1520</v>
      </c>
      <c r="K77" s="30"/>
    </row>
    <row r="78" spans="1:11" ht="30" customHeight="1">
      <c r="A78" s="4">
        <v>74</v>
      </c>
      <c r="B78" s="6" t="s">
        <v>317</v>
      </c>
      <c r="C78" s="9" t="s">
        <v>107</v>
      </c>
      <c r="D78" s="22" t="s">
        <v>108</v>
      </c>
      <c r="E78" s="5" t="s">
        <v>12</v>
      </c>
      <c r="F78" s="6" t="s">
        <v>1</v>
      </c>
      <c r="G78" s="7">
        <v>10</v>
      </c>
      <c r="H78" s="10" t="s">
        <v>237</v>
      </c>
      <c r="I78" s="8">
        <v>42</v>
      </c>
      <c r="J78" s="13">
        <f t="shared" si="1"/>
        <v>420</v>
      </c>
      <c r="K78" s="30"/>
    </row>
    <row r="79" spans="1:11" ht="30" customHeight="1">
      <c r="A79" s="4">
        <v>75</v>
      </c>
      <c r="B79" s="6" t="s">
        <v>318</v>
      </c>
      <c r="C79" s="9" t="s">
        <v>109</v>
      </c>
      <c r="D79" s="22" t="s">
        <v>110</v>
      </c>
      <c r="E79" s="6" t="s">
        <v>21</v>
      </c>
      <c r="F79" s="6" t="s">
        <v>16</v>
      </c>
      <c r="G79" s="6">
        <v>90</v>
      </c>
      <c r="H79" s="10" t="s">
        <v>237</v>
      </c>
      <c r="I79" s="8">
        <v>29.5</v>
      </c>
      <c r="J79" s="13">
        <f t="shared" si="1"/>
        <v>2655</v>
      </c>
      <c r="K79" s="30"/>
    </row>
    <row r="80" spans="1:11" ht="30" customHeight="1">
      <c r="A80" s="4">
        <v>76</v>
      </c>
      <c r="B80" s="6" t="s">
        <v>319</v>
      </c>
      <c r="C80" s="9" t="s">
        <v>111</v>
      </c>
      <c r="D80" s="12" t="s">
        <v>112</v>
      </c>
      <c r="E80" s="6" t="s">
        <v>21</v>
      </c>
      <c r="F80" s="6" t="s">
        <v>1</v>
      </c>
      <c r="G80" s="6">
        <v>50</v>
      </c>
      <c r="H80" s="10" t="s">
        <v>237</v>
      </c>
      <c r="I80" s="8">
        <v>45.5</v>
      </c>
      <c r="J80" s="13">
        <f t="shared" si="1"/>
        <v>2275</v>
      </c>
      <c r="K80" s="30"/>
    </row>
    <row r="81" spans="1:11" ht="30" customHeight="1">
      <c r="A81" s="4">
        <v>77</v>
      </c>
      <c r="B81" s="6" t="s">
        <v>320</v>
      </c>
      <c r="C81" s="9" t="s">
        <v>113</v>
      </c>
      <c r="D81" s="12" t="s">
        <v>114</v>
      </c>
      <c r="E81" s="5">
        <v>15</v>
      </c>
      <c r="F81" s="6" t="s">
        <v>1</v>
      </c>
      <c r="G81" s="7">
        <v>10</v>
      </c>
      <c r="H81" s="10" t="s">
        <v>237</v>
      </c>
      <c r="I81" s="8">
        <v>89</v>
      </c>
      <c r="J81" s="13">
        <f t="shared" si="1"/>
        <v>890</v>
      </c>
      <c r="K81" s="30"/>
    </row>
    <row r="82" spans="1:11" ht="30" customHeight="1">
      <c r="A82" s="4">
        <v>78</v>
      </c>
      <c r="B82" s="6" t="s">
        <v>358</v>
      </c>
      <c r="C82" s="9" t="s">
        <v>247</v>
      </c>
      <c r="D82" s="14" t="s">
        <v>177</v>
      </c>
      <c r="E82" s="6" t="s">
        <v>21</v>
      </c>
      <c r="F82" s="6" t="s">
        <v>16</v>
      </c>
      <c r="G82" s="6">
        <v>20</v>
      </c>
      <c r="H82" s="10" t="s">
        <v>237</v>
      </c>
      <c r="I82" s="8">
        <v>35</v>
      </c>
      <c r="J82" s="13">
        <f t="shared" si="1"/>
        <v>700</v>
      </c>
      <c r="K82" s="30"/>
    </row>
    <row r="83" spans="1:11" ht="30" customHeight="1">
      <c r="A83" s="4">
        <v>79</v>
      </c>
      <c r="B83" s="6" t="s">
        <v>420</v>
      </c>
      <c r="C83" s="11" t="s">
        <v>393</v>
      </c>
      <c r="D83" s="14" t="s">
        <v>394</v>
      </c>
      <c r="E83" s="5" t="s">
        <v>395</v>
      </c>
      <c r="F83" s="6" t="s">
        <v>1</v>
      </c>
      <c r="G83" s="7">
        <v>20</v>
      </c>
      <c r="H83" s="10" t="s">
        <v>237</v>
      </c>
      <c r="I83" s="8">
        <v>209</v>
      </c>
      <c r="J83" s="13">
        <f t="shared" si="1"/>
        <v>4180</v>
      </c>
      <c r="K83" s="30"/>
    </row>
    <row r="84" spans="1:11" ht="30" customHeight="1">
      <c r="A84" s="4">
        <v>80</v>
      </c>
      <c r="B84" s="6" t="s">
        <v>321</v>
      </c>
      <c r="C84" s="9" t="s">
        <v>115</v>
      </c>
      <c r="D84" s="12" t="s">
        <v>116</v>
      </c>
      <c r="E84" s="6" t="s">
        <v>21</v>
      </c>
      <c r="F84" s="6" t="s">
        <v>1</v>
      </c>
      <c r="G84" s="6">
        <v>20</v>
      </c>
      <c r="H84" s="10" t="s">
        <v>237</v>
      </c>
      <c r="I84" s="8">
        <v>125</v>
      </c>
      <c r="J84" s="13">
        <f t="shared" si="1"/>
        <v>2500</v>
      </c>
      <c r="K84" s="30"/>
    </row>
    <row r="85" spans="1:11" ht="30" customHeight="1">
      <c r="A85" s="4">
        <v>81</v>
      </c>
      <c r="B85" s="6" t="s">
        <v>322</v>
      </c>
      <c r="C85" s="9" t="s">
        <v>117</v>
      </c>
      <c r="D85" s="12" t="s">
        <v>118</v>
      </c>
      <c r="E85" s="6" t="s">
        <v>21</v>
      </c>
      <c r="F85" s="6" t="s">
        <v>1</v>
      </c>
      <c r="G85" s="6">
        <v>10</v>
      </c>
      <c r="H85" s="10" t="s">
        <v>237</v>
      </c>
      <c r="I85" s="8">
        <v>70</v>
      </c>
      <c r="J85" s="13">
        <f t="shared" si="1"/>
        <v>700</v>
      </c>
      <c r="K85" s="30"/>
    </row>
    <row r="86" spans="1:11" ht="30" customHeight="1">
      <c r="A86" s="4">
        <v>82</v>
      </c>
      <c r="B86" s="6" t="s">
        <v>416</v>
      </c>
      <c r="C86" s="11" t="s">
        <v>403</v>
      </c>
      <c r="D86" s="15" t="s">
        <v>442</v>
      </c>
      <c r="E86" s="5" t="s">
        <v>443</v>
      </c>
      <c r="F86" s="6" t="s">
        <v>1</v>
      </c>
      <c r="G86" s="7">
        <v>20</v>
      </c>
      <c r="H86" s="10" t="s">
        <v>237</v>
      </c>
      <c r="I86" s="8">
        <v>28.3</v>
      </c>
      <c r="J86" s="13">
        <f t="shared" si="1"/>
        <v>566</v>
      </c>
      <c r="K86" s="30"/>
    </row>
    <row r="87" spans="1:11" ht="30" customHeight="1">
      <c r="A87" s="4">
        <v>83</v>
      </c>
      <c r="B87" s="6" t="s">
        <v>323</v>
      </c>
      <c r="C87" s="9" t="s">
        <v>119</v>
      </c>
      <c r="D87" s="12" t="s">
        <v>120</v>
      </c>
      <c r="E87" s="6" t="s">
        <v>21</v>
      </c>
      <c r="F87" s="6" t="s">
        <v>1</v>
      </c>
      <c r="G87" s="6">
        <v>40</v>
      </c>
      <c r="H87" s="10" t="s">
        <v>237</v>
      </c>
      <c r="I87" s="8">
        <v>37</v>
      </c>
      <c r="J87" s="13">
        <f t="shared" si="1"/>
        <v>1480</v>
      </c>
      <c r="K87" s="30"/>
    </row>
    <row r="88" spans="1:11" ht="30" customHeight="1">
      <c r="A88" s="4">
        <v>84</v>
      </c>
      <c r="B88" s="6" t="s">
        <v>419</v>
      </c>
      <c r="C88" s="11" t="s">
        <v>396</v>
      </c>
      <c r="D88" s="14" t="s">
        <v>425</v>
      </c>
      <c r="E88" s="5">
        <v>10</v>
      </c>
      <c r="F88" s="6" t="s">
        <v>1</v>
      </c>
      <c r="G88" s="7">
        <v>20</v>
      </c>
      <c r="H88" s="10" t="s">
        <v>237</v>
      </c>
      <c r="I88" s="8">
        <v>22.9</v>
      </c>
      <c r="J88" s="13">
        <f t="shared" si="1"/>
        <v>458</v>
      </c>
      <c r="K88" s="30"/>
    </row>
    <row r="89" spans="1:11" ht="30" customHeight="1">
      <c r="A89" s="4">
        <v>85</v>
      </c>
      <c r="B89" s="6" t="s">
        <v>324</v>
      </c>
      <c r="C89" s="9" t="s">
        <v>121</v>
      </c>
      <c r="D89" s="12" t="s">
        <v>122</v>
      </c>
      <c r="E89" s="5" t="s">
        <v>11</v>
      </c>
      <c r="F89" s="6" t="s">
        <v>1</v>
      </c>
      <c r="G89" s="7">
        <v>10</v>
      </c>
      <c r="H89" s="10" t="s">
        <v>237</v>
      </c>
      <c r="I89" s="8">
        <v>175</v>
      </c>
      <c r="J89" s="13">
        <f t="shared" si="1"/>
        <v>1750</v>
      </c>
      <c r="K89" s="30"/>
    </row>
    <row r="90" spans="1:11" ht="30" customHeight="1">
      <c r="A90" s="4">
        <v>86</v>
      </c>
      <c r="B90" s="6" t="s">
        <v>325</v>
      </c>
      <c r="C90" s="9" t="s">
        <v>123</v>
      </c>
      <c r="D90" s="12" t="s">
        <v>124</v>
      </c>
      <c r="E90" s="5" t="s">
        <v>125</v>
      </c>
      <c r="F90" s="6" t="s">
        <v>1</v>
      </c>
      <c r="G90" s="7">
        <v>10</v>
      </c>
      <c r="H90" s="10" t="s">
        <v>237</v>
      </c>
      <c r="I90" s="8">
        <v>149</v>
      </c>
      <c r="J90" s="13">
        <f t="shared" si="1"/>
        <v>1490</v>
      </c>
      <c r="K90" s="30"/>
    </row>
    <row r="91" spans="1:11" ht="30" customHeight="1">
      <c r="A91" s="4">
        <v>87</v>
      </c>
      <c r="B91" s="6" t="s">
        <v>326</v>
      </c>
      <c r="C91" s="9" t="s">
        <v>242</v>
      </c>
      <c r="D91" s="12" t="s">
        <v>126</v>
      </c>
      <c r="E91" s="5" t="s">
        <v>11</v>
      </c>
      <c r="F91" s="6" t="s">
        <v>1</v>
      </c>
      <c r="G91" s="7">
        <v>10</v>
      </c>
      <c r="H91" s="10" t="s">
        <v>237</v>
      </c>
      <c r="I91" s="8">
        <v>110</v>
      </c>
      <c r="J91" s="13">
        <f t="shared" si="1"/>
        <v>1100</v>
      </c>
      <c r="K91" s="30"/>
    </row>
    <row r="92" spans="1:11" ht="30" customHeight="1">
      <c r="A92" s="4">
        <v>88</v>
      </c>
      <c r="B92" s="6" t="s">
        <v>327</v>
      </c>
      <c r="C92" s="9" t="s">
        <v>127</v>
      </c>
      <c r="D92" s="12" t="s">
        <v>128</v>
      </c>
      <c r="E92" s="5" t="s">
        <v>13</v>
      </c>
      <c r="F92" s="6" t="s">
        <v>1</v>
      </c>
      <c r="G92" s="7">
        <v>10</v>
      </c>
      <c r="H92" s="10" t="s">
        <v>237</v>
      </c>
      <c r="I92" s="8">
        <v>235</v>
      </c>
      <c r="J92" s="13">
        <f t="shared" si="1"/>
        <v>2350</v>
      </c>
      <c r="K92" s="30"/>
    </row>
    <row r="93" spans="1:11" ht="30" customHeight="1">
      <c r="A93" s="4">
        <v>89</v>
      </c>
      <c r="B93" s="6" t="s">
        <v>328</v>
      </c>
      <c r="C93" s="9" t="s">
        <v>129</v>
      </c>
      <c r="D93" s="12" t="s">
        <v>130</v>
      </c>
      <c r="E93" s="5">
        <v>4</v>
      </c>
      <c r="F93" s="6" t="s">
        <v>1</v>
      </c>
      <c r="G93" s="7">
        <v>10</v>
      </c>
      <c r="H93" s="10" t="s">
        <v>237</v>
      </c>
      <c r="I93" s="8">
        <v>279</v>
      </c>
      <c r="J93" s="13">
        <f t="shared" si="1"/>
        <v>2790</v>
      </c>
      <c r="K93" s="30"/>
    </row>
    <row r="94" spans="1:11" ht="30" customHeight="1">
      <c r="A94" s="4">
        <v>90</v>
      </c>
      <c r="B94" s="6" t="s">
        <v>329</v>
      </c>
      <c r="C94" s="9" t="s">
        <v>243</v>
      </c>
      <c r="D94" s="12" t="s">
        <v>131</v>
      </c>
      <c r="E94" s="5" t="s">
        <v>13</v>
      </c>
      <c r="F94" s="6" t="s">
        <v>1</v>
      </c>
      <c r="G94" s="7">
        <v>10</v>
      </c>
      <c r="H94" s="10" t="s">
        <v>237</v>
      </c>
      <c r="I94" s="8">
        <v>139</v>
      </c>
      <c r="J94" s="13">
        <f t="shared" si="1"/>
        <v>1390</v>
      </c>
      <c r="K94" s="30"/>
    </row>
    <row r="95" spans="1:11" ht="30" customHeight="1">
      <c r="A95" s="4">
        <v>91</v>
      </c>
      <c r="B95" s="6" t="s">
        <v>410</v>
      </c>
      <c r="C95" s="9" t="s">
        <v>399</v>
      </c>
      <c r="D95" s="9" t="s">
        <v>434</v>
      </c>
      <c r="E95" s="5">
        <v>10</v>
      </c>
      <c r="F95" s="6" t="s">
        <v>16</v>
      </c>
      <c r="G95" s="7">
        <v>20</v>
      </c>
      <c r="H95" s="10" t="s">
        <v>237</v>
      </c>
      <c r="I95" s="8">
        <v>8.2</v>
      </c>
      <c r="J95" s="13">
        <f t="shared" si="1"/>
        <v>164</v>
      </c>
      <c r="K95" s="30"/>
    </row>
    <row r="96" spans="1:11" ht="30" customHeight="1">
      <c r="A96" s="4">
        <v>92</v>
      </c>
      <c r="B96" s="6" t="s">
        <v>330</v>
      </c>
      <c r="C96" s="9" t="s">
        <v>132</v>
      </c>
      <c r="D96" s="12" t="s">
        <v>133</v>
      </c>
      <c r="E96" s="6" t="s">
        <v>21</v>
      </c>
      <c r="F96" s="6" t="s">
        <v>1</v>
      </c>
      <c r="G96" s="6">
        <v>20</v>
      </c>
      <c r="H96" s="10" t="s">
        <v>237</v>
      </c>
      <c r="I96" s="8">
        <v>49</v>
      </c>
      <c r="J96" s="13">
        <f t="shared" si="1"/>
        <v>980</v>
      </c>
      <c r="K96" s="30"/>
    </row>
    <row r="97" spans="1:11" ht="30" customHeight="1">
      <c r="A97" s="4">
        <v>93</v>
      </c>
      <c r="B97" s="6" t="s">
        <v>331</v>
      </c>
      <c r="C97" s="9" t="s">
        <v>134</v>
      </c>
      <c r="D97" s="12" t="s">
        <v>135</v>
      </c>
      <c r="E97" s="6" t="s">
        <v>21</v>
      </c>
      <c r="F97" s="6" t="s">
        <v>1</v>
      </c>
      <c r="G97" s="6">
        <v>20</v>
      </c>
      <c r="H97" s="10" t="s">
        <v>237</v>
      </c>
      <c r="I97" s="8">
        <v>55</v>
      </c>
      <c r="J97" s="13">
        <f t="shared" si="1"/>
        <v>1100</v>
      </c>
      <c r="K97" s="30"/>
    </row>
    <row r="98" spans="1:11" ht="30" customHeight="1">
      <c r="A98" s="4">
        <v>94</v>
      </c>
      <c r="B98" s="6" t="s">
        <v>334</v>
      </c>
      <c r="C98" s="9" t="s">
        <v>244</v>
      </c>
      <c r="D98" s="12" t="s">
        <v>139</v>
      </c>
      <c r="E98" s="5">
        <f>55*0.12</f>
        <v>6.6</v>
      </c>
      <c r="F98" s="6" t="s">
        <v>16</v>
      </c>
      <c r="G98" s="7">
        <v>10</v>
      </c>
      <c r="H98" s="10" t="s">
        <v>237</v>
      </c>
      <c r="I98" s="8">
        <v>36</v>
      </c>
      <c r="J98" s="13">
        <f t="shared" si="1"/>
        <v>360</v>
      </c>
      <c r="K98" s="30"/>
    </row>
    <row r="99" spans="1:11" ht="30" customHeight="1">
      <c r="A99" s="4">
        <v>95</v>
      </c>
      <c r="B99" s="6" t="s">
        <v>335</v>
      </c>
      <c r="C99" s="9" t="s">
        <v>140</v>
      </c>
      <c r="D99" s="12" t="s">
        <v>141</v>
      </c>
      <c r="E99" s="5">
        <f>60*0.1</f>
        <v>6</v>
      </c>
      <c r="F99" s="6" t="s">
        <v>16</v>
      </c>
      <c r="G99" s="7">
        <v>10</v>
      </c>
      <c r="H99" s="10" t="s">
        <v>237</v>
      </c>
      <c r="I99" s="8">
        <v>32</v>
      </c>
      <c r="J99" s="13">
        <f t="shared" si="1"/>
        <v>320</v>
      </c>
      <c r="K99" s="30"/>
    </row>
    <row r="100" spans="1:11" ht="30" customHeight="1">
      <c r="A100" s="4">
        <v>96</v>
      </c>
      <c r="B100" s="6" t="s">
        <v>337</v>
      </c>
      <c r="C100" s="9" t="s">
        <v>259</v>
      </c>
      <c r="D100" s="12" t="s">
        <v>143</v>
      </c>
      <c r="E100" s="5">
        <f>50*0.14</f>
        <v>7.000000000000001</v>
      </c>
      <c r="F100" s="6" t="s">
        <v>16</v>
      </c>
      <c r="G100" s="7">
        <v>10</v>
      </c>
      <c r="H100" s="10" t="s">
        <v>237</v>
      </c>
      <c r="I100" s="8">
        <v>9.9</v>
      </c>
      <c r="J100" s="13">
        <f t="shared" si="1"/>
        <v>99</v>
      </c>
      <c r="K100" s="30"/>
    </row>
    <row r="101" spans="1:11" ht="30" customHeight="1">
      <c r="A101" s="4">
        <v>97</v>
      </c>
      <c r="B101" s="6" t="s">
        <v>336</v>
      </c>
      <c r="C101" s="9" t="s">
        <v>258</v>
      </c>
      <c r="D101" s="12" t="s">
        <v>142</v>
      </c>
      <c r="E101" s="5">
        <f>55*0.125</f>
        <v>6.875</v>
      </c>
      <c r="F101" s="6" t="s">
        <v>16</v>
      </c>
      <c r="G101" s="7">
        <v>10</v>
      </c>
      <c r="H101" s="10" t="s">
        <v>237</v>
      </c>
      <c r="I101" s="8">
        <v>4.9</v>
      </c>
      <c r="J101" s="13">
        <f t="shared" si="1"/>
        <v>49</v>
      </c>
      <c r="K101" s="30"/>
    </row>
    <row r="102" spans="1:11" ht="30" customHeight="1">
      <c r="A102" s="4">
        <v>98</v>
      </c>
      <c r="B102" s="6" t="s">
        <v>338</v>
      </c>
      <c r="C102" s="9" t="s">
        <v>245</v>
      </c>
      <c r="D102" s="12" t="s">
        <v>144</v>
      </c>
      <c r="E102" s="5">
        <f>80*0.065</f>
        <v>5.2</v>
      </c>
      <c r="F102" s="6" t="s">
        <v>16</v>
      </c>
      <c r="G102" s="7">
        <v>10</v>
      </c>
      <c r="H102" s="10" t="s">
        <v>237</v>
      </c>
      <c r="I102" s="8">
        <v>10.9</v>
      </c>
      <c r="J102" s="13">
        <f t="shared" si="1"/>
        <v>109</v>
      </c>
      <c r="K102" s="30"/>
    </row>
    <row r="103" spans="1:11" ht="30" customHeight="1">
      <c r="A103" s="4">
        <v>99</v>
      </c>
      <c r="B103" s="6" t="s">
        <v>339</v>
      </c>
      <c r="C103" s="9" t="s">
        <v>145</v>
      </c>
      <c r="D103" s="12" t="s">
        <v>146</v>
      </c>
      <c r="E103" s="5">
        <f>120*0.025</f>
        <v>3</v>
      </c>
      <c r="F103" s="6" t="s">
        <v>16</v>
      </c>
      <c r="G103" s="7">
        <v>10</v>
      </c>
      <c r="H103" s="10" t="s">
        <v>237</v>
      </c>
      <c r="I103" s="8">
        <v>10.9</v>
      </c>
      <c r="J103" s="13">
        <f t="shared" si="1"/>
        <v>109</v>
      </c>
      <c r="K103" s="30"/>
    </row>
    <row r="104" spans="1:11" ht="30" customHeight="1">
      <c r="A104" s="4">
        <v>100</v>
      </c>
      <c r="B104" s="6" t="s">
        <v>340</v>
      </c>
      <c r="C104" s="9" t="s">
        <v>147</v>
      </c>
      <c r="D104" s="12" t="s">
        <v>148</v>
      </c>
      <c r="E104" s="5">
        <f>48*0.09</f>
        <v>4.32</v>
      </c>
      <c r="F104" s="6" t="s">
        <v>16</v>
      </c>
      <c r="G104" s="7">
        <v>10</v>
      </c>
      <c r="H104" s="10" t="s">
        <v>237</v>
      </c>
      <c r="I104" s="8">
        <v>7.9</v>
      </c>
      <c r="J104" s="13">
        <f t="shared" si="1"/>
        <v>79</v>
      </c>
      <c r="K104" s="30"/>
    </row>
    <row r="105" spans="1:11" ht="30" customHeight="1">
      <c r="A105" s="4">
        <v>101</v>
      </c>
      <c r="B105" s="6" t="s">
        <v>341</v>
      </c>
      <c r="C105" s="9" t="s">
        <v>149</v>
      </c>
      <c r="D105" s="12" t="s">
        <v>461</v>
      </c>
      <c r="E105" s="5">
        <f>150*0.029</f>
        <v>4.3500000000000005</v>
      </c>
      <c r="F105" s="6" t="s">
        <v>16</v>
      </c>
      <c r="G105" s="7">
        <v>10</v>
      </c>
      <c r="H105" s="10" t="s">
        <v>237</v>
      </c>
      <c r="I105" s="8">
        <v>3.2</v>
      </c>
      <c r="J105" s="13">
        <f t="shared" si="1"/>
        <v>32</v>
      </c>
      <c r="K105" s="30"/>
    </row>
    <row r="106" spans="1:11" ht="30" customHeight="1">
      <c r="A106" s="4">
        <v>102</v>
      </c>
      <c r="B106" s="6" t="s">
        <v>342</v>
      </c>
      <c r="C106" s="9" t="s">
        <v>150</v>
      </c>
      <c r="D106" s="12" t="s">
        <v>151</v>
      </c>
      <c r="E106" s="5">
        <f>90*0.06</f>
        <v>5.3999999999999995</v>
      </c>
      <c r="F106" s="6" t="s">
        <v>16</v>
      </c>
      <c r="G106" s="7">
        <v>10</v>
      </c>
      <c r="H106" s="10" t="s">
        <v>237</v>
      </c>
      <c r="I106" s="8">
        <v>9.9</v>
      </c>
      <c r="J106" s="13">
        <f t="shared" si="1"/>
        <v>99</v>
      </c>
      <c r="K106" s="30"/>
    </row>
    <row r="107" spans="1:11" ht="30" customHeight="1">
      <c r="A107" s="4"/>
      <c r="B107" s="6"/>
      <c r="C107" s="24" t="s">
        <v>592</v>
      </c>
      <c r="D107" s="12" t="s">
        <v>587</v>
      </c>
      <c r="E107" s="5" t="s">
        <v>588</v>
      </c>
      <c r="F107" s="6" t="s">
        <v>16</v>
      </c>
      <c r="G107" s="7">
        <v>11</v>
      </c>
      <c r="H107" s="10" t="s">
        <v>465</v>
      </c>
      <c r="I107" s="8">
        <v>4.9</v>
      </c>
      <c r="J107" s="13">
        <f t="shared" si="1"/>
        <v>53.900000000000006</v>
      </c>
      <c r="K107" s="30">
        <v>335978</v>
      </c>
    </row>
    <row r="108" spans="1:11" ht="30" customHeight="1">
      <c r="A108" s="4">
        <v>103</v>
      </c>
      <c r="B108" s="6" t="s">
        <v>343</v>
      </c>
      <c r="C108" s="9" t="s">
        <v>152</v>
      </c>
      <c r="D108" s="12" t="s">
        <v>153</v>
      </c>
      <c r="E108" s="5">
        <f>120*0.025</f>
        <v>3</v>
      </c>
      <c r="F108" s="6" t="s">
        <v>16</v>
      </c>
      <c r="G108" s="7">
        <v>10</v>
      </c>
      <c r="H108" s="10" t="s">
        <v>237</v>
      </c>
      <c r="I108" s="8">
        <v>3.6</v>
      </c>
      <c r="J108" s="13">
        <f t="shared" si="1"/>
        <v>36</v>
      </c>
      <c r="K108" s="30">
        <v>335688</v>
      </c>
    </row>
    <row r="109" spans="1:11" ht="30" customHeight="1">
      <c r="A109" s="4">
        <v>104</v>
      </c>
      <c r="B109" s="6" t="s">
        <v>344</v>
      </c>
      <c r="C109" s="9" t="s">
        <v>154</v>
      </c>
      <c r="D109" s="12" t="s">
        <v>487</v>
      </c>
      <c r="E109" s="5">
        <f>105*0.025</f>
        <v>2.625</v>
      </c>
      <c r="F109" s="6" t="s">
        <v>16</v>
      </c>
      <c r="G109" s="7">
        <v>10</v>
      </c>
      <c r="H109" s="10" t="s">
        <v>237</v>
      </c>
      <c r="I109" s="8">
        <v>5.9</v>
      </c>
      <c r="J109" s="13">
        <f t="shared" si="1"/>
        <v>59</v>
      </c>
      <c r="K109" s="30">
        <v>336322</v>
      </c>
    </row>
    <row r="110" spans="1:11" ht="30" customHeight="1">
      <c r="A110" s="4">
        <v>105</v>
      </c>
      <c r="B110" s="6" t="s">
        <v>345</v>
      </c>
      <c r="C110" s="9" t="s">
        <v>155</v>
      </c>
      <c r="D110" s="12" t="s">
        <v>133</v>
      </c>
      <c r="E110" s="5">
        <f>36*0.095</f>
        <v>3.42</v>
      </c>
      <c r="F110" s="6" t="s">
        <v>16</v>
      </c>
      <c r="G110" s="7">
        <v>10</v>
      </c>
      <c r="H110" s="10" t="s">
        <v>237</v>
      </c>
      <c r="I110" s="8">
        <v>3.99</v>
      </c>
      <c r="J110" s="13">
        <f t="shared" si="1"/>
        <v>39.900000000000006</v>
      </c>
      <c r="K110" s="30"/>
    </row>
    <row r="111" spans="1:11" ht="30" customHeight="1">
      <c r="A111" s="4">
        <v>106</v>
      </c>
      <c r="B111" s="6" t="s">
        <v>346</v>
      </c>
      <c r="C111" s="9" t="s">
        <v>156</v>
      </c>
      <c r="D111" s="12" t="s">
        <v>157</v>
      </c>
      <c r="E111" s="5">
        <f>50*0.14</f>
        <v>7.000000000000001</v>
      </c>
      <c r="F111" s="6" t="s">
        <v>16</v>
      </c>
      <c r="G111" s="7">
        <v>10</v>
      </c>
      <c r="H111" s="10" t="s">
        <v>237</v>
      </c>
      <c r="I111" s="8">
        <v>5.9</v>
      </c>
      <c r="J111" s="13">
        <f t="shared" si="1"/>
        <v>59</v>
      </c>
      <c r="K111" s="30"/>
    </row>
    <row r="112" spans="1:11" ht="30" customHeight="1">
      <c r="A112" s="4">
        <v>107</v>
      </c>
      <c r="B112" s="6" t="s">
        <v>332</v>
      </c>
      <c r="C112" s="9" t="s">
        <v>261</v>
      </c>
      <c r="D112" s="12" t="s">
        <v>136</v>
      </c>
      <c r="E112" s="5" t="s">
        <v>137</v>
      </c>
      <c r="F112" s="6" t="s">
        <v>16</v>
      </c>
      <c r="G112" s="7">
        <v>10</v>
      </c>
      <c r="H112" s="10" t="s">
        <v>237</v>
      </c>
      <c r="I112" s="8">
        <v>6.9</v>
      </c>
      <c r="J112" s="13">
        <f t="shared" si="1"/>
        <v>69</v>
      </c>
      <c r="K112" s="30"/>
    </row>
    <row r="113" spans="1:11" ht="30" customHeight="1">
      <c r="A113" s="4">
        <v>108</v>
      </c>
      <c r="B113" s="6" t="s">
        <v>333</v>
      </c>
      <c r="C113" s="9" t="s">
        <v>262</v>
      </c>
      <c r="D113" s="12" t="s">
        <v>138</v>
      </c>
      <c r="E113" s="5">
        <f>9*0.55</f>
        <v>4.95</v>
      </c>
      <c r="F113" s="6" t="s">
        <v>16</v>
      </c>
      <c r="G113" s="7">
        <v>10</v>
      </c>
      <c r="H113" s="10" t="s">
        <v>237</v>
      </c>
      <c r="I113" s="8">
        <v>10.9</v>
      </c>
      <c r="J113" s="13">
        <f t="shared" si="1"/>
        <v>109</v>
      </c>
      <c r="K113" s="30"/>
    </row>
    <row r="114" spans="1:11" ht="30" customHeight="1">
      <c r="A114" s="4">
        <v>109</v>
      </c>
      <c r="B114" s="6" t="s">
        <v>347</v>
      </c>
      <c r="C114" s="9" t="s">
        <v>158</v>
      </c>
      <c r="D114" s="12" t="s">
        <v>159</v>
      </c>
      <c r="E114" s="5">
        <f>96*0.08</f>
        <v>7.68</v>
      </c>
      <c r="F114" s="6" t="s">
        <v>16</v>
      </c>
      <c r="G114" s="7">
        <v>10</v>
      </c>
      <c r="H114" s="10" t="s">
        <v>237</v>
      </c>
      <c r="I114" s="8">
        <v>7</v>
      </c>
      <c r="J114" s="13">
        <f t="shared" si="1"/>
        <v>70</v>
      </c>
      <c r="K114" s="30"/>
    </row>
    <row r="115" spans="1:11" ht="30" customHeight="1">
      <c r="A115" s="4">
        <v>110</v>
      </c>
      <c r="B115" s="6" t="s">
        <v>348</v>
      </c>
      <c r="C115" s="9" t="s">
        <v>160</v>
      </c>
      <c r="D115" s="12" t="s">
        <v>161</v>
      </c>
      <c r="E115" s="6" t="s">
        <v>21</v>
      </c>
      <c r="F115" s="6" t="s">
        <v>1</v>
      </c>
      <c r="G115" s="6">
        <v>40</v>
      </c>
      <c r="H115" s="10" t="s">
        <v>237</v>
      </c>
      <c r="I115" s="8">
        <v>75</v>
      </c>
      <c r="J115" s="13">
        <f t="shared" si="1"/>
        <v>3000</v>
      </c>
      <c r="K115" s="30"/>
    </row>
    <row r="116" spans="1:11" ht="30" customHeight="1">
      <c r="A116" s="4">
        <v>111</v>
      </c>
      <c r="B116" s="6" t="s">
        <v>349</v>
      </c>
      <c r="C116" s="9" t="s">
        <v>162</v>
      </c>
      <c r="D116" s="12" t="s">
        <v>163</v>
      </c>
      <c r="E116" s="5" t="s">
        <v>11</v>
      </c>
      <c r="F116" s="6" t="s">
        <v>1</v>
      </c>
      <c r="G116" s="7">
        <v>10</v>
      </c>
      <c r="H116" s="10" t="s">
        <v>237</v>
      </c>
      <c r="I116" s="8">
        <v>135</v>
      </c>
      <c r="J116" s="13">
        <f t="shared" si="1"/>
        <v>1350</v>
      </c>
      <c r="K116" s="30"/>
    </row>
    <row r="117" spans="1:11" ht="30" customHeight="1">
      <c r="A117" s="4">
        <v>112</v>
      </c>
      <c r="B117" s="6" t="s">
        <v>350</v>
      </c>
      <c r="C117" s="9" t="s">
        <v>164</v>
      </c>
      <c r="D117" s="12" t="s">
        <v>165</v>
      </c>
      <c r="E117" s="5" t="s">
        <v>11</v>
      </c>
      <c r="F117" s="6" t="s">
        <v>1</v>
      </c>
      <c r="G117" s="7">
        <v>10</v>
      </c>
      <c r="H117" s="10" t="s">
        <v>237</v>
      </c>
      <c r="I117" s="8">
        <v>158</v>
      </c>
      <c r="J117" s="13">
        <f t="shared" si="1"/>
        <v>1580</v>
      </c>
      <c r="K117" s="30"/>
    </row>
    <row r="118" spans="1:11" ht="30" customHeight="1">
      <c r="A118" s="4">
        <v>113</v>
      </c>
      <c r="B118" s="6" t="s">
        <v>351</v>
      </c>
      <c r="C118" s="9" t="s">
        <v>166</v>
      </c>
      <c r="D118" s="14" t="s">
        <v>167</v>
      </c>
      <c r="E118" s="6" t="s">
        <v>11</v>
      </c>
      <c r="F118" s="6" t="s">
        <v>1</v>
      </c>
      <c r="G118" s="6">
        <v>10</v>
      </c>
      <c r="H118" s="10" t="s">
        <v>237</v>
      </c>
      <c r="I118" s="8">
        <v>340</v>
      </c>
      <c r="J118" s="13">
        <f t="shared" si="1"/>
        <v>3400</v>
      </c>
      <c r="K118" s="30"/>
    </row>
    <row r="119" spans="1:11" ht="30" customHeight="1">
      <c r="A119" s="4">
        <v>114</v>
      </c>
      <c r="B119" s="6" t="s">
        <v>352</v>
      </c>
      <c r="C119" s="9" t="s">
        <v>168</v>
      </c>
      <c r="D119" s="14" t="s">
        <v>169</v>
      </c>
      <c r="E119" s="5" t="s">
        <v>11</v>
      </c>
      <c r="F119" s="6" t="s">
        <v>1</v>
      </c>
      <c r="G119" s="7">
        <v>20</v>
      </c>
      <c r="H119" s="10" t="s">
        <v>237</v>
      </c>
      <c r="I119" s="8">
        <v>140</v>
      </c>
      <c r="J119" s="13">
        <f t="shared" si="1"/>
        <v>2800</v>
      </c>
      <c r="K119" s="30"/>
    </row>
    <row r="120" spans="1:11" ht="30" customHeight="1">
      <c r="A120" s="4">
        <v>115</v>
      </c>
      <c r="B120" s="6" t="s">
        <v>353</v>
      </c>
      <c r="C120" s="9" t="s">
        <v>170</v>
      </c>
      <c r="D120" s="14" t="s">
        <v>169</v>
      </c>
      <c r="E120" s="6" t="s">
        <v>11</v>
      </c>
      <c r="F120" s="6" t="s">
        <v>1</v>
      </c>
      <c r="G120" s="6">
        <v>20</v>
      </c>
      <c r="H120" s="10" t="s">
        <v>237</v>
      </c>
      <c r="I120" s="8">
        <v>138</v>
      </c>
      <c r="J120" s="13">
        <f t="shared" si="1"/>
        <v>2760</v>
      </c>
      <c r="K120" s="30"/>
    </row>
    <row r="121" spans="1:11" ht="30" customHeight="1">
      <c r="A121" s="4">
        <v>116</v>
      </c>
      <c r="B121" s="6" t="s">
        <v>354</v>
      </c>
      <c r="C121" s="9" t="s">
        <v>246</v>
      </c>
      <c r="D121" s="14" t="s">
        <v>171</v>
      </c>
      <c r="E121" s="6" t="s">
        <v>11</v>
      </c>
      <c r="F121" s="6" t="s">
        <v>1</v>
      </c>
      <c r="G121" s="6">
        <v>10</v>
      </c>
      <c r="H121" s="10" t="s">
        <v>237</v>
      </c>
      <c r="I121" s="8">
        <v>169</v>
      </c>
      <c r="J121" s="13">
        <f t="shared" si="1"/>
        <v>1690</v>
      </c>
      <c r="K121" s="30"/>
    </row>
    <row r="122" spans="1:11" ht="30" customHeight="1">
      <c r="A122" s="4">
        <v>117</v>
      </c>
      <c r="B122" s="6" t="s">
        <v>355</v>
      </c>
      <c r="C122" s="9" t="s">
        <v>260</v>
      </c>
      <c r="D122" s="14" t="s">
        <v>172</v>
      </c>
      <c r="E122" s="5" t="s">
        <v>11</v>
      </c>
      <c r="F122" s="6" t="s">
        <v>1</v>
      </c>
      <c r="G122" s="7">
        <v>10</v>
      </c>
      <c r="H122" s="10" t="s">
        <v>237</v>
      </c>
      <c r="I122" s="8">
        <v>290</v>
      </c>
      <c r="J122" s="13">
        <f t="shared" si="1"/>
        <v>2900</v>
      </c>
      <c r="K122" s="30"/>
    </row>
    <row r="123" spans="1:11" ht="30" customHeight="1">
      <c r="A123" s="4">
        <v>118</v>
      </c>
      <c r="B123" s="6" t="s">
        <v>356</v>
      </c>
      <c r="C123" s="9" t="s">
        <v>173</v>
      </c>
      <c r="D123" s="12" t="s">
        <v>174</v>
      </c>
      <c r="E123" s="5" t="s">
        <v>11</v>
      </c>
      <c r="F123" s="6" t="s">
        <v>1</v>
      </c>
      <c r="G123" s="7">
        <v>20</v>
      </c>
      <c r="H123" s="10" t="s">
        <v>237</v>
      </c>
      <c r="I123" s="8">
        <v>395</v>
      </c>
      <c r="J123" s="13">
        <f t="shared" si="1"/>
        <v>7900</v>
      </c>
      <c r="K123" s="30"/>
    </row>
    <row r="124" spans="1:11" ht="30" customHeight="1">
      <c r="A124" s="4">
        <v>119</v>
      </c>
      <c r="B124" s="6" t="s">
        <v>357</v>
      </c>
      <c r="C124" s="9" t="s">
        <v>175</v>
      </c>
      <c r="D124" s="14" t="s">
        <v>176</v>
      </c>
      <c r="E124" s="6" t="s">
        <v>11</v>
      </c>
      <c r="F124" s="6" t="s">
        <v>1</v>
      </c>
      <c r="G124" s="6">
        <v>10</v>
      </c>
      <c r="H124" s="10" t="s">
        <v>237</v>
      </c>
      <c r="I124" s="8">
        <v>680</v>
      </c>
      <c r="J124" s="13">
        <f t="shared" si="1"/>
        <v>6800</v>
      </c>
      <c r="K124" s="30"/>
    </row>
    <row r="125" spans="1:11" ht="30" customHeight="1">
      <c r="A125" s="4">
        <v>120</v>
      </c>
      <c r="B125" s="6" t="s">
        <v>359</v>
      </c>
      <c r="C125" s="9" t="s">
        <v>248</v>
      </c>
      <c r="D125" s="14" t="s">
        <v>178</v>
      </c>
      <c r="E125" s="6" t="s">
        <v>11</v>
      </c>
      <c r="F125" s="6" t="s">
        <v>1</v>
      </c>
      <c r="G125" s="6">
        <v>10</v>
      </c>
      <c r="H125" s="10" t="s">
        <v>237</v>
      </c>
      <c r="I125" s="8">
        <v>239</v>
      </c>
      <c r="J125" s="13">
        <f t="shared" si="1"/>
        <v>2390</v>
      </c>
      <c r="K125" s="30"/>
    </row>
    <row r="126" spans="1:11" ht="30" customHeight="1">
      <c r="A126" s="4">
        <v>121</v>
      </c>
      <c r="B126" s="6" t="s">
        <v>360</v>
      </c>
      <c r="C126" s="9" t="s">
        <v>179</v>
      </c>
      <c r="D126" s="14" t="s">
        <v>180</v>
      </c>
      <c r="E126" s="6" t="s">
        <v>11</v>
      </c>
      <c r="F126" s="6" t="s">
        <v>1</v>
      </c>
      <c r="G126" s="6">
        <v>10</v>
      </c>
      <c r="H126" s="10" t="s">
        <v>237</v>
      </c>
      <c r="I126" s="8">
        <v>124</v>
      </c>
      <c r="J126" s="13">
        <f t="shared" si="1"/>
        <v>1240</v>
      </c>
      <c r="K126" s="30"/>
    </row>
    <row r="127" spans="1:11" ht="30" customHeight="1">
      <c r="A127" s="4">
        <v>122</v>
      </c>
      <c r="B127" s="6" t="s">
        <v>361</v>
      </c>
      <c r="C127" s="9" t="s">
        <v>181</v>
      </c>
      <c r="D127" s="14" t="s">
        <v>182</v>
      </c>
      <c r="E127" s="6" t="s">
        <v>11</v>
      </c>
      <c r="F127" s="6" t="s">
        <v>1</v>
      </c>
      <c r="G127" s="6">
        <v>20</v>
      </c>
      <c r="H127" s="10" t="s">
        <v>237</v>
      </c>
      <c r="I127" s="8">
        <v>136</v>
      </c>
      <c r="J127" s="13">
        <f t="shared" si="1"/>
        <v>2720</v>
      </c>
      <c r="K127" s="30"/>
    </row>
    <row r="128" spans="1:11" ht="30" customHeight="1">
      <c r="A128" s="4">
        <v>123</v>
      </c>
      <c r="B128" s="6" t="s">
        <v>362</v>
      </c>
      <c r="C128" s="9" t="s">
        <v>249</v>
      </c>
      <c r="D128" s="14" t="s">
        <v>183</v>
      </c>
      <c r="E128" s="6" t="s">
        <v>11</v>
      </c>
      <c r="F128" s="6" t="s">
        <v>16</v>
      </c>
      <c r="G128" s="6">
        <v>10</v>
      </c>
      <c r="H128" s="10" t="s">
        <v>237</v>
      </c>
      <c r="I128" s="8">
        <v>250</v>
      </c>
      <c r="J128" s="13">
        <f t="shared" si="1"/>
        <v>2500</v>
      </c>
      <c r="K128" s="30"/>
    </row>
    <row r="129" spans="1:11" ht="30" customHeight="1">
      <c r="A129" s="4">
        <v>124</v>
      </c>
      <c r="B129" s="6" t="s">
        <v>363</v>
      </c>
      <c r="C129" s="9" t="s">
        <v>250</v>
      </c>
      <c r="D129" s="14" t="s">
        <v>184</v>
      </c>
      <c r="E129" s="6" t="s">
        <v>11</v>
      </c>
      <c r="F129" s="6" t="s">
        <v>1</v>
      </c>
      <c r="G129" s="6">
        <v>10</v>
      </c>
      <c r="H129" s="10" t="s">
        <v>237</v>
      </c>
      <c r="I129" s="8">
        <v>122</v>
      </c>
      <c r="J129" s="13">
        <f t="shared" si="1"/>
        <v>1220</v>
      </c>
      <c r="K129" s="30"/>
    </row>
    <row r="130" spans="1:11" ht="30" customHeight="1">
      <c r="A130" s="4">
        <v>125</v>
      </c>
      <c r="B130" s="6" t="s">
        <v>364</v>
      </c>
      <c r="C130" s="9" t="s">
        <v>185</v>
      </c>
      <c r="D130" s="14" t="s">
        <v>186</v>
      </c>
      <c r="E130" s="6" t="s">
        <v>11</v>
      </c>
      <c r="F130" s="6" t="s">
        <v>1</v>
      </c>
      <c r="G130" s="6">
        <v>10</v>
      </c>
      <c r="H130" s="10" t="s">
        <v>237</v>
      </c>
      <c r="I130" s="8">
        <v>230</v>
      </c>
      <c r="J130" s="13">
        <f t="shared" si="1"/>
        <v>2300</v>
      </c>
      <c r="K130" s="30"/>
    </row>
    <row r="131" spans="1:11" ht="30" customHeight="1">
      <c r="A131" s="4">
        <v>126</v>
      </c>
      <c r="B131" s="6" t="s">
        <v>365</v>
      </c>
      <c r="C131" s="9" t="s">
        <v>251</v>
      </c>
      <c r="D131" s="14" t="s">
        <v>187</v>
      </c>
      <c r="E131" s="6" t="s">
        <v>11</v>
      </c>
      <c r="F131" s="6" t="s">
        <v>1</v>
      </c>
      <c r="G131" s="6">
        <v>20</v>
      </c>
      <c r="H131" s="10" t="s">
        <v>237</v>
      </c>
      <c r="I131" s="8">
        <v>125</v>
      </c>
      <c r="J131" s="13">
        <f t="shared" si="1"/>
        <v>2500</v>
      </c>
      <c r="K131" s="30"/>
    </row>
    <row r="132" spans="1:11" ht="30" customHeight="1">
      <c r="A132" s="4">
        <v>127</v>
      </c>
      <c r="B132" s="6" t="s">
        <v>366</v>
      </c>
      <c r="C132" s="9" t="s">
        <v>188</v>
      </c>
      <c r="D132" s="14" t="s">
        <v>189</v>
      </c>
      <c r="E132" s="6" t="s">
        <v>11</v>
      </c>
      <c r="F132" s="6" t="s">
        <v>1</v>
      </c>
      <c r="G132" s="6">
        <v>10</v>
      </c>
      <c r="H132" s="10" t="s">
        <v>237</v>
      </c>
      <c r="I132" s="8">
        <v>320</v>
      </c>
      <c r="J132" s="13">
        <f t="shared" si="1"/>
        <v>3200</v>
      </c>
      <c r="K132" s="30"/>
    </row>
    <row r="133" spans="1:11" ht="30" customHeight="1">
      <c r="A133" s="4">
        <v>128</v>
      </c>
      <c r="B133" s="6" t="s">
        <v>367</v>
      </c>
      <c r="C133" s="9" t="s">
        <v>190</v>
      </c>
      <c r="D133" s="14" t="s">
        <v>191</v>
      </c>
      <c r="E133" s="6" t="s">
        <v>11</v>
      </c>
      <c r="F133" s="6" t="s">
        <v>1</v>
      </c>
      <c r="G133" s="6">
        <v>10</v>
      </c>
      <c r="H133" s="10" t="s">
        <v>237</v>
      </c>
      <c r="I133" s="8">
        <v>190</v>
      </c>
      <c r="J133" s="13">
        <f t="shared" si="1"/>
        <v>1900</v>
      </c>
      <c r="K133" s="30"/>
    </row>
    <row r="134" spans="1:11" ht="30" customHeight="1">
      <c r="A134" s="4">
        <v>129</v>
      </c>
      <c r="B134" s="6" t="s">
        <v>368</v>
      </c>
      <c r="C134" s="9" t="s">
        <v>192</v>
      </c>
      <c r="D134" s="12" t="s">
        <v>193</v>
      </c>
      <c r="E134" s="6" t="s">
        <v>21</v>
      </c>
      <c r="F134" s="6" t="s">
        <v>1</v>
      </c>
      <c r="G134" s="6">
        <v>70</v>
      </c>
      <c r="H134" s="10" t="s">
        <v>237</v>
      </c>
      <c r="I134" s="8">
        <v>43</v>
      </c>
      <c r="J134" s="13">
        <f aca="true" t="shared" si="2" ref="J134:J197">G134*I134</f>
        <v>3010</v>
      </c>
      <c r="K134" s="30"/>
    </row>
    <row r="135" spans="1:11" ht="30" customHeight="1">
      <c r="A135" s="4">
        <v>130</v>
      </c>
      <c r="B135" s="6" t="s">
        <v>369</v>
      </c>
      <c r="C135" s="9" t="s">
        <v>194</v>
      </c>
      <c r="D135" s="12" t="s">
        <v>195</v>
      </c>
      <c r="E135" s="6" t="s">
        <v>21</v>
      </c>
      <c r="F135" s="6" t="s">
        <v>1</v>
      </c>
      <c r="G135" s="6">
        <v>70</v>
      </c>
      <c r="H135" s="10" t="s">
        <v>237</v>
      </c>
      <c r="I135" s="8">
        <v>45</v>
      </c>
      <c r="J135" s="13">
        <f t="shared" si="2"/>
        <v>3150</v>
      </c>
      <c r="K135" s="30"/>
    </row>
    <row r="136" spans="1:11" ht="30" customHeight="1">
      <c r="A136" s="4">
        <v>131</v>
      </c>
      <c r="B136" s="6" t="s">
        <v>370</v>
      </c>
      <c r="C136" s="9" t="s">
        <v>196</v>
      </c>
      <c r="D136" s="12" t="s">
        <v>197</v>
      </c>
      <c r="E136" s="5" t="s">
        <v>18</v>
      </c>
      <c r="F136" s="6" t="s">
        <v>1</v>
      </c>
      <c r="G136" s="7">
        <v>10</v>
      </c>
      <c r="H136" s="10" t="s">
        <v>237</v>
      </c>
      <c r="I136" s="8">
        <v>160</v>
      </c>
      <c r="J136" s="13">
        <f t="shared" si="2"/>
        <v>1600</v>
      </c>
      <c r="K136" s="30"/>
    </row>
    <row r="137" spans="1:11" ht="30" customHeight="1">
      <c r="A137" s="4">
        <v>132</v>
      </c>
      <c r="B137" s="6" t="s">
        <v>371</v>
      </c>
      <c r="C137" s="9" t="s">
        <v>198</v>
      </c>
      <c r="D137" s="12" t="s">
        <v>199</v>
      </c>
      <c r="E137" s="5" t="s">
        <v>18</v>
      </c>
      <c r="F137" s="6" t="s">
        <v>1</v>
      </c>
      <c r="G137" s="7">
        <v>10</v>
      </c>
      <c r="H137" s="10" t="s">
        <v>237</v>
      </c>
      <c r="I137" s="8">
        <v>72</v>
      </c>
      <c r="J137" s="13">
        <f t="shared" si="2"/>
        <v>720</v>
      </c>
      <c r="K137" s="30"/>
    </row>
    <row r="138" spans="1:11" ht="30" customHeight="1">
      <c r="A138" s="4">
        <v>133</v>
      </c>
      <c r="B138" s="6" t="s">
        <v>373</v>
      </c>
      <c r="C138" s="9" t="s">
        <v>202</v>
      </c>
      <c r="D138" s="12" t="s">
        <v>203</v>
      </c>
      <c r="E138" s="6" t="s">
        <v>21</v>
      </c>
      <c r="F138" s="6" t="s">
        <v>1</v>
      </c>
      <c r="G138" s="6">
        <v>50</v>
      </c>
      <c r="H138" s="10" t="s">
        <v>237</v>
      </c>
      <c r="I138" s="8">
        <v>190</v>
      </c>
      <c r="J138" s="13">
        <f t="shared" si="2"/>
        <v>9500</v>
      </c>
      <c r="K138" s="30"/>
    </row>
    <row r="139" spans="1:11" ht="30" customHeight="1">
      <c r="A139" s="4">
        <v>134</v>
      </c>
      <c r="B139" s="6" t="s">
        <v>374</v>
      </c>
      <c r="C139" s="9" t="s">
        <v>252</v>
      </c>
      <c r="D139" s="12" t="s">
        <v>204</v>
      </c>
      <c r="E139" s="6" t="s">
        <v>21</v>
      </c>
      <c r="F139" s="6" t="s">
        <v>1</v>
      </c>
      <c r="G139" s="6">
        <v>50</v>
      </c>
      <c r="H139" s="10" t="s">
        <v>237</v>
      </c>
      <c r="I139" s="8">
        <v>36</v>
      </c>
      <c r="J139" s="13">
        <f t="shared" si="2"/>
        <v>1800</v>
      </c>
      <c r="K139" s="30"/>
    </row>
    <row r="140" spans="1:11" ht="30" customHeight="1">
      <c r="A140" s="4">
        <v>135</v>
      </c>
      <c r="B140" s="6" t="s">
        <v>372</v>
      </c>
      <c r="C140" s="9" t="s">
        <v>200</v>
      </c>
      <c r="D140" s="12" t="s">
        <v>201</v>
      </c>
      <c r="E140" s="6" t="s">
        <v>18</v>
      </c>
      <c r="F140" s="6" t="s">
        <v>1</v>
      </c>
      <c r="G140" s="6">
        <v>20</v>
      </c>
      <c r="H140" s="10" t="s">
        <v>237</v>
      </c>
      <c r="I140" s="8">
        <v>45</v>
      </c>
      <c r="J140" s="13">
        <f t="shared" si="2"/>
        <v>900</v>
      </c>
      <c r="K140" s="30"/>
    </row>
    <row r="141" spans="1:11" ht="30" customHeight="1">
      <c r="A141" s="4">
        <v>136</v>
      </c>
      <c r="B141" s="6" t="s">
        <v>375</v>
      </c>
      <c r="C141" s="9" t="s">
        <v>205</v>
      </c>
      <c r="D141" s="12" t="s">
        <v>206</v>
      </c>
      <c r="E141" s="6" t="s">
        <v>21</v>
      </c>
      <c r="F141" s="6" t="s">
        <v>1</v>
      </c>
      <c r="G141" s="6">
        <v>50</v>
      </c>
      <c r="H141" s="10" t="s">
        <v>237</v>
      </c>
      <c r="I141" s="8">
        <v>24</v>
      </c>
      <c r="J141" s="13">
        <f t="shared" si="2"/>
        <v>1200</v>
      </c>
      <c r="K141" s="30"/>
    </row>
    <row r="142" spans="1:11" ht="30" customHeight="1">
      <c r="A142" s="4">
        <v>137</v>
      </c>
      <c r="B142" s="6" t="s">
        <v>376</v>
      </c>
      <c r="C142" s="9" t="s">
        <v>207</v>
      </c>
      <c r="D142" s="12" t="s">
        <v>208</v>
      </c>
      <c r="E142" s="6" t="s">
        <v>21</v>
      </c>
      <c r="F142" s="6" t="s">
        <v>1</v>
      </c>
      <c r="G142" s="6">
        <v>100</v>
      </c>
      <c r="H142" s="10" t="s">
        <v>237</v>
      </c>
      <c r="I142" s="8">
        <v>25</v>
      </c>
      <c r="J142" s="13">
        <f t="shared" si="2"/>
        <v>2500</v>
      </c>
      <c r="K142" s="30"/>
    </row>
    <row r="143" spans="1:11" ht="30" customHeight="1">
      <c r="A143" s="4">
        <v>138</v>
      </c>
      <c r="B143" s="6" t="s">
        <v>377</v>
      </c>
      <c r="C143" s="9" t="s">
        <v>209</v>
      </c>
      <c r="D143" s="12" t="s">
        <v>210</v>
      </c>
      <c r="E143" s="5" t="s">
        <v>18</v>
      </c>
      <c r="F143" s="6" t="s">
        <v>1</v>
      </c>
      <c r="G143" s="7">
        <v>40</v>
      </c>
      <c r="H143" s="10" t="s">
        <v>237</v>
      </c>
      <c r="I143" s="8">
        <v>24</v>
      </c>
      <c r="J143" s="13">
        <f t="shared" si="2"/>
        <v>960</v>
      </c>
      <c r="K143" s="30"/>
    </row>
    <row r="144" spans="1:11" ht="30" customHeight="1">
      <c r="A144" s="4">
        <v>139</v>
      </c>
      <c r="B144" s="6" t="s">
        <v>378</v>
      </c>
      <c r="C144" s="9" t="s">
        <v>211</v>
      </c>
      <c r="D144" s="12" t="s">
        <v>212</v>
      </c>
      <c r="E144" s="6" t="s">
        <v>21</v>
      </c>
      <c r="F144" s="6" t="s">
        <v>1</v>
      </c>
      <c r="G144" s="6">
        <v>100</v>
      </c>
      <c r="H144" s="10" t="s">
        <v>237</v>
      </c>
      <c r="I144" s="8">
        <v>49</v>
      </c>
      <c r="J144" s="13">
        <f t="shared" si="2"/>
        <v>4900</v>
      </c>
      <c r="K144" s="30"/>
    </row>
    <row r="145" spans="1:11" ht="30" customHeight="1">
      <c r="A145" s="4">
        <v>140</v>
      </c>
      <c r="B145" s="6" t="s">
        <v>379</v>
      </c>
      <c r="C145" s="9" t="s">
        <v>213</v>
      </c>
      <c r="D145" s="12" t="s">
        <v>214</v>
      </c>
      <c r="E145" s="6" t="s">
        <v>21</v>
      </c>
      <c r="F145" s="6" t="s">
        <v>1</v>
      </c>
      <c r="G145" s="6">
        <v>40</v>
      </c>
      <c r="H145" s="10" t="s">
        <v>237</v>
      </c>
      <c r="I145" s="8">
        <v>15.5</v>
      </c>
      <c r="J145" s="13">
        <f t="shared" si="2"/>
        <v>620</v>
      </c>
      <c r="K145" s="30"/>
    </row>
    <row r="146" spans="1:11" ht="30" customHeight="1">
      <c r="A146" s="4">
        <v>141</v>
      </c>
      <c r="B146" s="6" t="s">
        <v>380</v>
      </c>
      <c r="C146" s="9" t="s">
        <v>253</v>
      </c>
      <c r="D146" s="12" t="s">
        <v>215</v>
      </c>
      <c r="E146" s="6" t="s">
        <v>21</v>
      </c>
      <c r="F146" s="6" t="s">
        <v>1</v>
      </c>
      <c r="G146" s="6">
        <v>40</v>
      </c>
      <c r="H146" s="10" t="s">
        <v>237</v>
      </c>
      <c r="I146" s="8">
        <v>28.5</v>
      </c>
      <c r="J146" s="13">
        <f t="shared" si="2"/>
        <v>1140</v>
      </c>
      <c r="K146" s="30"/>
    </row>
    <row r="147" spans="1:11" ht="30" customHeight="1">
      <c r="A147" s="4">
        <v>142</v>
      </c>
      <c r="B147" s="6"/>
      <c r="C147" s="9" t="s">
        <v>489</v>
      </c>
      <c r="D147" s="12" t="s">
        <v>488</v>
      </c>
      <c r="E147" s="5" t="s">
        <v>464</v>
      </c>
      <c r="F147" s="6" t="s">
        <v>1</v>
      </c>
      <c r="G147" s="7"/>
      <c r="H147" s="10" t="s">
        <v>465</v>
      </c>
      <c r="I147" s="8">
        <v>15.5</v>
      </c>
      <c r="J147" s="13">
        <f t="shared" si="2"/>
        <v>0</v>
      </c>
      <c r="K147" s="30"/>
    </row>
    <row r="148" spans="1:11" ht="30" customHeight="1">
      <c r="A148" s="4">
        <v>143</v>
      </c>
      <c r="B148" s="6" t="s">
        <v>381</v>
      </c>
      <c r="C148" s="9" t="s">
        <v>404</v>
      </c>
      <c r="D148" s="12" t="s">
        <v>422</v>
      </c>
      <c r="E148" s="5">
        <f>6*18*0.08</f>
        <v>8.64</v>
      </c>
      <c r="F148" s="6" t="s">
        <v>16</v>
      </c>
      <c r="G148" s="7">
        <v>10</v>
      </c>
      <c r="H148" s="10" t="s">
        <v>237</v>
      </c>
      <c r="I148" s="8">
        <v>5.5</v>
      </c>
      <c r="J148" s="13">
        <f t="shared" si="2"/>
        <v>55</v>
      </c>
      <c r="K148" s="30"/>
    </row>
    <row r="149" spans="1:11" ht="30" customHeight="1">
      <c r="A149" s="4">
        <v>144</v>
      </c>
      <c r="B149" s="6"/>
      <c r="C149" s="9" t="s">
        <v>424</v>
      </c>
      <c r="D149" s="12" t="s">
        <v>423</v>
      </c>
      <c r="E149" s="5">
        <f>144*0.09</f>
        <v>12.959999999999999</v>
      </c>
      <c r="F149" s="6" t="s">
        <v>16</v>
      </c>
      <c r="G149" s="7"/>
      <c r="H149" s="10" t="s">
        <v>237</v>
      </c>
      <c r="I149" s="8">
        <f>1223.2/144</f>
        <v>8.494444444444445</v>
      </c>
      <c r="J149" s="13">
        <f t="shared" si="2"/>
        <v>0</v>
      </c>
      <c r="K149" s="30"/>
    </row>
    <row r="150" spans="1:11" ht="30" customHeight="1">
      <c r="A150" s="4">
        <v>145</v>
      </c>
      <c r="B150" s="6" t="s">
        <v>382</v>
      </c>
      <c r="C150" s="9" t="s">
        <v>216</v>
      </c>
      <c r="D150" s="12" t="s">
        <v>217</v>
      </c>
      <c r="E150" s="5" t="s">
        <v>18</v>
      </c>
      <c r="F150" s="6" t="s">
        <v>1</v>
      </c>
      <c r="G150" s="7">
        <v>10</v>
      </c>
      <c r="H150" s="10" t="s">
        <v>237</v>
      </c>
      <c r="I150" s="8">
        <v>69.5</v>
      </c>
      <c r="J150" s="13">
        <f t="shared" si="2"/>
        <v>695</v>
      </c>
      <c r="K150" s="30"/>
    </row>
    <row r="151" spans="1:11" ht="30" customHeight="1">
      <c r="A151" s="4">
        <v>146</v>
      </c>
      <c r="B151" s="6" t="s">
        <v>383</v>
      </c>
      <c r="C151" s="9" t="s">
        <v>218</v>
      </c>
      <c r="D151" s="12" t="s">
        <v>219</v>
      </c>
      <c r="E151" s="6" t="s">
        <v>21</v>
      </c>
      <c r="F151" s="6" t="s">
        <v>1</v>
      </c>
      <c r="G151" s="7">
        <v>20</v>
      </c>
      <c r="H151" s="10" t="s">
        <v>237</v>
      </c>
      <c r="I151" s="8">
        <v>135</v>
      </c>
      <c r="J151" s="13">
        <f t="shared" si="2"/>
        <v>2700</v>
      </c>
      <c r="K151" s="30"/>
    </row>
    <row r="152" spans="1:11" ht="30" customHeight="1">
      <c r="A152" s="4">
        <v>147</v>
      </c>
      <c r="B152" s="6" t="s">
        <v>384</v>
      </c>
      <c r="C152" s="9" t="s">
        <v>462</v>
      </c>
      <c r="D152" s="12" t="s">
        <v>220</v>
      </c>
      <c r="E152" s="6" t="s">
        <v>221</v>
      </c>
      <c r="F152" s="6" t="s">
        <v>16</v>
      </c>
      <c r="G152" s="6">
        <v>50</v>
      </c>
      <c r="H152" s="10" t="s">
        <v>237</v>
      </c>
      <c r="I152" s="8">
        <v>12.5</v>
      </c>
      <c r="J152" s="13">
        <f t="shared" si="2"/>
        <v>625</v>
      </c>
      <c r="K152" s="30">
        <v>523090</v>
      </c>
    </row>
    <row r="153" spans="1:11" ht="30" customHeight="1">
      <c r="A153" s="4">
        <v>148</v>
      </c>
      <c r="B153" s="6" t="s">
        <v>385</v>
      </c>
      <c r="C153" s="14" t="s">
        <v>222</v>
      </c>
      <c r="D153" s="12" t="s">
        <v>223</v>
      </c>
      <c r="E153" s="5" t="s">
        <v>224</v>
      </c>
      <c r="F153" s="6" t="s">
        <v>16</v>
      </c>
      <c r="G153" s="7">
        <v>20</v>
      </c>
      <c r="H153" s="10" t="s">
        <v>237</v>
      </c>
      <c r="I153" s="8">
        <v>13</v>
      </c>
      <c r="J153" s="13">
        <f t="shared" si="2"/>
        <v>260</v>
      </c>
      <c r="K153" s="30">
        <v>500071</v>
      </c>
    </row>
    <row r="154" spans="1:11" ht="30" customHeight="1">
      <c r="A154" s="4">
        <v>149</v>
      </c>
      <c r="B154" s="6" t="s">
        <v>386</v>
      </c>
      <c r="C154" s="14" t="s">
        <v>225</v>
      </c>
      <c r="D154" s="12" t="s">
        <v>226</v>
      </c>
      <c r="E154" s="5" t="s">
        <v>224</v>
      </c>
      <c r="F154" s="6" t="s">
        <v>16</v>
      </c>
      <c r="G154" s="7">
        <v>20</v>
      </c>
      <c r="H154" s="10" t="s">
        <v>237</v>
      </c>
      <c r="I154" s="8">
        <v>13</v>
      </c>
      <c r="J154" s="13">
        <f t="shared" si="2"/>
        <v>260</v>
      </c>
      <c r="K154" s="30">
        <v>500047</v>
      </c>
    </row>
    <row r="155" spans="1:11" ht="30" customHeight="1">
      <c r="A155" s="4">
        <v>150</v>
      </c>
      <c r="B155" s="6" t="s">
        <v>391</v>
      </c>
      <c r="C155" s="9" t="s">
        <v>257</v>
      </c>
      <c r="D155" s="12" t="s">
        <v>231</v>
      </c>
      <c r="E155" s="5" t="s">
        <v>224</v>
      </c>
      <c r="F155" s="6" t="s">
        <v>16</v>
      </c>
      <c r="G155" s="7">
        <v>20</v>
      </c>
      <c r="H155" s="10" t="s">
        <v>237</v>
      </c>
      <c r="I155" s="8">
        <v>18.5</v>
      </c>
      <c r="J155" s="13">
        <f t="shared" si="2"/>
        <v>370</v>
      </c>
      <c r="K155" s="30">
        <v>502041</v>
      </c>
    </row>
    <row r="156" spans="1:11" ht="30" customHeight="1">
      <c r="A156" s="4">
        <v>151</v>
      </c>
      <c r="B156" s="6" t="s">
        <v>387</v>
      </c>
      <c r="C156" s="9" t="s">
        <v>227</v>
      </c>
      <c r="D156" s="12" t="s">
        <v>228</v>
      </c>
      <c r="E156" s="5" t="s">
        <v>224</v>
      </c>
      <c r="F156" s="6" t="s">
        <v>16</v>
      </c>
      <c r="G156" s="7">
        <v>20</v>
      </c>
      <c r="H156" s="10" t="s">
        <v>237</v>
      </c>
      <c r="I156" s="8">
        <v>9.9</v>
      </c>
      <c r="J156" s="13">
        <f t="shared" si="2"/>
        <v>198</v>
      </c>
      <c r="K156" s="30">
        <v>502357</v>
      </c>
    </row>
    <row r="157" spans="1:11" ht="30" customHeight="1">
      <c r="A157" s="4">
        <v>152</v>
      </c>
      <c r="B157" s="6" t="s">
        <v>388</v>
      </c>
      <c r="C157" s="9" t="s">
        <v>229</v>
      </c>
      <c r="D157" s="12" t="s">
        <v>230</v>
      </c>
      <c r="E157" s="5" t="s">
        <v>224</v>
      </c>
      <c r="F157" s="6" t="s">
        <v>16</v>
      </c>
      <c r="G157" s="7">
        <v>20</v>
      </c>
      <c r="H157" s="10" t="s">
        <v>237</v>
      </c>
      <c r="I157" s="8">
        <v>9.9</v>
      </c>
      <c r="J157" s="13">
        <f t="shared" si="2"/>
        <v>198</v>
      </c>
      <c r="K157" s="30">
        <v>502281</v>
      </c>
    </row>
    <row r="158" spans="1:11" ht="30" customHeight="1">
      <c r="A158" s="4">
        <v>153</v>
      </c>
      <c r="B158" s="6" t="s">
        <v>389</v>
      </c>
      <c r="C158" s="14" t="s">
        <v>490</v>
      </c>
      <c r="D158" s="12" t="s">
        <v>491</v>
      </c>
      <c r="E158" s="5" t="s">
        <v>224</v>
      </c>
      <c r="F158" s="6" t="s">
        <v>16</v>
      </c>
      <c r="G158" s="7">
        <v>20</v>
      </c>
      <c r="H158" s="10" t="s">
        <v>237</v>
      </c>
      <c r="I158" s="8">
        <v>6</v>
      </c>
      <c r="J158" s="13">
        <f t="shared" si="2"/>
        <v>120</v>
      </c>
      <c r="K158" s="30">
        <v>502010</v>
      </c>
    </row>
    <row r="159" spans="1:11" ht="15">
      <c r="A159" s="4">
        <v>154</v>
      </c>
      <c r="B159" s="6" t="s">
        <v>390</v>
      </c>
      <c r="C159" s="9" t="s">
        <v>492</v>
      </c>
      <c r="D159" s="12" t="s">
        <v>493</v>
      </c>
      <c r="E159" s="5" t="s">
        <v>224</v>
      </c>
      <c r="F159" s="6" t="s">
        <v>16</v>
      </c>
      <c r="G159" s="7">
        <v>20</v>
      </c>
      <c r="H159" s="10" t="s">
        <v>237</v>
      </c>
      <c r="I159" s="8">
        <v>6</v>
      </c>
      <c r="J159" s="13">
        <f t="shared" si="2"/>
        <v>120</v>
      </c>
      <c r="K159" s="30">
        <v>502031</v>
      </c>
    </row>
    <row r="160" spans="1:11" ht="30">
      <c r="A160" s="4"/>
      <c r="B160" s="6"/>
      <c r="C160" s="25" t="s">
        <v>494</v>
      </c>
      <c r="D160" s="12" t="s">
        <v>499</v>
      </c>
      <c r="E160" s="5" t="s">
        <v>505</v>
      </c>
      <c r="F160" s="6" t="s">
        <v>16</v>
      </c>
      <c r="G160" s="7">
        <v>20</v>
      </c>
      <c r="H160" s="10" t="s">
        <v>237</v>
      </c>
      <c r="I160" s="8">
        <v>13.9</v>
      </c>
      <c r="J160" s="13">
        <f t="shared" si="2"/>
        <v>278</v>
      </c>
      <c r="K160" s="30">
        <v>502431</v>
      </c>
    </row>
    <row r="161" spans="1:11" ht="30">
      <c r="A161" s="4"/>
      <c r="B161" s="6"/>
      <c r="C161" s="25" t="s">
        <v>495</v>
      </c>
      <c r="D161" s="12" t="s">
        <v>500</v>
      </c>
      <c r="E161" s="5" t="s">
        <v>505</v>
      </c>
      <c r="F161" s="6" t="s">
        <v>16</v>
      </c>
      <c r="G161" s="7">
        <v>20</v>
      </c>
      <c r="H161" s="10" t="s">
        <v>237</v>
      </c>
      <c r="I161" s="8">
        <v>13.9</v>
      </c>
      <c r="J161" s="13">
        <f t="shared" si="2"/>
        <v>278</v>
      </c>
      <c r="K161" s="30">
        <v>502432</v>
      </c>
    </row>
    <row r="162" spans="1:11" ht="30">
      <c r="A162" s="4"/>
      <c r="B162" s="6"/>
      <c r="C162" s="25" t="s">
        <v>496</v>
      </c>
      <c r="D162" s="12" t="s">
        <v>500</v>
      </c>
      <c r="E162" s="5" t="s">
        <v>506</v>
      </c>
      <c r="F162" s="6" t="s">
        <v>16</v>
      </c>
      <c r="G162" s="7">
        <v>20</v>
      </c>
      <c r="H162" s="10" t="s">
        <v>237</v>
      </c>
      <c r="I162" s="8">
        <v>13.9</v>
      </c>
      <c r="J162" s="13">
        <f t="shared" si="2"/>
        <v>278</v>
      </c>
      <c r="K162" s="30">
        <v>502363</v>
      </c>
    </row>
    <row r="163" spans="1:11" ht="30">
      <c r="A163" s="4"/>
      <c r="B163" s="6"/>
      <c r="C163" s="11" t="s">
        <v>497</v>
      </c>
      <c r="D163" s="12" t="s">
        <v>501</v>
      </c>
      <c r="E163" s="5" t="s">
        <v>506</v>
      </c>
      <c r="F163" s="6" t="s">
        <v>16</v>
      </c>
      <c r="G163" s="7">
        <v>20</v>
      </c>
      <c r="H163" s="10" t="s">
        <v>237</v>
      </c>
      <c r="I163" s="8">
        <v>13.9</v>
      </c>
      <c r="J163" s="13">
        <f t="shared" si="2"/>
        <v>278</v>
      </c>
      <c r="K163" s="30">
        <v>502356</v>
      </c>
    </row>
    <row r="164" spans="1:11" ht="30">
      <c r="A164" s="4"/>
      <c r="B164" s="6"/>
      <c r="C164" s="11" t="s">
        <v>498</v>
      </c>
      <c r="D164" s="12" t="s">
        <v>502</v>
      </c>
      <c r="E164" s="5" t="s">
        <v>506</v>
      </c>
      <c r="F164" s="6" t="s">
        <v>16</v>
      </c>
      <c r="G164" s="7">
        <v>20</v>
      </c>
      <c r="H164" s="10" t="s">
        <v>237</v>
      </c>
      <c r="I164" s="8">
        <v>13.9</v>
      </c>
      <c r="J164" s="13">
        <f t="shared" si="2"/>
        <v>278</v>
      </c>
      <c r="K164" s="30">
        <v>502361</v>
      </c>
    </row>
    <row r="165" spans="1:11" ht="15">
      <c r="A165" s="4">
        <v>156</v>
      </c>
      <c r="B165" s="6" t="s">
        <v>392</v>
      </c>
      <c r="C165" s="9" t="s">
        <v>232</v>
      </c>
      <c r="D165" s="12" t="s">
        <v>233</v>
      </c>
      <c r="E165" s="6" t="s">
        <v>21</v>
      </c>
      <c r="F165" s="6" t="s">
        <v>1</v>
      </c>
      <c r="G165" s="6">
        <v>90</v>
      </c>
      <c r="H165" s="10" t="s">
        <v>237</v>
      </c>
      <c r="I165" s="8">
        <v>49.9</v>
      </c>
      <c r="J165" s="13">
        <f t="shared" si="2"/>
        <v>4491</v>
      </c>
      <c r="K165" s="30"/>
    </row>
    <row r="166" spans="1:11" ht="15">
      <c r="A166" s="4"/>
      <c r="B166" s="6"/>
      <c r="C166" s="11" t="s">
        <v>503</v>
      </c>
      <c r="D166" s="12" t="s">
        <v>504</v>
      </c>
      <c r="E166" s="5">
        <v>3</v>
      </c>
      <c r="F166" s="6" t="s">
        <v>1</v>
      </c>
      <c r="G166" s="7">
        <v>90</v>
      </c>
      <c r="H166" s="10" t="s">
        <v>237</v>
      </c>
      <c r="I166" s="8">
        <v>13.9</v>
      </c>
      <c r="J166" s="13">
        <f t="shared" si="2"/>
        <v>1251</v>
      </c>
      <c r="K166" s="30">
        <v>721112</v>
      </c>
    </row>
    <row r="167" spans="1:11" ht="15">
      <c r="A167" s="4"/>
      <c r="B167" s="6"/>
      <c r="C167" s="11" t="s">
        <v>507</v>
      </c>
      <c r="D167" s="12" t="s">
        <v>508</v>
      </c>
      <c r="E167" s="5" t="s">
        <v>15</v>
      </c>
      <c r="F167" s="6" t="s">
        <v>16</v>
      </c>
      <c r="G167" s="6">
        <v>90</v>
      </c>
      <c r="H167" s="10" t="s">
        <v>237</v>
      </c>
      <c r="I167" s="8">
        <v>419.9</v>
      </c>
      <c r="J167" s="13">
        <f t="shared" si="2"/>
        <v>37791</v>
      </c>
      <c r="K167" s="30">
        <v>336593</v>
      </c>
    </row>
    <row r="168" spans="1:11" ht="15">
      <c r="A168" s="4"/>
      <c r="B168" s="6"/>
      <c r="C168" s="11" t="s">
        <v>509</v>
      </c>
      <c r="D168" s="12" t="s">
        <v>512</v>
      </c>
      <c r="E168" s="5" t="s">
        <v>15</v>
      </c>
      <c r="F168" s="6" t="s">
        <v>16</v>
      </c>
      <c r="G168" s="7">
        <v>90</v>
      </c>
      <c r="H168" s="10" t="s">
        <v>237</v>
      </c>
      <c r="I168" s="8">
        <v>319.9</v>
      </c>
      <c r="J168" s="13">
        <f t="shared" si="2"/>
        <v>28790.999999999996</v>
      </c>
      <c r="K168" s="30">
        <v>336433</v>
      </c>
    </row>
    <row r="169" spans="1:11" ht="15">
      <c r="A169" s="4"/>
      <c r="B169" s="6"/>
      <c r="C169" s="11" t="s">
        <v>510</v>
      </c>
      <c r="D169" s="12" t="s">
        <v>511</v>
      </c>
      <c r="E169" s="5" t="s">
        <v>15</v>
      </c>
      <c r="F169" s="6" t="s">
        <v>16</v>
      </c>
      <c r="G169" s="6">
        <v>90</v>
      </c>
      <c r="H169" s="10" t="s">
        <v>237</v>
      </c>
      <c r="I169" s="8">
        <v>379.9</v>
      </c>
      <c r="J169" s="13">
        <f t="shared" si="2"/>
        <v>34191</v>
      </c>
      <c r="K169" s="30">
        <v>336594</v>
      </c>
    </row>
    <row r="170" spans="1:11" ht="30">
      <c r="A170" s="4"/>
      <c r="B170" s="6"/>
      <c r="C170" s="11" t="s">
        <v>513</v>
      </c>
      <c r="D170" s="12" t="s">
        <v>514</v>
      </c>
      <c r="E170" s="5" t="s">
        <v>15</v>
      </c>
      <c r="F170" s="6" t="s">
        <v>16</v>
      </c>
      <c r="G170" s="7">
        <v>90</v>
      </c>
      <c r="H170" s="10" t="s">
        <v>237</v>
      </c>
      <c r="I170" s="8">
        <v>339.9</v>
      </c>
      <c r="J170" s="13">
        <f t="shared" si="2"/>
        <v>30590.999999999996</v>
      </c>
      <c r="K170" s="30">
        <v>336456</v>
      </c>
    </row>
    <row r="171" spans="1:11" ht="15">
      <c r="A171" s="4"/>
      <c r="B171" s="6"/>
      <c r="C171" s="11" t="s">
        <v>515</v>
      </c>
      <c r="D171" s="12" t="s">
        <v>518</v>
      </c>
      <c r="E171" s="5" t="s">
        <v>15</v>
      </c>
      <c r="F171" s="6" t="s">
        <v>16</v>
      </c>
      <c r="G171" s="6">
        <v>90</v>
      </c>
      <c r="H171" s="10" t="s">
        <v>237</v>
      </c>
      <c r="I171" s="8">
        <v>330</v>
      </c>
      <c r="J171" s="13">
        <f t="shared" si="2"/>
        <v>29700</v>
      </c>
      <c r="K171" s="30">
        <v>336577</v>
      </c>
    </row>
    <row r="172" spans="1:11" ht="30">
      <c r="A172" s="4"/>
      <c r="B172" s="6"/>
      <c r="C172" s="11" t="s">
        <v>516</v>
      </c>
      <c r="D172" s="12" t="s">
        <v>517</v>
      </c>
      <c r="E172" s="5" t="s">
        <v>15</v>
      </c>
      <c r="F172" s="6" t="s">
        <v>16</v>
      </c>
      <c r="G172" s="7">
        <v>90</v>
      </c>
      <c r="H172" s="10" t="s">
        <v>237</v>
      </c>
      <c r="I172" s="8">
        <v>399.9</v>
      </c>
      <c r="J172" s="13">
        <f t="shared" si="2"/>
        <v>35991</v>
      </c>
      <c r="K172" s="30">
        <v>336568</v>
      </c>
    </row>
    <row r="173" spans="1:11" ht="30">
      <c r="A173" s="4"/>
      <c r="B173" s="6"/>
      <c r="C173" s="11" t="s">
        <v>519</v>
      </c>
      <c r="D173" s="12" t="s">
        <v>522</v>
      </c>
      <c r="E173" s="5" t="s">
        <v>15</v>
      </c>
      <c r="F173" s="6" t="s">
        <v>16</v>
      </c>
      <c r="G173" s="6">
        <v>90</v>
      </c>
      <c r="H173" s="10" t="s">
        <v>237</v>
      </c>
      <c r="I173" s="8">
        <v>409.9</v>
      </c>
      <c r="J173" s="13">
        <f t="shared" si="2"/>
        <v>36891</v>
      </c>
      <c r="K173" s="30">
        <v>336250</v>
      </c>
    </row>
    <row r="174" spans="1:11" ht="15">
      <c r="A174" s="4"/>
      <c r="B174" s="6"/>
      <c r="C174" s="11" t="s">
        <v>520</v>
      </c>
      <c r="D174" s="12" t="s">
        <v>521</v>
      </c>
      <c r="E174" s="5" t="s">
        <v>15</v>
      </c>
      <c r="F174" s="6" t="s">
        <v>16</v>
      </c>
      <c r="G174" s="7">
        <v>90</v>
      </c>
      <c r="H174" s="10" t="s">
        <v>237</v>
      </c>
      <c r="I174" s="8">
        <v>379.9</v>
      </c>
      <c r="J174" s="13">
        <f t="shared" si="2"/>
        <v>34191</v>
      </c>
      <c r="K174" s="30">
        <v>336566</v>
      </c>
    </row>
    <row r="175" spans="1:11" ht="15">
      <c r="A175" s="4"/>
      <c r="B175" s="6"/>
      <c r="C175" s="11" t="s">
        <v>523</v>
      </c>
      <c r="D175" s="12" t="s">
        <v>524</v>
      </c>
      <c r="E175" s="5" t="s">
        <v>15</v>
      </c>
      <c r="F175" s="6" t="s">
        <v>16</v>
      </c>
      <c r="G175" s="6">
        <v>90</v>
      </c>
      <c r="H175" s="10" t="s">
        <v>237</v>
      </c>
      <c r="I175" s="8">
        <v>409.9</v>
      </c>
      <c r="J175" s="13">
        <f t="shared" si="2"/>
        <v>36891</v>
      </c>
      <c r="K175" s="30">
        <v>336574</v>
      </c>
    </row>
    <row r="176" spans="1:11" ht="30">
      <c r="A176" s="4"/>
      <c r="B176" s="6"/>
      <c r="C176" s="11" t="s">
        <v>525</v>
      </c>
      <c r="D176" s="12" t="s">
        <v>526</v>
      </c>
      <c r="E176" s="5" t="s">
        <v>15</v>
      </c>
      <c r="F176" s="6" t="s">
        <v>16</v>
      </c>
      <c r="G176" s="7">
        <v>90</v>
      </c>
      <c r="H176" s="10" t="s">
        <v>237</v>
      </c>
      <c r="I176" s="8">
        <v>399.9</v>
      </c>
      <c r="J176" s="13">
        <f t="shared" si="2"/>
        <v>35991</v>
      </c>
      <c r="K176" s="30">
        <v>336565</v>
      </c>
    </row>
    <row r="177" spans="1:11" ht="30">
      <c r="A177" s="4"/>
      <c r="B177" s="6"/>
      <c r="C177" s="11" t="s">
        <v>527</v>
      </c>
      <c r="D177" s="12" t="s">
        <v>528</v>
      </c>
      <c r="E177" s="5" t="s">
        <v>15</v>
      </c>
      <c r="F177" s="6" t="s">
        <v>16</v>
      </c>
      <c r="G177" s="6">
        <v>90</v>
      </c>
      <c r="H177" s="10" t="s">
        <v>237</v>
      </c>
      <c r="I177" s="8">
        <v>409.9</v>
      </c>
      <c r="J177" s="13">
        <f t="shared" si="2"/>
        <v>36891</v>
      </c>
      <c r="K177" s="30">
        <v>336564</v>
      </c>
    </row>
    <row r="178" spans="1:11" ht="30">
      <c r="A178" s="4"/>
      <c r="B178" s="6"/>
      <c r="C178" s="11" t="s">
        <v>529</v>
      </c>
      <c r="D178" s="12" t="s">
        <v>530</v>
      </c>
      <c r="E178" s="5" t="s">
        <v>15</v>
      </c>
      <c r="F178" s="6" t="s">
        <v>16</v>
      </c>
      <c r="G178" s="7">
        <v>90</v>
      </c>
      <c r="H178" s="10" t="s">
        <v>237</v>
      </c>
      <c r="I178" s="8">
        <v>419.9</v>
      </c>
      <c r="J178" s="13">
        <f t="shared" si="2"/>
        <v>37791</v>
      </c>
      <c r="K178" s="30">
        <v>336564</v>
      </c>
    </row>
    <row r="179" spans="1:11" ht="15">
      <c r="A179" s="4"/>
      <c r="B179" s="6"/>
      <c r="C179" s="11" t="s">
        <v>531</v>
      </c>
      <c r="D179" s="12" t="s">
        <v>532</v>
      </c>
      <c r="E179" s="5" t="s">
        <v>441</v>
      </c>
      <c r="F179" s="6" t="s">
        <v>16</v>
      </c>
      <c r="G179" s="6">
        <v>90</v>
      </c>
      <c r="H179" s="10" t="s">
        <v>237</v>
      </c>
      <c r="I179" s="8">
        <v>11.5</v>
      </c>
      <c r="J179" s="13">
        <f t="shared" si="2"/>
        <v>1035</v>
      </c>
      <c r="K179" s="30">
        <v>335642</v>
      </c>
    </row>
    <row r="180" spans="1:11" ht="15">
      <c r="A180" s="4"/>
      <c r="B180" s="6"/>
      <c r="C180" s="11" t="s">
        <v>533</v>
      </c>
      <c r="D180" s="12" t="s">
        <v>532</v>
      </c>
      <c r="E180" s="5" t="s">
        <v>441</v>
      </c>
      <c r="F180" s="6" t="s">
        <v>16</v>
      </c>
      <c r="G180" s="7">
        <v>90</v>
      </c>
      <c r="H180" s="10" t="s">
        <v>237</v>
      </c>
      <c r="I180" s="8">
        <v>11.5</v>
      </c>
      <c r="J180" s="13">
        <f t="shared" si="2"/>
        <v>1035</v>
      </c>
      <c r="K180" s="30">
        <v>335643</v>
      </c>
    </row>
    <row r="181" spans="1:11" ht="15">
      <c r="A181" s="4"/>
      <c r="B181" s="6"/>
      <c r="C181" s="11" t="s">
        <v>534</v>
      </c>
      <c r="D181" s="12" t="s">
        <v>536</v>
      </c>
      <c r="E181" s="5" t="s">
        <v>535</v>
      </c>
      <c r="F181" s="6" t="s">
        <v>16</v>
      </c>
      <c r="G181" s="6">
        <v>90</v>
      </c>
      <c r="H181" s="10" t="s">
        <v>237</v>
      </c>
      <c r="I181" s="8">
        <v>8.5</v>
      </c>
      <c r="J181" s="13">
        <f t="shared" si="2"/>
        <v>765</v>
      </c>
      <c r="K181" s="30">
        <v>335670</v>
      </c>
    </row>
    <row r="182" spans="1:11" ht="30">
      <c r="A182" s="4"/>
      <c r="B182" s="6"/>
      <c r="C182" s="11" t="s">
        <v>538</v>
      </c>
      <c r="D182" s="12" t="s">
        <v>539</v>
      </c>
      <c r="E182" s="5" t="s">
        <v>537</v>
      </c>
      <c r="F182" s="6" t="s">
        <v>16</v>
      </c>
      <c r="G182" s="7">
        <v>90</v>
      </c>
      <c r="H182" s="10" t="s">
        <v>237</v>
      </c>
      <c r="I182" s="8">
        <v>7.5</v>
      </c>
      <c r="J182" s="13">
        <f t="shared" si="2"/>
        <v>675</v>
      </c>
      <c r="K182" s="30">
        <v>335844</v>
      </c>
    </row>
    <row r="183" spans="1:11" ht="30">
      <c r="A183" s="4"/>
      <c r="B183" s="6"/>
      <c r="C183" s="11" t="s">
        <v>540</v>
      </c>
      <c r="D183" s="12" t="s">
        <v>542</v>
      </c>
      <c r="E183" s="5" t="s">
        <v>541</v>
      </c>
      <c r="F183" s="6" t="s">
        <v>16</v>
      </c>
      <c r="G183" s="6">
        <v>90</v>
      </c>
      <c r="H183" s="10" t="s">
        <v>237</v>
      </c>
      <c r="I183" s="8">
        <v>35.9</v>
      </c>
      <c r="J183" s="13">
        <f t="shared" si="2"/>
        <v>3231</v>
      </c>
      <c r="K183" s="30">
        <v>336780</v>
      </c>
    </row>
    <row r="184" spans="1:11" ht="15">
      <c r="A184" s="4"/>
      <c r="B184" s="6"/>
      <c r="C184" s="11" t="s">
        <v>544</v>
      </c>
      <c r="D184" s="12" t="s">
        <v>545</v>
      </c>
      <c r="E184" s="5" t="s">
        <v>543</v>
      </c>
      <c r="F184" s="6" t="s">
        <v>16</v>
      </c>
      <c r="G184" s="7">
        <v>90</v>
      </c>
      <c r="H184" s="10" t="s">
        <v>237</v>
      </c>
      <c r="I184" s="8">
        <v>8.5</v>
      </c>
      <c r="J184" s="13">
        <f t="shared" si="2"/>
        <v>765</v>
      </c>
      <c r="K184" s="30">
        <v>335907</v>
      </c>
    </row>
    <row r="185" spans="1:11" ht="15">
      <c r="A185" s="4"/>
      <c r="B185" s="6"/>
      <c r="C185" s="11" t="s">
        <v>546</v>
      </c>
      <c r="D185" s="12" t="s">
        <v>548</v>
      </c>
      <c r="E185" s="5" t="s">
        <v>547</v>
      </c>
      <c r="F185" s="6" t="s">
        <v>16</v>
      </c>
      <c r="G185" s="6">
        <v>90</v>
      </c>
      <c r="H185" s="10" t="s">
        <v>237</v>
      </c>
      <c r="I185" s="8">
        <v>16.9</v>
      </c>
      <c r="J185" s="13">
        <f t="shared" si="2"/>
        <v>1520.9999999999998</v>
      </c>
      <c r="K185" s="30">
        <v>335676</v>
      </c>
    </row>
    <row r="186" spans="1:11" ht="15">
      <c r="A186" s="4"/>
      <c r="B186" s="6"/>
      <c r="C186" s="11" t="s">
        <v>549</v>
      </c>
      <c r="D186" s="12" t="s">
        <v>551</v>
      </c>
      <c r="E186" s="5" t="s">
        <v>550</v>
      </c>
      <c r="F186" s="6" t="s">
        <v>16</v>
      </c>
      <c r="G186" s="7">
        <v>90</v>
      </c>
      <c r="H186" s="10" t="s">
        <v>237</v>
      </c>
      <c r="I186" s="8">
        <v>12.5</v>
      </c>
      <c r="J186" s="13">
        <f t="shared" si="2"/>
        <v>1125</v>
      </c>
      <c r="K186" s="30">
        <v>335673</v>
      </c>
    </row>
    <row r="187" spans="1:11" ht="15">
      <c r="A187" s="4"/>
      <c r="B187" s="6"/>
      <c r="C187" s="11" t="s">
        <v>552</v>
      </c>
      <c r="D187" s="12" t="s">
        <v>557</v>
      </c>
      <c r="E187" s="5" t="s">
        <v>553</v>
      </c>
      <c r="F187" s="6" t="s">
        <v>16</v>
      </c>
      <c r="G187" s="6">
        <v>90</v>
      </c>
      <c r="H187" s="10" t="s">
        <v>237</v>
      </c>
      <c r="I187" s="8">
        <v>16.5</v>
      </c>
      <c r="J187" s="13">
        <f t="shared" si="2"/>
        <v>1485</v>
      </c>
      <c r="K187" s="30">
        <v>335750</v>
      </c>
    </row>
    <row r="188" spans="1:11" ht="15">
      <c r="A188" s="4"/>
      <c r="B188" s="6"/>
      <c r="C188" s="11" t="s">
        <v>554</v>
      </c>
      <c r="D188" s="12" t="s">
        <v>555</v>
      </c>
      <c r="E188" s="5" t="s">
        <v>556</v>
      </c>
      <c r="F188" s="6" t="s">
        <v>16</v>
      </c>
      <c r="G188" s="7">
        <v>90</v>
      </c>
      <c r="H188" s="10" t="s">
        <v>237</v>
      </c>
      <c r="I188" s="8">
        <v>13.9</v>
      </c>
      <c r="J188" s="13">
        <f t="shared" si="2"/>
        <v>1251</v>
      </c>
      <c r="K188" s="30">
        <v>335786</v>
      </c>
    </row>
    <row r="189" spans="1:11" ht="15">
      <c r="A189" s="4"/>
      <c r="B189" s="6"/>
      <c r="C189" s="11" t="s">
        <v>558</v>
      </c>
      <c r="D189" s="12" t="s">
        <v>560</v>
      </c>
      <c r="E189" s="5" t="s">
        <v>559</v>
      </c>
      <c r="F189" s="6" t="s">
        <v>16</v>
      </c>
      <c r="G189" s="6">
        <v>90</v>
      </c>
      <c r="H189" s="10" t="s">
        <v>237</v>
      </c>
      <c r="I189" s="8">
        <v>5.9</v>
      </c>
      <c r="J189" s="13">
        <f t="shared" si="2"/>
        <v>531</v>
      </c>
      <c r="K189" s="30">
        <v>335860</v>
      </c>
    </row>
    <row r="190" spans="1:11" ht="15">
      <c r="A190" s="4"/>
      <c r="B190" s="6"/>
      <c r="C190" s="11" t="s">
        <v>561</v>
      </c>
      <c r="D190" s="12" t="s">
        <v>589</v>
      </c>
      <c r="E190" s="5" t="s">
        <v>559</v>
      </c>
      <c r="F190" s="6" t="s">
        <v>16</v>
      </c>
      <c r="G190" s="7">
        <v>90</v>
      </c>
      <c r="H190" s="10" t="s">
        <v>237</v>
      </c>
      <c r="I190" s="8">
        <v>4.9</v>
      </c>
      <c r="J190" s="13">
        <f t="shared" si="2"/>
        <v>441.00000000000006</v>
      </c>
      <c r="K190" s="30">
        <v>335861</v>
      </c>
    </row>
    <row r="191" spans="1:11" ht="15">
      <c r="A191" s="4"/>
      <c r="B191" s="6"/>
      <c r="C191" s="11" t="s">
        <v>562</v>
      </c>
      <c r="D191" s="12" t="s">
        <v>590</v>
      </c>
      <c r="E191" s="5" t="s">
        <v>559</v>
      </c>
      <c r="F191" s="6" t="s">
        <v>16</v>
      </c>
      <c r="G191" s="6">
        <v>90</v>
      </c>
      <c r="H191" s="10" t="s">
        <v>237</v>
      </c>
      <c r="I191" s="8">
        <v>5.9</v>
      </c>
      <c r="J191" s="13">
        <f t="shared" si="2"/>
        <v>531</v>
      </c>
      <c r="K191" s="30">
        <v>335859</v>
      </c>
    </row>
    <row r="192" spans="1:11" ht="15">
      <c r="A192" s="4"/>
      <c r="B192" s="6"/>
      <c r="C192" s="11" t="s">
        <v>563</v>
      </c>
      <c r="D192" s="12" t="s">
        <v>591</v>
      </c>
      <c r="E192" s="5" t="s">
        <v>559</v>
      </c>
      <c r="F192" s="6" t="s">
        <v>16</v>
      </c>
      <c r="G192" s="7">
        <v>90</v>
      </c>
      <c r="H192" s="10" t="s">
        <v>237</v>
      </c>
      <c r="I192" s="8">
        <v>5.9</v>
      </c>
      <c r="J192" s="13">
        <f t="shared" si="2"/>
        <v>531</v>
      </c>
      <c r="K192" s="30">
        <v>335858</v>
      </c>
    </row>
    <row r="193" spans="1:11" ht="15">
      <c r="A193" s="4"/>
      <c r="B193" s="6"/>
      <c r="C193" s="11" t="s">
        <v>566</v>
      </c>
      <c r="D193" s="12" t="s">
        <v>565</v>
      </c>
      <c r="E193" s="5" t="s">
        <v>564</v>
      </c>
      <c r="F193" s="6" t="s">
        <v>16</v>
      </c>
      <c r="G193" s="6">
        <v>90</v>
      </c>
      <c r="H193" s="10" t="s">
        <v>237</v>
      </c>
      <c r="I193" s="8">
        <v>10.5</v>
      </c>
      <c r="J193" s="13">
        <f t="shared" si="2"/>
        <v>945</v>
      </c>
      <c r="K193" s="30">
        <v>335918</v>
      </c>
    </row>
    <row r="194" spans="1:11" ht="15">
      <c r="A194" s="4"/>
      <c r="B194" s="6"/>
      <c r="C194" s="11" t="s">
        <v>567</v>
      </c>
      <c r="D194" s="12" t="s">
        <v>569</v>
      </c>
      <c r="E194" s="5" t="s">
        <v>568</v>
      </c>
      <c r="F194" s="6" t="s">
        <v>16</v>
      </c>
      <c r="G194" s="7">
        <v>90</v>
      </c>
      <c r="H194" s="10" t="s">
        <v>237</v>
      </c>
      <c r="I194" s="8">
        <v>14.5</v>
      </c>
      <c r="J194" s="13">
        <f t="shared" si="2"/>
        <v>1305</v>
      </c>
      <c r="K194" s="30">
        <v>335727</v>
      </c>
    </row>
    <row r="195" spans="1:11" ht="15">
      <c r="A195" s="4"/>
      <c r="B195" s="6"/>
      <c r="C195" s="11" t="s">
        <v>570</v>
      </c>
      <c r="D195" s="12" t="s">
        <v>569</v>
      </c>
      <c r="E195" s="5" t="s">
        <v>568</v>
      </c>
      <c r="F195" s="6" t="s">
        <v>16</v>
      </c>
      <c r="G195" s="6">
        <v>90</v>
      </c>
      <c r="H195" s="10" t="s">
        <v>237</v>
      </c>
      <c r="I195" s="8">
        <v>14.5</v>
      </c>
      <c r="J195" s="13">
        <f t="shared" si="2"/>
        <v>1305</v>
      </c>
      <c r="K195" s="30">
        <v>335728</v>
      </c>
    </row>
    <row r="196" spans="1:11" ht="15">
      <c r="A196" s="4"/>
      <c r="B196" s="6"/>
      <c r="C196" s="11" t="s">
        <v>571</v>
      </c>
      <c r="D196" s="12" t="s">
        <v>572</v>
      </c>
      <c r="E196" s="5" t="s">
        <v>18</v>
      </c>
      <c r="F196" s="6" t="s">
        <v>1</v>
      </c>
      <c r="G196" s="7">
        <v>90</v>
      </c>
      <c r="H196" s="10" t="s">
        <v>237</v>
      </c>
      <c r="I196" s="8">
        <v>69.9</v>
      </c>
      <c r="J196" s="13">
        <f t="shared" si="2"/>
        <v>6291.000000000001</v>
      </c>
      <c r="K196" s="30">
        <v>428957</v>
      </c>
    </row>
    <row r="197" spans="1:11" ht="15">
      <c r="A197" s="4"/>
      <c r="B197" s="6"/>
      <c r="C197" s="11" t="s">
        <v>576</v>
      </c>
      <c r="D197" s="12" t="s">
        <v>575</v>
      </c>
      <c r="E197" s="5" t="s">
        <v>12</v>
      </c>
      <c r="F197" s="6" t="s">
        <v>1</v>
      </c>
      <c r="G197" s="6">
        <v>90</v>
      </c>
      <c r="H197" s="10" t="s">
        <v>237</v>
      </c>
      <c r="I197" s="8">
        <v>77.9</v>
      </c>
      <c r="J197" s="13">
        <f t="shared" si="2"/>
        <v>7011.000000000001</v>
      </c>
      <c r="K197" s="30">
        <v>426092</v>
      </c>
    </row>
    <row r="198" spans="1:11" ht="15">
      <c r="A198" s="4"/>
      <c r="B198" s="6"/>
      <c r="C198" s="11" t="s">
        <v>577</v>
      </c>
      <c r="D198" s="12" t="s">
        <v>579</v>
      </c>
      <c r="E198" s="5" t="s">
        <v>578</v>
      </c>
      <c r="F198" s="6" t="s">
        <v>16</v>
      </c>
      <c r="G198" s="7">
        <v>90</v>
      </c>
      <c r="H198" s="10" t="s">
        <v>237</v>
      </c>
      <c r="I198" s="8">
        <v>3.5</v>
      </c>
      <c r="J198" s="13">
        <f aca="true" t="shared" si="3" ref="J198:J201">G198*I198</f>
        <v>315</v>
      </c>
      <c r="K198" s="30">
        <v>335934</v>
      </c>
    </row>
    <row r="199" spans="1:11" ht="15">
      <c r="A199" s="4"/>
      <c r="B199" s="6"/>
      <c r="C199" s="11" t="s">
        <v>580</v>
      </c>
      <c r="D199" s="12" t="s">
        <v>581</v>
      </c>
      <c r="E199" s="5" t="s">
        <v>568</v>
      </c>
      <c r="F199" s="6" t="s">
        <v>16</v>
      </c>
      <c r="G199" s="6">
        <v>90</v>
      </c>
      <c r="H199" s="10" t="s">
        <v>237</v>
      </c>
      <c r="I199" s="8">
        <v>8.9</v>
      </c>
      <c r="J199" s="13">
        <f t="shared" si="3"/>
        <v>801</v>
      </c>
      <c r="K199" s="30">
        <v>335831</v>
      </c>
    </row>
    <row r="200" spans="1:11" ht="15">
      <c r="A200" s="4"/>
      <c r="B200" s="6"/>
      <c r="C200" s="11" t="s">
        <v>583</v>
      </c>
      <c r="D200" s="12" t="s">
        <v>584</v>
      </c>
      <c r="E200" s="5" t="s">
        <v>582</v>
      </c>
      <c r="F200" s="6" t="s">
        <v>16</v>
      </c>
      <c r="G200" s="7">
        <v>90</v>
      </c>
      <c r="H200" s="10" t="s">
        <v>237</v>
      </c>
      <c r="I200" s="8">
        <v>11.1</v>
      </c>
      <c r="J200" s="13">
        <f t="shared" si="3"/>
        <v>999</v>
      </c>
      <c r="K200" s="30">
        <v>335913</v>
      </c>
    </row>
    <row r="201" spans="1:11" ht="15">
      <c r="A201" s="4"/>
      <c r="B201" s="6"/>
      <c r="C201" s="11" t="s">
        <v>585</v>
      </c>
      <c r="D201" s="12" t="s">
        <v>586</v>
      </c>
      <c r="E201" s="5" t="s">
        <v>441</v>
      </c>
      <c r="F201" s="6" t="s">
        <v>16</v>
      </c>
      <c r="G201" s="6">
        <v>90</v>
      </c>
      <c r="H201" s="10" t="s">
        <v>237</v>
      </c>
      <c r="I201" s="8">
        <v>30.9</v>
      </c>
      <c r="J201" s="13">
        <f t="shared" si="3"/>
        <v>2781</v>
      </c>
      <c r="K201" s="30">
        <v>335886</v>
      </c>
    </row>
    <row r="202" spans="1:11" ht="15">
      <c r="A202" s="31" t="s">
        <v>2</v>
      </c>
      <c r="B202" s="32"/>
      <c r="C202" s="33"/>
      <c r="D202" s="33"/>
      <c r="E202" s="32"/>
      <c r="F202" s="32"/>
      <c r="G202" s="34">
        <f>SUBTOTAL(109,#REF!)</f>
        <v>71993</v>
      </c>
      <c r="H202" s="32"/>
      <c r="I202" s="32"/>
      <c r="J202" s="35">
        <f>SUBTOTAL(109,[Cena celkem ****])</f>
        <v>3298627.6999999997</v>
      </c>
      <c r="K202" s="36"/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2023-01-11T07:39:45Z</dcterms:created>
  <dcterms:modified xsi:type="dcterms:W3CDTF">2023-07-19T07:53:13Z</dcterms:modified>
  <cp:category/>
  <cp:version/>
  <cp:contentType/>
  <cp:contentStatus/>
</cp:coreProperties>
</file>